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/>
  </bookViews>
  <sheets>
    <sheet name="Rekapitulace stavby" sheetId="1" r:id="rId1"/>
    <sheet name="SO.01 -01 -  Elektroinsta..." sheetId="2" r:id="rId2"/>
    <sheet name="SO.01 -01A - Rozvaděč RE" sheetId="3" r:id="rId3"/>
    <sheet name="SO.01 -01B - Rozvaděč RH" sheetId="4" r:id="rId4"/>
    <sheet name="SO.01 -01C - Rozvaděč RP1" sheetId="5" r:id="rId5"/>
    <sheet name="SO.01 -01D - Rozvaděč RP2" sheetId="6" r:id="rId6"/>
    <sheet name="SO.01 -02 - Hromosvod (LPS)" sheetId="7" r:id="rId7"/>
    <sheet name="SO.01 -03 - Vzduchotechnika" sheetId="8" r:id="rId8"/>
    <sheet name="SO.01 -04 - Vytápění" sheetId="9" r:id="rId9"/>
    <sheet name="SO.01 -05 - Stavební úpra..." sheetId="10" r:id="rId10"/>
    <sheet name="SO.01 -06 - Vnitřní kanal..." sheetId="11" r:id="rId11"/>
    <sheet name="SO.01 -07 - VRN" sheetId="12" r:id="rId12"/>
    <sheet name="SO.02 -01 - Osobní výtah" sheetId="13" r:id="rId13"/>
    <sheet name="SO.03 -01 - Elektroinstalace" sheetId="14" r:id="rId14"/>
    <sheet name="SO.03 -02 - Vytápění tříd..." sheetId="15" r:id="rId15"/>
    <sheet name="SO.03 -03 - Stavební úpra..." sheetId="16" r:id="rId16"/>
    <sheet name="SO.03 -04 - Slaboproud + ..." sheetId="17" r:id="rId17"/>
    <sheet name="SO.04 -01 - Plynovodní př..." sheetId="18" r:id="rId18"/>
  </sheets>
  <definedNames>
    <definedName name="_xlnm.Print_Area" localSheetId="0">'Rekapitulace stavby'!$D$4:$AO$76,'Rekapitulace stavby'!$C$82:$AQ$117</definedName>
    <definedName name="_xlnm.Print_Titles" localSheetId="0">'Rekapitulace stavby'!$92:$92</definedName>
    <definedName name="_xlnm._FilterDatabase" localSheetId="1" hidden="1">'SO.01 -01 -  Elektroinsta...'!$C$123:$K$255</definedName>
    <definedName name="_xlnm.Print_Area" localSheetId="1">'SO.01 -01 -  Elektroinsta...'!$C$4:$J$76,'SO.01 -01 -  Elektroinsta...'!$C$82:$J$103,'SO.01 -01 -  Elektroinsta...'!$C$109:$K$255</definedName>
    <definedName name="_xlnm.Print_Titles" localSheetId="1">'SO.01 -01 -  Elektroinsta...'!$123:$123</definedName>
    <definedName name="_xlnm._FilterDatabase" localSheetId="2" hidden="1">'SO.01 -01A - Rozvaděč RE'!$C$127:$K$142</definedName>
    <definedName name="_xlnm.Print_Area" localSheetId="2">'SO.01 -01A - Rozvaděč RE'!$C$4:$J$76,'SO.01 -01A - Rozvaděč RE'!$C$82:$J$105,'SO.01 -01A - Rozvaděč RE'!$C$111:$K$142</definedName>
    <definedName name="_xlnm.Print_Titles" localSheetId="2">'SO.01 -01A - Rozvaděč RE'!$127:$127</definedName>
    <definedName name="_xlnm._FilterDatabase" localSheetId="3" hidden="1">'SO.01 -01B - Rozvaděč RH'!$C$127:$K$176</definedName>
    <definedName name="_xlnm.Print_Area" localSheetId="3">'SO.01 -01B - Rozvaděč RH'!$C$4:$J$76,'SO.01 -01B - Rozvaděč RH'!$C$82:$J$105,'SO.01 -01B - Rozvaděč RH'!$C$111:$K$176</definedName>
    <definedName name="_xlnm.Print_Titles" localSheetId="3">'SO.01 -01B - Rozvaděč RH'!$127:$127</definedName>
    <definedName name="_xlnm._FilterDatabase" localSheetId="4" hidden="1">'SO.01 -01C - Rozvaděč RP1'!$C$127:$K$162</definedName>
    <definedName name="_xlnm.Print_Area" localSheetId="4">'SO.01 -01C - Rozvaděč RP1'!$C$4:$J$76,'SO.01 -01C - Rozvaděč RP1'!$C$82:$J$105,'SO.01 -01C - Rozvaděč RP1'!$C$111:$K$162</definedName>
    <definedName name="_xlnm.Print_Titles" localSheetId="4">'SO.01 -01C - Rozvaděč RP1'!$127:$127</definedName>
    <definedName name="_xlnm._FilterDatabase" localSheetId="5" hidden="1">'SO.01 -01D - Rozvaděč RP2'!$C$126:$K$164</definedName>
    <definedName name="_xlnm.Print_Area" localSheetId="5">'SO.01 -01D - Rozvaděč RP2'!$C$4:$J$76,'SO.01 -01D - Rozvaděč RP2'!$C$82:$J$104,'SO.01 -01D - Rozvaděč RP2'!$C$110:$K$164</definedName>
    <definedName name="_xlnm.Print_Titles" localSheetId="5">'SO.01 -01D - Rozvaděč RP2'!$126:$126</definedName>
    <definedName name="_xlnm._FilterDatabase" localSheetId="6" hidden="1">'SO.01 -02 - Hromosvod (LPS)'!$C$123:$K$183</definedName>
    <definedName name="_xlnm.Print_Area" localSheetId="6">'SO.01 -02 - Hromosvod (LPS)'!$C$4:$J$76,'SO.01 -02 - Hromosvod (LPS)'!$C$82:$J$103,'SO.01 -02 - Hromosvod (LPS)'!$C$109:$K$183</definedName>
    <definedName name="_xlnm.Print_Titles" localSheetId="6">'SO.01 -02 - Hromosvod (LPS)'!$123:$123</definedName>
    <definedName name="_xlnm._FilterDatabase" localSheetId="7" hidden="1">'SO.01 -03 - Vzduchotechnika'!$C$126:$K$232</definedName>
    <definedName name="_xlnm.Print_Area" localSheetId="7">'SO.01 -03 - Vzduchotechnika'!$C$4:$J$76,'SO.01 -03 - Vzduchotechnika'!$C$82:$J$106,'SO.01 -03 - Vzduchotechnika'!$C$112:$K$232</definedName>
    <definedName name="_xlnm.Print_Titles" localSheetId="7">'SO.01 -03 - Vzduchotechnika'!$126:$126</definedName>
    <definedName name="_xlnm._FilterDatabase" localSheetId="8" hidden="1">'SO.01 -04 - Vytápění'!$C$129:$K$348</definedName>
    <definedName name="_xlnm.Print_Area" localSheetId="8">'SO.01 -04 - Vytápění'!$C$4:$J$76,'SO.01 -04 - Vytápění'!$C$82:$J$109,'SO.01 -04 - Vytápění'!$C$115:$K$348</definedName>
    <definedName name="_xlnm.Print_Titles" localSheetId="8">'SO.01 -04 - Vytápění'!$129:$129</definedName>
    <definedName name="_xlnm._FilterDatabase" localSheetId="9" hidden="1">'SO.01 -05 - Stavební úpra...'!$C$145:$K$1488</definedName>
    <definedName name="_xlnm.Print_Area" localSheetId="9">'SO.01 -05 - Stavební úpra...'!$C$4:$J$76,'SO.01 -05 - Stavební úpra...'!$C$82:$J$125,'SO.01 -05 - Stavební úpra...'!$C$131:$K$1488</definedName>
    <definedName name="_xlnm.Print_Titles" localSheetId="9">'SO.01 -05 - Stavební úpra...'!$145:$145</definedName>
    <definedName name="_xlnm._FilterDatabase" localSheetId="10" hidden="1">'SO.01 -06 - Vnitřní kanal...'!$C$129:$K$351</definedName>
    <definedName name="_xlnm.Print_Area" localSheetId="10">'SO.01 -06 - Vnitřní kanal...'!$C$4:$J$76,'SO.01 -06 - Vnitřní kanal...'!$C$82:$J$109,'SO.01 -06 - Vnitřní kanal...'!$C$115:$K$351</definedName>
    <definedName name="_xlnm.Print_Titles" localSheetId="10">'SO.01 -06 - Vnitřní kanal...'!$129:$129</definedName>
    <definedName name="_xlnm._FilterDatabase" localSheetId="11" hidden="1">'SO.01 -07 - VRN'!$C$127:$K$196</definedName>
    <definedName name="_xlnm.Print_Area" localSheetId="11">'SO.01 -07 - VRN'!$C$4:$J$76,'SO.01 -07 - VRN'!$C$82:$J$107,'SO.01 -07 - VRN'!$C$113:$K$196</definedName>
    <definedName name="_xlnm.Print_Titles" localSheetId="11">'SO.01 -07 - VRN'!$127:$127</definedName>
    <definedName name="_xlnm._FilterDatabase" localSheetId="12" hidden="1">'SO.02 -01 - Osobní výtah'!$C$119:$K$122</definedName>
    <definedName name="_xlnm.Print_Area" localSheetId="12">'SO.02 -01 - Osobní výtah'!$C$4:$J$76,'SO.02 -01 - Osobní výtah'!$C$82:$J$99,'SO.02 -01 - Osobní výtah'!$C$105:$K$122</definedName>
    <definedName name="_xlnm.Print_Titles" localSheetId="12">'SO.02 -01 - Osobní výtah'!$119:$119</definedName>
    <definedName name="_xlnm._FilterDatabase" localSheetId="13" hidden="1">'SO.03 -01 - Elektroinstalace'!$C$122:$K$174</definedName>
    <definedName name="_xlnm.Print_Area" localSheetId="13">'SO.03 -01 - Elektroinstalace'!$C$4:$J$76,'SO.03 -01 - Elektroinstalace'!$C$82:$J$102,'SO.03 -01 - Elektroinstalace'!$C$108:$K$174</definedName>
    <definedName name="_xlnm.Print_Titles" localSheetId="13">'SO.03 -01 - Elektroinstalace'!$122:$122</definedName>
    <definedName name="_xlnm._FilterDatabase" localSheetId="14" hidden="1">'SO.03 -02 - Vytápění tříd...'!$C$124:$K$188</definedName>
    <definedName name="_xlnm.Print_Area" localSheetId="14">'SO.03 -02 - Vytápění tříd...'!$C$4:$J$76,'SO.03 -02 - Vytápění tříd...'!$C$82:$J$104,'SO.03 -02 - Vytápění tříd...'!$C$110:$K$188</definedName>
    <definedName name="_xlnm.Print_Titles" localSheetId="14">'SO.03 -02 - Vytápění tříd...'!$124:$124</definedName>
    <definedName name="_xlnm._FilterDatabase" localSheetId="15" hidden="1">'SO.03 -03 - Stavební úpra...'!$C$131:$K$285</definedName>
    <definedName name="_xlnm.Print_Area" localSheetId="15">'SO.03 -03 - Stavební úpra...'!$C$4:$J$76,'SO.03 -03 - Stavební úpra...'!$C$82:$J$111,'SO.03 -03 - Stavební úpra...'!$C$117:$K$285</definedName>
    <definedName name="_xlnm.Print_Titles" localSheetId="15">'SO.03 -03 - Stavební úpra...'!$131:$131</definedName>
    <definedName name="_xlnm._FilterDatabase" localSheetId="16" hidden="1">'SO.03 -04 - Slaboproud + ...'!$C$126:$K$412</definedName>
    <definedName name="_xlnm.Print_Area" localSheetId="16">'SO.03 -04 - Slaboproud + ...'!$C$4:$J$76,'SO.03 -04 - Slaboproud + ...'!$C$82:$J$106,'SO.03 -04 - Slaboproud + ...'!$C$112:$K$412</definedName>
    <definedName name="_xlnm.Print_Titles" localSheetId="16">'SO.03 -04 - Slaboproud + ...'!$126:$126</definedName>
    <definedName name="_xlnm._FilterDatabase" localSheetId="17" hidden="1">'SO.04 -01 - Plynovodní př...'!$C$126:$K$228</definedName>
    <definedName name="_xlnm.Print_Area" localSheetId="17">'SO.04 -01 - Plynovodní př...'!$C$4:$J$76,'SO.04 -01 - Plynovodní př...'!$C$82:$J$106,'SO.04 -01 - Plynovodní př...'!$C$112:$K$228</definedName>
    <definedName name="_xlnm.Print_Titles" localSheetId="17">'SO.04 -01 - Plynovodní př...'!$126:$126</definedName>
  </definedNames>
  <calcPr/>
</workbook>
</file>

<file path=xl/calcChain.xml><?xml version="1.0" encoding="utf-8"?>
<calcChain xmlns="http://schemas.openxmlformats.org/spreadsheetml/2006/main">
  <c i="18" l="1" r="J39"/>
  <c r="J38"/>
  <c i="1" r="AY116"/>
  <c i="18" r="J37"/>
  <c i="1" r="AX116"/>
  <c i="18" r="BI227"/>
  <c r="BH227"/>
  <c r="BG227"/>
  <c r="BF227"/>
  <c r="T227"/>
  <c r="R227"/>
  <c r="P227"/>
  <c r="BI225"/>
  <c r="BH225"/>
  <c r="BG225"/>
  <c r="BF225"/>
  <c r="T225"/>
  <c r="R225"/>
  <c r="P225"/>
  <c r="BI223"/>
  <c r="BH223"/>
  <c r="BG223"/>
  <c r="BF223"/>
  <c r="T223"/>
  <c r="R223"/>
  <c r="P223"/>
  <c r="BI221"/>
  <c r="BH221"/>
  <c r="BG221"/>
  <c r="BF221"/>
  <c r="T221"/>
  <c r="R221"/>
  <c r="P221"/>
  <c r="BI219"/>
  <c r="BH219"/>
  <c r="BG219"/>
  <c r="BF219"/>
  <c r="T219"/>
  <c r="R219"/>
  <c r="P219"/>
  <c r="BI217"/>
  <c r="BH217"/>
  <c r="BG217"/>
  <c r="BF217"/>
  <c r="T217"/>
  <c r="R217"/>
  <c r="P217"/>
  <c r="BI215"/>
  <c r="BH215"/>
  <c r="BG215"/>
  <c r="BF215"/>
  <c r="T215"/>
  <c r="R215"/>
  <c r="P215"/>
  <c r="BI213"/>
  <c r="BH213"/>
  <c r="BG213"/>
  <c r="BF213"/>
  <c r="T213"/>
  <c r="R213"/>
  <c r="P213"/>
  <c r="BI209"/>
  <c r="BH209"/>
  <c r="BG209"/>
  <c r="BF209"/>
  <c r="T209"/>
  <c r="T208"/>
  <c r="R209"/>
  <c r="R208"/>
  <c r="P209"/>
  <c r="P208"/>
  <c r="BI206"/>
  <c r="BH206"/>
  <c r="BG206"/>
  <c r="BF206"/>
  <c r="T206"/>
  <c r="R206"/>
  <c r="P206"/>
  <c r="BI204"/>
  <c r="BH204"/>
  <c r="BG204"/>
  <c r="BF204"/>
  <c r="T204"/>
  <c r="R204"/>
  <c r="P204"/>
  <c r="BI202"/>
  <c r="BH202"/>
  <c r="BG202"/>
  <c r="BF202"/>
  <c r="T202"/>
  <c r="R202"/>
  <c r="P202"/>
  <c r="BI199"/>
  <c r="BH199"/>
  <c r="BG199"/>
  <c r="BF199"/>
  <c r="T199"/>
  <c r="R199"/>
  <c r="P199"/>
  <c r="BI197"/>
  <c r="BH197"/>
  <c r="BG197"/>
  <c r="BF197"/>
  <c r="T197"/>
  <c r="R197"/>
  <c r="P197"/>
  <c r="BI195"/>
  <c r="BH195"/>
  <c r="BG195"/>
  <c r="BF195"/>
  <c r="T195"/>
  <c r="R195"/>
  <c r="P195"/>
  <c r="BI193"/>
  <c r="BH193"/>
  <c r="BG193"/>
  <c r="BF193"/>
  <c r="T193"/>
  <c r="R193"/>
  <c r="P193"/>
  <c r="BI191"/>
  <c r="BH191"/>
  <c r="BG191"/>
  <c r="BF191"/>
  <c r="T191"/>
  <c r="R191"/>
  <c r="P191"/>
  <c r="BI189"/>
  <c r="BH189"/>
  <c r="BG189"/>
  <c r="BF189"/>
  <c r="T189"/>
  <c r="R189"/>
  <c r="P189"/>
  <c r="BI187"/>
  <c r="BH187"/>
  <c r="BG187"/>
  <c r="BF187"/>
  <c r="T187"/>
  <c r="R187"/>
  <c r="P187"/>
  <c r="BI184"/>
  <c r="BH184"/>
  <c r="BG184"/>
  <c r="BF184"/>
  <c r="T184"/>
  <c r="R184"/>
  <c r="P184"/>
  <c r="BI181"/>
  <c r="BH181"/>
  <c r="BG181"/>
  <c r="BF181"/>
  <c r="T181"/>
  <c r="R181"/>
  <c r="P181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58"/>
  <c r="BH158"/>
  <c r="BG158"/>
  <c r="BF158"/>
  <c r="T158"/>
  <c r="T157"/>
  <c r="R158"/>
  <c r="R157"/>
  <c r="P158"/>
  <c r="P157"/>
  <c r="BI154"/>
  <c r="BH154"/>
  <c r="BG154"/>
  <c r="BF154"/>
  <c r="T154"/>
  <c r="T153"/>
  <c r="R154"/>
  <c r="R153"/>
  <c r="P154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4"/>
  <c r="BH144"/>
  <c r="BG144"/>
  <c r="BF144"/>
  <c r="T144"/>
  <c r="R144"/>
  <c r="P144"/>
  <c r="BI141"/>
  <c r="BH141"/>
  <c r="BG141"/>
  <c r="BF141"/>
  <c r="T141"/>
  <c r="R141"/>
  <c r="P141"/>
  <c r="BI138"/>
  <c r="BH138"/>
  <c r="BG138"/>
  <c r="BF138"/>
  <c r="T138"/>
  <c r="R138"/>
  <c r="P138"/>
  <c r="BI135"/>
  <c r="BH135"/>
  <c r="BG135"/>
  <c r="BF135"/>
  <c r="T135"/>
  <c r="R135"/>
  <c r="P135"/>
  <c r="BI132"/>
  <c r="BH132"/>
  <c r="BG132"/>
  <c r="BF132"/>
  <c r="T132"/>
  <c r="R132"/>
  <c r="P132"/>
  <c r="BI129"/>
  <c r="BH129"/>
  <c r="BG129"/>
  <c r="BF129"/>
  <c r="T129"/>
  <c r="R129"/>
  <c r="P129"/>
  <c r="J124"/>
  <c r="J123"/>
  <c r="F123"/>
  <c r="F121"/>
  <c r="E119"/>
  <c r="J94"/>
  <c r="J93"/>
  <c r="F93"/>
  <c r="F91"/>
  <c r="E89"/>
  <c r="J20"/>
  <c r="E20"/>
  <c r="F124"/>
  <c r="J19"/>
  <c r="J14"/>
  <c r="J121"/>
  <c r="E7"/>
  <c r="E85"/>
  <c i="17" r="J39"/>
  <c r="J38"/>
  <c i="1" r="AY114"/>
  <c i="17" r="J37"/>
  <c i="1" r="AX114"/>
  <c i="17" r="BI411"/>
  <c r="BH411"/>
  <c r="BG411"/>
  <c r="BF411"/>
  <c r="T411"/>
  <c r="R411"/>
  <c r="P411"/>
  <c r="BI409"/>
  <c r="BH409"/>
  <c r="BG409"/>
  <c r="BF409"/>
  <c r="T409"/>
  <c r="R409"/>
  <c r="P409"/>
  <c r="BI407"/>
  <c r="BH407"/>
  <c r="BG407"/>
  <c r="BF407"/>
  <c r="T407"/>
  <c r="R407"/>
  <c r="P407"/>
  <c r="BI405"/>
  <c r="BH405"/>
  <c r="BG405"/>
  <c r="BF405"/>
  <c r="T405"/>
  <c r="R405"/>
  <c r="P405"/>
  <c r="BI403"/>
  <c r="BH403"/>
  <c r="BG403"/>
  <c r="BF403"/>
  <c r="T403"/>
  <c r="R403"/>
  <c r="P403"/>
  <c r="BI401"/>
  <c r="BH401"/>
  <c r="BG401"/>
  <c r="BF401"/>
  <c r="T401"/>
  <c r="R401"/>
  <c r="P401"/>
  <c r="BI399"/>
  <c r="BH399"/>
  <c r="BG399"/>
  <c r="BF399"/>
  <c r="T399"/>
  <c r="R399"/>
  <c r="P399"/>
  <c r="BI397"/>
  <c r="BH397"/>
  <c r="BG397"/>
  <c r="BF397"/>
  <c r="T397"/>
  <c r="R397"/>
  <c r="P397"/>
  <c r="BI395"/>
  <c r="BH395"/>
  <c r="BG395"/>
  <c r="BF395"/>
  <c r="T395"/>
  <c r="R395"/>
  <c r="P395"/>
  <c r="BI393"/>
  <c r="BH393"/>
  <c r="BG393"/>
  <c r="BF393"/>
  <c r="T393"/>
  <c r="R393"/>
  <c r="P393"/>
  <c r="BI391"/>
  <c r="BH391"/>
  <c r="BG391"/>
  <c r="BF391"/>
  <c r="T391"/>
  <c r="R391"/>
  <c r="P391"/>
  <c r="BI389"/>
  <c r="BH389"/>
  <c r="BG389"/>
  <c r="BF389"/>
  <c r="T389"/>
  <c r="R389"/>
  <c r="P389"/>
  <c r="BI386"/>
  <c r="BH386"/>
  <c r="BG386"/>
  <c r="BF386"/>
  <c r="T386"/>
  <c r="R386"/>
  <c r="P386"/>
  <c r="BI384"/>
  <c r="BH384"/>
  <c r="BG384"/>
  <c r="BF384"/>
  <c r="T384"/>
  <c r="R384"/>
  <c r="P384"/>
  <c r="BI382"/>
  <c r="BH382"/>
  <c r="BG382"/>
  <c r="BF382"/>
  <c r="T382"/>
  <c r="R382"/>
  <c r="P382"/>
  <c r="BI380"/>
  <c r="BH380"/>
  <c r="BG380"/>
  <c r="BF380"/>
  <c r="T380"/>
  <c r="R380"/>
  <c r="P380"/>
  <c r="BI378"/>
  <c r="BH378"/>
  <c r="BG378"/>
  <c r="BF378"/>
  <c r="T378"/>
  <c r="R378"/>
  <c r="P378"/>
  <c r="BI376"/>
  <c r="BH376"/>
  <c r="BG376"/>
  <c r="BF376"/>
  <c r="T376"/>
  <c r="R376"/>
  <c r="P376"/>
  <c r="BI374"/>
  <c r="BH374"/>
  <c r="BG374"/>
  <c r="BF374"/>
  <c r="T374"/>
  <c r="R374"/>
  <c r="P374"/>
  <c r="BI372"/>
  <c r="BH372"/>
  <c r="BG372"/>
  <c r="BF372"/>
  <c r="T372"/>
  <c r="R372"/>
  <c r="P372"/>
  <c r="BI370"/>
  <c r="BH370"/>
  <c r="BG370"/>
  <c r="BF370"/>
  <c r="T370"/>
  <c r="R370"/>
  <c r="P370"/>
  <c r="BI368"/>
  <c r="BH368"/>
  <c r="BG368"/>
  <c r="BF368"/>
  <c r="T368"/>
  <c r="R368"/>
  <c r="P368"/>
  <c r="BI366"/>
  <c r="BH366"/>
  <c r="BG366"/>
  <c r="BF366"/>
  <c r="T366"/>
  <c r="R366"/>
  <c r="P366"/>
  <c r="BI364"/>
  <c r="BH364"/>
  <c r="BG364"/>
  <c r="BF364"/>
  <c r="T364"/>
  <c r="R364"/>
  <c r="P364"/>
  <c r="BI362"/>
  <c r="BH362"/>
  <c r="BG362"/>
  <c r="BF362"/>
  <c r="T362"/>
  <c r="R362"/>
  <c r="P362"/>
  <c r="BI360"/>
  <c r="BH360"/>
  <c r="BG360"/>
  <c r="BF360"/>
  <c r="T360"/>
  <c r="R360"/>
  <c r="P360"/>
  <c r="BI358"/>
  <c r="BH358"/>
  <c r="BG358"/>
  <c r="BF358"/>
  <c r="T358"/>
  <c r="R358"/>
  <c r="P358"/>
  <c r="BI356"/>
  <c r="BH356"/>
  <c r="BG356"/>
  <c r="BF356"/>
  <c r="T356"/>
  <c r="R356"/>
  <c r="P356"/>
  <c r="BI354"/>
  <c r="BH354"/>
  <c r="BG354"/>
  <c r="BF354"/>
  <c r="T354"/>
  <c r="R354"/>
  <c r="P354"/>
  <c r="BI351"/>
  <c r="BH351"/>
  <c r="BG351"/>
  <c r="BF351"/>
  <c r="T351"/>
  <c r="R351"/>
  <c r="P351"/>
  <c r="BI349"/>
  <c r="BH349"/>
  <c r="BG349"/>
  <c r="BF349"/>
  <c r="T349"/>
  <c r="R349"/>
  <c r="P349"/>
  <c r="BI347"/>
  <c r="BH347"/>
  <c r="BG347"/>
  <c r="BF347"/>
  <c r="T347"/>
  <c r="R347"/>
  <c r="P347"/>
  <c r="BI345"/>
  <c r="BH345"/>
  <c r="BG345"/>
  <c r="BF345"/>
  <c r="T345"/>
  <c r="R345"/>
  <c r="P345"/>
  <c r="BI343"/>
  <c r="BH343"/>
  <c r="BG343"/>
  <c r="BF343"/>
  <c r="T343"/>
  <c r="R343"/>
  <c r="P343"/>
  <c r="BI341"/>
  <c r="BH341"/>
  <c r="BG341"/>
  <c r="BF341"/>
  <c r="T341"/>
  <c r="R341"/>
  <c r="P341"/>
  <c r="BI339"/>
  <c r="BH339"/>
  <c r="BG339"/>
  <c r="BF339"/>
  <c r="T339"/>
  <c r="R339"/>
  <c r="P339"/>
  <c r="BI337"/>
  <c r="BH337"/>
  <c r="BG337"/>
  <c r="BF337"/>
  <c r="T337"/>
  <c r="R337"/>
  <c r="P337"/>
  <c r="BI335"/>
  <c r="BH335"/>
  <c r="BG335"/>
  <c r="BF335"/>
  <c r="T335"/>
  <c r="R335"/>
  <c r="P335"/>
  <c r="BI333"/>
  <c r="BH333"/>
  <c r="BG333"/>
  <c r="BF333"/>
  <c r="T333"/>
  <c r="R333"/>
  <c r="P333"/>
  <c r="BI331"/>
  <c r="BH331"/>
  <c r="BG331"/>
  <c r="BF331"/>
  <c r="T331"/>
  <c r="R331"/>
  <c r="P331"/>
  <c r="BI329"/>
  <c r="BH329"/>
  <c r="BG329"/>
  <c r="BF329"/>
  <c r="T329"/>
  <c r="R329"/>
  <c r="P329"/>
  <c r="BI327"/>
  <c r="BH327"/>
  <c r="BG327"/>
  <c r="BF327"/>
  <c r="T327"/>
  <c r="R327"/>
  <c r="P327"/>
  <c r="BI325"/>
  <c r="BH325"/>
  <c r="BG325"/>
  <c r="BF325"/>
  <c r="T325"/>
  <c r="R325"/>
  <c r="P325"/>
  <c r="BI323"/>
  <c r="BH323"/>
  <c r="BG323"/>
  <c r="BF323"/>
  <c r="T323"/>
  <c r="R323"/>
  <c r="P323"/>
  <c r="BI321"/>
  <c r="BH321"/>
  <c r="BG321"/>
  <c r="BF321"/>
  <c r="T321"/>
  <c r="R321"/>
  <c r="P321"/>
  <c r="BI319"/>
  <c r="BH319"/>
  <c r="BG319"/>
  <c r="BF319"/>
  <c r="T319"/>
  <c r="R319"/>
  <c r="P319"/>
  <c r="BI317"/>
  <c r="BH317"/>
  <c r="BG317"/>
  <c r="BF317"/>
  <c r="T317"/>
  <c r="R317"/>
  <c r="P317"/>
  <c r="BI315"/>
  <c r="BH315"/>
  <c r="BG315"/>
  <c r="BF315"/>
  <c r="T315"/>
  <c r="R315"/>
  <c r="P315"/>
  <c r="BI313"/>
  <c r="BH313"/>
  <c r="BG313"/>
  <c r="BF313"/>
  <c r="T313"/>
  <c r="R313"/>
  <c r="P313"/>
  <c r="BI311"/>
  <c r="BH311"/>
  <c r="BG311"/>
  <c r="BF311"/>
  <c r="T311"/>
  <c r="R311"/>
  <c r="P311"/>
  <c r="BI309"/>
  <c r="BH309"/>
  <c r="BG309"/>
  <c r="BF309"/>
  <c r="T309"/>
  <c r="R309"/>
  <c r="P309"/>
  <c r="BI307"/>
  <c r="BH307"/>
  <c r="BG307"/>
  <c r="BF307"/>
  <c r="T307"/>
  <c r="R307"/>
  <c r="P307"/>
  <c r="BI305"/>
  <c r="BH305"/>
  <c r="BG305"/>
  <c r="BF305"/>
  <c r="T305"/>
  <c r="R305"/>
  <c r="P305"/>
  <c r="BI303"/>
  <c r="BH303"/>
  <c r="BG303"/>
  <c r="BF303"/>
  <c r="T303"/>
  <c r="R303"/>
  <c r="P303"/>
  <c r="BI301"/>
  <c r="BH301"/>
  <c r="BG301"/>
  <c r="BF301"/>
  <c r="T301"/>
  <c r="R301"/>
  <c r="P301"/>
  <c r="BI299"/>
  <c r="BH299"/>
  <c r="BG299"/>
  <c r="BF299"/>
  <c r="T299"/>
  <c r="R299"/>
  <c r="P299"/>
  <c r="BI297"/>
  <c r="BH297"/>
  <c r="BG297"/>
  <c r="BF297"/>
  <c r="T297"/>
  <c r="R297"/>
  <c r="P297"/>
  <c r="BI295"/>
  <c r="BH295"/>
  <c r="BG295"/>
  <c r="BF295"/>
  <c r="T295"/>
  <c r="R295"/>
  <c r="P295"/>
  <c r="BI293"/>
  <c r="BH293"/>
  <c r="BG293"/>
  <c r="BF293"/>
  <c r="T293"/>
  <c r="R293"/>
  <c r="P293"/>
  <c r="BI290"/>
  <c r="BH290"/>
  <c r="BG290"/>
  <c r="BF290"/>
  <c r="T290"/>
  <c r="R290"/>
  <c r="P290"/>
  <c r="BI288"/>
  <c r="BH288"/>
  <c r="BG288"/>
  <c r="BF288"/>
  <c r="T288"/>
  <c r="R288"/>
  <c r="P288"/>
  <c r="BI286"/>
  <c r="BH286"/>
  <c r="BG286"/>
  <c r="BF286"/>
  <c r="T286"/>
  <c r="R286"/>
  <c r="P286"/>
  <c r="BI284"/>
  <c r="BH284"/>
  <c r="BG284"/>
  <c r="BF284"/>
  <c r="T284"/>
  <c r="R284"/>
  <c r="P284"/>
  <c r="BI282"/>
  <c r="BH282"/>
  <c r="BG282"/>
  <c r="BF282"/>
  <c r="T282"/>
  <c r="R282"/>
  <c r="P282"/>
  <c r="BI280"/>
  <c r="BH280"/>
  <c r="BG280"/>
  <c r="BF280"/>
  <c r="T280"/>
  <c r="R280"/>
  <c r="P280"/>
  <c r="BI278"/>
  <c r="BH278"/>
  <c r="BG278"/>
  <c r="BF278"/>
  <c r="T278"/>
  <c r="R278"/>
  <c r="P278"/>
  <c r="BI276"/>
  <c r="BH276"/>
  <c r="BG276"/>
  <c r="BF276"/>
  <c r="T276"/>
  <c r="R276"/>
  <c r="P276"/>
  <c r="BI274"/>
  <c r="BH274"/>
  <c r="BG274"/>
  <c r="BF274"/>
  <c r="T274"/>
  <c r="R274"/>
  <c r="P274"/>
  <c r="BI272"/>
  <c r="BH272"/>
  <c r="BG272"/>
  <c r="BF272"/>
  <c r="T272"/>
  <c r="R272"/>
  <c r="P272"/>
  <c r="BI270"/>
  <c r="BH270"/>
  <c r="BG270"/>
  <c r="BF270"/>
  <c r="T270"/>
  <c r="R270"/>
  <c r="P270"/>
  <c r="BI268"/>
  <c r="BH268"/>
  <c r="BG268"/>
  <c r="BF268"/>
  <c r="T268"/>
  <c r="R268"/>
  <c r="P268"/>
  <c r="BI266"/>
  <c r="BH266"/>
  <c r="BG266"/>
  <c r="BF266"/>
  <c r="T266"/>
  <c r="R266"/>
  <c r="P266"/>
  <c r="BI264"/>
  <c r="BH264"/>
  <c r="BG264"/>
  <c r="BF264"/>
  <c r="T264"/>
  <c r="R264"/>
  <c r="P264"/>
  <c r="BI262"/>
  <c r="BH262"/>
  <c r="BG262"/>
  <c r="BF262"/>
  <c r="T262"/>
  <c r="R262"/>
  <c r="P262"/>
  <c r="BI260"/>
  <c r="BH260"/>
  <c r="BG260"/>
  <c r="BF260"/>
  <c r="T260"/>
  <c r="R260"/>
  <c r="P260"/>
  <c r="BI258"/>
  <c r="BH258"/>
  <c r="BG258"/>
  <c r="BF258"/>
  <c r="T258"/>
  <c r="R258"/>
  <c r="P258"/>
  <c r="BI256"/>
  <c r="BH256"/>
  <c r="BG256"/>
  <c r="BF256"/>
  <c r="T256"/>
  <c r="R256"/>
  <c r="P256"/>
  <c r="BI254"/>
  <c r="BH254"/>
  <c r="BG254"/>
  <c r="BF254"/>
  <c r="T254"/>
  <c r="R254"/>
  <c r="P254"/>
  <c r="BI251"/>
  <c r="BH251"/>
  <c r="BG251"/>
  <c r="BF251"/>
  <c r="T251"/>
  <c r="R251"/>
  <c r="P251"/>
  <c r="BI249"/>
  <c r="BH249"/>
  <c r="BG249"/>
  <c r="BF249"/>
  <c r="T249"/>
  <c r="R249"/>
  <c r="P249"/>
  <c r="BI247"/>
  <c r="BH247"/>
  <c r="BG247"/>
  <c r="BF247"/>
  <c r="T247"/>
  <c r="R247"/>
  <c r="P247"/>
  <c r="BI245"/>
  <c r="BH245"/>
  <c r="BG245"/>
  <c r="BF245"/>
  <c r="T245"/>
  <c r="R245"/>
  <c r="P245"/>
  <c r="BI243"/>
  <c r="BH243"/>
  <c r="BG243"/>
  <c r="BF243"/>
  <c r="T243"/>
  <c r="R243"/>
  <c r="P243"/>
  <c r="BI241"/>
  <c r="BH241"/>
  <c r="BG241"/>
  <c r="BF241"/>
  <c r="T241"/>
  <c r="R241"/>
  <c r="P241"/>
  <c r="BI239"/>
  <c r="BH239"/>
  <c r="BG239"/>
  <c r="BF239"/>
  <c r="T239"/>
  <c r="R239"/>
  <c r="P239"/>
  <c r="BI237"/>
  <c r="BH237"/>
  <c r="BG237"/>
  <c r="BF237"/>
  <c r="T237"/>
  <c r="R237"/>
  <c r="P237"/>
  <c r="BI235"/>
  <c r="BH235"/>
  <c r="BG235"/>
  <c r="BF235"/>
  <c r="T235"/>
  <c r="R235"/>
  <c r="P235"/>
  <c r="BI233"/>
  <c r="BH233"/>
  <c r="BG233"/>
  <c r="BF233"/>
  <c r="T233"/>
  <c r="R233"/>
  <c r="P233"/>
  <c r="BI231"/>
  <c r="BH231"/>
  <c r="BG231"/>
  <c r="BF231"/>
  <c r="T231"/>
  <c r="R231"/>
  <c r="P231"/>
  <c r="BI229"/>
  <c r="BH229"/>
  <c r="BG229"/>
  <c r="BF229"/>
  <c r="T229"/>
  <c r="R229"/>
  <c r="P229"/>
  <c r="BI227"/>
  <c r="BH227"/>
  <c r="BG227"/>
  <c r="BF227"/>
  <c r="T227"/>
  <c r="R227"/>
  <c r="P227"/>
  <c r="BI225"/>
  <c r="BH225"/>
  <c r="BG225"/>
  <c r="BF225"/>
  <c r="T225"/>
  <c r="R225"/>
  <c r="P225"/>
  <c r="BI223"/>
  <c r="BH223"/>
  <c r="BG223"/>
  <c r="BF223"/>
  <c r="T223"/>
  <c r="R223"/>
  <c r="P223"/>
  <c r="BI221"/>
  <c r="BH221"/>
  <c r="BG221"/>
  <c r="BF221"/>
  <c r="T221"/>
  <c r="R221"/>
  <c r="P221"/>
  <c r="BI219"/>
  <c r="BH219"/>
  <c r="BG219"/>
  <c r="BF219"/>
  <c r="T219"/>
  <c r="R219"/>
  <c r="P219"/>
  <c r="BI217"/>
  <c r="BH217"/>
  <c r="BG217"/>
  <c r="BF217"/>
  <c r="T217"/>
  <c r="R217"/>
  <c r="P217"/>
  <c r="BI214"/>
  <c r="BH214"/>
  <c r="BG214"/>
  <c r="BF214"/>
  <c r="T214"/>
  <c r="R214"/>
  <c r="P214"/>
  <c r="BI212"/>
  <c r="BH212"/>
  <c r="BG212"/>
  <c r="BF212"/>
  <c r="T212"/>
  <c r="R212"/>
  <c r="P212"/>
  <c r="BI210"/>
  <c r="BH210"/>
  <c r="BG210"/>
  <c r="BF210"/>
  <c r="T210"/>
  <c r="R210"/>
  <c r="P210"/>
  <c r="BI208"/>
  <c r="BH208"/>
  <c r="BG208"/>
  <c r="BF208"/>
  <c r="T208"/>
  <c r="R208"/>
  <c r="P208"/>
  <c r="BI206"/>
  <c r="BH206"/>
  <c r="BG206"/>
  <c r="BF206"/>
  <c r="T206"/>
  <c r="R206"/>
  <c r="P206"/>
  <c r="BI204"/>
  <c r="BH204"/>
  <c r="BG204"/>
  <c r="BF204"/>
  <c r="T204"/>
  <c r="R204"/>
  <c r="P204"/>
  <c r="BI202"/>
  <c r="BH202"/>
  <c r="BG202"/>
  <c r="BF202"/>
  <c r="T202"/>
  <c r="R202"/>
  <c r="P202"/>
  <c r="BI200"/>
  <c r="BH200"/>
  <c r="BG200"/>
  <c r="BF200"/>
  <c r="T200"/>
  <c r="R200"/>
  <c r="P200"/>
  <c r="BI198"/>
  <c r="BH198"/>
  <c r="BG198"/>
  <c r="BF198"/>
  <c r="T198"/>
  <c r="R198"/>
  <c r="P198"/>
  <c r="BI196"/>
  <c r="BH196"/>
  <c r="BG196"/>
  <c r="BF196"/>
  <c r="T196"/>
  <c r="R196"/>
  <c r="P196"/>
  <c r="BI194"/>
  <c r="BH194"/>
  <c r="BG194"/>
  <c r="BF194"/>
  <c r="T194"/>
  <c r="R194"/>
  <c r="P194"/>
  <c r="BI192"/>
  <c r="BH192"/>
  <c r="BG192"/>
  <c r="BF192"/>
  <c r="T192"/>
  <c r="R192"/>
  <c r="P192"/>
  <c r="BI190"/>
  <c r="BH190"/>
  <c r="BG190"/>
  <c r="BF190"/>
  <c r="T190"/>
  <c r="R190"/>
  <c r="P190"/>
  <c r="BI188"/>
  <c r="BH188"/>
  <c r="BG188"/>
  <c r="BF188"/>
  <c r="T188"/>
  <c r="R188"/>
  <c r="P188"/>
  <c r="BI186"/>
  <c r="BH186"/>
  <c r="BG186"/>
  <c r="BF186"/>
  <c r="T186"/>
  <c r="R186"/>
  <c r="P186"/>
  <c r="BI184"/>
  <c r="BH184"/>
  <c r="BG184"/>
  <c r="BF184"/>
  <c r="T184"/>
  <c r="R184"/>
  <c r="P184"/>
  <c r="BI182"/>
  <c r="BH182"/>
  <c r="BG182"/>
  <c r="BF182"/>
  <c r="T182"/>
  <c r="R182"/>
  <c r="P182"/>
  <c r="BI180"/>
  <c r="BH180"/>
  <c r="BG180"/>
  <c r="BF180"/>
  <c r="T180"/>
  <c r="R180"/>
  <c r="P180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J124"/>
  <c r="J123"/>
  <c r="F123"/>
  <c r="F121"/>
  <c r="E119"/>
  <c r="J94"/>
  <c r="J93"/>
  <c r="F93"/>
  <c r="F91"/>
  <c r="E89"/>
  <c r="J20"/>
  <c r="E20"/>
  <c r="F94"/>
  <c r="J19"/>
  <c r="J14"/>
  <c r="J121"/>
  <c r="E7"/>
  <c r="E85"/>
  <c i="16" r="J39"/>
  <c r="J38"/>
  <c i="1" r="AY113"/>
  <c i="16" r="J37"/>
  <c i="1" r="AX113"/>
  <c i="16" r="BI284"/>
  <c r="BH284"/>
  <c r="BG284"/>
  <c r="BF284"/>
  <c r="T284"/>
  <c r="R284"/>
  <c r="P284"/>
  <c r="BI281"/>
  <c r="BH281"/>
  <c r="BG281"/>
  <c r="BF281"/>
  <c r="T281"/>
  <c r="R281"/>
  <c r="P281"/>
  <c r="BI276"/>
  <c r="BH276"/>
  <c r="BG276"/>
  <c r="BF276"/>
  <c r="T276"/>
  <c r="R276"/>
  <c r="P276"/>
  <c r="BI273"/>
  <c r="BH273"/>
  <c r="BG273"/>
  <c r="BF273"/>
  <c r="T273"/>
  <c r="R273"/>
  <c r="P273"/>
  <c r="BI268"/>
  <c r="BH268"/>
  <c r="BG268"/>
  <c r="BF268"/>
  <c r="T268"/>
  <c r="R268"/>
  <c r="P268"/>
  <c r="BI263"/>
  <c r="BH263"/>
  <c r="BG263"/>
  <c r="BF263"/>
  <c r="T263"/>
  <c r="R263"/>
  <c r="P263"/>
  <c r="BI260"/>
  <c r="BH260"/>
  <c r="BG260"/>
  <c r="BF260"/>
  <c r="T260"/>
  <c r="R260"/>
  <c r="P260"/>
  <c r="BI255"/>
  <c r="BH255"/>
  <c r="BG255"/>
  <c r="BF255"/>
  <c r="T255"/>
  <c r="R255"/>
  <c r="P255"/>
  <c r="BI253"/>
  <c r="BH253"/>
  <c r="BG253"/>
  <c r="BF253"/>
  <c r="T253"/>
  <c r="R253"/>
  <c r="P253"/>
  <c r="BI250"/>
  <c r="BH250"/>
  <c r="BG250"/>
  <c r="BF250"/>
  <c r="T250"/>
  <c r="R250"/>
  <c r="P250"/>
  <c r="BI245"/>
  <c r="BH245"/>
  <c r="BG245"/>
  <c r="BF245"/>
  <c r="T245"/>
  <c r="R245"/>
  <c r="P245"/>
  <c r="BI240"/>
  <c r="BH240"/>
  <c r="BG240"/>
  <c r="BF240"/>
  <c r="T240"/>
  <c r="R240"/>
  <c r="P240"/>
  <c r="BI235"/>
  <c r="BH235"/>
  <c r="BG235"/>
  <c r="BF235"/>
  <c r="T235"/>
  <c r="R235"/>
  <c r="P235"/>
  <c r="BI230"/>
  <c r="BH230"/>
  <c r="BG230"/>
  <c r="BF230"/>
  <c r="T230"/>
  <c r="R230"/>
  <c r="P230"/>
  <c r="BI228"/>
  <c r="BH228"/>
  <c r="BG228"/>
  <c r="BF228"/>
  <c r="T228"/>
  <c r="R228"/>
  <c r="P228"/>
  <c r="BI226"/>
  <c r="BH226"/>
  <c r="BG226"/>
  <c r="BF226"/>
  <c r="T226"/>
  <c r="R226"/>
  <c r="P226"/>
  <c r="BI222"/>
  <c r="BH222"/>
  <c r="BG222"/>
  <c r="BF222"/>
  <c r="T222"/>
  <c r="R222"/>
  <c r="P222"/>
  <c r="BI219"/>
  <c r="BH219"/>
  <c r="BG219"/>
  <c r="BF219"/>
  <c r="T219"/>
  <c r="R219"/>
  <c r="P219"/>
  <c r="BI216"/>
  <c r="BH216"/>
  <c r="BG216"/>
  <c r="BF216"/>
  <c r="T216"/>
  <c r="R216"/>
  <c r="P216"/>
  <c r="BI213"/>
  <c r="BH213"/>
  <c r="BG213"/>
  <c r="BF213"/>
  <c r="T213"/>
  <c r="R213"/>
  <c r="P213"/>
  <c r="BI209"/>
  <c r="BH209"/>
  <c r="BG209"/>
  <c r="BF209"/>
  <c r="T209"/>
  <c r="R209"/>
  <c r="P209"/>
  <c r="BI205"/>
  <c r="BH205"/>
  <c r="BG205"/>
  <c r="BF205"/>
  <c r="T205"/>
  <c r="R205"/>
  <c r="P205"/>
  <c r="BI202"/>
  <c r="BH202"/>
  <c r="BG202"/>
  <c r="BF202"/>
  <c r="T202"/>
  <c r="R202"/>
  <c r="P202"/>
  <c r="BI199"/>
  <c r="BH199"/>
  <c r="BG199"/>
  <c r="BF199"/>
  <c r="T199"/>
  <c r="R199"/>
  <c r="P199"/>
  <c r="BI193"/>
  <c r="BH193"/>
  <c r="BG193"/>
  <c r="BF193"/>
  <c r="T193"/>
  <c r="R193"/>
  <c r="P193"/>
  <c r="BI190"/>
  <c r="BH190"/>
  <c r="BG190"/>
  <c r="BF190"/>
  <c r="T190"/>
  <c r="R190"/>
  <c r="P190"/>
  <c r="BI187"/>
  <c r="BH187"/>
  <c r="BG187"/>
  <c r="BF187"/>
  <c r="T187"/>
  <c r="R187"/>
  <c r="P187"/>
  <c r="BI184"/>
  <c r="BH184"/>
  <c r="BG184"/>
  <c r="BF184"/>
  <c r="T184"/>
  <c r="R184"/>
  <c r="P184"/>
  <c r="BI181"/>
  <c r="BH181"/>
  <c r="BG181"/>
  <c r="BF181"/>
  <c r="T181"/>
  <c r="R181"/>
  <c r="P181"/>
  <c r="BI178"/>
  <c r="BH178"/>
  <c r="BG178"/>
  <c r="BF178"/>
  <c r="T178"/>
  <c r="R178"/>
  <c r="P178"/>
  <c r="BI175"/>
  <c r="BH175"/>
  <c r="BG175"/>
  <c r="BF175"/>
  <c r="T175"/>
  <c r="R175"/>
  <c r="P175"/>
  <c r="BI171"/>
  <c r="BH171"/>
  <c r="BG171"/>
  <c r="BF171"/>
  <c r="T171"/>
  <c r="R171"/>
  <c r="P171"/>
  <c r="BI168"/>
  <c r="BH168"/>
  <c r="BG168"/>
  <c r="BF168"/>
  <c r="T168"/>
  <c r="R168"/>
  <c r="P168"/>
  <c r="BI164"/>
  <c r="BH164"/>
  <c r="BG164"/>
  <c r="BF164"/>
  <c r="T164"/>
  <c r="R164"/>
  <c r="P164"/>
  <c r="BI160"/>
  <c r="BH160"/>
  <c r="BG160"/>
  <c r="BF160"/>
  <c r="T160"/>
  <c r="R160"/>
  <c r="P160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49"/>
  <c r="BH149"/>
  <c r="BG149"/>
  <c r="BF149"/>
  <c r="T149"/>
  <c r="R149"/>
  <c r="P149"/>
  <c r="BI145"/>
  <c r="BH145"/>
  <c r="BG145"/>
  <c r="BF145"/>
  <c r="T145"/>
  <c r="R145"/>
  <c r="P145"/>
  <c r="BI141"/>
  <c r="BH141"/>
  <c r="BG141"/>
  <c r="BF141"/>
  <c r="T141"/>
  <c r="R141"/>
  <c r="P141"/>
  <c r="BI138"/>
  <c r="BH138"/>
  <c r="BG138"/>
  <c r="BF138"/>
  <c r="T138"/>
  <c r="R138"/>
  <c r="P138"/>
  <c r="BI135"/>
  <c r="BH135"/>
  <c r="BG135"/>
  <c r="BF135"/>
  <c r="T135"/>
  <c r="T134"/>
  <c r="R135"/>
  <c r="R134"/>
  <c r="P135"/>
  <c r="P134"/>
  <c r="J129"/>
  <c r="J128"/>
  <c r="F128"/>
  <c r="F126"/>
  <c r="E124"/>
  <c r="J94"/>
  <c r="J93"/>
  <c r="F93"/>
  <c r="F91"/>
  <c r="E89"/>
  <c r="J20"/>
  <c r="E20"/>
  <c r="F129"/>
  <c r="J19"/>
  <c r="J14"/>
  <c r="J126"/>
  <c r="E7"/>
  <c r="E120"/>
  <c i="15" r="J39"/>
  <c r="J38"/>
  <c i="1" r="AY112"/>
  <c i="15" r="J37"/>
  <c i="1" r="AX112"/>
  <c i="15" r="BI186"/>
  <c r="BH186"/>
  <c r="BG186"/>
  <c r="BF186"/>
  <c r="T186"/>
  <c r="T185"/>
  <c r="R186"/>
  <c r="R185"/>
  <c r="P186"/>
  <c r="P185"/>
  <c r="BI183"/>
  <c r="BH183"/>
  <c r="BG183"/>
  <c r="BF183"/>
  <c r="T183"/>
  <c r="R183"/>
  <c r="P183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1"/>
  <c r="BH151"/>
  <c r="BG151"/>
  <c r="BF151"/>
  <c r="T151"/>
  <c r="R151"/>
  <c r="P151"/>
  <c r="BI148"/>
  <c r="BH148"/>
  <c r="BG148"/>
  <c r="BF148"/>
  <c r="T148"/>
  <c r="R148"/>
  <c r="P148"/>
  <c r="BI145"/>
  <c r="BH145"/>
  <c r="BG145"/>
  <c r="BF145"/>
  <c r="T145"/>
  <c r="R145"/>
  <c r="P145"/>
  <c r="BI142"/>
  <c r="BH142"/>
  <c r="BG142"/>
  <c r="BF142"/>
  <c r="T142"/>
  <c r="R142"/>
  <c r="P142"/>
  <c r="BI140"/>
  <c r="BH140"/>
  <c r="BG140"/>
  <c r="BF140"/>
  <c r="T140"/>
  <c r="R140"/>
  <c r="P140"/>
  <c r="BI136"/>
  <c r="BH136"/>
  <c r="BG136"/>
  <c r="BF136"/>
  <c r="T136"/>
  <c r="R136"/>
  <c r="P136"/>
  <c r="BI133"/>
  <c r="BH133"/>
  <c r="BG133"/>
  <c r="BF133"/>
  <c r="T133"/>
  <c r="R133"/>
  <c r="P133"/>
  <c r="BI130"/>
  <c r="BH130"/>
  <c r="BG130"/>
  <c r="BF130"/>
  <c r="T130"/>
  <c r="R130"/>
  <c r="P130"/>
  <c r="BI127"/>
  <c r="BH127"/>
  <c r="BG127"/>
  <c r="BF127"/>
  <c r="T127"/>
  <c r="R127"/>
  <c r="P127"/>
  <c r="J122"/>
  <c r="J121"/>
  <c r="F121"/>
  <c r="F119"/>
  <c r="E117"/>
  <c r="J94"/>
  <c r="J93"/>
  <c r="F93"/>
  <c r="F91"/>
  <c r="E89"/>
  <c r="J20"/>
  <c r="E20"/>
  <c r="F122"/>
  <c r="J19"/>
  <c r="J14"/>
  <c r="J91"/>
  <c r="E7"/>
  <c r="E85"/>
  <c i="14" r="J39"/>
  <c r="J38"/>
  <c i="1" r="AY111"/>
  <c i="14" r="J37"/>
  <c i="1" r="AX111"/>
  <c i="14"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J120"/>
  <c r="J119"/>
  <c r="F119"/>
  <c r="F117"/>
  <c r="E115"/>
  <c r="J94"/>
  <c r="J93"/>
  <c r="F93"/>
  <c r="F91"/>
  <c r="E89"/>
  <c r="J20"/>
  <c r="E20"/>
  <c r="F120"/>
  <c r="J19"/>
  <c r="J14"/>
  <c r="J117"/>
  <c r="E7"/>
  <c r="E85"/>
  <c i="13" r="J39"/>
  <c r="J38"/>
  <c i="1" r="AY109"/>
  <c i="13" r="J37"/>
  <c i="1" r="AX109"/>
  <c i="13" r="BI121"/>
  <c r="BH121"/>
  <c r="BG121"/>
  <c r="BF121"/>
  <c r="T121"/>
  <c r="T120"/>
  <c r="R121"/>
  <c r="R120"/>
  <c r="P121"/>
  <c r="P120"/>
  <c i="1" r="AU109"/>
  <c i="13" r="J117"/>
  <c r="J116"/>
  <c r="F116"/>
  <c r="F114"/>
  <c r="E112"/>
  <c r="J94"/>
  <c r="J93"/>
  <c r="F93"/>
  <c r="F91"/>
  <c r="E89"/>
  <c r="J20"/>
  <c r="E20"/>
  <c r="F117"/>
  <c r="J19"/>
  <c r="J14"/>
  <c r="J114"/>
  <c r="E7"/>
  <c r="E108"/>
  <c i="12" r="J39"/>
  <c r="J38"/>
  <c i="1" r="AY107"/>
  <c i="12" r="J37"/>
  <c i="1" r="AX107"/>
  <c i="12" r="BI195"/>
  <c r="BH195"/>
  <c r="BG195"/>
  <c r="BF195"/>
  <c r="T195"/>
  <c r="R195"/>
  <c r="P195"/>
  <c r="BI193"/>
  <c r="BH193"/>
  <c r="BG193"/>
  <c r="BF193"/>
  <c r="T193"/>
  <c r="R193"/>
  <c r="P193"/>
  <c r="BI191"/>
  <c r="BH191"/>
  <c r="BG191"/>
  <c r="BF191"/>
  <c r="T191"/>
  <c r="R191"/>
  <c r="P191"/>
  <c r="BI188"/>
  <c r="BH188"/>
  <c r="BG188"/>
  <c r="BF188"/>
  <c r="T188"/>
  <c r="R188"/>
  <c r="P188"/>
  <c r="BI186"/>
  <c r="BH186"/>
  <c r="BG186"/>
  <c r="BF186"/>
  <c r="T186"/>
  <c r="R186"/>
  <c r="P186"/>
  <c r="BI184"/>
  <c r="BH184"/>
  <c r="BG184"/>
  <c r="BF184"/>
  <c r="T184"/>
  <c r="R184"/>
  <c r="P184"/>
  <c r="BI182"/>
  <c r="BH182"/>
  <c r="BG182"/>
  <c r="BF182"/>
  <c r="T182"/>
  <c r="R182"/>
  <c r="P182"/>
  <c r="BI180"/>
  <c r="BH180"/>
  <c r="BG180"/>
  <c r="BF180"/>
  <c r="T180"/>
  <c r="R180"/>
  <c r="P180"/>
  <c r="BI177"/>
  <c r="BH177"/>
  <c r="BG177"/>
  <c r="BF177"/>
  <c r="T177"/>
  <c r="T176"/>
  <c r="R177"/>
  <c r="R176"/>
  <c r="P177"/>
  <c r="P176"/>
  <c r="BI174"/>
  <c r="BH174"/>
  <c r="BG174"/>
  <c r="BF174"/>
  <c r="T174"/>
  <c r="T173"/>
  <c r="R174"/>
  <c r="R173"/>
  <c r="P174"/>
  <c r="P173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0"/>
  <c r="BH160"/>
  <c r="BG160"/>
  <c r="BF160"/>
  <c r="T160"/>
  <c r="R160"/>
  <c r="P160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1"/>
  <c r="BH131"/>
  <c r="BG131"/>
  <c r="BF131"/>
  <c r="T131"/>
  <c r="R131"/>
  <c r="P131"/>
  <c r="J125"/>
  <c r="J124"/>
  <c r="F124"/>
  <c r="F122"/>
  <c r="E120"/>
  <c r="J94"/>
  <c r="J93"/>
  <c r="F93"/>
  <c r="F91"/>
  <c r="E89"/>
  <c r="J20"/>
  <c r="E20"/>
  <c r="F94"/>
  <c r="J19"/>
  <c r="J14"/>
  <c r="J91"/>
  <c r="E7"/>
  <c r="E116"/>
  <c i="11" r="J39"/>
  <c r="J38"/>
  <c i="1" r="AY106"/>
  <c i="11" r="J37"/>
  <c i="1" r="AX106"/>
  <c i="11" r="BI350"/>
  <c r="BH350"/>
  <c r="BG350"/>
  <c r="BF350"/>
  <c r="T350"/>
  <c r="R350"/>
  <c r="P350"/>
  <c r="BI345"/>
  <c r="BH345"/>
  <c r="BG345"/>
  <c r="BF345"/>
  <c r="T345"/>
  <c r="R345"/>
  <c r="P345"/>
  <c r="BI342"/>
  <c r="BH342"/>
  <c r="BG342"/>
  <c r="BF342"/>
  <c r="T342"/>
  <c r="R342"/>
  <c r="P342"/>
  <c r="BI340"/>
  <c r="BH340"/>
  <c r="BG340"/>
  <c r="BF340"/>
  <c r="T340"/>
  <c r="R340"/>
  <c r="P340"/>
  <c r="BI338"/>
  <c r="BH338"/>
  <c r="BG338"/>
  <c r="BF338"/>
  <c r="T338"/>
  <c r="R338"/>
  <c r="P338"/>
  <c r="BI336"/>
  <c r="BH336"/>
  <c r="BG336"/>
  <c r="BF336"/>
  <c r="T336"/>
  <c r="R336"/>
  <c r="P336"/>
  <c r="BI334"/>
  <c r="BH334"/>
  <c r="BG334"/>
  <c r="BF334"/>
  <c r="T334"/>
  <c r="R334"/>
  <c r="P334"/>
  <c r="BI332"/>
  <c r="BH332"/>
  <c r="BG332"/>
  <c r="BF332"/>
  <c r="T332"/>
  <c r="R332"/>
  <c r="P332"/>
  <c r="BI330"/>
  <c r="BH330"/>
  <c r="BG330"/>
  <c r="BF330"/>
  <c r="T330"/>
  <c r="R330"/>
  <c r="P330"/>
  <c r="BI327"/>
  <c r="BH327"/>
  <c r="BG327"/>
  <c r="BF327"/>
  <c r="T327"/>
  <c r="R327"/>
  <c r="P327"/>
  <c r="BI325"/>
  <c r="BH325"/>
  <c r="BG325"/>
  <c r="BF325"/>
  <c r="T325"/>
  <c r="R325"/>
  <c r="P325"/>
  <c r="BI323"/>
  <c r="BH323"/>
  <c r="BG323"/>
  <c r="BF323"/>
  <c r="T323"/>
  <c r="R323"/>
  <c r="P323"/>
  <c r="BI321"/>
  <c r="BH321"/>
  <c r="BG321"/>
  <c r="BF321"/>
  <c r="T321"/>
  <c r="R321"/>
  <c r="P321"/>
  <c r="BI319"/>
  <c r="BH319"/>
  <c r="BG319"/>
  <c r="BF319"/>
  <c r="T319"/>
  <c r="R319"/>
  <c r="P319"/>
  <c r="BI317"/>
  <c r="BH317"/>
  <c r="BG317"/>
  <c r="BF317"/>
  <c r="T317"/>
  <c r="R317"/>
  <c r="P317"/>
  <c r="BI315"/>
  <c r="BH315"/>
  <c r="BG315"/>
  <c r="BF315"/>
  <c r="T315"/>
  <c r="R315"/>
  <c r="P315"/>
  <c r="BI313"/>
  <c r="BH313"/>
  <c r="BG313"/>
  <c r="BF313"/>
  <c r="T313"/>
  <c r="R313"/>
  <c r="P313"/>
  <c r="BI311"/>
  <c r="BH311"/>
  <c r="BG311"/>
  <c r="BF311"/>
  <c r="T311"/>
  <c r="R311"/>
  <c r="P311"/>
  <c r="BI309"/>
  <c r="BH309"/>
  <c r="BG309"/>
  <c r="BF309"/>
  <c r="T309"/>
  <c r="R309"/>
  <c r="P309"/>
  <c r="BI307"/>
  <c r="BH307"/>
  <c r="BG307"/>
  <c r="BF307"/>
  <c r="T307"/>
  <c r="R307"/>
  <c r="P307"/>
  <c r="BI305"/>
  <c r="BH305"/>
  <c r="BG305"/>
  <c r="BF305"/>
  <c r="T305"/>
  <c r="R305"/>
  <c r="P305"/>
  <c r="BI303"/>
  <c r="BH303"/>
  <c r="BG303"/>
  <c r="BF303"/>
  <c r="T303"/>
  <c r="R303"/>
  <c r="P303"/>
  <c r="BI301"/>
  <c r="BH301"/>
  <c r="BG301"/>
  <c r="BF301"/>
  <c r="T301"/>
  <c r="R301"/>
  <c r="P301"/>
  <c r="BI299"/>
  <c r="BH299"/>
  <c r="BG299"/>
  <c r="BF299"/>
  <c r="T299"/>
  <c r="R299"/>
  <c r="P299"/>
  <c r="BI297"/>
  <c r="BH297"/>
  <c r="BG297"/>
  <c r="BF297"/>
  <c r="T297"/>
  <c r="R297"/>
  <c r="P297"/>
  <c r="BI295"/>
  <c r="BH295"/>
  <c r="BG295"/>
  <c r="BF295"/>
  <c r="T295"/>
  <c r="R295"/>
  <c r="P295"/>
  <c r="BI293"/>
  <c r="BH293"/>
  <c r="BG293"/>
  <c r="BF293"/>
  <c r="T293"/>
  <c r="R293"/>
  <c r="P293"/>
  <c r="BI291"/>
  <c r="BH291"/>
  <c r="BG291"/>
  <c r="BF291"/>
  <c r="T291"/>
  <c r="R291"/>
  <c r="P291"/>
  <c r="BI289"/>
  <c r="BH289"/>
  <c r="BG289"/>
  <c r="BF289"/>
  <c r="T289"/>
  <c r="R289"/>
  <c r="P289"/>
  <c r="BI287"/>
  <c r="BH287"/>
  <c r="BG287"/>
  <c r="BF287"/>
  <c r="T287"/>
  <c r="R287"/>
  <c r="P287"/>
  <c r="BI285"/>
  <c r="BH285"/>
  <c r="BG285"/>
  <c r="BF285"/>
  <c r="T285"/>
  <c r="R285"/>
  <c r="P285"/>
  <c r="BI283"/>
  <c r="BH283"/>
  <c r="BG283"/>
  <c r="BF283"/>
  <c r="T283"/>
  <c r="R283"/>
  <c r="P283"/>
  <c r="BI281"/>
  <c r="BH281"/>
  <c r="BG281"/>
  <c r="BF281"/>
  <c r="T281"/>
  <c r="R281"/>
  <c r="P281"/>
  <c r="BI279"/>
  <c r="BH279"/>
  <c r="BG279"/>
  <c r="BF279"/>
  <c r="T279"/>
  <c r="R279"/>
  <c r="P279"/>
  <c r="BI277"/>
  <c r="BH277"/>
  <c r="BG277"/>
  <c r="BF277"/>
  <c r="T277"/>
  <c r="R277"/>
  <c r="P277"/>
  <c r="BI275"/>
  <c r="BH275"/>
  <c r="BG275"/>
  <c r="BF275"/>
  <c r="T275"/>
  <c r="R275"/>
  <c r="P275"/>
  <c r="BI273"/>
  <c r="BH273"/>
  <c r="BG273"/>
  <c r="BF273"/>
  <c r="T273"/>
  <c r="R273"/>
  <c r="P273"/>
  <c r="BI270"/>
  <c r="BH270"/>
  <c r="BG270"/>
  <c r="BF270"/>
  <c r="T270"/>
  <c r="R270"/>
  <c r="P270"/>
  <c r="BI268"/>
  <c r="BH268"/>
  <c r="BG268"/>
  <c r="BF268"/>
  <c r="T268"/>
  <c r="R268"/>
  <c r="P268"/>
  <c r="BI266"/>
  <c r="BH266"/>
  <c r="BG266"/>
  <c r="BF266"/>
  <c r="T266"/>
  <c r="R266"/>
  <c r="P266"/>
  <c r="BI263"/>
  <c r="BH263"/>
  <c r="BG263"/>
  <c r="BF263"/>
  <c r="T263"/>
  <c r="R263"/>
  <c r="P263"/>
  <c r="BI261"/>
  <c r="BH261"/>
  <c r="BG261"/>
  <c r="BF261"/>
  <c r="T261"/>
  <c r="R261"/>
  <c r="P261"/>
  <c r="BI259"/>
  <c r="BH259"/>
  <c r="BG259"/>
  <c r="BF259"/>
  <c r="T259"/>
  <c r="R259"/>
  <c r="P259"/>
  <c r="BI257"/>
  <c r="BH257"/>
  <c r="BG257"/>
  <c r="BF257"/>
  <c r="T257"/>
  <c r="R257"/>
  <c r="P257"/>
  <c r="BI254"/>
  <c r="BH254"/>
  <c r="BG254"/>
  <c r="BF254"/>
  <c r="T254"/>
  <c r="R254"/>
  <c r="P254"/>
  <c r="BI252"/>
  <c r="BH252"/>
  <c r="BG252"/>
  <c r="BF252"/>
  <c r="T252"/>
  <c r="R252"/>
  <c r="P252"/>
  <c r="BI250"/>
  <c r="BH250"/>
  <c r="BG250"/>
  <c r="BF250"/>
  <c r="T250"/>
  <c r="R250"/>
  <c r="P250"/>
  <c r="BI248"/>
  <c r="BH248"/>
  <c r="BG248"/>
  <c r="BF248"/>
  <c r="T248"/>
  <c r="R248"/>
  <c r="P248"/>
  <c r="BI246"/>
  <c r="BH246"/>
  <c r="BG246"/>
  <c r="BF246"/>
  <c r="T246"/>
  <c r="R246"/>
  <c r="P246"/>
  <c r="BI244"/>
  <c r="BH244"/>
  <c r="BG244"/>
  <c r="BF244"/>
  <c r="T244"/>
  <c r="R244"/>
  <c r="P244"/>
  <c r="BI242"/>
  <c r="BH242"/>
  <c r="BG242"/>
  <c r="BF242"/>
  <c r="T242"/>
  <c r="R242"/>
  <c r="P242"/>
  <c r="BI240"/>
  <c r="BH240"/>
  <c r="BG240"/>
  <c r="BF240"/>
  <c r="T240"/>
  <c r="R240"/>
  <c r="P240"/>
  <c r="BI238"/>
  <c r="BH238"/>
  <c r="BG238"/>
  <c r="BF238"/>
  <c r="T238"/>
  <c r="R238"/>
  <c r="P238"/>
  <c r="BI236"/>
  <c r="BH236"/>
  <c r="BG236"/>
  <c r="BF236"/>
  <c r="T236"/>
  <c r="R236"/>
  <c r="P236"/>
  <c r="BI234"/>
  <c r="BH234"/>
  <c r="BG234"/>
  <c r="BF234"/>
  <c r="T234"/>
  <c r="R234"/>
  <c r="P234"/>
  <c r="BI232"/>
  <c r="BH232"/>
  <c r="BG232"/>
  <c r="BF232"/>
  <c r="T232"/>
  <c r="R232"/>
  <c r="P232"/>
  <c r="BI230"/>
  <c r="BH230"/>
  <c r="BG230"/>
  <c r="BF230"/>
  <c r="T230"/>
  <c r="R230"/>
  <c r="P230"/>
  <c r="BI228"/>
  <c r="BH228"/>
  <c r="BG228"/>
  <c r="BF228"/>
  <c r="T228"/>
  <c r="R228"/>
  <c r="P228"/>
  <c r="BI226"/>
  <c r="BH226"/>
  <c r="BG226"/>
  <c r="BF226"/>
  <c r="T226"/>
  <c r="R226"/>
  <c r="P226"/>
  <c r="BI224"/>
  <c r="BH224"/>
  <c r="BG224"/>
  <c r="BF224"/>
  <c r="T224"/>
  <c r="R224"/>
  <c r="P224"/>
  <c r="BI222"/>
  <c r="BH222"/>
  <c r="BG222"/>
  <c r="BF222"/>
  <c r="T222"/>
  <c r="R222"/>
  <c r="P222"/>
  <c r="BI220"/>
  <c r="BH220"/>
  <c r="BG220"/>
  <c r="BF220"/>
  <c r="T220"/>
  <c r="R220"/>
  <c r="P220"/>
  <c r="BI217"/>
  <c r="BH217"/>
  <c r="BG217"/>
  <c r="BF217"/>
  <c r="T217"/>
  <c r="R217"/>
  <c r="P217"/>
  <c r="BI212"/>
  <c r="BH212"/>
  <c r="BG212"/>
  <c r="BF212"/>
  <c r="T212"/>
  <c r="R212"/>
  <c r="P212"/>
  <c r="BI207"/>
  <c r="BH207"/>
  <c r="BG207"/>
  <c r="BF207"/>
  <c r="T207"/>
  <c r="R207"/>
  <c r="P207"/>
  <c r="BI201"/>
  <c r="BH201"/>
  <c r="BG201"/>
  <c r="BF201"/>
  <c r="T201"/>
  <c r="R201"/>
  <c r="P201"/>
  <c r="BI199"/>
  <c r="BH199"/>
  <c r="BG199"/>
  <c r="BF199"/>
  <c r="T199"/>
  <c r="R199"/>
  <c r="P199"/>
  <c r="BI197"/>
  <c r="BH197"/>
  <c r="BG197"/>
  <c r="BF197"/>
  <c r="T197"/>
  <c r="R197"/>
  <c r="P197"/>
  <c r="BI195"/>
  <c r="BH195"/>
  <c r="BG195"/>
  <c r="BF195"/>
  <c r="T195"/>
  <c r="R195"/>
  <c r="P195"/>
  <c r="BI193"/>
  <c r="BH193"/>
  <c r="BG193"/>
  <c r="BF193"/>
  <c r="T193"/>
  <c r="R193"/>
  <c r="P193"/>
  <c r="BI188"/>
  <c r="BH188"/>
  <c r="BG188"/>
  <c r="BF188"/>
  <c r="T188"/>
  <c r="R188"/>
  <c r="P188"/>
  <c r="BI186"/>
  <c r="BH186"/>
  <c r="BG186"/>
  <c r="BF186"/>
  <c r="T186"/>
  <c r="R186"/>
  <c r="P186"/>
  <c r="BI184"/>
  <c r="BH184"/>
  <c r="BG184"/>
  <c r="BF184"/>
  <c r="T184"/>
  <c r="R184"/>
  <c r="P184"/>
  <c r="BI182"/>
  <c r="BH182"/>
  <c r="BG182"/>
  <c r="BF182"/>
  <c r="T182"/>
  <c r="R182"/>
  <c r="P182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7"/>
  <c r="BH147"/>
  <c r="BG147"/>
  <c r="BF147"/>
  <c r="T147"/>
  <c r="R147"/>
  <c r="P147"/>
  <c r="BI144"/>
  <c r="BH144"/>
  <c r="BG144"/>
  <c r="BF144"/>
  <c r="T144"/>
  <c r="R144"/>
  <c r="P144"/>
  <c r="BI140"/>
  <c r="BH140"/>
  <c r="BG140"/>
  <c r="BF140"/>
  <c r="T140"/>
  <c r="R140"/>
  <c r="P140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J127"/>
  <c r="J126"/>
  <c r="F126"/>
  <c r="F124"/>
  <c r="E122"/>
  <c r="J94"/>
  <c r="J93"/>
  <c r="F93"/>
  <c r="F91"/>
  <c r="E89"/>
  <c r="J20"/>
  <c r="E20"/>
  <c r="F94"/>
  <c r="J19"/>
  <c r="J14"/>
  <c r="J91"/>
  <c r="E7"/>
  <c r="E118"/>
  <c i="10" r="J39"/>
  <c r="J38"/>
  <c i="1" r="AY105"/>
  <c i="10" r="J37"/>
  <c i="1" r="AX105"/>
  <c i="10" r="BI1485"/>
  <c r="BH1485"/>
  <c r="BG1485"/>
  <c r="BF1485"/>
  <c r="T1485"/>
  <c r="R1485"/>
  <c r="P1485"/>
  <c r="BI1483"/>
  <c r="BH1483"/>
  <c r="BG1483"/>
  <c r="BF1483"/>
  <c r="T1483"/>
  <c r="R1483"/>
  <c r="P1483"/>
  <c r="BI1479"/>
  <c r="BH1479"/>
  <c r="BG1479"/>
  <c r="BF1479"/>
  <c r="T1479"/>
  <c r="R1479"/>
  <c r="P1479"/>
  <c r="BI1477"/>
  <c r="BH1477"/>
  <c r="BG1477"/>
  <c r="BF1477"/>
  <c r="T1477"/>
  <c r="R1477"/>
  <c r="P1477"/>
  <c r="BI1473"/>
  <c r="BH1473"/>
  <c r="BG1473"/>
  <c r="BF1473"/>
  <c r="T1473"/>
  <c r="R1473"/>
  <c r="P1473"/>
  <c r="BI1470"/>
  <c r="BH1470"/>
  <c r="BG1470"/>
  <c r="BF1470"/>
  <c r="T1470"/>
  <c r="R1470"/>
  <c r="P1470"/>
  <c r="BI1464"/>
  <c r="BH1464"/>
  <c r="BG1464"/>
  <c r="BF1464"/>
  <c r="T1464"/>
  <c r="R1464"/>
  <c r="P1464"/>
  <c r="BI1461"/>
  <c r="BH1461"/>
  <c r="BG1461"/>
  <c r="BF1461"/>
  <c r="T1461"/>
  <c r="R1461"/>
  <c r="P1461"/>
  <c r="BI1458"/>
  <c r="BH1458"/>
  <c r="BG1458"/>
  <c r="BF1458"/>
  <c r="T1458"/>
  <c r="R1458"/>
  <c r="P1458"/>
  <c r="BI1456"/>
  <c r="BH1456"/>
  <c r="BG1456"/>
  <c r="BF1456"/>
  <c r="T1456"/>
  <c r="R1456"/>
  <c r="P1456"/>
  <c r="BI1452"/>
  <c r="BH1452"/>
  <c r="BG1452"/>
  <c r="BF1452"/>
  <c r="T1452"/>
  <c r="R1452"/>
  <c r="P1452"/>
  <c r="BI1448"/>
  <c r="BH1448"/>
  <c r="BG1448"/>
  <c r="BF1448"/>
  <c r="T1448"/>
  <c r="R1448"/>
  <c r="P1448"/>
  <c r="BI1444"/>
  <c r="BH1444"/>
  <c r="BG1444"/>
  <c r="BF1444"/>
  <c r="T1444"/>
  <c r="R1444"/>
  <c r="P1444"/>
  <c r="BI1439"/>
  <c r="BH1439"/>
  <c r="BG1439"/>
  <c r="BF1439"/>
  <c r="T1439"/>
  <c r="R1439"/>
  <c r="P1439"/>
  <c r="BI1436"/>
  <c r="BH1436"/>
  <c r="BG1436"/>
  <c r="BF1436"/>
  <c r="T1436"/>
  <c r="R1436"/>
  <c r="P1436"/>
  <c r="BI1430"/>
  <c r="BH1430"/>
  <c r="BG1430"/>
  <c r="BF1430"/>
  <c r="T1430"/>
  <c r="R1430"/>
  <c r="P1430"/>
  <c r="BI1427"/>
  <c r="BH1427"/>
  <c r="BG1427"/>
  <c r="BF1427"/>
  <c r="T1427"/>
  <c r="R1427"/>
  <c r="P1427"/>
  <c r="BI1425"/>
  <c r="BH1425"/>
  <c r="BG1425"/>
  <c r="BF1425"/>
  <c r="T1425"/>
  <c r="R1425"/>
  <c r="P1425"/>
  <c r="BI1423"/>
  <c r="BH1423"/>
  <c r="BG1423"/>
  <c r="BF1423"/>
  <c r="T1423"/>
  <c r="R1423"/>
  <c r="P1423"/>
  <c r="BI1421"/>
  <c r="BH1421"/>
  <c r="BG1421"/>
  <c r="BF1421"/>
  <c r="T1421"/>
  <c r="R1421"/>
  <c r="P1421"/>
  <c r="BI1419"/>
  <c r="BH1419"/>
  <c r="BG1419"/>
  <c r="BF1419"/>
  <c r="T1419"/>
  <c r="R1419"/>
  <c r="P1419"/>
  <c r="BI1417"/>
  <c r="BH1417"/>
  <c r="BG1417"/>
  <c r="BF1417"/>
  <c r="T1417"/>
  <c r="R1417"/>
  <c r="P1417"/>
  <c r="BI1415"/>
  <c r="BH1415"/>
  <c r="BG1415"/>
  <c r="BF1415"/>
  <c r="T1415"/>
  <c r="R1415"/>
  <c r="P1415"/>
  <c r="BI1413"/>
  <c r="BH1413"/>
  <c r="BG1413"/>
  <c r="BF1413"/>
  <c r="T1413"/>
  <c r="R1413"/>
  <c r="P1413"/>
  <c r="BI1410"/>
  <c r="BH1410"/>
  <c r="BG1410"/>
  <c r="BF1410"/>
  <c r="T1410"/>
  <c r="R1410"/>
  <c r="P1410"/>
  <c r="BI1407"/>
  <c r="BH1407"/>
  <c r="BG1407"/>
  <c r="BF1407"/>
  <c r="T1407"/>
  <c r="R1407"/>
  <c r="P1407"/>
  <c r="BI1405"/>
  <c r="BH1405"/>
  <c r="BG1405"/>
  <c r="BF1405"/>
  <c r="T1405"/>
  <c r="R1405"/>
  <c r="P1405"/>
  <c r="BI1403"/>
  <c r="BH1403"/>
  <c r="BG1403"/>
  <c r="BF1403"/>
  <c r="T1403"/>
  <c r="R1403"/>
  <c r="P1403"/>
  <c r="BI1400"/>
  <c r="BH1400"/>
  <c r="BG1400"/>
  <c r="BF1400"/>
  <c r="T1400"/>
  <c r="R1400"/>
  <c r="P1400"/>
  <c r="BI1398"/>
  <c r="BH1398"/>
  <c r="BG1398"/>
  <c r="BF1398"/>
  <c r="T1398"/>
  <c r="R1398"/>
  <c r="P1398"/>
  <c r="BI1395"/>
  <c r="BH1395"/>
  <c r="BG1395"/>
  <c r="BF1395"/>
  <c r="T1395"/>
  <c r="R1395"/>
  <c r="P1395"/>
  <c r="BI1392"/>
  <c r="BH1392"/>
  <c r="BG1392"/>
  <c r="BF1392"/>
  <c r="T1392"/>
  <c r="R1392"/>
  <c r="P1392"/>
  <c r="BI1389"/>
  <c r="BH1389"/>
  <c r="BG1389"/>
  <c r="BF1389"/>
  <c r="T1389"/>
  <c r="R1389"/>
  <c r="P1389"/>
  <c r="BI1387"/>
  <c r="BH1387"/>
  <c r="BG1387"/>
  <c r="BF1387"/>
  <c r="T1387"/>
  <c r="R1387"/>
  <c r="P1387"/>
  <c r="BI1384"/>
  <c r="BH1384"/>
  <c r="BG1384"/>
  <c r="BF1384"/>
  <c r="T1384"/>
  <c r="R1384"/>
  <c r="P1384"/>
  <c r="BI1381"/>
  <c r="BH1381"/>
  <c r="BG1381"/>
  <c r="BF1381"/>
  <c r="T1381"/>
  <c r="R1381"/>
  <c r="P1381"/>
  <c r="BI1379"/>
  <c r="BH1379"/>
  <c r="BG1379"/>
  <c r="BF1379"/>
  <c r="T1379"/>
  <c r="R1379"/>
  <c r="P1379"/>
  <c r="BI1376"/>
  <c r="BH1376"/>
  <c r="BG1376"/>
  <c r="BF1376"/>
  <c r="T1376"/>
  <c r="R1376"/>
  <c r="P1376"/>
  <c r="BI1374"/>
  <c r="BH1374"/>
  <c r="BG1374"/>
  <c r="BF1374"/>
  <c r="T1374"/>
  <c r="R1374"/>
  <c r="P1374"/>
  <c r="BI1372"/>
  <c r="BH1372"/>
  <c r="BG1372"/>
  <c r="BF1372"/>
  <c r="T1372"/>
  <c r="R1372"/>
  <c r="P1372"/>
  <c r="BI1370"/>
  <c r="BH1370"/>
  <c r="BG1370"/>
  <c r="BF1370"/>
  <c r="T1370"/>
  <c r="R1370"/>
  <c r="P1370"/>
  <c r="BI1367"/>
  <c r="BH1367"/>
  <c r="BG1367"/>
  <c r="BF1367"/>
  <c r="T1367"/>
  <c r="R1367"/>
  <c r="P1367"/>
  <c r="BI1364"/>
  <c r="BH1364"/>
  <c r="BG1364"/>
  <c r="BF1364"/>
  <c r="T1364"/>
  <c r="R1364"/>
  <c r="P1364"/>
  <c r="BI1361"/>
  <c r="BH1361"/>
  <c r="BG1361"/>
  <c r="BF1361"/>
  <c r="T1361"/>
  <c r="R1361"/>
  <c r="P1361"/>
  <c r="BI1359"/>
  <c r="BH1359"/>
  <c r="BG1359"/>
  <c r="BF1359"/>
  <c r="T1359"/>
  <c r="R1359"/>
  <c r="P1359"/>
  <c r="BI1357"/>
  <c r="BH1357"/>
  <c r="BG1357"/>
  <c r="BF1357"/>
  <c r="T1357"/>
  <c r="R1357"/>
  <c r="P1357"/>
  <c r="BI1354"/>
  <c r="BH1354"/>
  <c r="BG1354"/>
  <c r="BF1354"/>
  <c r="T1354"/>
  <c r="R1354"/>
  <c r="P1354"/>
  <c r="BI1350"/>
  <c r="BH1350"/>
  <c r="BG1350"/>
  <c r="BF1350"/>
  <c r="T1350"/>
  <c r="R1350"/>
  <c r="P1350"/>
  <c r="BI1347"/>
  <c r="BH1347"/>
  <c r="BG1347"/>
  <c r="BF1347"/>
  <c r="T1347"/>
  <c r="R1347"/>
  <c r="P1347"/>
  <c r="BI1344"/>
  <c r="BH1344"/>
  <c r="BG1344"/>
  <c r="BF1344"/>
  <c r="T1344"/>
  <c r="R1344"/>
  <c r="P1344"/>
  <c r="BI1341"/>
  <c r="BH1341"/>
  <c r="BG1341"/>
  <c r="BF1341"/>
  <c r="T1341"/>
  <c r="R1341"/>
  <c r="P1341"/>
  <c r="BI1338"/>
  <c r="BH1338"/>
  <c r="BG1338"/>
  <c r="BF1338"/>
  <c r="T1338"/>
  <c r="R1338"/>
  <c r="P1338"/>
  <c r="BI1333"/>
  <c r="BH1333"/>
  <c r="BG1333"/>
  <c r="BF1333"/>
  <c r="T1333"/>
  <c r="R1333"/>
  <c r="P1333"/>
  <c r="BI1330"/>
  <c r="BH1330"/>
  <c r="BG1330"/>
  <c r="BF1330"/>
  <c r="T1330"/>
  <c r="R1330"/>
  <c r="P1330"/>
  <c r="BI1327"/>
  <c r="BH1327"/>
  <c r="BG1327"/>
  <c r="BF1327"/>
  <c r="T1327"/>
  <c r="R1327"/>
  <c r="P1327"/>
  <c r="BI1321"/>
  <c r="BH1321"/>
  <c r="BG1321"/>
  <c r="BF1321"/>
  <c r="T1321"/>
  <c r="R1321"/>
  <c r="P1321"/>
  <c r="BI1319"/>
  <c r="BH1319"/>
  <c r="BG1319"/>
  <c r="BF1319"/>
  <c r="T1319"/>
  <c r="R1319"/>
  <c r="P1319"/>
  <c r="BI1317"/>
  <c r="BH1317"/>
  <c r="BG1317"/>
  <c r="BF1317"/>
  <c r="T1317"/>
  <c r="R1317"/>
  <c r="P1317"/>
  <c r="BI1311"/>
  <c r="BH1311"/>
  <c r="BG1311"/>
  <c r="BF1311"/>
  <c r="T1311"/>
  <c r="R1311"/>
  <c r="P1311"/>
  <c r="BI1308"/>
  <c r="BH1308"/>
  <c r="BG1308"/>
  <c r="BF1308"/>
  <c r="T1308"/>
  <c r="R1308"/>
  <c r="P1308"/>
  <c r="BI1305"/>
  <c r="BH1305"/>
  <c r="BG1305"/>
  <c r="BF1305"/>
  <c r="T1305"/>
  <c r="R1305"/>
  <c r="P1305"/>
  <c r="BI1300"/>
  <c r="BH1300"/>
  <c r="BG1300"/>
  <c r="BF1300"/>
  <c r="T1300"/>
  <c r="R1300"/>
  <c r="P1300"/>
  <c r="BI1298"/>
  <c r="BH1298"/>
  <c r="BG1298"/>
  <c r="BF1298"/>
  <c r="T1298"/>
  <c r="R1298"/>
  <c r="P1298"/>
  <c r="BI1296"/>
  <c r="BH1296"/>
  <c r="BG1296"/>
  <c r="BF1296"/>
  <c r="T1296"/>
  <c r="R1296"/>
  <c r="P1296"/>
  <c r="BI1293"/>
  <c r="BH1293"/>
  <c r="BG1293"/>
  <c r="BF1293"/>
  <c r="T1293"/>
  <c r="R1293"/>
  <c r="P1293"/>
  <c r="BI1291"/>
  <c r="BH1291"/>
  <c r="BG1291"/>
  <c r="BF1291"/>
  <c r="T1291"/>
  <c r="R1291"/>
  <c r="P1291"/>
  <c r="BI1289"/>
  <c r="BH1289"/>
  <c r="BG1289"/>
  <c r="BF1289"/>
  <c r="T1289"/>
  <c r="R1289"/>
  <c r="P1289"/>
  <c r="BI1286"/>
  <c r="BH1286"/>
  <c r="BG1286"/>
  <c r="BF1286"/>
  <c r="T1286"/>
  <c r="R1286"/>
  <c r="P1286"/>
  <c r="BI1280"/>
  <c r="BH1280"/>
  <c r="BG1280"/>
  <c r="BF1280"/>
  <c r="T1280"/>
  <c r="R1280"/>
  <c r="P1280"/>
  <c r="BI1278"/>
  <c r="BH1278"/>
  <c r="BG1278"/>
  <c r="BF1278"/>
  <c r="T1278"/>
  <c r="R1278"/>
  <c r="P1278"/>
  <c r="BI1275"/>
  <c r="BH1275"/>
  <c r="BG1275"/>
  <c r="BF1275"/>
  <c r="T1275"/>
  <c r="R1275"/>
  <c r="P1275"/>
  <c r="BI1272"/>
  <c r="BH1272"/>
  <c r="BG1272"/>
  <c r="BF1272"/>
  <c r="T1272"/>
  <c r="R1272"/>
  <c r="P1272"/>
  <c r="BI1269"/>
  <c r="BH1269"/>
  <c r="BG1269"/>
  <c r="BF1269"/>
  <c r="T1269"/>
  <c r="R1269"/>
  <c r="P1269"/>
  <c r="BI1265"/>
  <c r="BH1265"/>
  <c r="BG1265"/>
  <c r="BF1265"/>
  <c r="T1265"/>
  <c r="R1265"/>
  <c r="P1265"/>
  <c r="BI1263"/>
  <c r="BH1263"/>
  <c r="BG1263"/>
  <c r="BF1263"/>
  <c r="T1263"/>
  <c r="R1263"/>
  <c r="P1263"/>
  <c r="BI1261"/>
  <c r="BH1261"/>
  <c r="BG1261"/>
  <c r="BF1261"/>
  <c r="T1261"/>
  <c r="R1261"/>
  <c r="P1261"/>
  <c r="BI1258"/>
  <c r="BH1258"/>
  <c r="BG1258"/>
  <c r="BF1258"/>
  <c r="T1258"/>
  <c r="R1258"/>
  <c r="P1258"/>
  <c r="BI1255"/>
  <c r="BH1255"/>
  <c r="BG1255"/>
  <c r="BF1255"/>
  <c r="T1255"/>
  <c r="R1255"/>
  <c r="P1255"/>
  <c r="BI1252"/>
  <c r="BH1252"/>
  <c r="BG1252"/>
  <c r="BF1252"/>
  <c r="T1252"/>
  <c r="R1252"/>
  <c r="P1252"/>
  <c r="BI1250"/>
  <c r="BH1250"/>
  <c r="BG1250"/>
  <c r="BF1250"/>
  <c r="T1250"/>
  <c r="R1250"/>
  <c r="P1250"/>
  <c r="BI1247"/>
  <c r="BH1247"/>
  <c r="BG1247"/>
  <c r="BF1247"/>
  <c r="T1247"/>
  <c r="R1247"/>
  <c r="P1247"/>
  <c r="BI1245"/>
  <c r="BH1245"/>
  <c r="BG1245"/>
  <c r="BF1245"/>
  <c r="T1245"/>
  <c r="R1245"/>
  <c r="P1245"/>
  <c r="BI1241"/>
  <c r="BH1241"/>
  <c r="BG1241"/>
  <c r="BF1241"/>
  <c r="T1241"/>
  <c r="R1241"/>
  <c r="P1241"/>
  <c r="BI1238"/>
  <c r="BH1238"/>
  <c r="BG1238"/>
  <c r="BF1238"/>
  <c r="T1238"/>
  <c r="R1238"/>
  <c r="P1238"/>
  <c r="BI1233"/>
  <c r="BH1233"/>
  <c r="BG1233"/>
  <c r="BF1233"/>
  <c r="T1233"/>
  <c r="R1233"/>
  <c r="P1233"/>
  <c r="BI1230"/>
  <c r="BH1230"/>
  <c r="BG1230"/>
  <c r="BF1230"/>
  <c r="T1230"/>
  <c r="R1230"/>
  <c r="P1230"/>
  <c r="BI1227"/>
  <c r="BH1227"/>
  <c r="BG1227"/>
  <c r="BF1227"/>
  <c r="T1227"/>
  <c r="R1227"/>
  <c r="P1227"/>
  <c r="BI1225"/>
  <c r="BH1225"/>
  <c r="BG1225"/>
  <c r="BF1225"/>
  <c r="T1225"/>
  <c r="R1225"/>
  <c r="P1225"/>
  <c r="BI1222"/>
  <c r="BH1222"/>
  <c r="BG1222"/>
  <c r="BF1222"/>
  <c r="T1222"/>
  <c r="R1222"/>
  <c r="P1222"/>
  <c r="BI1220"/>
  <c r="BH1220"/>
  <c r="BG1220"/>
  <c r="BF1220"/>
  <c r="T1220"/>
  <c r="R1220"/>
  <c r="P1220"/>
  <c r="BI1218"/>
  <c r="BH1218"/>
  <c r="BG1218"/>
  <c r="BF1218"/>
  <c r="T1218"/>
  <c r="R1218"/>
  <c r="P1218"/>
  <c r="BI1216"/>
  <c r="BH1216"/>
  <c r="BG1216"/>
  <c r="BF1216"/>
  <c r="T1216"/>
  <c r="R1216"/>
  <c r="P1216"/>
  <c r="BI1214"/>
  <c r="BH1214"/>
  <c r="BG1214"/>
  <c r="BF1214"/>
  <c r="T1214"/>
  <c r="R1214"/>
  <c r="P1214"/>
  <c r="BI1211"/>
  <c r="BH1211"/>
  <c r="BG1211"/>
  <c r="BF1211"/>
  <c r="T1211"/>
  <c r="R1211"/>
  <c r="P1211"/>
  <c r="BI1209"/>
  <c r="BH1209"/>
  <c r="BG1209"/>
  <c r="BF1209"/>
  <c r="T1209"/>
  <c r="R1209"/>
  <c r="P1209"/>
  <c r="BI1207"/>
  <c r="BH1207"/>
  <c r="BG1207"/>
  <c r="BF1207"/>
  <c r="T1207"/>
  <c r="R1207"/>
  <c r="P1207"/>
  <c r="BI1200"/>
  <c r="BH1200"/>
  <c r="BG1200"/>
  <c r="BF1200"/>
  <c r="T1200"/>
  <c r="R1200"/>
  <c r="P1200"/>
  <c r="BI1198"/>
  <c r="BH1198"/>
  <c r="BG1198"/>
  <c r="BF1198"/>
  <c r="T1198"/>
  <c r="R1198"/>
  <c r="P1198"/>
  <c r="BI1196"/>
  <c r="BH1196"/>
  <c r="BG1196"/>
  <c r="BF1196"/>
  <c r="T1196"/>
  <c r="R1196"/>
  <c r="P1196"/>
  <c r="BI1193"/>
  <c r="BH1193"/>
  <c r="BG1193"/>
  <c r="BF1193"/>
  <c r="T1193"/>
  <c r="R1193"/>
  <c r="P1193"/>
  <c r="BI1190"/>
  <c r="BH1190"/>
  <c r="BG1190"/>
  <c r="BF1190"/>
  <c r="T1190"/>
  <c r="R1190"/>
  <c r="P1190"/>
  <c r="BI1186"/>
  <c r="BH1186"/>
  <c r="BG1186"/>
  <c r="BF1186"/>
  <c r="T1186"/>
  <c r="R1186"/>
  <c r="P1186"/>
  <c r="BI1184"/>
  <c r="BH1184"/>
  <c r="BG1184"/>
  <c r="BF1184"/>
  <c r="T1184"/>
  <c r="R1184"/>
  <c r="P1184"/>
  <c r="BI1181"/>
  <c r="BH1181"/>
  <c r="BG1181"/>
  <c r="BF1181"/>
  <c r="T1181"/>
  <c r="R1181"/>
  <c r="P1181"/>
  <c r="BI1176"/>
  <c r="BH1176"/>
  <c r="BG1176"/>
  <c r="BF1176"/>
  <c r="T1176"/>
  <c r="R1176"/>
  <c r="P1176"/>
  <c r="BI1173"/>
  <c r="BH1173"/>
  <c r="BG1173"/>
  <c r="BF1173"/>
  <c r="T1173"/>
  <c r="R1173"/>
  <c r="P1173"/>
  <c r="BI1169"/>
  <c r="BH1169"/>
  <c r="BG1169"/>
  <c r="BF1169"/>
  <c r="T1169"/>
  <c r="R1169"/>
  <c r="P1169"/>
  <c r="BI1167"/>
  <c r="BH1167"/>
  <c r="BG1167"/>
  <c r="BF1167"/>
  <c r="T1167"/>
  <c r="R1167"/>
  <c r="P1167"/>
  <c r="BI1164"/>
  <c r="BH1164"/>
  <c r="BG1164"/>
  <c r="BF1164"/>
  <c r="T1164"/>
  <c r="R1164"/>
  <c r="P1164"/>
  <c r="BI1158"/>
  <c r="BH1158"/>
  <c r="BG1158"/>
  <c r="BF1158"/>
  <c r="T1158"/>
  <c r="R1158"/>
  <c r="P1158"/>
  <c r="BI1155"/>
  <c r="BH1155"/>
  <c r="BG1155"/>
  <c r="BF1155"/>
  <c r="T1155"/>
  <c r="R1155"/>
  <c r="P1155"/>
  <c r="BI1150"/>
  <c r="BH1150"/>
  <c r="BG1150"/>
  <c r="BF1150"/>
  <c r="T1150"/>
  <c r="R1150"/>
  <c r="P1150"/>
  <c r="BI1147"/>
  <c r="BH1147"/>
  <c r="BG1147"/>
  <c r="BF1147"/>
  <c r="T1147"/>
  <c r="R1147"/>
  <c r="P1147"/>
  <c r="BI1143"/>
  <c r="BH1143"/>
  <c r="BG1143"/>
  <c r="BF1143"/>
  <c r="T1143"/>
  <c r="R1143"/>
  <c r="P1143"/>
  <c r="BI1140"/>
  <c r="BH1140"/>
  <c r="BG1140"/>
  <c r="BF1140"/>
  <c r="T1140"/>
  <c r="R1140"/>
  <c r="P1140"/>
  <c r="BI1137"/>
  <c r="BH1137"/>
  <c r="BG1137"/>
  <c r="BF1137"/>
  <c r="T1137"/>
  <c r="R1137"/>
  <c r="P1137"/>
  <c r="BI1132"/>
  <c r="BH1132"/>
  <c r="BG1132"/>
  <c r="BF1132"/>
  <c r="T1132"/>
  <c r="R1132"/>
  <c r="P1132"/>
  <c r="BI1129"/>
  <c r="BH1129"/>
  <c r="BG1129"/>
  <c r="BF1129"/>
  <c r="T1129"/>
  <c r="R1129"/>
  <c r="P1129"/>
  <c r="BI1126"/>
  <c r="BH1126"/>
  <c r="BG1126"/>
  <c r="BF1126"/>
  <c r="T1126"/>
  <c r="R1126"/>
  <c r="P1126"/>
  <c r="BI1124"/>
  <c r="BH1124"/>
  <c r="BG1124"/>
  <c r="BF1124"/>
  <c r="T1124"/>
  <c r="R1124"/>
  <c r="P1124"/>
  <c r="BI1122"/>
  <c r="BH1122"/>
  <c r="BG1122"/>
  <c r="BF1122"/>
  <c r="T1122"/>
  <c r="R1122"/>
  <c r="P1122"/>
  <c r="BI1119"/>
  <c r="BH1119"/>
  <c r="BG1119"/>
  <c r="BF1119"/>
  <c r="T1119"/>
  <c r="R1119"/>
  <c r="P1119"/>
  <c r="BI1116"/>
  <c r="BH1116"/>
  <c r="BG1116"/>
  <c r="BF1116"/>
  <c r="T1116"/>
  <c r="R1116"/>
  <c r="P1116"/>
  <c r="BI1113"/>
  <c r="BH1113"/>
  <c r="BG1113"/>
  <c r="BF1113"/>
  <c r="T1113"/>
  <c r="R1113"/>
  <c r="P1113"/>
  <c r="BI1108"/>
  <c r="BH1108"/>
  <c r="BG1108"/>
  <c r="BF1108"/>
  <c r="T1108"/>
  <c r="R1108"/>
  <c r="P1108"/>
  <c r="BI1105"/>
  <c r="BH1105"/>
  <c r="BG1105"/>
  <c r="BF1105"/>
  <c r="T1105"/>
  <c r="R1105"/>
  <c r="P1105"/>
  <c r="BI1103"/>
  <c r="BH1103"/>
  <c r="BG1103"/>
  <c r="BF1103"/>
  <c r="T1103"/>
  <c r="R1103"/>
  <c r="P1103"/>
  <c r="BI1101"/>
  <c r="BH1101"/>
  <c r="BG1101"/>
  <c r="BF1101"/>
  <c r="T1101"/>
  <c r="R1101"/>
  <c r="P1101"/>
  <c r="BI1099"/>
  <c r="BH1099"/>
  <c r="BG1099"/>
  <c r="BF1099"/>
  <c r="T1099"/>
  <c r="R1099"/>
  <c r="P1099"/>
  <c r="BI1096"/>
  <c r="BH1096"/>
  <c r="BG1096"/>
  <c r="BF1096"/>
  <c r="T1096"/>
  <c r="R1096"/>
  <c r="P1096"/>
  <c r="BI1094"/>
  <c r="BH1094"/>
  <c r="BG1094"/>
  <c r="BF1094"/>
  <c r="T1094"/>
  <c r="R1094"/>
  <c r="P1094"/>
  <c r="BI1091"/>
  <c r="BH1091"/>
  <c r="BG1091"/>
  <c r="BF1091"/>
  <c r="T1091"/>
  <c r="R1091"/>
  <c r="P1091"/>
  <c r="BI1089"/>
  <c r="BH1089"/>
  <c r="BG1089"/>
  <c r="BF1089"/>
  <c r="T1089"/>
  <c r="R1089"/>
  <c r="P1089"/>
  <c r="BI1086"/>
  <c r="BH1086"/>
  <c r="BG1086"/>
  <c r="BF1086"/>
  <c r="T1086"/>
  <c r="R1086"/>
  <c r="P1086"/>
  <c r="BI1084"/>
  <c r="BH1084"/>
  <c r="BG1084"/>
  <c r="BF1084"/>
  <c r="T1084"/>
  <c r="R1084"/>
  <c r="P1084"/>
  <c r="BI1082"/>
  <c r="BH1082"/>
  <c r="BG1082"/>
  <c r="BF1082"/>
  <c r="T1082"/>
  <c r="R1082"/>
  <c r="P1082"/>
  <c r="BI1080"/>
  <c r="BH1080"/>
  <c r="BG1080"/>
  <c r="BF1080"/>
  <c r="T1080"/>
  <c r="R1080"/>
  <c r="P1080"/>
  <c r="BI1078"/>
  <c r="BH1078"/>
  <c r="BG1078"/>
  <c r="BF1078"/>
  <c r="T1078"/>
  <c r="R1078"/>
  <c r="P1078"/>
  <c r="BI1076"/>
  <c r="BH1076"/>
  <c r="BG1076"/>
  <c r="BF1076"/>
  <c r="T1076"/>
  <c r="R1076"/>
  <c r="P1076"/>
  <c r="BI1073"/>
  <c r="BH1073"/>
  <c r="BG1073"/>
  <c r="BF1073"/>
  <c r="T1073"/>
  <c r="R1073"/>
  <c r="P1073"/>
  <c r="BI1066"/>
  <c r="BH1066"/>
  <c r="BG1066"/>
  <c r="BF1066"/>
  <c r="T1066"/>
  <c r="R1066"/>
  <c r="P1066"/>
  <c r="BI1064"/>
  <c r="BH1064"/>
  <c r="BG1064"/>
  <c r="BF1064"/>
  <c r="T1064"/>
  <c r="R1064"/>
  <c r="P1064"/>
  <c r="BI1061"/>
  <c r="BH1061"/>
  <c r="BG1061"/>
  <c r="BF1061"/>
  <c r="T1061"/>
  <c r="R1061"/>
  <c r="P1061"/>
  <c r="BI1058"/>
  <c r="BH1058"/>
  <c r="BG1058"/>
  <c r="BF1058"/>
  <c r="T1058"/>
  <c r="R1058"/>
  <c r="P1058"/>
  <c r="BI1055"/>
  <c r="BH1055"/>
  <c r="BG1055"/>
  <c r="BF1055"/>
  <c r="T1055"/>
  <c r="R1055"/>
  <c r="P1055"/>
  <c r="BI1052"/>
  <c r="BH1052"/>
  <c r="BG1052"/>
  <c r="BF1052"/>
  <c r="T1052"/>
  <c r="R1052"/>
  <c r="P1052"/>
  <c r="BI1049"/>
  <c r="BH1049"/>
  <c r="BG1049"/>
  <c r="BF1049"/>
  <c r="T1049"/>
  <c r="R1049"/>
  <c r="P1049"/>
  <c r="BI1047"/>
  <c r="BH1047"/>
  <c r="BG1047"/>
  <c r="BF1047"/>
  <c r="T1047"/>
  <c r="R1047"/>
  <c r="P1047"/>
  <c r="BI1044"/>
  <c r="BH1044"/>
  <c r="BG1044"/>
  <c r="BF1044"/>
  <c r="T1044"/>
  <c r="R1044"/>
  <c r="P1044"/>
  <c r="BI1042"/>
  <c r="BH1042"/>
  <c r="BG1042"/>
  <c r="BF1042"/>
  <c r="T1042"/>
  <c r="R1042"/>
  <c r="P1042"/>
  <c r="BI1040"/>
  <c r="BH1040"/>
  <c r="BG1040"/>
  <c r="BF1040"/>
  <c r="T1040"/>
  <c r="R1040"/>
  <c r="P1040"/>
  <c r="BI1038"/>
  <c r="BH1038"/>
  <c r="BG1038"/>
  <c r="BF1038"/>
  <c r="T1038"/>
  <c r="R1038"/>
  <c r="P1038"/>
  <c r="BI1036"/>
  <c r="BH1036"/>
  <c r="BG1036"/>
  <c r="BF1036"/>
  <c r="T1036"/>
  <c r="R1036"/>
  <c r="P1036"/>
  <c r="BI1034"/>
  <c r="BH1034"/>
  <c r="BG1034"/>
  <c r="BF1034"/>
  <c r="T1034"/>
  <c r="R1034"/>
  <c r="P1034"/>
  <c r="BI1032"/>
  <c r="BH1032"/>
  <c r="BG1032"/>
  <c r="BF1032"/>
  <c r="T1032"/>
  <c r="R1032"/>
  <c r="P1032"/>
  <c r="BI1029"/>
  <c r="BH1029"/>
  <c r="BG1029"/>
  <c r="BF1029"/>
  <c r="T1029"/>
  <c r="R1029"/>
  <c r="P1029"/>
  <c r="BI1023"/>
  <c r="BH1023"/>
  <c r="BG1023"/>
  <c r="BF1023"/>
  <c r="T1023"/>
  <c r="R1023"/>
  <c r="P1023"/>
  <c r="BI1017"/>
  <c r="BH1017"/>
  <c r="BG1017"/>
  <c r="BF1017"/>
  <c r="T1017"/>
  <c r="R1017"/>
  <c r="P1017"/>
  <c r="BI1014"/>
  <c r="BH1014"/>
  <c r="BG1014"/>
  <c r="BF1014"/>
  <c r="T1014"/>
  <c r="R1014"/>
  <c r="P1014"/>
  <c r="BI1011"/>
  <c r="BH1011"/>
  <c r="BG1011"/>
  <c r="BF1011"/>
  <c r="T1011"/>
  <c r="R1011"/>
  <c r="P1011"/>
  <c r="BI1009"/>
  <c r="BH1009"/>
  <c r="BG1009"/>
  <c r="BF1009"/>
  <c r="T1009"/>
  <c r="R1009"/>
  <c r="P1009"/>
  <c r="BI1007"/>
  <c r="BH1007"/>
  <c r="BG1007"/>
  <c r="BF1007"/>
  <c r="T1007"/>
  <c r="R1007"/>
  <c r="P1007"/>
  <c r="BI1005"/>
  <c r="BH1005"/>
  <c r="BG1005"/>
  <c r="BF1005"/>
  <c r="T1005"/>
  <c r="R1005"/>
  <c r="P1005"/>
  <c r="BI1003"/>
  <c r="BH1003"/>
  <c r="BG1003"/>
  <c r="BF1003"/>
  <c r="T1003"/>
  <c r="R1003"/>
  <c r="P1003"/>
  <c r="BI1001"/>
  <c r="BH1001"/>
  <c r="BG1001"/>
  <c r="BF1001"/>
  <c r="T1001"/>
  <c r="R1001"/>
  <c r="P1001"/>
  <c r="BI999"/>
  <c r="BH999"/>
  <c r="BG999"/>
  <c r="BF999"/>
  <c r="T999"/>
  <c r="R999"/>
  <c r="P999"/>
  <c r="BI997"/>
  <c r="BH997"/>
  <c r="BG997"/>
  <c r="BF997"/>
  <c r="T997"/>
  <c r="R997"/>
  <c r="P997"/>
  <c r="BI995"/>
  <c r="BH995"/>
  <c r="BG995"/>
  <c r="BF995"/>
  <c r="T995"/>
  <c r="R995"/>
  <c r="P995"/>
  <c r="BI993"/>
  <c r="BH993"/>
  <c r="BG993"/>
  <c r="BF993"/>
  <c r="T993"/>
  <c r="R993"/>
  <c r="P993"/>
  <c r="BI991"/>
  <c r="BH991"/>
  <c r="BG991"/>
  <c r="BF991"/>
  <c r="T991"/>
  <c r="R991"/>
  <c r="P991"/>
  <c r="BI989"/>
  <c r="BH989"/>
  <c r="BG989"/>
  <c r="BF989"/>
  <c r="T989"/>
  <c r="R989"/>
  <c r="P989"/>
  <c r="BI987"/>
  <c r="BH987"/>
  <c r="BG987"/>
  <c r="BF987"/>
  <c r="T987"/>
  <c r="R987"/>
  <c r="P987"/>
  <c r="BI985"/>
  <c r="BH985"/>
  <c r="BG985"/>
  <c r="BF985"/>
  <c r="T985"/>
  <c r="R985"/>
  <c r="P985"/>
  <c r="BI983"/>
  <c r="BH983"/>
  <c r="BG983"/>
  <c r="BF983"/>
  <c r="T983"/>
  <c r="R983"/>
  <c r="P983"/>
  <c r="BI981"/>
  <c r="BH981"/>
  <c r="BG981"/>
  <c r="BF981"/>
  <c r="T981"/>
  <c r="R981"/>
  <c r="P981"/>
  <c r="BI979"/>
  <c r="BH979"/>
  <c r="BG979"/>
  <c r="BF979"/>
  <c r="T979"/>
  <c r="R979"/>
  <c r="P979"/>
  <c r="BI977"/>
  <c r="BH977"/>
  <c r="BG977"/>
  <c r="BF977"/>
  <c r="T977"/>
  <c r="R977"/>
  <c r="P977"/>
  <c r="BI974"/>
  <c r="BH974"/>
  <c r="BG974"/>
  <c r="BF974"/>
  <c r="T974"/>
  <c r="R974"/>
  <c r="P974"/>
  <c r="BI971"/>
  <c r="BH971"/>
  <c r="BG971"/>
  <c r="BF971"/>
  <c r="T971"/>
  <c r="R971"/>
  <c r="P971"/>
  <c r="BI969"/>
  <c r="BH969"/>
  <c r="BG969"/>
  <c r="BF969"/>
  <c r="T969"/>
  <c r="R969"/>
  <c r="P969"/>
  <c r="BI967"/>
  <c r="BH967"/>
  <c r="BG967"/>
  <c r="BF967"/>
  <c r="T967"/>
  <c r="R967"/>
  <c r="P967"/>
  <c r="BI964"/>
  <c r="BH964"/>
  <c r="BG964"/>
  <c r="BF964"/>
  <c r="T964"/>
  <c r="R964"/>
  <c r="P964"/>
  <c r="BI961"/>
  <c r="BH961"/>
  <c r="BG961"/>
  <c r="BF961"/>
  <c r="T961"/>
  <c r="R961"/>
  <c r="P961"/>
  <c r="BI958"/>
  <c r="BH958"/>
  <c r="BG958"/>
  <c r="BF958"/>
  <c r="T958"/>
  <c r="R958"/>
  <c r="P958"/>
  <c r="BI956"/>
  <c r="BH956"/>
  <c r="BG956"/>
  <c r="BF956"/>
  <c r="T956"/>
  <c r="R956"/>
  <c r="P956"/>
  <c r="BI953"/>
  <c r="BH953"/>
  <c r="BG953"/>
  <c r="BF953"/>
  <c r="T953"/>
  <c r="R953"/>
  <c r="P953"/>
  <c r="BI949"/>
  <c r="BH949"/>
  <c r="BG949"/>
  <c r="BF949"/>
  <c r="T949"/>
  <c r="R949"/>
  <c r="P949"/>
  <c r="BI944"/>
  <c r="BH944"/>
  <c r="BG944"/>
  <c r="BF944"/>
  <c r="T944"/>
  <c r="R944"/>
  <c r="P944"/>
  <c r="BI941"/>
  <c r="BH941"/>
  <c r="BG941"/>
  <c r="BF941"/>
  <c r="T941"/>
  <c r="R941"/>
  <c r="P941"/>
  <c r="BI938"/>
  <c r="BH938"/>
  <c r="BG938"/>
  <c r="BF938"/>
  <c r="T938"/>
  <c r="R938"/>
  <c r="P938"/>
  <c r="BI928"/>
  <c r="BH928"/>
  <c r="BG928"/>
  <c r="BF928"/>
  <c r="T928"/>
  <c r="R928"/>
  <c r="P928"/>
  <c r="BI911"/>
  <c r="BH911"/>
  <c r="BG911"/>
  <c r="BF911"/>
  <c r="T911"/>
  <c r="R911"/>
  <c r="P911"/>
  <c r="BI902"/>
  <c r="BH902"/>
  <c r="BG902"/>
  <c r="BF902"/>
  <c r="T902"/>
  <c r="R902"/>
  <c r="P902"/>
  <c r="BI899"/>
  <c r="BH899"/>
  <c r="BG899"/>
  <c r="BF899"/>
  <c r="T899"/>
  <c r="R899"/>
  <c r="P899"/>
  <c r="BI896"/>
  <c r="BH896"/>
  <c r="BG896"/>
  <c r="BF896"/>
  <c r="T896"/>
  <c r="R896"/>
  <c r="P896"/>
  <c r="BI893"/>
  <c r="BH893"/>
  <c r="BG893"/>
  <c r="BF893"/>
  <c r="T893"/>
  <c r="R893"/>
  <c r="P893"/>
  <c r="BI888"/>
  <c r="BH888"/>
  <c r="BG888"/>
  <c r="BF888"/>
  <c r="T888"/>
  <c r="R888"/>
  <c r="P888"/>
  <c r="BI884"/>
  <c r="BH884"/>
  <c r="BG884"/>
  <c r="BF884"/>
  <c r="T884"/>
  <c r="R884"/>
  <c r="P884"/>
  <c r="BI880"/>
  <c r="BH880"/>
  <c r="BG880"/>
  <c r="BF880"/>
  <c r="T880"/>
  <c r="R880"/>
  <c r="P880"/>
  <c r="BI869"/>
  <c r="BH869"/>
  <c r="BG869"/>
  <c r="BF869"/>
  <c r="T869"/>
  <c r="R869"/>
  <c r="P869"/>
  <c r="BI860"/>
  <c r="BH860"/>
  <c r="BG860"/>
  <c r="BF860"/>
  <c r="T860"/>
  <c r="R860"/>
  <c r="P860"/>
  <c r="BI857"/>
  <c r="BH857"/>
  <c r="BG857"/>
  <c r="BF857"/>
  <c r="T857"/>
  <c r="R857"/>
  <c r="P857"/>
  <c r="BI854"/>
  <c r="BH854"/>
  <c r="BG854"/>
  <c r="BF854"/>
  <c r="T854"/>
  <c r="R854"/>
  <c r="P854"/>
  <c r="BI851"/>
  <c r="BH851"/>
  <c r="BG851"/>
  <c r="BF851"/>
  <c r="T851"/>
  <c r="R851"/>
  <c r="P851"/>
  <c r="BI848"/>
  <c r="BH848"/>
  <c r="BG848"/>
  <c r="BF848"/>
  <c r="T848"/>
  <c r="R848"/>
  <c r="P848"/>
  <c r="BI846"/>
  <c r="BH846"/>
  <c r="BG846"/>
  <c r="BF846"/>
  <c r="T846"/>
  <c r="R846"/>
  <c r="P846"/>
  <c r="BI843"/>
  <c r="BH843"/>
  <c r="BG843"/>
  <c r="BF843"/>
  <c r="T843"/>
  <c r="R843"/>
  <c r="P843"/>
  <c r="BI840"/>
  <c r="BH840"/>
  <c r="BG840"/>
  <c r="BF840"/>
  <c r="T840"/>
  <c r="R840"/>
  <c r="P840"/>
  <c r="BI837"/>
  <c r="BH837"/>
  <c r="BG837"/>
  <c r="BF837"/>
  <c r="T837"/>
  <c r="R837"/>
  <c r="P837"/>
  <c r="BI835"/>
  <c r="BH835"/>
  <c r="BG835"/>
  <c r="BF835"/>
  <c r="T835"/>
  <c r="R835"/>
  <c r="P835"/>
  <c r="BI832"/>
  <c r="BH832"/>
  <c r="BG832"/>
  <c r="BF832"/>
  <c r="T832"/>
  <c r="R832"/>
  <c r="P832"/>
  <c r="BI829"/>
  <c r="BH829"/>
  <c r="BG829"/>
  <c r="BF829"/>
  <c r="T829"/>
  <c r="R829"/>
  <c r="P829"/>
  <c r="BI826"/>
  <c r="BH826"/>
  <c r="BG826"/>
  <c r="BF826"/>
  <c r="T826"/>
  <c r="R826"/>
  <c r="P826"/>
  <c r="BI823"/>
  <c r="BH823"/>
  <c r="BG823"/>
  <c r="BF823"/>
  <c r="T823"/>
  <c r="R823"/>
  <c r="P823"/>
  <c r="BI821"/>
  <c r="BH821"/>
  <c r="BG821"/>
  <c r="BF821"/>
  <c r="T821"/>
  <c r="R821"/>
  <c r="P821"/>
  <c r="BI818"/>
  <c r="BH818"/>
  <c r="BG818"/>
  <c r="BF818"/>
  <c r="T818"/>
  <c r="R818"/>
  <c r="P818"/>
  <c r="BI816"/>
  <c r="BH816"/>
  <c r="BG816"/>
  <c r="BF816"/>
  <c r="T816"/>
  <c r="R816"/>
  <c r="P816"/>
  <c r="BI813"/>
  <c r="BH813"/>
  <c r="BG813"/>
  <c r="BF813"/>
  <c r="T813"/>
  <c r="R813"/>
  <c r="P813"/>
  <c r="BI810"/>
  <c r="BH810"/>
  <c r="BG810"/>
  <c r="BF810"/>
  <c r="T810"/>
  <c r="R810"/>
  <c r="P810"/>
  <c r="BI807"/>
  <c r="BH807"/>
  <c r="BG807"/>
  <c r="BF807"/>
  <c r="T807"/>
  <c r="R807"/>
  <c r="P807"/>
  <c r="BI805"/>
  <c r="BH805"/>
  <c r="BG805"/>
  <c r="BF805"/>
  <c r="T805"/>
  <c r="R805"/>
  <c r="P805"/>
  <c r="BI802"/>
  <c r="BH802"/>
  <c r="BG802"/>
  <c r="BF802"/>
  <c r="T802"/>
  <c r="R802"/>
  <c r="P802"/>
  <c r="BI800"/>
  <c r="BH800"/>
  <c r="BG800"/>
  <c r="BF800"/>
  <c r="T800"/>
  <c r="R800"/>
  <c r="P800"/>
  <c r="BI798"/>
  <c r="BH798"/>
  <c r="BG798"/>
  <c r="BF798"/>
  <c r="T798"/>
  <c r="R798"/>
  <c r="P798"/>
  <c r="BI795"/>
  <c r="BH795"/>
  <c r="BG795"/>
  <c r="BF795"/>
  <c r="T795"/>
  <c r="R795"/>
  <c r="P795"/>
  <c r="BI792"/>
  <c r="BH792"/>
  <c r="BG792"/>
  <c r="BF792"/>
  <c r="T792"/>
  <c r="R792"/>
  <c r="P792"/>
  <c r="BI789"/>
  <c r="BH789"/>
  <c r="BG789"/>
  <c r="BF789"/>
  <c r="T789"/>
  <c r="R789"/>
  <c r="P789"/>
  <c r="BI777"/>
  <c r="BH777"/>
  <c r="BG777"/>
  <c r="BF777"/>
  <c r="T777"/>
  <c r="R777"/>
  <c r="P777"/>
  <c r="BI774"/>
  <c r="BH774"/>
  <c r="BG774"/>
  <c r="BF774"/>
  <c r="T774"/>
  <c r="R774"/>
  <c r="P774"/>
  <c r="BI769"/>
  <c r="BH769"/>
  <c r="BG769"/>
  <c r="BF769"/>
  <c r="T769"/>
  <c r="R769"/>
  <c r="P769"/>
  <c r="BI764"/>
  <c r="BH764"/>
  <c r="BG764"/>
  <c r="BF764"/>
  <c r="T764"/>
  <c r="R764"/>
  <c r="P764"/>
  <c r="BI762"/>
  <c r="BH762"/>
  <c r="BG762"/>
  <c r="BF762"/>
  <c r="T762"/>
  <c r="R762"/>
  <c r="P762"/>
  <c r="BI760"/>
  <c r="BH760"/>
  <c r="BG760"/>
  <c r="BF760"/>
  <c r="T760"/>
  <c r="R760"/>
  <c r="P760"/>
  <c r="BI758"/>
  <c r="BH758"/>
  <c r="BG758"/>
  <c r="BF758"/>
  <c r="T758"/>
  <c r="R758"/>
  <c r="P758"/>
  <c r="BI754"/>
  <c r="BH754"/>
  <c r="BG754"/>
  <c r="BF754"/>
  <c r="T754"/>
  <c r="R754"/>
  <c r="P754"/>
  <c r="BI751"/>
  <c r="BH751"/>
  <c r="BG751"/>
  <c r="BF751"/>
  <c r="T751"/>
  <c r="T750"/>
  <c r="R751"/>
  <c r="R750"/>
  <c r="P751"/>
  <c r="P750"/>
  <c r="BI748"/>
  <c r="BH748"/>
  <c r="BG748"/>
  <c r="BF748"/>
  <c r="T748"/>
  <c r="R748"/>
  <c r="P748"/>
  <c r="BI745"/>
  <c r="BH745"/>
  <c r="BG745"/>
  <c r="BF745"/>
  <c r="T745"/>
  <c r="R745"/>
  <c r="P745"/>
  <c r="BI741"/>
  <c r="BH741"/>
  <c r="BG741"/>
  <c r="BF741"/>
  <c r="T741"/>
  <c r="R741"/>
  <c r="P741"/>
  <c r="BI738"/>
  <c r="BH738"/>
  <c r="BG738"/>
  <c r="BF738"/>
  <c r="T738"/>
  <c r="R738"/>
  <c r="P738"/>
  <c r="BI736"/>
  <c r="BH736"/>
  <c r="BG736"/>
  <c r="BF736"/>
  <c r="T736"/>
  <c r="R736"/>
  <c r="P736"/>
  <c r="BI733"/>
  <c r="BH733"/>
  <c r="BG733"/>
  <c r="BF733"/>
  <c r="T733"/>
  <c r="R733"/>
  <c r="P733"/>
  <c r="BI728"/>
  <c r="BH728"/>
  <c r="BG728"/>
  <c r="BF728"/>
  <c r="T728"/>
  <c r="R728"/>
  <c r="P728"/>
  <c r="BI725"/>
  <c r="BH725"/>
  <c r="BG725"/>
  <c r="BF725"/>
  <c r="T725"/>
  <c r="R725"/>
  <c r="P725"/>
  <c r="BI722"/>
  <c r="BH722"/>
  <c r="BG722"/>
  <c r="BF722"/>
  <c r="T722"/>
  <c r="R722"/>
  <c r="P722"/>
  <c r="BI719"/>
  <c r="BH719"/>
  <c r="BG719"/>
  <c r="BF719"/>
  <c r="T719"/>
  <c r="R719"/>
  <c r="P719"/>
  <c r="BI716"/>
  <c r="BH716"/>
  <c r="BG716"/>
  <c r="BF716"/>
  <c r="T716"/>
  <c r="R716"/>
  <c r="P716"/>
  <c r="BI713"/>
  <c r="BH713"/>
  <c r="BG713"/>
  <c r="BF713"/>
  <c r="T713"/>
  <c r="R713"/>
  <c r="P713"/>
  <c r="BI710"/>
  <c r="BH710"/>
  <c r="BG710"/>
  <c r="BF710"/>
  <c r="T710"/>
  <c r="R710"/>
  <c r="P710"/>
  <c r="BI704"/>
  <c r="BH704"/>
  <c r="BG704"/>
  <c r="BF704"/>
  <c r="T704"/>
  <c r="R704"/>
  <c r="P704"/>
  <c r="BI701"/>
  <c r="BH701"/>
  <c r="BG701"/>
  <c r="BF701"/>
  <c r="T701"/>
  <c r="R701"/>
  <c r="P701"/>
  <c r="BI698"/>
  <c r="BH698"/>
  <c r="BG698"/>
  <c r="BF698"/>
  <c r="T698"/>
  <c r="R698"/>
  <c r="P698"/>
  <c r="BI695"/>
  <c r="BH695"/>
  <c r="BG695"/>
  <c r="BF695"/>
  <c r="T695"/>
  <c r="R695"/>
  <c r="P695"/>
  <c r="BI693"/>
  <c r="BH693"/>
  <c r="BG693"/>
  <c r="BF693"/>
  <c r="T693"/>
  <c r="R693"/>
  <c r="P693"/>
  <c r="BI690"/>
  <c r="BH690"/>
  <c r="BG690"/>
  <c r="BF690"/>
  <c r="T690"/>
  <c r="R690"/>
  <c r="P690"/>
  <c r="BI687"/>
  <c r="BH687"/>
  <c r="BG687"/>
  <c r="BF687"/>
  <c r="T687"/>
  <c r="R687"/>
  <c r="P687"/>
  <c r="BI684"/>
  <c r="BH684"/>
  <c r="BG684"/>
  <c r="BF684"/>
  <c r="T684"/>
  <c r="R684"/>
  <c r="P684"/>
  <c r="BI682"/>
  <c r="BH682"/>
  <c r="BG682"/>
  <c r="BF682"/>
  <c r="T682"/>
  <c r="R682"/>
  <c r="P682"/>
  <c r="BI679"/>
  <c r="BH679"/>
  <c r="BG679"/>
  <c r="BF679"/>
  <c r="T679"/>
  <c r="R679"/>
  <c r="P679"/>
  <c r="BI676"/>
  <c r="BH676"/>
  <c r="BG676"/>
  <c r="BF676"/>
  <c r="T676"/>
  <c r="R676"/>
  <c r="P676"/>
  <c r="BI673"/>
  <c r="BH673"/>
  <c r="BG673"/>
  <c r="BF673"/>
  <c r="T673"/>
  <c r="R673"/>
  <c r="P673"/>
  <c r="BI670"/>
  <c r="BH670"/>
  <c r="BG670"/>
  <c r="BF670"/>
  <c r="T670"/>
  <c r="R670"/>
  <c r="P670"/>
  <c r="BI667"/>
  <c r="BH667"/>
  <c r="BG667"/>
  <c r="BF667"/>
  <c r="T667"/>
  <c r="R667"/>
  <c r="P667"/>
  <c r="BI663"/>
  <c r="BH663"/>
  <c r="BG663"/>
  <c r="BF663"/>
  <c r="T663"/>
  <c r="R663"/>
  <c r="P663"/>
  <c r="BI660"/>
  <c r="BH660"/>
  <c r="BG660"/>
  <c r="BF660"/>
  <c r="T660"/>
  <c r="R660"/>
  <c r="P660"/>
  <c r="BI656"/>
  <c r="BH656"/>
  <c r="BG656"/>
  <c r="BF656"/>
  <c r="T656"/>
  <c r="R656"/>
  <c r="P656"/>
  <c r="BI653"/>
  <c r="BH653"/>
  <c r="BG653"/>
  <c r="BF653"/>
  <c r="T653"/>
  <c r="R653"/>
  <c r="P653"/>
  <c r="BI648"/>
  <c r="BH648"/>
  <c r="BG648"/>
  <c r="BF648"/>
  <c r="T648"/>
  <c r="R648"/>
  <c r="P648"/>
  <c r="BI644"/>
  <c r="BH644"/>
  <c r="BG644"/>
  <c r="BF644"/>
  <c r="T644"/>
  <c r="T643"/>
  <c r="R644"/>
  <c r="R643"/>
  <c r="P644"/>
  <c r="P643"/>
  <c r="BI640"/>
  <c r="BH640"/>
  <c r="BG640"/>
  <c r="BF640"/>
  <c r="T640"/>
  <c r="R640"/>
  <c r="P640"/>
  <c r="BI637"/>
  <c r="BH637"/>
  <c r="BG637"/>
  <c r="BF637"/>
  <c r="T637"/>
  <c r="R637"/>
  <c r="P637"/>
  <c r="BI634"/>
  <c r="BH634"/>
  <c r="BG634"/>
  <c r="BF634"/>
  <c r="T634"/>
  <c r="R634"/>
  <c r="P634"/>
  <c r="BI631"/>
  <c r="BH631"/>
  <c r="BG631"/>
  <c r="BF631"/>
  <c r="T631"/>
  <c r="R631"/>
  <c r="P631"/>
  <c r="BI629"/>
  <c r="BH629"/>
  <c r="BG629"/>
  <c r="BF629"/>
  <c r="T629"/>
  <c r="R629"/>
  <c r="P629"/>
  <c r="BI626"/>
  <c r="BH626"/>
  <c r="BG626"/>
  <c r="BF626"/>
  <c r="T626"/>
  <c r="R626"/>
  <c r="P626"/>
  <c r="BI624"/>
  <c r="BH624"/>
  <c r="BG624"/>
  <c r="BF624"/>
  <c r="T624"/>
  <c r="R624"/>
  <c r="P624"/>
  <c r="BI622"/>
  <c r="BH622"/>
  <c r="BG622"/>
  <c r="BF622"/>
  <c r="T622"/>
  <c r="R622"/>
  <c r="P622"/>
  <c r="BI619"/>
  <c r="BH619"/>
  <c r="BG619"/>
  <c r="BF619"/>
  <c r="T619"/>
  <c r="R619"/>
  <c r="P619"/>
  <c r="BI616"/>
  <c r="BH616"/>
  <c r="BG616"/>
  <c r="BF616"/>
  <c r="T616"/>
  <c r="R616"/>
  <c r="P616"/>
  <c r="BI611"/>
  <c r="BH611"/>
  <c r="BG611"/>
  <c r="BF611"/>
  <c r="T611"/>
  <c r="R611"/>
  <c r="P611"/>
  <c r="BI604"/>
  <c r="BH604"/>
  <c r="BG604"/>
  <c r="BF604"/>
  <c r="T604"/>
  <c r="R604"/>
  <c r="P604"/>
  <c r="BI602"/>
  <c r="BH602"/>
  <c r="BG602"/>
  <c r="BF602"/>
  <c r="T602"/>
  <c r="R602"/>
  <c r="P602"/>
  <c r="BI599"/>
  <c r="BH599"/>
  <c r="BG599"/>
  <c r="BF599"/>
  <c r="T599"/>
  <c r="R599"/>
  <c r="P599"/>
  <c r="BI597"/>
  <c r="BH597"/>
  <c r="BG597"/>
  <c r="BF597"/>
  <c r="T597"/>
  <c r="R597"/>
  <c r="P597"/>
  <c r="BI595"/>
  <c r="BH595"/>
  <c r="BG595"/>
  <c r="BF595"/>
  <c r="T595"/>
  <c r="R595"/>
  <c r="P595"/>
  <c r="BI593"/>
  <c r="BH593"/>
  <c r="BG593"/>
  <c r="BF593"/>
  <c r="T593"/>
  <c r="R593"/>
  <c r="P593"/>
  <c r="BI591"/>
  <c r="BH591"/>
  <c r="BG591"/>
  <c r="BF591"/>
  <c r="T591"/>
  <c r="R591"/>
  <c r="P591"/>
  <c r="BI589"/>
  <c r="BH589"/>
  <c r="BG589"/>
  <c r="BF589"/>
  <c r="T589"/>
  <c r="R589"/>
  <c r="P589"/>
  <c r="BI582"/>
  <c r="BH582"/>
  <c r="BG582"/>
  <c r="BF582"/>
  <c r="T582"/>
  <c r="R582"/>
  <c r="P582"/>
  <c r="BI575"/>
  <c r="BH575"/>
  <c r="BG575"/>
  <c r="BF575"/>
  <c r="T575"/>
  <c r="R575"/>
  <c r="P575"/>
  <c r="BI568"/>
  <c r="BH568"/>
  <c r="BG568"/>
  <c r="BF568"/>
  <c r="T568"/>
  <c r="R568"/>
  <c r="P568"/>
  <c r="BI565"/>
  <c r="BH565"/>
  <c r="BG565"/>
  <c r="BF565"/>
  <c r="T565"/>
  <c r="R565"/>
  <c r="P565"/>
  <c r="BI563"/>
  <c r="BH563"/>
  <c r="BG563"/>
  <c r="BF563"/>
  <c r="T563"/>
  <c r="R563"/>
  <c r="P563"/>
  <c r="BI554"/>
  <c r="BH554"/>
  <c r="BG554"/>
  <c r="BF554"/>
  <c r="T554"/>
  <c r="R554"/>
  <c r="P554"/>
  <c r="BI551"/>
  <c r="BH551"/>
  <c r="BG551"/>
  <c r="BF551"/>
  <c r="T551"/>
  <c r="R551"/>
  <c r="P551"/>
  <c r="BI548"/>
  <c r="BH548"/>
  <c r="BG548"/>
  <c r="BF548"/>
  <c r="T548"/>
  <c r="R548"/>
  <c r="P548"/>
  <c r="BI543"/>
  <c r="BH543"/>
  <c r="BG543"/>
  <c r="BF543"/>
  <c r="T543"/>
  <c r="R543"/>
  <c r="P543"/>
  <c r="BI537"/>
  <c r="BH537"/>
  <c r="BG537"/>
  <c r="BF537"/>
  <c r="T537"/>
  <c r="R537"/>
  <c r="P537"/>
  <c r="BI532"/>
  <c r="BH532"/>
  <c r="BG532"/>
  <c r="BF532"/>
  <c r="T532"/>
  <c r="R532"/>
  <c r="P532"/>
  <c r="BI525"/>
  <c r="BH525"/>
  <c r="BG525"/>
  <c r="BF525"/>
  <c r="T525"/>
  <c r="R525"/>
  <c r="P525"/>
  <c r="BI522"/>
  <c r="BH522"/>
  <c r="BG522"/>
  <c r="BF522"/>
  <c r="T522"/>
  <c r="R522"/>
  <c r="P522"/>
  <c r="BI519"/>
  <c r="BH519"/>
  <c r="BG519"/>
  <c r="BF519"/>
  <c r="T519"/>
  <c r="R519"/>
  <c r="P519"/>
  <c r="BI512"/>
  <c r="BH512"/>
  <c r="BG512"/>
  <c r="BF512"/>
  <c r="T512"/>
  <c r="R512"/>
  <c r="P512"/>
  <c r="BI509"/>
  <c r="BH509"/>
  <c r="BG509"/>
  <c r="BF509"/>
  <c r="T509"/>
  <c r="R509"/>
  <c r="P509"/>
  <c r="BI506"/>
  <c r="BH506"/>
  <c r="BG506"/>
  <c r="BF506"/>
  <c r="T506"/>
  <c r="R506"/>
  <c r="P506"/>
  <c r="BI503"/>
  <c r="BH503"/>
  <c r="BG503"/>
  <c r="BF503"/>
  <c r="T503"/>
  <c r="R503"/>
  <c r="P503"/>
  <c r="BI491"/>
  <c r="BH491"/>
  <c r="BG491"/>
  <c r="BF491"/>
  <c r="T491"/>
  <c r="R491"/>
  <c r="P491"/>
  <c r="BI478"/>
  <c r="BH478"/>
  <c r="BG478"/>
  <c r="BF478"/>
  <c r="T478"/>
  <c r="R478"/>
  <c r="P478"/>
  <c r="BI472"/>
  <c r="BH472"/>
  <c r="BG472"/>
  <c r="BF472"/>
  <c r="T472"/>
  <c r="R472"/>
  <c r="P472"/>
  <c r="BI457"/>
  <c r="BH457"/>
  <c r="BG457"/>
  <c r="BF457"/>
  <c r="T457"/>
  <c r="R457"/>
  <c r="P457"/>
  <c r="BI455"/>
  <c r="BH455"/>
  <c r="BG455"/>
  <c r="BF455"/>
  <c r="T455"/>
  <c r="R455"/>
  <c r="P455"/>
  <c r="BI452"/>
  <c r="BH452"/>
  <c r="BG452"/>
  <c r="BF452"/>
  <c r="T452"/>
  <c r="R452"/>
  <c r="P452"/>
  <c r="BI450"/>
  <c r="BH450"/>
  <c r="BG450"/>
  <c r="BF450"/>
  <c r="T450"/>
  <c r="R450"/>
  <c r="P450"/>
  <c r="BI447"/>
  <c r="BH447"/>
  <c r="BG447"/>
  <c r="BF447"/>
  <c r="T447"/>
  <c r="R447"/>
  <c r="P447"/>
  <c r="BI444"/>
  <c r="BH444"/>
  <c r="BG444"/>
  <c r="BF444"/>
  <c r="T444"/>
  <c r="R444"/>
  <c r="P444"/>
  <c r="BI442"/>
  <c r="BH442"/>
  <c r="BG442"/>
  <c r="BF442"/>
  <c r="T442"/>
  <c r="R442"/>
  <c r="P442"/>
  <c r="BI439"/>
  <c r="BH439"/>
  <c r="BG439"/>
  <c r="BF439"/>
  <c r="T439"/>
  <c r="R439"/>
  <c r="P439"/>
  <c r="BI437"/>
  <c r="BH437"/>
  <c r="BG437"/>
  <c r="BF437"/>
  <c r="T437"/>
  <c r="R437"/>
  <c r="P437"/>
  <c r="BI435"/>
  <c r="BH435"/>
  <c r="BG435"/>
  <c r="BF435"/>
  <c r="T435"/>
  <c r="R435"/>
  <c r="P435"/>
  <c r="BI432"/>
  <c r="BH432"/>
  <c r="BG432"/>
  <c r="BF432"/>
  <c r="T432"/>
  <c r="R432"/>
  <c r="P432"/>
  <c r="BI429"/>
  <c r="BH429"/>
  <c r="BG429"/>
  <c r="BF429"/>
  <c r="T429"/>
  <c r="R429"/>
  <c r="P429"/>
  <c r="BI425"/>
  <c r="BH425"/>
  <c r="BG425"/>
  <c r="BF425"/>
  <c r="T425"/>
  <c r="R425"/>
  <c r="P425"/>
  <c r="BI423"/>
  <c r="BH423"/>
  <c r="BG423"/>
  <c r="BF423"/>
  <c r="T423"/>
  <c r="R423"/>
  <c r="P423"/>
  <c r="BI420"/>
  <c r="BH420"/>
  <c r="BG420"/>
  <c r="BF420"/>
  <c r="T420"/>
  <c r="R420"/>
  <c r="P420"/>
  <c r="BI414"/>
  <c r="BH414"/>
  <c r="BG414"/>
  <c r="BF414"/>
  <c r="T414"/>
  <c r="R414"/>
  <c r="P414"/>
  <c r="BI411"/>
  <c r="BH411"/>
  <c r="BG411"/>
  <c r="BF411"/>
  <c r="T411"/>
  <c r="R411"/>
  <c r="P411"/>
  <c r="BI408"/>
  <c r="BH408"/>
  <c r="BG408"/>
  <c r="BF408"/>
  <c r="T408"/>
  <c r="R408"/>
  <c r="P408"/>
  <c r="BI406"/>
  <c r="BH406"/>
  <c r="BG406"/>
  <c r="BF406"/>
  <c r="T406"/>
  <c r="R406"/>
  <c r="P406"/>
  <c r="BI403"/>
  <c r="BH403"/>
  <c r="BG403"/>
  <c r="BF403"/>
  <c r="T403"/>
  <c r="R403"/>
  <c r="P403"/>
  <c r="BI400"/>
  <c r="BH400"/>
  <c r="BG400"/>
  <c r="BF400"/>
  <c r="T400"/>
  <c r="R400"/>
  <c r="P400"/>
  <c r="BI398"/>
  <c r="BH398"/>
  <c r="BG398"/>
  <c r="BF398"/>
  <c r="T398"/>
  <c r="R398"/>
  <c r="P398"/>
  <c r="BI395"/>
  <c r="BH395"/>
  <c r="BG395"/>
  <c r="BF395"/>
  <c r="T395"/>
  <c r="R395"/>
  <c r="P395"/>
  <c r="BI392"/>
  <c r="BH392"/>
  <c r="BG392"/>
  <c r="BF392"/>
  <c r="T392"/>
  <c r="R392"/>
  <c r="P392"/>
  <c r="BI389"/>
  <c r="BH389"/>
  <c r="BG389"/>
  <c r="BF389"/>
  <c r="T389"/>
  <c r="R389"/>
  <c r="P389"/>
  <c r="BI381"/>
  <c r="BH381"/>
  <c r="BG381"/>
  <c r="BF381"/>
  <c r="T381"/>
  <c r="R381"/>
  <c r="P381"/>
  <c r="BI376"/>
  <c r="BH376"/>
  <c r="BG376"/>
  <c r="BF376"/>
  <c r="T376"/>
  <c r="R376"/>
  <c r="P376"/>
  <c r="BI366"/>
  <c r="BH366"/>
  <c r="BG366"/>
  <c r="BF366"/>
  <c r="T366"/>
  <c r="R366"/>
  <c r="P366"/>
  <c r="BI360"/>
  <c r="BH360"/>
  <c r="BG360"/>
  <c r="BF360"/>
  <c r="T360"/>
  <c r="R360"/>
  <c r="P360"/>
  <c r="BI356"/>
  <c r="BH356"/>
  <c r="BG356"/>
  <c r="BF356"/>
  <c r="T356"/>
  <c r="R356"/>
  <c r="P356"/>
  <c r="BI353"/>
  <c r="BH353"/>
  <c r="BG353"/>
  <c r="BF353"/>
  <c r="T353"/>
  <c r="R353"/>
  <c r="P353"/>
  <c r="BI350"/>
  <c r="BH350"/>
  <c r="BG350"/>
  <c r="BF350"/>
  <c r="T350"/>
  <c r="R350"/>
  <c r="P350"/>
  <c r="BI347"/>
  <c r="BH347"/>
  <c r="BG347"/>
  <c r="BF347"/>
  <c r="T347"/>
  <c r="R347"/>
  <c r="P347"/>
  <c r="BI339"/>
  <c r="BH339"/>
  <c r="BG339"/>
  <c r="BF339"/>
  <c r="T339"/>
  <c r="R339"/>
  <c r="P339"/>
  <c r="BI331"/>
  <c r="BH331"/>
  <c r="BG331"/>
  <c r="BF331"/>
  <c r="T331"/>
  <c r="R331"/>
  <c r="P331"/>
  <c r="BI329"/>
  <c r="BH329"/>
  <c r="BG329"/>
  <c r="BF329"/>
  <c r="T329"/>
  <c r="R329"/>
  <c r="P329"/>
  <c r="BI321"/>
  <c r="BH321"/>
  <c r="BG321"/>
  <c r="BF321"/>
  <c r="T321"/>
  <c r="R321"/>
  <c r="P321"/>
  <c r="BI313"/>
  <c r="BH313"/>
  <c r="BG313"/>
  <c r="BF313"/>
  <c r="T313"/>
  <c r="R313"/>
  <c r="P313"/>
  <c r="BI311"/>
  <c r="BH311"/>
  <c r="BG311"/>
  <c r="BF311"/>
  <c r="T311"/>
  <c r="R311"/>
  <c r="P311"/>
  <c r="BI309"/>
  <c r="BH309"/>
  <c r="BG309"/>
  <c r="BF309"/>
  <c r="T309"/>
  <c r="R309"/>
  <c r="P309"/>
  <c r="BI304"/>
  <c r="BH304"/>
  <c r="BG304"/>
  <c r="BF304"/>
  <c r="T304"/>
  <c r="R304"/>
  <c r="P304"/>
  <c r="BI298"/>
  <c r="BH298"/>
  <c r="BG298"/>
  <c r="BF298"/>
  <c r="T298"/>
  <c r="R298"/>
  <c r="P298"/>
  <c r="BI289"/>
  <c r="BH289"/>
  <c r="BG289"/>
  <c r="BF289"/>
  <c r="T289"/>
  <c r="R289"/>
  <c r="P289"/>
  <c r="BI287"/>
  <c r="BH287"/>
  <c r="BG287"/>
  <c r="BF287"/>
  <c r="T287"/>
  <c r="R287"/>
  <c r="P287"/>
  <c r="BI285"/>
  <c r="BH285"/>
  <c r="BG285"/>
  <c r="BF285"/>
  <c r="T285"/>
  <c r="R285"/>
  <c r="P285"/>
  <c r="BI283"/>
  <c r="BH283"/>
  <c r="BG283"/>
  <c r="BF283"/>
  <c r="T283"/>
  <c r="R283"/>
  <c r="P283"/>
  <c r="BI281"/>
  <c r="BH281"/>
  <c r="BG281"/>
  <c r="BF281"/>
  <c r="T281"/>
  <c r="R281"/>
  <c r="P281"/>
  <c r="BI278"/>
  <c r="BH278"/>
  <c r="BG278"/>
  <c r="BF278"/>
  <c r="T278"/>
  <c r="R278"/>
  <c r="P278"/>
  <c r="BI271"/>
  <c r="BH271"/>
  <c r="BG271"/>
  <c r="BF271"/>
  <c r="T271"/>
  <c r="R271"/>
  <c r="P271"/>
  <c r="BI266"/>
  <c r="BH266"/>
  <c r="BG266"/>
  <c r="BF266"/>
  <c r="T266"/>
  <c r="R266"/>
  <c r="P266"/>
  <c r="BI253"/>
  <c r="BH253"/>
  <c r="BG253"/>
  <c r="BF253"/>
  <c r="T253"/>
  <c r="R253"/>
  <c r="P253"/>
  <c r="BI248"/>
  <c r="BH248"/>
  <c r="BG248"/>
  <c r="BF248"/>
  <c r="T248"/>
  <c r="R248"/>
  <c r="P248"/>
  <c r="BI243"/>
  <c r="BH243"/>
  <c r="BG243"/>
  <c r="BF243"/>
  <c r="T243"/>
  <c r="R243"/>
  <c r="P243"/>
  <c r="BI240"/>
  <c r="BH240"/>
  <c r="BG240"/>
  <c r="BF240"/>
  <c r="T240"/>
  <c r="R240"/>
  <c r="P240"/>
  <c r="BI234"/>
  <c r="BH234"/>
  <c r="BG234"/>
  <c r="BF234"/>
  <c r="T234"/>
  <c r="R234"/>
  <c r="P234"/>
  <c r="BI231"/>
  <c r="BH231"/>
  <c r="BG231"/>
  <c r="BF231"/>
  <c r="T231"/>
  <c r="R231"/>
  <c r="P231"/>
  <c r="BI229"/>
  <c r="BH229"/>
  <c r="BG229"/>
  <c r="BF229"/>
  <c r="T229"/>
  <c r="R229"/>
  <c r="P229"/>
  <c r="BI226"/>
  <c r="BH226"/>
  <c r="BG226"/>
  <c r="BF226"/>
  <c r="T226"/>
  <c r="R226"/>
  <c r="P226"/>
  <c r="BI224"/>
  <c r="BH224"/>
  <c r="BG224"/>
  <c r="BF224"/>
  <c r="T224"/>
  <c r="R224"/>
  <c r="P224"/>
  <c r="BI222"/>
  <c r="BH222"/>
  <c r="BG222"/>
  <c r="BF222"/>
  <c r="T222"/>
  <c r="R222"/>
  <c r="P222"/>
  <c r="BI220"/>
  <c r="BH220"/>
  <c r="BG220"/>
  <c r="BF220"/>
  <c r="T220"/>
  <c r="R220"/>
  <c r="P220"/>
  <c r="BI214"/>
  <c r="BH214"/>
  <c r="BG214"/>
  <c r="BF214"/>
  <c r="T214"/>
  <c r="R214"/>
  <c r="P214"/>
  <c r="BI207"/>
  <c r="BH207"/>
  <c r="BG207"/>
  <c r="BF207"/>
  <c r="T207"/>
  <c r="R207"/>
  <c r="P207"/>
  <c r="BI203"/>
  <c r="BH203"/>
  <c r="BG203"/>
  <c r="BF203"/>
  <c r="T203"/>
  <c r="R203"/>
  <c r="P203"/>
  <c r="BI199"/>
  <c r="BH199"/>
  <c r="BG199"/>
  <c r="BF199"/>
  <c r="T199"/>
  <c r="R199"/>
  <c r="P199"/>
  <c r="BI195"/>
  <c r="BH195"/>
  <c r="BG195"/>
  <c r="BF195"/>
  <c r="T195"/>
  <c r="R195"/>
  <c r="P195"/>
  <c r="BI187"/>
  <c r="BH187"/>
  <c r="BG187"/>
  <c r="BF187"/>
  <c r="T187"/>
  <c r="T182"/>
  <c r="R187"/>
  <c r="R182"/>
  <c r="P187"/>
  <c r="P182"/>
  <c r="BI183"/>
  <c r="BH183"/>
  <c r="BG183"/>
  <c r="BF183"/>
  <c r="T183"/>
  <c r="R183"/>
  <c r="P183"/>
  <c r="BI180"/>
  <c r="BH180"/>
  <c r="BG180"/>
  <c r="BF180"/>
  <c r="T180"/>
  <c r="R180"/>
  <c r="P180"/>
  <c r="BI176"/>
  <c r="BH176"/>
  <c r="BG176"/>
  <c r="BF176"/>
  <c r="T176"/>
  <c r="R176"/>
  <c r="P176"/>
  <c r="BI173"/>
  <c r="BH173"/>
  <c r="BG173"/>
  <c r="BF173"/>
  <c r="T173"/>
  <c r="R173"/>
  <c r="P173"/>
  <c r="BI165"/>
  <c r="BH165"/>
  <c r="BG165"/>
  <c r="BF165"/>
  <c r="T165"/>
  <c r="R165"/>
  <c r="P165"/>
  <c r="BI162"/>
  <c r="BH162"/>
  <c r="BG162"/>
  <c r="BF162"/>
  <c r="T162"/>
  <c r="R162"/>
  <c r="P162"/>
  <c r="BI155"/>
  <c r="BH155"/>
  <c r="BG155"/>
  <c r="BF155"/>
  <c r="T155"/>
  <c r="R155"/>
  <c r="P155"/>
  <c r="BI152"/>
  <c r="BH152"/>
  <c r="BG152"/>
  <c r="BF152"/>
  <c r="T152"/>
  <c r="R152"/>
  <c r="P152"/>
  <c r="BI149"/>
  <c r="BH149"/>
  <c r="BG149"/>
  <c r="BF149"/>
  <c r="T149"/>
  <c r="R149"/>
  <c r="P149"/>
  <c r="J143"/>
  <c r="J142"/>
  <c r="F142"/>
  <c r="F140"/>
  <c r="E138"/>
  <c r="J94"/>
  <c r="J93"/>
  <c r="F93"/>
  <c r="F91"/>
  <c r="E89"/>
  <c r="J20"/>
  <c r="E20"/>
  <c r="F143"/>
  <c r="J19"/>
  <c r="J14"/>
  <c r="J140"/>
  <c r="E7"/>
  <c r="E134"/>
  <c i="9" r="J39"/>
  <c r="J38"/>
  <c i="1" r="AY104"/>
  <c i="9" r="J37"/>
  <c i="1" r="AX104"/>
  <c i="9" r="BI347"/>
  <c r="BH347"/>
  <c r="BG347"/>
  <c r="BF347"/>
  <c r="T347"/>
  <c r="R347"/>
  <c r="P347"/>
  <c r="BI344"/>
  <c r="BH344"/>
  <c r="BG344"/>
  <c r="BF344"/>
  <c r="T344"/>
  <c r="R344"/>
  <c r="P344"/>
  <c r="BI342"/>
  <c r="BH342"/>
  <c r="BG342"/>
  <c r="BF342"/>
  <c r="T342"/>
  <c r="R342"/>
  <c r="P342"/>
  <c r="BI340"/>
  <c r="BH340"/>
  <c r="BG340"/>
  <c r="BF340"/>
  <c r="T340"/>
  <c r="R340"/>
  <c r="P340"/>
  <c r="BI338"/>
  <c r="BH338"/>
  <c r="BG338"/>
  <c r="BF338"/>
  <c r="T338"/>
  <c r="R338"/>
  <c r="P338"/>
  <c r="BI336"/>
  <c r="BH336"/>
  <c r="BG336"/>
  <c r="BF336"/>
  <c r="T336"/>
  <c r="R336"/>
  <c r="P336"/>
  <c r="BI334"/>
  <c r="BH334"/>
  <c r="BG334"/>
  <c r="BF334"/>
  <c r="T334"/>
  <c r="R334"/>
  <c r="P334"/>
  <c r="BI332"/>
  <c r="BH332"/>
  <c r="BG332"/>
  <c r="BF332"/>
  <c r="T332"/>
  <c r="R332"/>
  <c r="P332"/>
  <c r="BI330"/>
  <c r="BH330"/>
  <c r="BG330"/>
  <c r="BF330"/>
  <c r="T330"/>
  <c r="R330"/>
  <c r="P330"/>
  <c r="BI328"/>
  <c r="BH328"/>
  <c r="BG328"/>
  <c r="BF328"/>
  <c r="T328"/>
  <c r="R328"/>
  <c r="P328"/>
  <c r="BI324"/>
  <c r="BH324"/>
  <c r="BG324"/>
  <c r="BF324"/>
  <c r="T324"/>
  <c r="R324"/>
  <c r="P324"/>
  <c r="BI322"/>
  <c r="BH322"/>
  <c r="BG322"/>
  <c r="BF322"/>
  <c r="T322"/>
  <c r="R322"/>
  <c r="P322"/>
  <c r="BI320"/>
  <c r="BH320"/>
  <c r="BG320"/>
  <c r="BF320"/>
  <c r="T320"/>
  <c r="R320"/>
  <c r="P320"/>
  <c r="BI318"/>
  <c r="BH318"/>
  <c r="BG318"/>
  <c r="BF318"/>
  <c r="T318"/>
  <c r="R318"/>
  <c r="P318"/>
  <c r="BI316"/>
  <c r="BH316"/>
  <c r="BG316"/>
  <c r="BF316"/>
  <c r="T316"/>
  <c r="R316"/>
  <c r="P316"/>
  <c r="BI314"/>
  <c r="BH314"/>
  <c r="BG314"/>
  <c r="BF314"/>
  <c r="T314"/>
  <c r="R314"/>
  <c r="P314"/>
  <c r="BI312"/>
  <c r="BH312"/>
  <c r="BG312"/>
  <c r="BF312"/>
  <c r="T312"/>
  <c r="R312"/>
  <c r="P312"/>
  <c r="BI310"/>
  <c r="BH310"/>
  <c r="BG310"/>
  <c r="BF310"/>
  <c r="T310"/>
  <c r="R310"/>
  <c r="P310"/>
  <c r="BI308"/>
  <c r="BH308"/>
  <c r="BG308"/>
  <c r="BF308"/>
  <c r="T308"/>
  <c r="R308"/>
  <c r="P308"/>
  <c r="BI305"/>
  <c r="BH305"/>
  <c r="BG305"/>
  <c r="BF305"/>
  <c r="T305"/>
  <c r="R305"/>
  <c r="P305"/>
  <c r="BI303"/>
  <c r="BH303"/>
  <c r="BG303"/>
  <c r="BF303"/>
  <c r="T303"/>
  <c r="R303"/>
  <c r="P303"/>
  <c r="BI302"/>
  <c r="BH302"/>
  <c r="BG302"/>
  <c r="BF302"/>
  <c r="T302"/>
  <c r="R302"/>
  <c r="P302"/>
  <c r="BI301"/>
  <c r="BH301"/>
  <c r="BG301"/>
  <c r="BF301"/>
  <c r="T301"/>
  <c r="R301"/>
  <c r="P301"/>
  <c r="BI300"/>
  <c r="BH300"/>
  <c r="BG300"/>
  <c r="BF300"/>
  <c r="T300"/>
  <c r="R300"/>
  <c r="P300"/>
  <c r="BI297"/>
  <c r="BH297"/>
  <c r="BG297"/>
  <c r="BF297"/>
  <c r="T297"/>
  <c r="R297"/>
  <c r="P297"/>
  <c r="BI295"/>
  <c r="BH295"/>
  <c r="BG295"/>
  <c r="BF295"/>
  <c r="T295"/>
  <c r="R295"/>
  <c r="P295"/>
  <c r="BI293"/>
  <c r="BH293"/>
  <c r="BG293"/>
  <c r="BF293"/>
  <c r="T293"/>
  <c r="R293"/>
  <c r="P293"/>
  <c r="BI291"/>
  <c r="BH291"/>
  <c r="BG291"/>
  <c r="BF291"/>
  <c r="T291"/>
  <c r="R291"/>
  <c r="P291"/>
  <c r="BI289"/>
  <c r="BH289"/>
  <c r="BG289"/>
  <c r="BF289"/>
  <c r="T289"/>
  <c r="R289"/>
  <c r="P289"/>
  <c r="BI287"/>
  <c r="BH287"/>
  <c r="BG287"/>
  <c r="BF287"/>
  <c r="T287"/>
  <c r="R287"/>
  <c r="P287"/>
  <c r="BI286"/>
  <c r="BH286"/>
  <c r="BG286"/>
  <c r="BF286"/>
  <c r="T286"/>
  <c r="R286"/>
  <c r="P286"/>
  <c r="BI284"/>
  <c r="BH284"/>
  <c r="BG284"/>
  <c r="BF284"/>
  <c r="T284"/>
  <c r="R284"/>
  <c r="P284"/>
  <c r="BI282"/>
  <c r="BH282"/>
  <c r="BG282"/>
  <c r="BF282"/>
  <c r="T282"/>
  <c r="R282"/>
  <c r="P282"/>
  <c r="BI279"/>
  <c r="BH279"/>
  <c r="BG279"/>
  <c r="BF279"/>
  <c r="T279"/>
  <c r="R279"/>
  <c r="P279"/>
  <c r="BI277"/>
  <c r="BH277"/>
  <c r="BG277"/>
  <c r="BF277"/>
  <c r="T277"/>
  <c r="R277"/>
  <c r="P277"/>
  <c r="BI275"/>
  <c r="BH275"/>
  <c r="BG275"/>
  <c r="BF275"/>
  <c r="T275"/>
  <c r="R275"/>
  <c r="P275"/>
  <c r="BI273"/>
  <c r="BH273"/>
  <c r="BG273"/>
  <c r="BF273"/>
  <c r="T273"/>
  <c r="R273"/>
  <c r="P273"/>
  <c r="BI271"/>
  <c r="BH271"/>
  <c r="BG271"/>
  <c r="BF271"/>
  <c r="T271"/>
  <c r="R271"/>
  <c r="P271"/>
  <c r="BI269"/>
  <c r="BH269"/>
  <c r="BG269"/>
  <c r="BF269"/>
  <c r="T269"/>
  <c r="R269"/>
  <c r="P269"/>
  <c r="BI267"/>
  <c r="BH267"/>
  <c r="BG267"/>
  <c r="BF267"/>
  <c r="T267"/>
  <c r="R267"/>
  <c r="P267"/>
  <c r="BI265"/>
  <c r="BH265"/>
  <c r="BG265"/>
  <c r="BF265"/>
  <c r="T265"/>
  <c r="R265"/>
  <c r="P265"/>
  <c r="BI263"/>
  <c r="BH263"/>
  <c r="BG263"/>
  <c r="BF263"/>
  <c r="T263"/>
  <c r="R263"/>
  <c r="P263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7"/>
  <c r="BH257"/>
  <c r="BG257"/>
  <c r="BF257"/>
  <c r="T257"/>
  <c r="R257"/>
  <c r="P257"/>
  <c r="BI255"/>
  <c r="BH255"/>
  <c r="BG255"/>
  <c r="BF255"/>
  <c r="T255"/>
  <c r="R255"/>
  <c r="P255"/>
  <c r="BI253"/>
  <c r="BH253"/>
  <c r="BG253"/>
  <c r="BF253"/>
  <c r="T253"/>
  <c r="R253"/>
  <c r="P253"/>
  <c r="BI251"/>
  <c r="BH251"/>
  <c r="BG251"/>
  <c r="BF251"/>
  <c r="T251"/>
  <c r="R251"/>
  <c r="P251"/>
  <c r="BI249"/>
  <c r="BH249"/>
  <c r="BG249"/>
  <c r="BF249"/>
  <c r="T249"/>
  <c r="R249"/>
  <c r="P249"/>
  <c r="BI247"/>
  <c r="BH247"/>
  <c r="BG247"/>
  <c r="BF247"/>
  <c r="T247"/>
  <c r="R247"/>
  <c r="P247"/>
  <c r="BI245"/>
  <c r="BH245"/>
  <c r="BG245"/>
  <c r="BF245"/>
  <c r="T245"/>
  <c r="R245"/>
  <c r="P245"/>
  <c r="BI243"/>
  <c r="BH243"/>
  <c r="BG243"/>
  <c r="BF243"/>
  <c r="T243"/>
  <c r="R243"/>
  <c r="P243"/>
  <c r="BI241"/>
  <c r="BH241"/>
  <c r="BG241"/>
  <c r="BF241"/>
  <c r="T241"/>
  <c r="R241"/>
  <c r="P241"/>
  <c r="BI239"/>
  <c r="BH239"/>
  <c r="BG239"/>
  <c r="BF239"/>
  <c r="T239"/>
  <c r="R239"/>
  <c r="P239"/>
  <c r="BI237"/>
  <c r="BH237"/>
  <c r="BG237"/>
  <c r="BF237"/>
  <c r="T237"/>
  <c r="R237"/>
  <c r="P237"/>
  <c r="BI235"/>
  <c r="BH235"/>
  <c r="BG235"/>
  <c r="BF235"/>
  <c r="T235"/>
  <c r="R235"/>
  <c r="P235"/>
  <c r="BI233"/>
  <c r="BH233"/>
  <c r="BG233"/>
  <c r="BF233"/>
  <c r="T233"/>
  <c r="R233"/>
  <c r="P233"/>
  <c r="BI231"/>
  <c r="BH231"/>
  <c r="BG231"/>
  <c r="BF231"/>
  <c r="T231"/>
  <c r="R231"/>
  <c r="P231"/>
  <c r="BI229"/>
  <c r="BH229"/>
  <c r="BG229"/>
  <c r="BF229"/>
  <c r="T229"/>
  <c r="R229"/>
  <c r="P229"/>
  <c r="BI226"/>
  <c r="BH226"/>
  <c r="BG226"/>
  <c r="BF226"/>
  <c r="T226"/>
  <c r="R226"/>
  <c r="P226"/>
  <c r="BI224"/>
  <c r="BH224"/>
  <c r="BG224"/>
  <c r="BF224"/>
  <c r="T224"/>
  <c r="R224"/>
  <c r="P224"/>
  <c r="BI223"/>
  <c r="BH223"/>
  <c r="BG223"/>
  <c r="BF223"/>
  <c r="T223"/>
  <c r="R223"/>
  <c r="P223"/>
  <c r="BI221"/>
  <c r="BH221"/>
  <c r="BG221"/>
  <c r="BF221"/>
  <c r="T221"/>
  <c r="R221"/>
  <c r="P221"/>
  <c r="BI218"/>
  <c r="BH218"/>
  <c r="BG218"/>
  <c r="BF218"/>
  <c r="T218"/>
  <c r="R218"/>
  <c r="P218"/>
  <c r="BI215"/>
  <c r="BH215"/>
  <c r="BG215"/>
  <c r="BF215"/>
  <c r="T215"/>
  <c r="R215"/>
  <c r="P215"/>
  <c r="BI212"/>
  <c r="BH212"/>
  <c r="BG212"/>
  <c r="BF212"/>
  <c r="T212"/>
  <c r="R212"/>
  <c r="P212"/>
  <c r="BI209"/>
  <c r="BH209"/>
  <c r="BG209"/>
  <c r="BF209"/>
  <c r="T209"/>
  <c r="R209"/>
  <c r="P209"/>
  <c r="BI206"/>
  <c r="BH206"/>
  <c r="BG206"/>
  <c r="BF206"/>
  <c r="T206"/>
  <c r="R206"/>
  <c r="P206"/>
  <c r="BI203"/>
  <c r="BH203"/>
  <c r="BG203"/>
  <c r="BF203"/>
  <c r="T203"/>
  <c r="R203"/>
  <c r="P203"/>
  <c r="BI200"/>
  <c r="BH200"/>
  <c r="BG200"/>
  <c r="BF200"/>
  <c r="T200"/>
  <c r="R200"/>
  <c r="P200"/>
  <c r="BI198"/>
  <c r="BH198"/>
  <c r="BG198"/>
  <c r="BF198"/>
  <c r="T198"/>
  <c r="R198"/>
  <c r="P198"/>
  <c r="BI195"/>
  <c r="BH195"/>
  <c r="BG195"/>
  <c r="BF195"/>
  <c r="T195"/>
  <c r="R195"/>
  <c r="P195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89"/>
  <c r="BH189"/>
  <c r="BG189"/>
  <c r="BF189"/>
  <c r="T189"/>
  <c r="R189"/>
  <c r="P189"/>
  <c r="BI187"/>
  <c r="BH187"/>
  <c r="BG187"/>
  <c r="BF187"/>
  <c r="T187"/>
  <c r="R187"/>
  <c r="P187"/>
  <c r="BI185"/>
  <c r="BH185"/>
  <c r="BG185"/>
  <c r="BF185"/>
  <c r="T185"/>
  <c r="R185"/>
  <c r="P185"/>
  <c r="BI183"/>
  <c r="BH183"/>
  <c r="BG183"/>
  <c r="BF183"/>
  <c r="T183"/>
  <c r="R183"/>
  <c r="P183"/>
  <c r="BI181"/>
  <c r="BH181"/>
  <c r="BG181"/>
  <c r="BF181"/>
  <c r="T181"/>
  <c r="R181"/>
  <c r="P181"/>
  <c r="BI180"/>
  <c r="BH180"/>
  <c r="BG180"/>
  <c r="BF180"/>
  <c r="T180"/>
  <c r="R180"/>
  <c r="P180"/>
  <c r="BI176"/>
  <c r="BH176"/>
  <c r="BG176"/>
  <c r="BF176"/>
  <c r="T176"/>
  <c r="R176"/>
  <c r="P176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6"/>
  <c r="BH156"/>
  <c r="BG156"/>
  <c r="BF156"/>
  <c r="T156"/>
  <c r="R156"/>
  <c r="P156"/>
  <c r="BI153"/>
  <c r="BH153"/>
  <c r="BG153"/>
  <c r="BF153"/>
  <c r="T153"/>
  <c r="R153"/>
  <c r="P153"/>
  <c r="BI151"/>
  <c r="BH151"/>
  <c r="BG151"/>
  <c r="BF151"/>
  <c r="T151"/>
  <c r="R151"/>
  <c r="P151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8"/>
  <c r="BH138"/>
  <c r="BG138"/>
  <c r="BF138"/>
  <c r="T138"/>
  <c r="R138"/>
  <c r="P138"/>
  <c r="BI135"/>
  <c r="BH135"/>
  <c r="BG135"/>
  <c r="BF135"/>
  <c r="T135"/>
  <c r="R135"/>
  <c r="P135"/>
  <c r="BI132"/>
  <c r="BH132"/>
  <c r="BG132"/>
  <c r="BF132"/>
  <c r="T132"/>
  <c r="R132"/>
  <c r="P132"/>
  <c r="J127"/>
  <c r="J126"/>
  <c r="F126"/>
  <c r="F124"/>
  <c r="E122"/>
  <c r="J94"/>
  <c r="J93"/>
  <c r="F93"/>
  <c r="F91"/>
  <c r="E89"/>
  <c r="J20"/>
  <c r="E20"/>
  <c r="F127"/>
  <c r="J19"/>
  <c r="J14"/>
  <c r="J124"/>
  <c r="E7"/>
  <c r="E85"/>
  <c i="8" r="J39"/>
  <c r="J38"/>
  <c i="1" r="AY103"/>
  <c i="8" r="J37"/>
  <c i="1" r="AX103"/>
  <c i="8" r="BI231"/>
  <c r="BH231"/>
  <c r="BG231"/>
  <c r="BF231"/>
  <c r="T231"/>
  <c r="R231"/>
  <c r="P231"/>
  <c r="BI229"/>
  <c r="BH229"/>
  <c r="BG229"/>
  <c r="BF229"/>
  <c r="T229"/>
  <c r="R229"/>
  <c r="P229"/>
  <c r="BI227"/>
  <c r="BH227"/>
  <c r="BG227"/>
  <c r="BF227"/>
  <c r="T227"/>
  <c r="R227"/>
  <c r="P227"/>
  <c r="BI225"/>
  <c r="BH225"/>
  <c r="BG225"/>
  <c r="BF225"/>
  <c r="T225"/>
  <c r="R225"/>
  <c r="P225"/>
  <c r="BI223"/>
  <c r="BH223"/>
  <c r="BG223"/>
  <c r="BF223"/>
  <c r="T223"/>
  <c r="R223"/>
  <c r="P223"/>
  <c r="BI221"/>
  <c r="BH221"/>
  <c r="BG221"/>
  <c r="BF221"/>
  <c r="T221"/>
  <c r="R221"/>
  <c r="P221"/>
  <c r="BI218"/>
  <c r="BH218"/>
  <c r="BG218"/>
  <c r="BF218"/>
  <c r="T218"/>
  <c r="R218"/>
  <c r="P218"/>
  <c r="BI216"/>
  <c r="BH216"/>
  <c r="BG216"/>
  <c r="BF216"/>
  <c r="T216"/>
  <c r="R216"/>
  <c r="P216"/>
  <c r="BI214"/>
  <c r="BH214"/>
  <c r="BG214"/>
  <c r="BF214"/>
  <c r="T214"/>
  <c r="R214"/>
  <c r="P214"/>
  <c r="BI212"/>
  <c r="BH212"/>
  <c r="BG212"/>
  <c r="BF212"/>
  <c r="T212"/>
  <c r="R212"/>
  <c r="P212"/>
  <c r="BI210"/>
  <c r="BH210"/>
  <c r="BG210"/>
  <c r="BF210"/>
  <c r="T210"/>
  <c r="R210"/>
  <c r="P210"/>
  <c r="BI208"/>
  <c r="BH208"/>
  <c r="BG208"/>
  <c r="BF208"/>
  <c r="T208"/>
  <c r="R208"/>
  <c r="P208"/>
  <c r="BI206"/>
  <c r="BH206"/>
  <c r="BG206"/>
  <c r="BF206"/>
  <c r="T206"/>
  <c r="R206"/>
  <c r="P206"/>
  <c r="BI204"/>
  <c r="BH204"/>
  <c r="BG204"/>
  <c r="BF204"/>
  <c r="T204"/>
  <c r="R204"/>
  <c r="P204"/>
  <c r="BI202"/>
  <c r="BH202"/>
  <c r="BG202"/>
  <c r="BF202"/>
  <c r="T202"/>
  <c r="R202"/>
  <c r="P202"/>
  <c r="BI199"/>
  <c r="BH199"/>
  <c r="BG199"/>
  <c r="BF199"/>
  <c r="T199"/>
  <c r="R199"/>
  <c r="P199"/>
  <c r="BI197"/>
  <c r="BH197"/>
  <c r="BG197"/>
  <c r="BF197"/>
  <c r="T197"/>
  <c r="R197"/>
  <c r="P197"/>
  <c r="BI195"/>
  <c r="BH195"/>
  <c r="BG195"/>
  <c r="BF195"/>
  <c r="T195"/>
  <c r="R195"/>
  <c r="P195"/>
  <c r="BI193"/>
  <c r="BH193"/>
  <c r="BG193"/>
  <c r="BF193"/>
  <c r="T193"/>
  <c r="R193"/>
  <c r="P193"/>
  <c r="BI191"/>
  <c r="BH191"/>
  <c r="BG191"/>
  <c r="BF191"/>
  <c r="T191"/>
  <c r="R191"/>
  <c r="P191"/>
  <c r="BI189"/>
  <c r="BH189"/>
  <c r="BG189"/>
  <c r="BF189"/>
  <c r="T189"/>
  <c r="R189"/>
  <c r="P189"/>
  <c r="BI187"/>
  <c r="BH187"/>
  <c r="BG187"/>
  <c r="BF187"/>
  <c r="T187"/>
  <c r="R187"/>
  <c r="P187"/>
  <c r="BI185"/>
  <c r="BH185"/>
  <c r="BG185"/>
  <c r="BF185"/>
  <c r="T185"/>
  <c r="R185"/>
  <c r="P185"/>
  <c r="BI183"/>
  <c r="BH183"/>
  <c r="BG183"/>
  <c r="BF183"/>
  <c r="T183"/>
  <c r="R183"/>
  <c r="P183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J124"/>
  <c r="J123"/>
  <c r="F123"/>
  <c r="F121"/>
  <c r="E119"/>
  <c r="J94"/>
  <c r="J93"/>
  <c r="F93"/>
  <c r="F91"/>
  <c r="E89"/>
  <c r="J20"/>
  <c r="E20"/>
  <c r="F124"/>
  <c r="J19"/>
  <c r="J14"/>
  <c r="J91"/>
  <c r="E7"/>
  <c r="E115"/>
  <c i="7" r="J39"/>
  <c r="J38"/>
  <c i="1" r="AY102"/>
  <c i="7" r="J37"/>
  <c i="1" r="AX102"/>
  <c i="7" r="BI182"/>
  <c r="BH182"/>
  <c r="BG182"/>
  <c r="BF182"/>
  <c r="T182"/>
  <c r="R182"/>
  <c r="P182"/>
  <c r="BI179"/>
  <c r="BH179"/>
  <c r="BG179"/>
  <c r="BF179"/>
  <c r="T179"/>
  <c r="R179"/>
  <c r="P179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BI126"/>
  <c r="BH126"/>
  <c r="BG126"/>
  <c r="BF126"/>
  <c r="T126"/>
  <c r="R126"/>
  <c r="P126"/>
  <c r="J121"/>
  <c r="J120"/>
  <c r="F120"/>
  <c r="F118"/>
  <c r="E116"/>
  <c r="J94"/>
  <c r="J93"/>
  <c r="F93"/>
  <c r="F91"/>
  <c r="E89"/>
  <c r="J20"/>
  <c r="E20"/>
  <c r="F94"/>
  <c r="J19"/>
  <c r="J14"/>
  <c r="J91"/>
  <c r="E7"/>
  <c r="E85"/>
  <c i="6" r="J41"/>
  <c r="J40"/>
  <c i="1" r="AY101"/>
  <c i="6" r="J39"/>
  <c i="1" r="AX101"/>
  <c i="6" r="BI163"/>
  <c r="BH163"/>
  <c r="BG163"/>
  <c r="BF163"/>
  <c r="T163"/>
  <c r="T162"/>
  <c r="R163"/>
  <c r="R162"/>
  <c r="P163"/>
  <c r="P162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T129"/>
  <c r="T128"/>
  <c r="T127"/>
  <c r="R130"/>
  <c r="R129"/>
  <c r="R128"/>
  <c r="R127"/>
  <c r="P130"/>
  <c r="P129"/>
  <c r="P128"/>
  <c r="P127"/>
  <c i="1" r="AU101"/>
  <c i="6" r="J124"/>
  <c r="J123"/>
  <c r="F123"/>
  <c r="F121"/>
  <c r="E119"/>
  <c r="J96"/>
  <c r="J95"/>
  <c r="F95"/>
  <c r="F93"/>
  <c r="E91"/>
  <c r="J22"/>
  <c r="E22"/>
  <c r="F124"/>
  <c r="J21"/>
  <c r="J16"/>
  <c r="J93"/>
  <c r="E7"/>
  <c r="E113"/>
  <c i="5" r="J159"/>
  <c r="J41"/>
  <c r="J40"/>
  <c i="1" r="AY100"/>
  <c i="5" r="J39"/>
  <c i="1" r="AX100"/>
  <c i="5" r="BI161"/>
  <c r="BH161"/>
  <c r="BG161"/>
  <c r="BF161"/>
  <c r="T161"/>
  <c r="T160"/>
  <c r="R161"/>
  <c r="R160"/>
  <c r="P161"/>
  <c r="P160"/>
  <c r="J103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T130"/>
  <c r="T129"/>
  <c r="T128"/>
  <c r="R131"/>
  <c r="R130"/>
  <c r="R129"/>
  <c r="R128"/>
  <c r="P131"/>
  <c r="P130"/>
  <c r="P129"/>
  <c r="P128"/>
  <c i="1" r="AU100"/>
  <c i="5" r="J125"/>
  <c r="J124"/>
  <c r="F124"/>
  <c r="F122"/>
  <c r="E120"/>
  <c r="J96"/>
  <c r="J95"/>
  <c r="F95"/>
  <c r="F93"/>
  <c r="E91"/>
  <c r="J22"/>
  <c r="E22"/>
  <c r="F96"/>
  <c r="J21"/>
  <c r="J16"/>
  <c r="J93"/>
  <c r="E7"/>
  <c r="E85"/>
  <c i="4" r="J41"/>
  <c r="J40"/>
  <c i="1" r="AY99"/>
  <c i="4" r="J39"/>
  <c i="1" r="AX99"/>
  <c i="4" r="BI175"/>
  <c r="BH175"/>
  <c r="BG175"/>
  <c r="BF175"/>
  <c r="T175"/>
  <c r="T174"/>
  <c r="R175"/>
  <c r="R174"/>
  <c r="P175"/>
  <c r="P174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T137"/>
  <c r="R138"/>
  <c r="R137"/>
  <c r="P138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J125"/>
  <c r="J124"/>
  <c r="F124"/>
  <c r="F122"/>
  <c r="E120"/>
  <c r="J96"/>
  <c r="J95"/>
  <c r="F95"/>
  <c r="F93"/>
  <c r="E91"/>
  <c r="J22"/>
  <c r="E22"/>
  <c r="F96"/>
  <c r="J21"/>
  <c r="J16"/>
  <c r="J122"/>
  <c r="E7"/>
  <c r="E85"/>
  <c i="3" r="J41"/>
  <c r="J40"/>
  <c i="1" r="AY98"/>
  <c i="3" r="J39"/>
  <c i="1" r="AX98"/>
  <c i="3" r="BI141"/>
  <c r="BH141"/>
  <c r="BG141"/>
  <c r="BF141"/>
  <c r="T141"/>
  <c r="T140"/>
  <c r="T135"/>
  <c r="R141"/>
  <c r="R140"/>
  <c r="P141"/>
  <c r="P140"/>
  <c r="BI138"/>
  <c r="BH138"/>
  <c r="BG138"/>
  <c r="BF138"/>
  <c r="T138"/>
  <c r="R138"/>
  <c r="P138"/>
  <c r="BI136"/>
  <c r="BH136"/>
  <c r="BG136"/>
  <c r="BF136"/>
  <c r="T136"/>
  <c r="R136"/>
  <c r="R135"/>
  <c r="P136"/>
  <c r="P135"/>
  <c r="BI133"/>
  <c r="BH133"/>
  <c r="BG133"/>
  <c r="BF133"/>
  <c r="T133"/>
  <c r="T132"/>
  <c r="R133"/>
  <c r="R132"/>
  <c r="P133"/>
  <c r="P132"/>
  <c r="BI130"/>
  <c r="BH130"/>
  <c r="BG130"/>
  <c r="BF130"/>
  <c r="T130"/>
  <c r="R130"/>
  <c r="R129"/>
  <c r="R128"/>
  <c r="P130"/>
  <c r="P129"/>
  <c r="P128"/>
  <c i="1" r="AU98"/>
  <c i="3" r="J125"/>
  <c r="J124"/>
  <c r="F124"/>
  <c r="F122"/>
  <c r="E120"/>
  <c r="J96"/>
  <c r="J95"/>
  <c r="F95"/>
  <c r="F93"/>
  <c r="E91"/>
  <c r="J22"/>
  <c r="E22"/>
  <c r="F96"/>
  <c r="J21"/>
  <c r="J16"/>
  <c r="J122"/>
  <c r="E7"/>
  <c r="E114"/>
  <c i="2" r="J39"/>
  <c r="J38"/>
  <c i="1" r="AY97"/>
  <c i="2" r="J37"/>
  <c i="1" r="AX97"/>
  <c i="2" r="BI254"/>
  <c r="BH254"/>
  <c r="BG254"/>
  <c r="BF254"/>
  <c r="T254"/>
  <c r="T253"/>
  <c r="T158"/>
  <c r="T157"/>
  <c r="R254"/>
  <c r="R253"/>
  <c r="R158"/>
  <c r="R157"/>
  <c r="P254"/>
  <c r="P253"/>
  <c r="BI251"/>
  <c r="BH251"/>
  <c r="BG251"/>
  <c r="BF251"/>
  <c r="T251"/>
  <c r="R251"/>
  <c r="P251"/>
  <c r="BI248"/>
  <c r="BH248"/>
  <c r="BG248"/>
  <c r="BF248"/>
  <c r="T248"/>
  <c r="R248"/>
  <c r="P248"/>
  <c r="BI246"/>
  <c r="BH246"/>
  <c r="BG246"/>
  <c r="BF246"/>
  <c r="T246"/>
  <c r="R246"/>
  <c r="P246"/>
  <c r="BI243"/>
  <c r="BH243"/>
  <c r="BG243"/>
  <c r="BF243"/>
  <c r="T243"/>
  <c r="R243"/>
  <c r="P243"/>
  <c r="BI241"/>
  <c r="BH241"/>
  <c r="BG241"/>
  <c r="BF241"/>
  <c r="T241"/>
  <c r="R241"/>
  <c r="P241"/>
  <c r="BI239"/>
  <c r="BH239"/>
  <c r="BG239"/>
  <c r="BF239"/>
  <c r="T239"/>
  <c r="R239"/>
  <c r="P239"/>
  <c r="BI237"/>
  <c r="BH237"/>
  <c r="BG237"/>
  <c r="BF237"/>
  <c r="T237"/>
  <c r="R237"/>
  <c r="P237"/>
  <c r="BI235"/>
  <c r="BH235"/>
  <c r="BG235"/>
  <c r="BF235"/>
  <c r="T235"/>
  <c r="R235"/>
  <c r="P235"/>
  <c r="BI233"/>
  <c r="BH233"/>
  <c r="BG233"/>
  <c r="BF233"/>
  <c r="T233"/>
  <c r="R233"/>
  <c r="P233"/>
  <c r="BI231"/>
  <c r="BH231"/>
  <c r="BG231"/>
  <c r="BF231"/>
  <c r="T231"/>
  <c r="R231"/>
  <c r="P231"/>
  <c r="BI229"/>
  <c r="BH229"/>
  <c r="BG229"/>
  <c r="BF229"/>
  <c r="T229"/>
  <c r="R229"/>
  <c r="P229"/>
  <c r="BI227"/>
  <c r="BH227"/>
  <c r="BG227"/>
  <c r="BF227"/>
  <c r="T227"/>
  <c r="R227"/>
  <c r="P227"/>
  <c r="BI225"/>
  <c r="BH225"/>
  <c r="BG225"/>
  <c r="BF225"/>
  <c r="T225"/>
  <c r="R225"/>
  <c r="P225"/>
  <c r="BI223"/>
  <c r="BH223"/>
  <c r="BG223"/>
  <c r="BF223"/>
  <c r="T223"/>
  <c r="R223"/>
  <c r="P223"/>
  <c r="BI221"/>
  <c r="BH221"/>
  <c r="BG221"/>
  <c r="BF221"/>
  <c r="T221"/>
  <c r="R221"/>
  <c r="P221"/>
  <c r="BI219"/>
  <c r="BH219"/>
  <c r="BG219"/>
  <c r="BF219"/>
  <c r="T219"/>
  <c r="R219"/>
  <c r="P219"/>
  <c r="BI217"/>
  <c r="BH217"/>
  <c r="BG217"/>
  <c r="BF217"/>
  <c r="T217"/>
  <c r="R217"/>
  <c r="P217"/>
  <c r="BI215"/>
  <c r="BH215"/>
  <c r="BG215"/>
  <c r="BF215"/>
  <c r="T215"/>
  <c r="R215"/>
  <c r="P215"/>
  <c r="BI213"/>
  <c r="BH213"/>
  <c r="BG213"/>
  <c r="BF213"/>
  <c r="T213"/>
  <c r="R213"/>
  <c r="P213"/>
  <c r="BI211"/>
  <c r="BH211"/>
  <c r="BG211"/>
  <c r="BF211"/>
  <c r="T211"/>
  <c r="R211"/>
  <c r="P211"/>
  <c r="BI209"/>
  <c r="BH209"/>
  <c r="BG209"/>
  <c r="BF209"/>
  <c r="T209"/>
  <c r="R209"/>
  <c r="P209"/>
  <c r="BI207"/>
  <c r="BH207"/>
  <c r="BG207"/>
  <c r="BF207"/>
  <c r="T207"/>
  <c r="R207"/>
  <c r="P207"/>
  <c r="BI205"/>
  <c r="BH205"/>
  <c r="BG205"/>
  <c r="BF205"/>
  <c r="T205"/>
  <c r="R205"/>
  <c r="P205"/>
  <c r="BI203"/>
  <c r="BH203"/>
  <c r="BG203"/>
  <c r="BF203"/>
  <c r="T203"/>
  <c r="R203"/>
  <c r="P203"/>
  <c r="BI201"/>
  <c r="BH201"/>
  <c r="BG201"/>
  <c r="BF201"/>
  <c r="T201"/>
  <c r="R201"/>
  <c r="P201"/>
  <c r="BI199"/>
  <c r="BH199"/>
  <c r="BG199"/>
  <c r="BF199"/>
  <c r="T199"/>
  <c r="R199"/>
  <c r="P199"/>
  <c r="BI197"/>
  <c r="BH197"/>
  <c r="BG197"/>
  <c r="BF197"/>
  <c r="T197"/>
  <c r="R197"/>
  <c r="P197"/>
  <c r="BI195"/>
  <c r="BH195"/>
  <c r="BG195"/>
  <c r="BF195"/>
  <c r="T195"/>
  <c r="R195"/>
  <c r="P195"/>
  <c r="BI193"/>
  <c r="BH193"/>
  <c r="BG193"/>
  <c r="BF193"/>
  <c r="T193"/>
  <c r="R193"/>
  <c r="P193"/>
  <c r="BI191"/>
  <c r="BH191"/>
  <c r="BG191"/>
  <c r="BF191"/>
  <c r="T191"/>
  <c r="R191"/>
  <c r="P191"/>
  <c r="BI189"/>
  <c r="BH189"/>
  <c r="BG189"/>
  <c r="BF189"/>
  <c r="T189"/>
  <c r="R189"/>
  <c r="P189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2"/>
  <c r="BH182"/>
  <c r="BG182"/>
  <c r="BF182"/>
  <c r="T182"/>
  <c r="R182"/>
  <c r="P182"/>
  <c r="BI180"/>
  <c r="BH180"/>
  <c r="BG180"/>
  <c r="BF180"/>
  <c r="T180"/>
  <c r="R180"/>
  <c r="P180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3"/>
  <c r="BH173"/>
  <c r="BG173"/>
  <c r="BF173"/>
  <c r="T173"/>
  <c r="R173"/>
  <c r="P173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P158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BI126"/>
  <c r="BH126"/>
  <c r="BG126"/>
  <c r="BF126"/>
  <c r="T126"/>
  <c r="R126"/>
  <c r="P126"/>
  <c r="J121"/>
  <c r="J120"/>
  <c r="F120"/>
  <c r="F118"/>
  <c r="E116"/>
  <c r="J94"/>
  <c r="J93"/>
  <c r="F93"/>
  <c r="F91"/>
  <c r="E89"/>
  <c r="J20"/>
  <c r="E20"/>
  <c r="F121"/>
  <c r="J19"/>
  <c r="J14"/>
  <c r="J118"/>
  <c r="E7"/>
  <c r="E85"/>
  <c i="1" r="L90"/>
  <c r="AM90"/>
  <c r="AM89"/>
  <c r="L89"/>
  <c r="AM87"/>
  <c r="L87"/>
  <c r="L85"/>
  <c r="L84"/>
  <c i="2" r="BK241"/>
  <c r="J233"/>
  <c r="J215"/>
  <c r="J197"/>
  <c r="J169"/>
  <c r="J147"/>
  <c r="J132"/>
  <c r="J243"/>
  <c r="J195"/>
  <c r="J167"/>
  <c r="BK201"/>
  <c r="BK173"/>
  <c r="BK233"/>
  <c r="J205"/>
  <c r="BK187"/>
  <c r="J153"/>
  <c r="BK246"/>
  <c r="BK229"/>
  <c r="J199"/>
  <c r="J163"/>
  <c r="J136"/>
  <c r="J221"/>
  <c r="BK161"/>
  <c r="F39"/>
  <c i="5" r="J139"/>
  <c r="F39"/>
  <c i="7" r="J130"/>
  <c r="BK138"/>
  <c i="8" r="BK208"/>
  <c r="J206"/>
  <c r="BK229"/>
  <c r="BK156"/>
  <c r="J210"/>
  <c r="BK173"/>
  <c r="J132"/>
  <c r="J197"/>
  <c r="BK160"/>
  <c r="J214"/>
  <c r="BK170"/>
  <c r="J152"/>
  <c r="J170"/>
  <c i="9" r="J344"/>
  <c r="J308"/>
  <c r="BK279"/>
  <c r="J241"/>
  <c r="BK195"/>
  <c r="J328"/>
  <c r="J300"/>
  <c r="BK291"/>
  <c r="J251"/>
  <c r="BK221"/>
  <c r="BK185"/>
  <c r="BK132"/>
  <c r="BK316"/>
  <c r="BK158"/>
  <c r="BK275"/>
  <c r="BK171"/>
  <c r="J336"/>
  <c r="J302"/>
  <c r="J269"/>
  <c r="J218"/>
  <c r="BK191"/>
  <c r="J151"/>
  <c r="BK320"/>
  <c r="BK289"/>
  <c r="BK253"/>
  <c r="BK193"/>
  <c r="BK180"/>
  <c r="J138"/>
  <c r="BK322"/>
  <c r="BK251"/>
  <c r="BK206"/>
  <c r="BK166"/>
  <c r="BK156"/>
  <c r="J263"/>
  <c r="BK198"/>
  <c r="J172"/>
  <c r="J135"/>
  <c i="10" r="BK1330"/>
  <c r="BK1272"/>
  <c r="J949"/>
  <c r="J888"/>
  <c r="BK826"/>
  <c r="BK733"/>
  <c r="J637"/>
  <c r="J591"/>
  <c r="J425"/>
  <c r="BK165"/>
  <c r="J1359"/>
  <c r="J1293"/>
  <c r="BK1230"/>
  <c r="BK1126"/>
  <c r="J1007"/>
  <c r="J938"/>
  <c r="BK837"/>
  <c r="BK751"/>
  <c r="BK704"/>
  <c r="BK629"/>
  <c r="BK532"/>
  <c r="J420"/>
  <c r="BK285"/>
  <c r="BK1403"/>
  <c r="BK1341"/>
  <c r="BK1167"/>
  <c r="J1061"/>
  <c r="J987"/>
  <c r="BK902"/>
  <c r="J840"/>
  <c r="J764"/>
  <c r="BK738"/>
  <c r="J673"/>
  <c r="J631"/>
  <c r="BK602"/>
  <c r="BK543"/>
  <c r="BK420"/>
  <c r="BK339"/>
  <c r="J1269"/>
  <c r="BK1222"/>
  <c r="J1193"/>
  <c r="BK1137"/>
  <c r="J1066"/>
  <c r="J1036"/>
  <c r="BK969"/>
  <c r="J670"/>
  <c r="J575"/>
  <c r="J442"/>
  <c r="J360"/>
  <c r="J203"/>
  <c r="J1417"/>
  <c r="BK1278"/>
  <c r="J1247"/>
  <c r="BK1193"/>
  <c r="BK1143"/>
  <c r="J1105"/>
  <c r="J1014"/>
  <c r="J969"/>
  <c r="BK857"/>
  <c r="BK792"/>
  <c r="J751"/>
  <c r="J653"/>
  <c r="BK565"/>
  <c r="BK478"/>
  <c r="J411"/>
  <c r="J231"/>
  <c r="J1423"/>
  <c r="J1364"/>
  <c r="J1233"/>
  <c r="J1119"/>
  <c r="BK1076"/>
  <c r="BK938"/>
  <c r="BK525"/>
  <c r="J429"/>
  <c r="BK311"/>
  <c r="J183"/>
  <c r="J1392"/>
  <c r="J1350"/>
  <c r="J1311"/>
  <c r="J1218"/>
  <c r="J1096"/>
  <c r="J1001"/>
  <c r="BK949"/>
  <c r="BK835"/>
  <c r="J733"/>
  <c r="J629"/>
  <c r="BK425"/>
  <c r="J392"/>
  <c r="BK329"/>
  <c r="BK234"/>
  <c r="J1485"/>
  <c r="BK1477"/>
  <c r="J1464"/>
  <c r="BK1452"/>
  <c r="BK1436"/>
  <c r="BK1421"/>
  <c r="J1211"/>
  <c r="BK1150"/>
  <c r="BK1116"/>
  <c r="BK1078"/>
  <c r="BK1011"/>
  <c r="J944"/>
  <c r="BK821"/>
  <c r="J760"/>
  <c r="J713"/>
  <c r="BK622"/>
  <c r="BK395"/>
  <c r="J234"/>
  <c i="11" r="BK287"/>
  <c r="J250"/>
  <c r="J133"/>
  <c r="BK313"/>
  <c r="J281"/>
  <c r="BK173"/>
  <c r="BK340"/>
  <c r="BK273"/>
  <c r="BK242"/>
  <c r="J177"/>
  <c r="J342"/>
  <c r="J291"/>
  <c r="BK177"/>
  <c r="BK321"/>
  <c r="J287"/>
  <c r="J246"/>
  <c r="BK220"/>
  <c r="J153"/>
  <c r="J319"/>
  <c r="J263"/>
  <c r="BK230"/>
  <c r="J159"/>
  <c r="BK303"/>
  <c r="BK268"/>
  <c r="BK217"/>
  <c r="BK167"/>
  <c r="BK263"/>
  <c r="J188"/>
  <c r="BK157"/>
  <c i="12" r="J186"/>
  <c r="J174"/>
  <c r="J143"/>
  <c r="BK145"/>
  <c r="J160"/>
  <c r="BK149"/>
  <c r="J167"/>
  <c r="BK138"/>
  <c r="BK134"/>
  <c i="14" r="BK165"/>
  <c r="BK159"/>
  <c r="BK129"/>
  <c r="J127"/>
  <c r="J137"/>
  <c r="BK168"/>
  <c r="J159"/>
  <c r="J155"/>
  <c r="BK142"/>
  <c i="15" r="J179"/>
  <c r="J161"/>
  <c r="J169"/>
  <c r="BK148"/>
  <c r="J145"/>
  <c r="J148"/>
  <c r="BK154"/>
  <c i="16" r="J141"/>
  <c r="J268"/>
  <c r="J178"/>
  <c r="BK160"/>
  <c r="BK138"/>
  <c r="J235"/>
  <c r="J164"/>
  <c r="BK222"/>
  <c r="J153"/>
  <c r="BK216"/>
  <c r="BK276"/>
  <c r="J181"/>
  <c i="17" r="BK397"/>
  <c r="J349"/>
  <c r="BK301"/>
  <c r="BK266"/>
  <c r="J233"/>
  <c r="BK176"/>
  <c r="BK337"/>
  <c r="J270"/>
  <c r="BK198"/>
  <c r="BK139"/>
  <c r="BK358"/>
  <c r="J295"/>
  <c r="J243"/>
  <c r="BK382"/>
  <c r="BK327"/>
  <c r="J301"/>
  <c r="J223"/>
  <c r="J188"/>
  <c r="BK137"/>
  <c r="BK347"/>
  <c r="J311"/>
  <c r="J280"/>
  <c r="J237"/>
  <c r="J198"/>
  <c r="BK389"/>
  <c r="BK270"/>
  <c r="BK249"/>
  <c r="BK208"/>
  <c r="J182"/>
  <c r="J166"/>
  <c r="BK374"/>
  <c r="J337"/>
  <c r="J245"/>
  <c r="J208"/>
  <c r="BK411"/>
  <c r="J407"/>
  <c r="J393"/>
  <c r="J358"/>
  <c r="BK315"/>
  <c r="J276"/>
  <c r="BK231"/>
  <c r="J152"/>
  <c r="BK133"/>
  <c i="18" r="J193"/>
  <c r="J162"/>
  <c r="BK204"/>
  <c r="J132"/>
  <c r="BK202"/>
  <c r="BK172"/>
  <c r="BK132"/>
  <c r="J172"/>
  <c r="J223"/>
  <c r="BK174"/>
  <c r="BK199"/>
  <c r="J170"/>
  <c i="2" r="BK237"/>
  <c r="J231"/>
  <c r="J211"/>
  <c r="J187"/>
  <c r="BK155"/>
  <c r="BK134"/>
  <c r="J126"/>
  <c r="J213"/>
  <c r="J173"/>
  <c i="1" r="AS108"/>
  <c i="2" r="J189"/>
  <c r="BK144"/>
  <c r="J209"/>
  <c r="J191"/>
  <c r="BK171"/>
  <c r="BK146"/>
  <c r="BK225"/>
  <c r="BK186"/>
  <c r="BK176"/>
  <c r="BK165"/>
  <c r="J130"/>
  <c r="BK205"/>
  <c i="3" r="BK138"/>
  <c r="J130"/>
  <c i="4" r="J166"/>
  <c r="BK168"/>
  <c r="J133"/>
  <c r="BK166"/>
  <c r="J144"/>
  <c r="J162"/>
  <c r="J140"/>
  <c r="BK148"/>
  <c i="5" r="BK155"/>
  <c r="J141"/>
  <c r="BK135"/>
  <c r="J133"/>
  <c r="BK145"/>
  <c i="6" r="BK136"/>
  <c r="J150"/>
  <c r="J152"/>
  <c r="J146"/>
  <c r="J132"/>
  <c i="7" r="BK160"/>
  <c r="BK128"/>
  <c r="BK164"/>
  <c r="J136"/>
  <c r="J179"/>
  <c r="J160"/>
  <c r="BK142"/>
  <c r="J154"/>
  <c r="BK148"/>
  <c r="BK144"/>
  <c i="8" r="BK197"/>
  <c r="BK212"/>
  <c r="BK189"/>
  <c r="J140"/>
  <c r="BK223"/>
  <c r="BK179"/>
  <c r="J144"/>
  <c r="J195"/>
  <c r="J158"/>
  <c r="J134"/>
  <c r="J156"/>
  <c i="9" r="BK328"/>
  <c r="J287"/>
  <c r="BK247"/>
  <c r="BK347"/>
  <c r="J312"/>
  <c r="J295"/>
  <c r="J255"/>
  <c r="J226"/>
  <c r="BK187"/>
  <c r="J153"/>
  <c r="BK330"/>
  <c r="BK159"/>
  <c r="BK260"/>
  <c r="J170"/>
  <c r="J334"/>
  <c r="J284"/>
  <c r="J249"/>
  <c r="J215"/>
  <c r="J187"/>
  <c r="BK165"/>
  <c r="BK332"/>
  <c r="BK308"/>
  <c r="BK267"/>
  <c r="J229"/>
  <c r="J181"/>
  <c r="BK135"/>
  <c r="BK284"/>
  <c r="BK239"/>
  <c r="BK172"/>
  <c r="J160"/>
  <c r="BK277"/>
  <c r="BK233"/>
  <c r="BK215"/>
  <c r="BK183"/>
  <c r="BK160"/>
  <c i="10" r="BK1359"/>
  <c r="BK1311"/>
  <c r="BK1286"/>
  <c r="J1222"/>
  <c r="J884"/>
  <c r="BK805"/>
  <c r="BK667"/>
  <c r="J624"/>
  <c r="BK392"/>
  <c r="BK304"/>
  <c r="J1410"/>
  <c r="J1389"/>
  <c r="J1319"/>
  <c r="BK1250"/>
  <c r="J1155"/>
  <c r="J1011"/>
  <c r="J911"/>
  <c r="J789"/>
  <c r="BK748"/>
  <c r="BK693"/>
  <c r="BK637"/>
  <c r="J554"/>
  <c r="J444"/>
  <c r="J398"/>
  <c r="BK1410"/>
  <c r="BK1372"/>
  <c r="J1321"/>
  <c r="BK1084"/>
  <c r="BK991"/>
  <c r="BK928"/>
  <c r="BK846"/>
  <c r="J795"/>
  <c r="BK745"/>
  <c r="BK690"/>
  <c r="J640"/>
  <c r="J563"/>
  <c r="BK442"/>
  <c r="BK389"/>
  <c r="J1298"/>
  <c r="BK1245"/>
  <c r="BK1218"/>
  <c r="J1158"/>
  <c r="J1129"/>
  <c r="J1047"/>
  <c r="BK985"/>
  <c r="J679"/>
  <c r="J593"/>
  <c r="J452"/>
  <c r="BK398"/>
  <c r="J224"/>
  <c r="J176"/>
  <c r="J1403"/>
  <c r="J1265"/>
  <c r="BK1211"/>
  <c r="BK1122"/>
  <c r="J1094"/>
  <c r="J1038"/>
  <c r="J956"/>
  <c r="J810"/>
  <c r="BK764"/>
  <c r="J741"/>
  <c r="BK687"/>
  <c r="BK648"/>
  <c r="BK591"/>
  <c r="BK439"/>
  <c r="BK353"/>
  <c r="J281"/>
  <c r="BK199"/>
  <c r="BK1387"/>
  <c r="BK1265"/>
  <c r="J1132"/>
  <c r="BK1086"/>
  <c r="J1040"/>
  <c r="J989"/>
  <c r="BK854"/>
  <c r="BK548"/>
  <c r="BK414"/>
  <c r="BK298"/>
  <c r="J165"/>
  <c r="J1387"/>
  <c r="J1344"/>
  <c r="BK1293"/>
  <c r="BK1198"/>
  <c r="J1150"/>
  <c r="BK1007"/>
  <c r="J899"/>
  <c r="J816"/>
  <c r="BK701"/>
  <c r="J565"/>
  <c r="J491"/>
  <c r="J389"/>
  <c r="J248"/>
  <c r="BK180"/>
  <c r="BK1473"/>
  <c r="BK1461"/>
  <c r="BK1448"/>
  <c r="BK1430"/>
  <c r="BK1423"/>
  <c r="J1230"/>
  <c r="J1169"/>
  <c r="J1091"/>
  <c r="J1023"/>
  <c r="J953"/>
  <c r="J823"/>
  <c r="BK802"/>
  <c r="J725"/>
  <c r="J450"/>
  <c r="J289"/>
  <c r="J187"/>
  <c i="11" r="BK283"/>
  <c r="J240"/>
  <c r="BK147"/>
  <c r="BK336"/>
  <c r="J259"/>
  <c r="BK175"/>
  <c r="BK330"/>
  <c r="BK248"/>
  <c r="J305"/>
  <c r="BK279"/>
  <c r="J163"/>
  <c r="J315"/>
  <c r="J299"/>
  <c r="J248"/>
  <c r="J201"/>
  <c r="BK345"/>
  <c r="J295"/>
  <c r="J257"/>
  <c r="BK195"/>
  <c r="BK135"/>
  <c r="BK289"/>
  <c r="J232"/>
  <c r="BK179"/>
  <c r="J338"/>
  <c r="J228"/>
  <c r="J175"/>
  <c i="12" r="BK195"/>
  <c r="J147"/>
  <c r="BK157"/>
  <c r="BK182"/>
  <c r="J149"/>
  <c r="BK136"/>
  <c r="J193"/>
  <c r="BK184"/>
  <c i="13" r="BK121"/>
  <c i="14" r="BK170"/>
  <c r="J163"/>
  <c r="BK155"/>
  <c r="BK157"/>
  <c r="J165"/>
  <c r="BK172"/>
  <c r="J157"/>
  <c r="BK125"/>
  <c r="BK135"/>
  <c i="15" r="BK175"/>
  <c r="BK136"/>
  <c r="BK130"/>
  <c r="J154"/>
  <c r="J177"/>
  <c r="J173"/>
  <c r="J130"/>
  <c i="16" r="J284"/>
  <c r="BK184"/>
  <c r="BK255"/>
  <c r="BK168"/>
  <c r="J193"/>
  <c r="J187"/>
  <c r="BK245"/>
  <c r="BK260"/>
  <c r="BK187"/>
  <c r="J138"/>
  <c r="BK181"/>
  <c r="J202"/>
  <c r="J135"/>
  <c i="17" r="BK376"/>
  <c r="J327"/>
  <c r="J274"/>
  <c r="BK221"/>
  <c r="BK147"/>
  <c r="J362"/>
  <c r="BK313"/>
  <c r="J217"/>
  <c r="BK156"/>
  <c r="BK351"/>
  <c r="J272"/>
  <c r="BK180"/>
  <c r="J384"/>
  <c r="BK311"/>
  <c r="J299"/>
  <c r="J214"/>
  <c r="J174"/>
  <c r="BK360"/>
  <c r="BK341"/>
  <c r="BK295"/>
  <c r="J247"/>
  <c r="BK206"/>
  <c r="BK395"/>
  <c r="J341"/>
  <c r="BK284"/>
  <c r="BK239"/>
  <c r="BK196"/>
  <c r="BK135"/>
  <c r="J364"/>
  <c r="BK293"/>
  <c r="J239"/>
  <c r="BK210"/>
  <c r="J409"/>
  <c r="J403"/>
  <c r="J376"/>
  <c r="J333"/>
  <c r="J309"/>
  <c r="BK272"/>
  <c r="J194"/>
  <c r="BK149"/>
  <c r="BK129"/>
  <c i="18" r="J219"/>
  <c r="BK164"/>
  <c r="BK217"/>
  <c r="J151"/>
  <c r="BK191"/>
  <c r="J138"/>
  <c r="J187"/>
  <c r="J147"/>
  <c r="BK181"/>
  <c r="BK197"/>
  <c r="BK162"/>
  <c i="2" r="BK235"/>
  <c r="J229"/>
  <c r="BK207"/>
  <c r="BK189"/>
  <c r="BK151"/>
  <c r="BK136"/>
  <c r="BK243"/>
  <c r="BK132"/>
  <c r="BK209"/>
  <c r="J176"/>
  <c r="BK159"/>
  <c r="BK211"/>
  <c r="BK199"/>
  <c r="J184"/>
  <c r="BK126"/>
  <c r="BK251"/>
  <c r="J248"/>
  <c r="BK239"/>
  <c r="J207"/>
  <c r="BK185"/>
  <c r="J149"/>
  <c r="J225"/>
  <c r="J186"/>
  <c i="1" r="AS96"/>
  <c i="3" r="BK133"/>
  <c i="4" r="J131"/>
  <c r="BK160"/>
  <c r="BK158"/>
  <c r="J150"/>
  <c r="BK131"/>
  <c r="J142"/>
  <c i="5" r="J145"/>
  <c r="J157"/>
  <c r="J131"/>
  <c r="BK133"/>
  <c r="BK151"/>
  <c i="7" r="BK166"/>
  <c r="J152"/>
  <c r="BK134"/>
  <c r="BK175"/>
  <c r="J128"/>
  <c r="BK126"/>
  <c i="8" r="BK210"/>
  <c r="J189"/>
  <c r="J218"/>
  <c r="J162"/>
  <c r="J136"/>
  <c r="J193"/>
  <c r="J154"/>
  <c r="BK202"/>
  <c r="BK168"/>
  <c r="BK227"/>
  <c r="J185"/>
  <c r="BK154"/>
  <c r="J130"/>
  <c r="BK148"/>
  <c i="9" r="BK318"/>
  <c r="J286"/>
  <c r="BK255"/>
  <c r="BK203"/>
  <c r="BK336"/>
  <c r="J297"/>
  <c r="J289"/>
  <c r="BK249"/>
  <c r="J209"/>
  <c r="BK181"/>
  <c r="BK344"/>
  <c r="BK286"/>
  <c r="BK243"/>
  <c r="J338"/>
  <c r="J320"/>
  <c r="J291"/>
  <c r="J253"/>
  <c r="J200"/>
  <c r="BK174"/>
  <c r="BK153"/>
  <c i="10" r="J1372"/>
  <c r="BK1305"/>
  <c r="BK1269"/>
  <c r="J967"/>
  <c r="J854"/>
  <c r="BK795"/>
  <c r="J701"/>
  <c r="J506"/>
  <c r="BK350"/>
  <c r="J285"/>
  <c r="J155"/>
  <c r="J1376"/>
  <c r="BK1321"/>
  <c r="J1258"/>
  <c r="BK1173"/>
  <c r="BK1089"/>
  <c r="BK997"/>
  <c r="BK961"/>
  <c r="J826"/>
  <c r="J728"/>
  <c r="BK676"/>
  <c r="J582"/>
  <c r="BK522"/>
  <c r="J432"/>
  <c r="BK278"/>
  <c r="J1405"/>
  <c r="BK1347"/>
  <c r="J1099"/>
  <c r="BK1005"/>
  <c r="BK974"/>
  <c r="BK893"/>
  <c r="J805"/>
  <c r="J762"/>
  <c r="J693"/>
  <c r="BK611"/>
  <c r="J599"/>
  <c r="BK537"/>
  <c r="J414"/>
  <c r="J1317"/>
  <c r="BK1252"/>
  <c r="J1209"/>
  <c r="BK1176"/>
  <c r="BK1132"/>
  <c r="BK1064"/>
  <c r="J995"/>
  <c r="J682"/>
  <c r="BK599"/>
  <c r="BK455"/>
  <c r="J329"/>
  <c r="J214"/>
  <c r="BK1400"/>
  <c r="J1280"/>
  <c r="BK1216"/>
  <c r="BK1169"/>
  <c r="BK1099"/>
  <c r="BK1047"/>
  <c r="BK999"/>
  <c r="BK880"/>
  <c r="BK800"/>
  <c r="J719"/>
  <c r="BK663"/>
  <c r="BK619"/>
  <c r="BK457"/>
  <c r="J339"/>
  <c r="J240"/>
  <c r="J152"/>
  <c r="BK1333"/>
  <c r="BK1247"/>
  <c r="BK1124"/>
  <c r="BK1073"/>
  <c r="BK1032"/>
  <c r="BK899"/>
  <c r="J832"/>
  <c r="J478"/>
  <c r="BK356"/>
  <c r="J199"/>
  <c r="BK1407"/>
  <c r="BK1319"/>
  <c r="BK1263"/>
  <c r="J1167"/>
  <c r="BK1040"/>
  <c r="J964"/>
  <c r="BK840"/>
  <c r="J800"/>
  <c r="J738"/>
  <c r="BK644"/>
  <c r="BK506"/>
  <c r="BK411"/>
  <c r="BK360"/>
  <c r="J283"/>
  <c r="BK162"/>
  <c r="BK1479"/>
  <c r="J1461"/>
  <c r="J1452"/>
  <c r="BK1439"/>
  <c r="J1427"/>
  <c r="BK1233"/>
  <c r="J1176"/>
  <c r="J1124"/>
  <c r="J1073"/>
  <c r="J1032"/>
  <c r="BK995"/>
  <c r="BK848"/>
  <c r="BK816"/>
  <c r="J698"/>
  <c r="BK452"/>
  <c r="J381"/>
  <c r="BK281"/>
  <c i="11" r="J325"/>
  <c r="BK228"/>
  <c r="J137"/>
  <c r="BK323"/>
  <c r="J285"/>
  <c r="BK236"/>
  <c r="BK165"/>
  <c r="BK305"/>
  <c r="BK250"/>
  <c r="BK201"/>
  <c r="J345"/>
  <c r="BK293"/>
  <c r="BK224"/>
  <c r="J155"/>
  <c r="J301"/>
  <c r="BK240"/>
  <c r="J144"/>
  <c r="BK297"/>
  <c r="BK261"/>
  <c r="BK199"/>
  <c r="BK144"/>
  <c r="BK301"/>
  <c r="J273"/>
  <c r="J220"/>
  <c r="J182"/>
  <c r="J350"/>
  <c r="J230"/>
  <c r="BK155"/>
  <c i="12" r="J177"/>
  <c r="BK165"/>
  <c r="BK188"/>
  <c r="J153"/>
  <c r="J184"/>
  <c r="BK151"/>
  <c r="J188"/>
  <c r="J145"/>
  <c r="J157"/>
  <c i="13" r="J121"/>
  <c i="14" r="J168"/>
  <c r="BK161"/>
  <c r="J143"/>
  <c r="J170"/>
  <c r="J146"/>
  <c r="J151"/>
  <c r="BK147"/>
  <c r="BK153"/>
  <c r="BK149"/>
  <c i="15" r="BK177"/>
  <c r="J167"/>
  <c r="J142"/>
  <c r="BK156"/>
  <c r="J158"/>
  <c r="J183"/>
  <c r="J136"/>
  <c r="BK133"/>
  <c i="16" r="J230"/>
  <c r="J226"/>
  <c r="J255"/>
  <c r="J219"/>
  <c r="J168"/>
  <c r="J260"/>
  <c r="BK157"/>
  <c r="J228"/>
  <c r="BK268"/>
  <c r="J155"/>
  <c r="J213"/>
  <c r="BK141"/>
  <c i="17" r="BK384"/>
  <c r="J343"/>
  <c r="BK276"/>
  <c r="J254"/>
  <c r="J160"/>
  <c r="J129"/>
  <c r="BK335"/>
  <c r="BK219"/>
  <c r="BK168"/>
  <c r="BK372"/>
  <c r="J313"/>
  <c r="J264"/>
  <c r="J170"/>
  <c r="BK370"/>
  <c r="BK323"/>
  <c r="J303"/>
  <c r="BK229"/>
  <c r="BK200"/>
  <c r="BK364"/>
  <c r="BK345"/>
  <c r="J284"/>
  <c r="BK245"/>
  <c r="BK192"/>
  <c r="BK325"/>
  <c r="BK274"/>
  <c r="BK243"/>
  <c r="BK227"/>
  <c r="J200"/>
  <c r="J158"/>
  <c r="J380"/>
  <c r="J356"/>
  <c r="J290"/>
  <c r="BK225"/>
  <c r="BK170"/>
  <c r="BK407"/>
  <c r="BK401"/>
  <c r="J370"/>
  <c r="BK319"/>
  <c r="J305"/>
  <c r="J241"/>
  <c r="J162"/>
  <c r="J135"/>
  <c i="18" r="J213"/>
  <c r="BK138"/>
  <c r="BK170"/>
  <c r="J197"/>
  <c r="J166"/>
  <c r="J215"/>
  <c r="BK168"/>
  <c r="BK206"/>
  <c r="J149"/>
  <c r="BK184"/>
  <c r="BK144"/>
  <c i="2" r="J155"/>
  <c r="J151"/>
  <c i="4" r="BK142"/>
  <c r="J172"/>
  <c r="J156"/>
  <c r="BK162"/>
  <c r="J152"/>
  <c r="BK175"/>
  <c r="J154"/>
  <c i="5" r="BK161"/>
  <c r="BK141"/>
  <c r="J155"/>
  <c r="J153"/>
  <c r="BK153"/>
  <c r="BK137"/>
  <c i="6" r="BK152"/>
  <c r="J142"/>
  <c r="BK138"/>
  <c r="BK132"/>
  <c r="J160"/>
  <c r="BK158"/>
  <c r="BK146"/>
  <c r="BK142"/>
  <c r="J140"/>
  <c r="BK134"/>
  <c r="BK163"/>
  <c r="BK160"/>
  <c r="BK144"/>
  <c r="J163"/>
  <c r="J158"/>
  <c r="J148"/>
  <c r="J138"/>
  <c r="J134"/>
  <c r="J156"/>
  <c r="BK156"/>
  <c r="BK150"/>
  <c r="J136"/>
  <c r="BK140"/>
  <c i="7" r="BK179"/>
  <c r="BK140"/>
  <c r="J168"/>
  <c r="BK158"/>
  <c r="BK182"/>
  <c r="BK146"/>
  <c r="BK168"/>
  <c r="BK152"/>
  <c r="J146"/>
  <c r="J166"/>
  <c r="J132"/>
  <c i="8" r="BK225"/>
  <c r="BK195"/>
  <c r="J187"/>
  <c r="BK216"/>
  <c r="J173"/>
  <c r="BK134"/>
  <c r="BK199"/>
  <c r="J160"/>
  <c r="J225"/>
  <c r="BK191"/>
  <c r="J175"/>
  <c r="BK136"/>
  <c r="BK193"/>
  <c r="BK162"/>
  <c r="J142"/>
  <c r="BK166"/>
  <c r="BK140"/>
  <c i="9" r="BK301"/>
  <c r="BK257"/>
  <c r="BK209"/>
  <c r="BK314"/>
  <c r="J293"/>
  <c r="BK273"/>
  <c r="J231"/>
  <c r="J198"/>
  <c r="J158"/>
  <c r="BK338"/>
  <c r="BK161"/>
  <c r="BK287"/>
  <c r="J212"/>
  <c r="BK340"/>
  <c r="BK300"/>
  <c r="J261"/>
  <c r="J245"/>
  <c r="BK212"/>
  <c r="BK173"/>
  <c r="J156"/>
  <c r="J314"/>
  <c r="BK282"/>
  <c r="J247"/>
  <c r="BK224"/>
  <c r="J173"/>
  <c r="J132"/>
  <c r="J282"/>
  <c r="BK189"/>
  <c r="J163"/>
  <c r="J145"/>
  <c r="J243"/>
  <c r="J221"/>
  <c r="J192"/>
  <c r="BK169"/>
  <c i="10" r="J1415"/>
  <c r="J1338"/>
  <c r="J1291"/>
  <c r="J1245"/>
  <c r="BK981"/>
  <c r="J941"/>
  <c r="J813"/>
  <c r="BK716"/>
  <c r="BK631"/>
  <c r="BK512"/>
  <c r="J347"/>
  <c r="BK220"/>
  <c r="J1400"/>
  <c r="BK1374"/>
  <c r="BK1350"/>
  <c r="J1286"/>
  <c r="J1241"/>
  <c r="BK1129"/>
  <c r="BK1055"/>
  <c r="BK987"/>
  <c r="J869"/>
  <c r="J807"/>
  <c r="BK713"/>
  <c r="BK656"/>
  <c r="BK575"/>
  <c r="BK509"/>
  <c r="BK403"/>
  <c r="J271"/>
  <c r="J1395"/>
  <c r="BK1308"/>
  <c r="BK1096"/>
  <c r="BK1058"/>
  <c r="J981"/>
  <c r="BK967"/>
  <c r="J857"/>
  <c r="J798"/>
  <c r="BK684"/>
  <c r="BK670"/>
  <c r="J604"/>
  <c r="J589"/>
  <c r="BK450"/>
  <c r="BK381"/>
  <c r="BK1296"/>
  <c r="BK1207"/>
  <c r="J1173"/>
  <c r="J1101"/>
  <c r="J1058"/>
  <c r="BK1017"/>
  <c r="BK956"/>
  <c r="J656"/>
  <c r="BK589"/>
  <c r="J472"/>
  <c r="BK432"/>
  <c r="BK253"/>
  <c r="J220"/>
  <c r="J1421"/>
  <c r="BK1291"/>
  <c r="J1250"/>
  <c r="J1198"/>
  <c r="BK1140"/>
  <c r="J1084"/>
  <c r="BK1009"/>
  <c r="BK944"/>
  <c r="BK832"/>
  <c r="BK777"/>
  <c r="J745"/>
  <c r="J716"/>
  <c r="J644"/>
  <c r="BK503"/>
  <c r="J395"/>
  <c r="BK321"/>
  <c r="BK187"/>
  <c r="BK1367"/>
  <c r="J1252"/>
  <c r="BK1200"/>
  <c r="BK1101"/>
  <c r="BK1042"/>
  <c r="J983"/>
  <c r="BK582"/>
  <c r="J522"/>
  <c r="BK423"/>
  <c r="J222"/>
  <c r="BK1415"/>
  <c r="J1333"/>
  <c r="BK1220"/>
  <c r="BK1158"/>
  <c r="BK1061"/>
  <c r="J985"/>
  <c r="BK911"/>
  <c r="BK807"/>
  <c r="BK762"/>
  <c r="J684"/>
  <c r="J543"/>
  <c r="J435"/>
  <c r="J350"/>
  <c r="BK224"/>
  <c r="J1483"/>
  <c r="J1473"/>
  <c r="J1458"/>
  <c r="BK1444"/>
  <c r="J1436"/>
  <c r="BK1389"/>
  <c r="BK1209"/>
  <c r="BK1147"/>
  <c r="J1122"/>
  <c r="J1064"/>
  <c r="J1009"/>
  <c r="BK983"/>
  <c r="J829"/>
  <c r="BK818"/>
  <c r="J748"/>
  <c r="BK593"/>
  <c r="BK400"/>
  <c r="J298"/>
  <c i="11" r="BK338"/>
  <c r="BK252"/>
  <c r="J173"/>
  <c r="J332"/>
  <c r="BK299"/>
  <c r="J242"/>
  <c r="J169"/>
  <c r="J140"/>
  <c r="J268"/>
  <c r="J224"/>
  <c r="BK137"/>
  <c r="BK295"/>
  <c r="J252"/>
  <c r="J135"/>
  <c r="BK311"/>
  <c r="BK270"/>
  <c r="J226"/>
  <c r="J171"/>
  <c r="J327"/>
  <c r="J266"/>
  <c r="BK234"/>
  <c r="J147"/>
  <c r="J309"/>
  <c r="BK281"/>
  <c r="BK266"/>
  <c r="J186"/>
  <c r="BK350"/>
  <c r="BK254"/>
  <c r="BK222"/>
  <c r="J167"/>
  <c r="BK140"/>
  <c i="12" r="J169"/>
  <c r="BK186"/>
  <c r="J195"/>
  <c r="BK155"/>
  <c r="BK171"/>
  <c r="J131"/>
  <c r="BK147"/>
  <c r="BK143"/>
  <c i="13" r="F39"/>
  <c i="1" r="BD109"/>
  <c r="BD108"/>
  <c i="14" r="J172"/>
  <c r="BK143"/>
  <c r="BK163"/>
  <c r="J135"/>
  <c r="BK141"/>
  <c r="J145"/>
  <c i="15" r="J175"/>
  <c r="BK142"/>
  <c r="J186"/>
  <c r="BK127"/>
  <c r="J163"/>
  <c r="J140"/>
  <c r="BK145"/>
  <c i="16" r="BK228"/>
  <c r="J276"/>
  <c r="BK193"/>
  <c r="BK153"/>
  <c r="BK205"/>
  <c r="BK284"/>
  <c r="J171"/>
  <c r="J253"/>
  <c r="BK175"/>
  <c r="J240"/>
  <c r="BK199"/>
  <c r="J273"/>
  <c r="J190"/>
  <c i="17" r="J399"/>
  <c r="BK368"/>
  <c r="BK321"/>
  <c r="BK280"/>
  <c r="BK237"/>
  <c r="BK182"/>
  <c r="J141"/>
  <c r="BK354"/>
  <c r="J258"/>
  <c r="BK214"/>
  <c r="J164"/>
  <c r="BK399"/>
  <c r="J319"/>
  <c r="J278"/>
  <c r="BK188"/>
  <c r="J154"/>
  <c r="BK343"/>
  <c r="BK305"/>
  <c r="J235"/>
  <c r="J186"/>
  <c r="J386"/>
  <c r="BK278"/>
  <c r="J256"/>
  <c r="J210"/>
  <c r="BK131"/>
  <c r="J368"/>
  <c r="J315"/>
  <c r="J212"/>
  <c r="J192"/>
  <c r="J168"/>
  <c r="J389"/>
  <c r="BK349"/>
  <c r="J262"/>
  <c r="J221"/>
  <c r="BK190"/>
  <c r="BK409"/>
  <c r="BK403"/>
  <c r="J397"/>
  <c r="BK331"/>
  <c r="J286"/>
  <c r="BK233"/>
  <c r="BK186"/>
  <c r="BK143"/>
  <c i="18" r="BK223"/>
  <c r="BK166"/>
  <c r="BK176"/>
  <c r="J209"/>
  <c r="BK158"/>
  <c r="BK193"/>
  <c r="J164"/>
  <c r="J221"/>
  <c r="J154"/>
  <c r="J189"/>
  <c r="BK135"/>
  <c i="2" r="J239"/>
  <c r="J223"/>
  <c r="BK203"/>
  <c r="J170"/>
  <c r="BK153"/>
  <c r="BK138"/>
  <c r="BK223"/>
  <c r="J180"/>
  <c r="J128"/>
  <c r="J203"/>
  <c r="BK174"/>
  <c r="BK149"/>
  <c r="BK231"/>
  <c r="BK197"/>
  <c r="J174"/>
  <c r="BK140"/>
  <c r="J254"/>
  <c r="BK248"/>
  <c r="J237"/>
  <c r="BK217"/>
  <c r="BK169"/>
  <c r="J142"/>
  <c r="J219"/>
  <c r="BK178"/>
  <c i="1" r="AS115"/>
  <c i="3" r="BK136"/>
  <c i="4" r="J175"/>
  <c r="BK138"/>
  <c r="BK144"/>
  <c r="BK154"/>
  <c r="BK140"/>
  <c r="BK170"/>
  <c r="J135"/>
  <c i="5" r="J137"/>
  <c r="J143"/>
  <c r="BK147"/>
  <c r="J149"/>
  <c r="BK149"/>
  <c i="7" r="BK162"/>
  <c r="J162"/>
  <c r="J126"/>
  <c r="J140"/>
  <c r="J138"/>
  <c r="J142"/>
  <c r="BK130"/>
  <c i="8" r="BK221"/>
  <c r="BK181"/>
  <c r="BK204"/>
  <c r="J223"/>
  <c r="J183"/>
  <c r="BK142"/>
  <c r="BK183"/>
  <c r="BK231"/>
  <c r="J208"/>
  <c r="J164"/>
  <c r="J221"/>
  <c r="BK175"/>
  <c r="J166"/>
  <c r="BK144"/>
  <c r="BK177"/>
  <c r="BK146"/>
  <c i="9" r="J322"/>
  <c r="J271"/>
  <c r="J235"/>
  <c r="J340"/>
  <c r="J310"/>
  <c r="BK245"/>
  <c r="J141"/>
  <c r="BK302"/>
  <c r="BK295"/>
  <c r="BK265"/>
  <c r="J176"/>
  <c r="BK145"/>
  <c r="J330"/>
  <c r="BK293"/>
  <c r="BK237"/>
  <c r="J195"/>
  <c r="BK170"/>
  <c r="BK141"/>
  <c r="J318"/>
  <c r="BK261"/>
  <c r="BK231"/>
  <c r="J183"/>
  <c r="J147"/>
  <c r="BK334"/>
  <c r="BK271"/>
  <c r="BK226"/>
  <c r="J174"/>
  <c r="J159"/>
  <c r="BK269"/>
  <c r="J206"/>
  <c r="BK163"/>
  <c i="10" r="J1413"/>
  <c r="BK1344"/>
  <c r="J1296"/>
  <c r="BK1258"/>
  <c r="BK953"/>
  <c r="J928"/>
  <c r="J846"/>
  <c r="BK774"/>
  <c r="BK653"/>
  <c r="BK595"/>
  <c r="BK437"/>
  <c r="BK309"/>
  <c r="BK183"/>
  <c r="BK1398"/>
  <c r="BK1354"/>
  <c r="J1263"/>
  <c r="J1190"/>
  <c r="J1086"/>
  <c r="J1017"/>
  <c r="J971"/>
  <c r="J860"/>
  <c r="J758"/>
  <c r="J690"/>
  <c r="BK568"/>
  <c r="J447"/>
  <c r="J287"/>
  <c r="J229"/>
  <c r="J1384"/>
  <c r="J1330"/>
  <c r="J1108"/>
  <c r="J1042"/>
  <c r="BK971"/>
  <c r="BK829"/>
  <c r="BK769"/>
  <c r="BK728"/>
  <c r="BK682"/>
  <c r="J622"/>
  <c r="BK597"/>
  <c r="J509"/>
  <c r="J1354"/>
  <c r="J1305"/>
  <c r="BK1227"/>
  <c r="BK1181"/>
  <c r="BK1091"/>
  <c r="J1049"/>
  <c r="BK989"/>
  <c r="J687"/>
  <c r="J602"/>
  <c r="J519"/>
  <c r="BK429"/>
  <c r="BK243"/>
  <c r="J162"/>
  <c r="BK1381"/>
  <c r="J1275"/>
  <c r="J1207"/>
  <c r="BK1108"/>
  <c r="BK1034"/>
  <c r="J993"/>
  <c r="BK869"/>
  <c r="BK798"/>
  <c r="J774"/>
  <c r="J736"/>
  <c r="J667"/>
  <c r="BK624"/>
  <c r="J551"/>
  <c r="BK444"/>
  <c r="J366"/>
  <c r="BK214"/>
  <c r="BK1419"/>
  <c r="BK1327"/>
  <c r="J1238"/>
  <c r="BK1155"/>
  <c r="J1080"/>
  <c r="BK1038"/>
  <c r="BK896"/>
  <c r="J626"/>
  <c r="J532"/>
  <c r="J455"/>
  <c r="BK271"/>
  <c r="J173"/>
  <c r="J1398"/>
  <c r="J1347"/>
  <c r="BK1300"/>
  <c r="J1255"/>
  <c r="J1186"/>
  <c r="BK1049"/>
  <c r="J979"/>
  <c r="J837"/>
  <c r="J769"/>
  <c r="J676"/>
  <c r="J403"/>
  <c r="J304"/>
  <c r="BK222"/>
  <c r="BK1483"/>
  <c r="BK1470"/>
  <c r="BK1458"/>
  <c r="J1448"/>
  <c r="BK1427"/>
  <c r="BK1261"/>
  <c r="BK1196"/>
  <c r="J1137"/>
  <c r="BK1094"/>
  <c r="J1044"/>
  <c r="J1005"/>
  <c r="J974"/>
  <c r="BK843"/>
  <c r="J818"/>
  <c r="J695"/>
  <c r="J568"/>
  <c r="J311"/>
  <c r="BK248"/>
  <c i="11" r="BK315"/>
  <c r="BK186"/>
  <c r="BK317"/>
  <c r="BK244"/>
  <c r="J199"/>
  <c r="BK153"/>
  <c r="J317"/>
  <c r="BK259"/>
  <c r="BK188"/>
  <c r="BK325"/>
  <c r="J289"/>
  <c r="BK171"/>
  <c r="J303"/>
  <c r="J238"/>
  <c r="BK159"/>
  <c r="J323"/>
  <c r="BK285"/>
  <c r="J244"/>
  <c r="J193"/>
  <c r="J321"/>
  <c r="J283"/>
  <c r="J212"/>
  <c r="J165"/>
  <c r="BK232"/>
  <c r="J161"/>
  <c i="12" r="BK191"/>
  <c r="J155"/>
  <c r="BK163"/>
  <c r="BK167"/>
  <c r="BK193"/>
  <c r="J180"/>
  <c r="J182"/>
  <c r="BK180"/>
  <c r="J138"/>
  <c i="13" r="F36"/>
  <c i="1" r="BA109"/>
  <c r="BA108"/>
  <c i="14" r="BK137"/>
  <c r="BK139"/>
  <c r="J153"/>
  <c r="J141"/>
  <c r="J131"/>
  <c r="BK127"/>
  <c i="15" r="BK171"/>
  <c r="J171"/>
  <c r="BK183"/>
  <c r="BK179"/>
  <c r="J127"/>
  <c r="J181"/>
  <c r="BK181"/>
  <c i="16" r="BK240"/>
  <c r="BK273"/>
  <c r="J184"/>
  <c r="BK230"/>
  <c r="BK213"/>
  <c r="J145"/>
  <c r="BK226"/>
  <c r="BK235"/>
  <c r="BK253"/>
  <c r="J160"/>
  <c r="J199"/>
  <c i="17" r="BK386"/>
  <c r="J345"/>
  <c r="BK299"/>
  <c r="BK260"/>
  <c r="J190"/>
  <c r="BK152"/>
  <c r="BK380"/>
  <c r="J323"/>
  <c r="J249"/>
  <c r="BK174"/>
  <c r="J131"/>
  <c r="BK339"/>
  <c r="BK286"/>
  <c r="J184"/>
  <c r="J395"/>
  <c r="J331"/>
  <c r="BK307"/>
  <c r="BK297"/>
  <c r="BK204"/>
  <c r="BK160"/>
  <c r="BK356"/>
  <c r="J297"/>
  <c r="BK264"/>
  <c r="BK223"/>
  <c r="J391"/>
  <c r="J317"/>
  <c r="BK254"/>
  <c r="J229"/>
  <c r="BK202"/>
  <c r="BK154"/>
  <c r="J366"/>
  <c r="J335"/>
  <c r="J227"/>
  <c r="J196"/>
  <c r="J411"/>
  <c r="J405"/>
  <c r="J372"/>
  <c r="J321"/>
  <c r="J307"/>
  <c r="BK262"/>
  <c r="J202"/>
  <c r="J156"/>
  <c i="18" r="BK227"/>
  <c r="J206"/>
  <c r="BK147"/>
  <c r="BK189"/>
  <c r="J174"/>
  <c r="J204"/>
  <c r="BK151"/>
  <c r="J202"/>
  <c r="J158"/>
  <c r="J225"/>
  <c r="BK195"/>
  <c r="J195"/>
  <c r="J141"/>
  <c i="2" r="J217"/>
  <c r="J193"/>
  <c r="J161"/>
  <c r="J140"/>
  <c r="BK128"/>
  <c r="J182"/>
  <c r="J159"/>
  <c r="BK213"/>
  <c r="BK184"/>
  <c r="BK170"/>
  <c r="BK221"/>
  <c r="J185"/>
  <c r="BK163"/>
  <c r="J144"/>
  <c r="BK254"/>
  <c r="BK195"/>
  <c r="BK180"/>
  <c r="BK167"/>
  <c r="J134"/>
  <c r="BK215"/>
  <c r="J146"/>
  <c i="3" r="J141"/>
  <c r="J136"/>
  <c i="4" r="J158"/>
  <c r="BK146"/>
  <c r="J170"/>
  <c r="J164"/>
  <c r="BK133"/>
  <c r="J168"/>
  <c r="BK152"/>
  <c r="BK135"/>
  <c r="J138"/>
  <c i="5" r="J147"/>
  <c r="BK157"/>
  <c r="J151"/>
  <c r="J161"/>
  <c i="7" r="BK171"/>
  <c r="J158"/>
  <c r="J171"/>
  <c r="J164"/>
  <c r="J148"/>
  <c i="8" r="J216"/>
  <c r="BK218"/>
  <c r="J199"/>
  <c r="BK206"/>
  <c r="BK164"/>
  <c r="J227"/>
  <c r="J177"/>
  <c r="J229"/>
  <c r="BK187"/>
  <c r="J150"/>
  <c r="BK132"/>
  <c r="J191"/>
  <c r="J168"/>
  <c r="BK150"/>
  <c r="J181"/>
  <c r="BK152"/>
  <c i="9" r="J342"/>
  <c r="J303"/>
  <c r="BK263"/>
  <c r="J237"/>
  <c r="BK342"/>
  <c r="BK305"/>
  <c r="J257"/>
  <c r="BK229"/>
  <c r="BK192"/>
  <c r="J347"/>
  <c r="BK310"/>
  <c r="J279"/>
  <c r="BK218"/>
  <c r="J167"/>
  <c r="J305"/>
  <c r="J267"/>
  <c r="J224"/>
  <c r="J171"/>
  <c r="J143"/>
  <c r="BK324"/>
  <c r="J301"/>
  <c r="J259"/>
  <c r="BK235"/>
  <c r="J185"/>
  <c r="BK151"/>
  <c r="BK303"/>
  <c r="J260"/>
  <c r="BK223"/>
  <c r="J165"/>
  <c r="J265"/>
  <c r="J223"/>
  <c r="J203"/>
  <c r="J166"/>
  <c i="10" r="BK1395"/>
  <c r="J1327"/>
  <c r="J1289"/>
  <c r="BK1238"/>
  <c r="BK958"/>
  <c r="J848"/>
  <c r="BK760"/>
  <c r="J704"/>
  <c r="J548"/>
  <c r="J408"/>
  <c r="BK240"/>
  <c r="BK149"/>
  <c r="J1361"/>
  <c r="J1308"/>
  <c r="J1216"/>
  <c r="BK1119"/>
  <c r="J1029"/>
  <c r="BK979"/>
  <c r="BK888"/>
  <c r="J754"/>
  <c r="J722"/>
  <c r="BK626"/>
  <c r="BK563"/>
  <c r="BK406"/>
  <c r="BK283"/>
  <c r="J226"/>
  <c r="BK1379"/>
  <c r="BK313"/>
  <c r="J1140"/>
  <c r="BK1113"/>
  <c r="J1034"/>
  <c r="BK977"/>
  <c r="BK673"/>
  <c r="J597"/>
  <c r="J503"/>
  <c r="BK447"/>
  <c r="J356"/>
  <c r="J180"/>
  <c r="J1300"/>
  <c r="J1272"/>
  <c r="BK1241"/>
  <c r="J1164"/>
  <c r="J1089"/>
  <c r="BK1001"/>
  <c r="J902"/>
  <c r="BK758"/>
  <c r="BK722"/>
  <c r="J634"/>
  <c r="J525"/>
  <c r="BK435"/>
  <c r="BK331"/>
  <c r="BK226"/>
  <c r="J1407"/>
  <c r="BK1255"/>
  <c r="BK1190"/>
  <c r="J1103"/>
  <c r="BK1044"/>
  <c r="BK1003"/>
  <c r="BK884"/>
  <c r="J619"/>
  <c r="BK491"/>
  <c r="J353"/>
  <c r="J207"/>
  <c r="BK155"/>
  <c r="BK1370"/>
  <c r="BK1275"/>
  <c r="J1196"/>
  <c r="J1126"/>
  <c r="BK1029"/>
  <c r="BK941"/>
  <c r="BK851"/>
  <c r="J777"/>
  <c r="BK695"/>
  <c r="J512"/>
  <c r="J406"/>
  <c r="J331"/>
  <c r="J253"/>
  <c r="BK1485"/>
  <c r="J1479"/>
  <c r="J1470"/>
  <c r="J1456"/>
  <c r="J1444"/>
  <c r="J1430"/>
  <c r="J1374"/>
  <c r="J1200"/>
  <c r="J1143"/>
  <c r="BK1103"/>
  <c r="J1052"/>
  <c r="J999"/>
  <c r="J893"/>
  <c r="J821"/>
  <c r="BK741"/>
  <c r="J660"/>
  <c r="BK408"/>
  <c r="J149"/>
  <c i="11" r="J261"/>
  <c r="J157"/>
  <c r="J340"/>
  <c r="J307"/>
  <c r="J270"/>
  <c r="J207"/>
  <c r="J151"/>
  <c r="J297"/>
  <c r="BK212"/>
  <c r="BK133"/>
  <c r="J311"/>
  <c r="J222"/>
  <c r="J336"/>
  <c r="J254"/>
  <c r="BK193"/>
  <c r="BK309"/>
  <c r="BK277"/>
  <c r="J236"/>
  <c r="BK169"/>
  <c r="J293"/>
  <c r="J234"/>
  <c r="BK184"/>
  <c r="BK161"/>
  <c r="J330"/>
  <c r="J197"/>
  <c i="12" r="J165"/>
  <c r="BK169"/>
  <c r="J134"/>
  <c r="BK160"/>
  <c r="BK177"/>
  <c r="BK131"/>
  <c r="J171"/>
  <c r="BK174"/>
  <c r="J136"/>
  <c i="13" r="F37"/>
  <c i="1" r="BB109"/>
  <c r="BB108"/>
  <c i="14" r="J139"/>
  <c r="BK145"/>
  <c r="BK131"/>
  <c r="J161"/>
  <c r="J142"/>
  <c r="J129"/>
  <c i="15" r="BK169"/>
  <c r="BK158"/>
  <c r="BK167"/>
  <c r="J156"/>
  <c r="BK186"/>
  <c r="J151"/>
  <c r="BK161"/>
  <c i="16" r="J245"/>
  <c r="J281"/>
  <c r="J205"/>
  <c r="BK281"/>
  <c r="BK190"/>
  <c r="BK202"/>
  <c r="J263"/>
  <c r="J149"/>
  <c r="BK178"/>
  <c r="BK219"/>
  <c r="BK149"/>
  <c r="BK209"/>
  <c r="BK155"/>
  <c i="17" r="J382"/>
  <c r="J339"/>
  <c r="J268"/>
  <c r="J206"/>
  <c r="BK162"/>
  <c r="BK391"/>
  <c r="J329"/>
  <c r="J288"/>
  <c r="BK178"/>
  <c r="J137"/>
  <c r="BK366"/>
  <c r="J282"/>
  <c r="J176"/>
  <c r="J347"/>
  <c r="J325"/>
  <c r="J225"/>
  <c r="BK194"/>
  <c r="BK141"/>
  <c r="J351"/>
  <c r="BK303"/>
  <c r="BK258"/>
  <c r="J231"/>
  <c r="BK145"/>
  <c r="J378"/>
  <c r="BK268"/>
  <c r="BK235"/>
  <c r="J204"/>
  <c r="J178"/>
  <c r="J145"/>
  <c r="J354"/>
  <c r="J266"/>
  <c r="BK217"/>
  <c r="BK158"/>
  <c r="BK405"/>
  <c r="J401"/>
  <c r="BK362"/>
  <c r="BK288"/>
  <c r="J251"/>
  <c r="BK166"/>
  <c r="J139"/>
  <c i="18" r="J217"/>
  <c r="BK154"/>
  <c r="BK209"/>
  <c r="J227"/>
  <c r="J184"/>
  <c r="J135"/>
  <c r="J191"/>
  <c r="BK141"/>
  <c r="J199"/>
  <c r="BK129"/>
  <c r="J176"/>
  <c i="2" r="J241"/>
  <c r="J227"/>
  <c r="BK191"/>
  <c r="J165"/>
  <c r="BK142"/>
  <c r="BK130"/>
  <c r="BK219"/>
  <c r="J178"/>
  <c i="1" r="AS110"/>
  <c i="2" r="J235"/>
  <c r="J201"/>
  <c r="BK182"/>
  <c r="J251"/>
  <c r="J246"/>
  <c r="BK227"/>
  <c r="BK193"/>
  <c r="J171"/>
  <c r="J138"/>
  <c r="BK147"/>
  <c i="3" r="BK141"/>
  <c r="J138"/>
  <c r="J133"/>
  <c r="BK130"/>
  <c i="4" r="BK172"/>
  <c r="J148"/>
  <c r="BK156"/>
  <c r="J146"/>
  <c r="BK164"/>
  <c r="BK150"/>
  <c r="J160"/>
  <c i="5" r="J135"/>
  <c r="BK139"/>
  <c r="BK131"/>
  <c r="BK143"/>
  <c i="6" r="J144"/>
  <c r="J154"/>
  <c r="BK130"/>
  <c r="BK154"/>
  <c r="BK148"/>
  <c r="J130"/>
  <c i="7" r="J182"/>
  <c r="J173"/>
  <c r="J156"/>
  <c r="J175"/>
  <c r="BK132"/>
  <c r="BK173"/>
  <c r="J144"/>
  <c r="BK136"/>
  <c r="BK156"/>
  <c r="BK154"/>
  <c r="J134"/>
  <c i="8" r="J231"/>
  <c r="J202"/>
  <c r="BK130"/>
  <c r="J212"/>
  <c r="BK158"/>
  <c r="J204"/>
  <c r="J179"/>
  <c r="J148"/>
  <c r="BK214"/>
  <c r="BK185"/>
  <c r="J146"/>
  <c i="9" r="J332"/>
  <c r="BK147"/>
  <c r="J277"/>
  <c r="J180"/>
  <c r="J161"/>
  <c r="J316"/>
  <c r="BK297"/>
  <c r="BK259"/>
  <c r="J233"/>
  <c r="J193"/>
  <c r="BK167"/>
  <c r="BK138"/>
  <c r="BK312"/>
  <c r="J273"/>
  <c r="BK241"/>
  <c r="J189"/>
  <c r="BK176"/>
  <c r="J324"/>
  <c r="J275"/>
  <c r="BK200"/>
  <c r="J169"/>
  <c r="BK143"/>
  <c r="J239"/>
  <c r="J191"/>
  <c i="10" r="J1419"/>
  <c r="BK1357"/>
  <c r="BK1298"/>
  <c r="BK1214"/>
  <c r="BK860"/>
  <c r="BK810"/>
  <c r="BK719"/>
  <c r="BK640"/>
  <c r="BK472"/>
  <c r="J321"/>
  <c r="BK203"/>
  <c r="BK1338"/>
  <c r="J1278"/>
  <c r="J1147"/>
  <c r="BK1082"/>
  <c r="J1003"/>
  <c r="BK964"/>
  <c r="J851"/>
  <c r="BK710"/>
  <c r="J648"/>
  <c r="J616"/>
  <c r="BK519"/>
  <c r="J400"/>
  <c r="J266"/>
  <c r="J1357"/>
  <c r="BK1280"/>
  <c r="J1076"/>
  <c r="J997"/>
  <c r="J896"/>
  <c r="BK813"/>
  <c r="J792"/>
  <c r="BK698"/>
  <c r="BK679"/>
  <c r="J663"/>
  <c r="J611"/>
  <c r="J595"/>
  <c r="BK289"/>
  <c r="BK287"/>
  <c r="BK266"/>
  <c r="BK229"/>
  <c r="J195"/>
  <c r="BK176"/>
  <c r="BK152"/>
  <c r="BK1417"/>
  <c r="BK1405"/>
  <c r="BK1392"/>
  <c r="BK1384"/>
  <c r="J1381"/>
  <c r="J1370"/>
  <c r="J1367"/>
  <c r="BK1364"/>
  <c r="BK1361"/>
  <c r="J1341"/>
  <c r="J1261"/>
  <c r="BK1225"/>
  <c r="J1184"/>
  <c r="BK1164"/>
  <c r="J1082"/>
  <c r="BK1052"/>
  <c r="J961"/>
  <c r="BK604"/>
  <c r="BK551"/>
  <c r="J439"/>
  <c r="BK366"/>
  <c r="BK231"/>
  <c r="J1425"/>
  <c r="J1220"/>
  <c r="BK1184"/>
  <c r="J1116"/>
  <c r="J1078"/>
  <c r="BK1036"/>
  <c r="J991"/>
  <c r="J835"/>
  <c r="BK789"/>
  <c r="BK754"/>
  <c r="BK725"/>
  <c r="BK660"/>
  <c r="BK616"/>
  <c r="J423"/>
  <c r="BK347"/>
  <c r="J278"/>
  <c r="BK173"/>
  <c r="J1379"/>
  <c r="BK1289"/>
  <c r="J1225"/>
  <c r="BK1105"/>
  <c r="J1055"/>
  <c r="BK1023"/>
  <c r="J977"/>
  <c r="J843"/>
  <c r="J537"/>
  <c r="J457"/>
  <c r="BK376"/>
  <c r="BK195"/>
  <c r="BK1413"/>
  <c r="BK1376"/>
  <c r="BK1317"/>
  <c r="J1227"/>
  <c r="J1181"/>
  <c r="BK1080"/>
  <c r="BK993"/>
  <c r="J880"/>
  <c r="J802"/>
  <c r="J710"/>
  <c r="BK554"/>
  <c r="J437"/>
  <c r="J376"/>
  <c r="J313"/>
  <c r="BK207"/>
  <c r="J1477"/>
  <c r="BK1464"/>
  <c r="BK1456"/>
  <c r="J1439"/>
  <c r="BK1425"/>
  <c r="J1214"/>
  <c r="BK1186"/>
  <c r="J1113"/>
  <c r="BK1066"/>
  <c r="BK1014"/>
  <c r="J958"/>
  <c r="BK823"/>
  <c r="BK736"/>
  <c r="BK634"/>
  <c r="J309"/>
  <c r="J243"/>
  <c i="11" r="J279"/>
  <c r="J217"/>
  <c r="J334"/>
  <c r="BK275"/>
  <c r="J179"/>
  <c r="BK163"/>
  <c r="J313"/>
  <c r="BK226"/>
  <c r="BK197"/>
  <c r="BK327"/>
  <c r="BK257"/>
  <c r="BK334"/>
  <c r="BK307"/>
  <c r="J275"/>
  <c r="BK207"/>
  <c r="BK332"/>
  <c r="BK291"/>
  <c r="BK238"/>
  <c r="J184"/>
  <c r="BK319"/>
  <c r="J277"/>
  <c r="J195"/>
  <c r="BK342"/>
  <c r="BK246"/>
  <c r="BK182"/>
  <c r="BK151"/>
  <c i="12" r="BK153"/>
  <c r="J151"/>
  <c r="BK141"/>
  <c r="J191"/>
  <c r="J163"/>
  <c r="J141"/>
  <c i="13" r="F38"/>
  <c i="1" r="BC109"/>
  <c r="BC108"/>
  <c i="14" r="BK151"/>
  <c r="J125"/>
  <c r="BK146"/>
  <c r="J149"/>
  <c r="J147"/>
  <c i="15" r="BK163"/>
  <c r="BK151"/>
  <c r="J165"/>
  <c r="BK140"/>
  <c r="J133"/>
  <c r="BK173"/>
  <c r="BK165"/>
  <c i="16" r="J250"/>
  <c r="BK135"/>
  <c r="J216"/>
  <c r="BK145"/>
  <c r="J222"/>
  <c r="J157"/>
  <c r="J209"/>
  <c r="BK250"/>
  <c r="BK171"/>
  <c r="J175"/>
  <c r="BK263"/>
  <c r="BK164"/>
  <c i="17" r="BK393"/>
  <c r="J360"/>
  <c r="BK282"/>
  <c r="BK251"/>
  <c r="BK184"/>
  <c r="J149"/>
  <c r="J374"/>
  <c r="J293"/>
  <c r="BK247"/>
  <c r="J143"/>
  <c r="BK378"/>
  <c r="BK317"/>
  <c r="BK241"/>
  <c r="BK164"/>
  <c r="BK329"/>
  <c r="BK309"/>
  <c r="BK290"/>
  <c r="BK212"/>
  <c r="J180"/>
  <c r="J133"/>
  <c r="BK333"/>
  <c r="J260"/>
  <c r="J219"/>
  <c r="J172"/>
  <c r="BK256"/>
  <c r="BK172"/>
  <c r="J147"/>
  <c i="18" r="BK225"/>
  <c r="BK187"/>
  <c r="J144"/>
  <c r="BK178"/>
  <c r="BK221"/>
  <c r="J178"/>
  <c r="BK219"/>
  <c r="J181"/>
  <c r="J129"/>
  <c r="BK215"/>
  <c r="J168"/>
  <c r="BK213"/>
  <c r="BK149"/>
  <c i="1" r="AU108"/>
  <c i="3" l="1" r="T129"/>
  <c r="T128"/>
  <c i="2" r="R125"/>
  <c i="4" r="P130"/>
  <c r="P129"/>
  <c r="P128"/>
  <c i="1" r="AU99"/>
  <c i="7" r="T125"/>
  <c r="R178"/>
  <c i="8" r="P139"/>
  <c r="BK201"/>
  <c r="J201"/>
  <c r="J104"/>
  <c r="R220"/>
  <c i="9" r="BK131"/>
  <c r="J131"/>
  <c r="J99"/>
  <c r="R155"/>
  <c r="R220"/>
  <c r="T281"/>
  <c r="P327"/>
  <c i="10" r="R194"/>
  <c r="BK270"/>
  <c r="J270"/>
  <c r="J103"/>
  <c r="R359"/>
  <c r="R621"/>
  <c r="R700"/>
  <c r="BK859"/>
  <c r="J859"/>
  <c r="J113"/>
  <c r="T1046"/>
  <c r="BK1128"/>
  <c r="J1128"/>
  <c r="J116"/>
  <c r="BK1244"/>
  <c r="J1244"/>
  <c r="J118"/>
  <c r="BK1295"/>
  <c r="J1295"/>
  <c r="J120"/>
  <c r="BK1329"/>
  <c r="J1329"/>
  <c r="J121"/>
  <c r="T1469"/>
  <c r="T1409"/>
  <c i="11" r="R132"/>
  <c r="R131"/>
  <c r="P143"/>
  <c r="T192"/>
  <c r="P265"/>
  <c r="BK329"/>
  <c r="J329"/>
  <c r="J107"/>
  <c i="12" r="P140"/>
  <c r="T190"/>
  <c i="14" r="P124"/>
  <c i="15" r="T139"/>
  <c r="T153"/>
  <c i="16" r="R137"/>
  <c r="R133"/>
  <c r="BK152"/>
  <c r="J152"/>
  <c r="J103"/>
  <c r="BK186"/>
  <c r="J186"/>
  <c r="J107"/>
  <c r="R234"/>
  <c i="17" r="BK128"/>
  <c r="BK216"/>
  <c r="J216"/>
  <c r="J101"/>
  <c r="BK253"/>
  <c r="J253"/>
  <c r="J102"/>
  <c r="P353"/>
  <c i="7" r="BK151"/>
  <c r="J151"/>
  <c r="J101"/>
  <c r="T178"/>
  <c i="8" r="BK139"/>
  <c r="J139"/>
  <c r="J102"/>
  <c r="R172"/>
  <c r="P220"/>
  <c i="9" r="R131"/>
  <c r="P150"/>
  <c r="BK179"/>
  <c r="J179"/>
  <c r="J102"/>
  <c r="BK220"/>
  <c r="J220"/>
  <c r="J104"/>
  <c r="P281"/>
  <c r="BK327"/>
  <c r="J327"/>
  <c r="J108"/>
  <c i="10" r="BK148"/>
  <c r="J148"/>
  <c r="J100"/>
  <c r="T270"/>
  <c r="P359"/>
  <c r="P621"/>
  <c r="BK647"/>
  <c r="J647"/>
  <c r="J109"/>
  <c r="BK753"/>
  <c r="J753"/>
  <c r="J112"/>
  <c r="BK976"/>
  <c r="J976"/>
  <c r="J114"/>
  <c r="T1163"/>
  <c r="BK1257"/>
  <c r="J1257"/>
  <c r="J119"/>
  <c r="P1329"/>
  <c r="P1469"/>
  <c r="P1409"/>
  <c i="11" r="P150"/>
  <c r="BK272"/>
  <c r="J272"/>
  <c r="J106"/>
  <c r="BK344"/>
  <c r="J344"/>
  <c r="J108"/>
  <c i="12" r="R130"/>
  <c r="R159"/>
  <c r="P190"/>
  <c i="14" r="BK124"/>
  <c r="J124"/>
  <c r="J99"/>
  <c i="15" r="P126"/>
  <c r="P160"/>
  <c i="16" r="T137"/>
  <c r="T133"/>
  <c r="T152"/>
  <c r="R186"/>
  <c r="P215"/>
  <c r="P225"/>
  <c i="17" r="T128"/>
  <c r="R216"/>
  <c r="P253"/>
  <c r="BK353"/>
  <c r="J353"/>
  <c r="J104"/>
  <c i="18" r="BK128"/>
  <c i="10" r="BK194"/>
  <c r="J194"/>
  <c r="J102"/>
  <c r="P270"/>
  <c r="BK359"/>
  <c r="J359"/>
  <c r="J104"/>
  <c r="BK621"/>
  <c r="J621"/>
  <c r="J106"/>
  <c r="P647"/>
  <c r="T859"/>
  <c r="BK1046"/>
  <c r="J1046"/>
  <c r="J115"/>
  <c r="R1128"/>
  <c r="P1244"/>
  <c r="P1295"/>
  <c r="T1329"/>
  <c r="BK1469"/>
  <c r="J1469"/>
  <c r="J124"/>
  <c i="11" r="BK143"/>
  <c r="J143"/>
  <c r="J102"/>
  <c r="BK192"/>
  <c r="J192"/>
  <c r="J104"/>
  <c r="BK265"/>
  <c r="J265"/>
  <c r="J105"/>
  <c r="P329"/>
  <c i="12" r="BK140"/>
  <c r="J140"/>
  <c r="J101"/>
  <c r="P179"/>
  <c i="14" r="T134"/>
  <c r="T133"/>
  <c i="15" r="BK139"/>
  <c r="J139"/>
  <c r="J100"/>
  <c r="P153"/>
  <c i="16" r="BK144"/>
  <c r="J144"/>
  <c r="J102"/>
  <c r="BK163"/>
  <c r="J163"/>
  <c r="J105"/>
  <c r="BK180"/>
  <c r="J180"/>
  <c r="J106"/>
  <c r="BK215"/>
  <c r="J215"/>
  <c r="J108"/>
  <c r="BK225"/>
  <c r="J225"/>
  <c r="J109"/>
  <c i="17" r="R151"/>
  <c r="BK292"/>
  <c r="J292"/>
  <c r="J103"/>
  <c r="P388"/>
  <c i="7" r="P151"/>
  <c i="8" r="T139"/>
  <c r="P201"/>
  <c i="9" r="T131"/>
  <c r="R150"/>
  <c r="P179"/>
  <c r="P220"/>
  <c r="BK281"/>
  <c r="J281"/>
  <c r="J106"/>
  <c r="T327"/>
  <c i="10" r="P148"/>
  <c r="R428"/>
  <c r="P700"/>
  <c r="R753"/>
  <c r="T976"/>
  <c r="BK1163"/>
  <c r="J1163"/>
  <c r="J117"/>
  <c r="R1257"/>
  <c r="R1329"/>
  <c r="R1469"/>
  <c r="R1409"/>
  <c i="11" r="T132"/>
  <c r="T131"/>
  <c r="T150"/>
  <c r="R272"/>
  <c r="R344"/>
  <c i="12" r="T130"/>
  <c r="T159"/>
  <c r="R190"/>
  <c i="14" r="T124"/>
  <c i="15" r="BK126"/>
  <c r="J126"/>
  <c r="J99"/>
  <c r="BK160"/>
  <c r="J160"/>
  <c r="J102"/>
  <c i="16" r="R144"/>
  <c r="T163"/>
  <c r="T180"/>
  <c r="T234"/>
  <c i="17" r="P151"/>
  <c r="R292"/>
  <c r="R388"/>
  <c i="2" r="T125"/>
  <c i="7" r="BK125"/>
  <c r="J125"/>
  <c r="J99"/>
  <c r="R125"/>
  <c r="P178"/>
  <c i="8" r="R129"/>
  <c r="BK172"/>
  <c r="J172"/>
  <c r="J103"/>
  <c r="T201"/>
  <c i="9" r="P155"/>
  <c r="BK197"/>
  <c r="J197"/>
  <c r="J103"/>
  <c r="T197"/>
  <c r="R281"/>
  <c r="T307"/>
  <c i="10" r="R148"/>
  <c r="P428"/>
  <c r="R647"/>
  <c r="R859"/>
  <c r="P1046"/>
  <c r="P1128"/>
  <c r="T1244"/>
  <c r="T1295"/>
  <c r="BK1363"/>
  <c r="J1363"/>
  <c r="J122"/>
  <c i="11" r="P132"/>
  <c r="P131"/>
  <c r="T143"/>
  <c r="P192"/>
  <c r="T265"/>
  <c r="R329"/>
  <c i="12" r="R140"/>
  <c r="T179"/>
  <c i="14" r="BK134"/>
  <c r="J134"/>
  <c r="J101"/>
  <c i="15" r="R126"/>
  <c r="R139"/>
  <c r="R153"/>
  <c i="16" r="P137"/>
  <c r="P133"/>
  <c r="P152"/>
  <c r="P186"/>
  <c r="R215"/>
  <c r="R225"/>
  <c i="17" r="BK151"/>
  <c r="J151"/>
  <c r="J100"/>
  <c r="T292"/>
  <c r="T388"/>
  <c i="18" r="BK161"/>
  <c r="J161"/>
  <c r="J102"/>
  <c i="2" r="P125"/>
  <c r="P124"/>
  <c i="1" r="AU97"/>
  <c i="4" r="T130"/>
  <c r="T129"/>
  <c r="T128"/>
  <c i="7" r="T151"/>
  <c r="T150"/>
  <c i="8" r="T129"/>
  <c r="T172"/>
  <c r="T220"/>
  <c i="9" r="BK150"/>
  <c r="J150"/>
  <c r="J100"/>
  <c r="T150"/>
  <c r="T179"/>
  <c r="P197"/>
  <c r="BK262"/>
  <c r="J262"/>
  <c r="J105"/>
  <c r="R262"/>
  <c r="R307"/>
  <c i="10" r="T194"/>
  <c r="BK428"/>
  <c r="J428"/>
  <c r="J105"/>
  <c r="T700"/>
  <c r="P859"/>
  <c r="R1046"/>
  <c r="T1128"/>
  <c r="R1244"/>
  <c r="R1295"/>
  <c r="T1363"/>
  <c i="11" r="R143"/>
  <c r="R192"/>
  <c r="R265"/>
  <c r="T329"/>
  <c i="12" r="P130"/>
  <c r="BK159"/>
  <c r="J159"/>
  <c r="J102"/>
  <c r="BK179"/>
  <c r="J179"/>
  <c r="J105"/>
  <c i="14" r="P134"/>
  <c r="P133"/>
  <c r="P123"/>
  <c i="1" r="AU111"/>
  <c i="15" r="R160"/>
  <c i="16" r="T144"/>
  <c r="R163"/>
  <c r="P180"/>
  <c r="P234"/>
  <c i="17" r="T151"/>
  <c r="P292"/>
  <c r="BK388"/>
  <c r="J388"/>
  <c r="J105"/>
  <c i="18" r="R128"/>
  <c r="T161"/>
  <c r="R201"/>
  <c i="2" r="BK125"/>
  <c i="4" r="BK130"/>
  <c r="J130"/>
  <c r="J102"/>
  <c i="7" r="P125"/>
  <c r="BK178"/>
  <c r="J178"/>
  <c r="J102"/>
  <c i="8" r="P129"/>
  <c r="P172"/>
  <c r="BK220"/>
  <c r="J220"/>
  <c r="J105"/>
  <c i="9" r="P131"/>
  <c r="T155"/>
  <c r="T220"/>
  <c r="T262"/>
  <c r="R327"/>
  <c i="10" r="T148"/>
  <c r="T428"/>
  <c r="T647"/>
  <c r="P753"/>
  <c r="R976"/>
  <c r="R1163"/>
  <c r="P1257"/>
  <c r="P1363"/>
  <c i="11" r="R150"/>
  <c r="P272"/>
  <c r="T344"/>
  <c i="12" r="BK130"/>
  <c r="J130"/>
  <c r="J100"/>
  <c r="P159"/>
  <c r="R179"/>
  <c i="14" r="R124"/>
  <c i="15" r="T126"/>
  <c r="T125"/>
  <c r="T160"/>
  <c i="16" r="BK137"/>
  <c r="J137"/>
  <c r="J101"/>
  <c r="R152"/>
  <c r="T186"/>
  <c r="T215"/>
  <c r="T225"/>
  <c i="17" r="R128"/>
  <c r="T216"/>
  <c r="R253"/>
  <c r="T353"/>
  <c i="18" r="T128"/>
  <c r="R161"/>
  <c r="P201"/>
  <c i="4" r="R130"/>
  <c r="R129"/>
  <c r="R128"/>
  <c i="7" r="R151"/>
  <c r="R150"/>
  <c i="8" r="BK129"/>
  <c r="J129"/>
  <c r="J100"/>
  <c r="R139"/>
  <c r="R201"/>
  <c i="9" r="BK155"/>
  <c r="J155"/>
  <c r="J101"/>
  <c r="R179"/>
  <c r="R197"/>
  <c r="P262"/>
  <c r="BK307"/>
  <c r="J307"/>
  <c r="J107"/>
  <c r="P307"/>
  <c i="10" r="P194"/>
  <c r="R270"/>
  <c r="T359"/>
  <c r="T621"/>
  <c r="BK700"/>
  <c r="J700"/>
  <c r="J110"/>
  <c r="T753"/>
  <c r="P976"/>
  <c r="P1163"/>
  <c r="T1257"/>
  <c r="R1363"/>
  <c i="11" r="BK132"/>
  <c r="BK131"/>
  <c r="J131"/>
  <c r="J99"/>
  <c r="BK150"/>
  <c r="J150"/>
  <c r="J103"/>
  <c r="T272"/>
  <c r="P344"/>
  <c i="12" r="T140"/>
  <c r="BK190"/>
  <c r="J190"/>
  <c r="J106"/>
  <c i="14" r="R134"/>
  <c r="R133"/>
  <c r="R123"/>
  <c i="15" r="P139"/>
  <c r="BK153"/>
  <c r="J153"/>
  <c r="J101"/>
  <c i="16" r="P144"/>
  <c r="P163"/>
  <c r="P162"/>
  <c r="R180"/>
  <c r="BK234"/>
  <c r="J234"/>
  <c r="J110"/>
  <c i="17" r="P128"/>
  <c r="P216"/>
  <c r="T253"/>
  <c r="R353"/>
  <c i="18" r="P128"/>
  <c r="P161"/>
  <c r="BK201"/>
  <c r="J201"/>
  <c r="J103"/>
  <c r="T201"/>
  <c r="BK212"/>
  <c r="J212"/>
  <c r="J105"/>
  <c r="P212"/>
  <c r="R212"/>
  <c r="T212"/>
  <c i="2" r="BK158"/>
  <c r="BK157"/>
  <c r="J157"/>
  <c r="J100"/>
  <c i="3" r="BK140"/>
  <c r="J140"/>
  <c r="J104"/>
  <c i="6" r="BK162"/>
  <c r="J162"/>
  <c r="J103"/>
  <c i="2" r="BK253"/>
  <c r="J253"/>
  <c r="J102"/>
  <c i="3" r="BK135"/>
  <c r="J135"/>
  <c r="J103"/>
  <c i="13" r="BK120"/>
  <c r="J120"/>
  <c i="12" r="BK173"/>
  <c r="J173"/>
  <c r="J103"/>
  <c i="16" r="BK134"/>
  <c r="J134"/>
  <c r="J100"/>
  <c i="18" r="BK153"/>
  <c r="J153"/>
  <c r="J100"/>
  <c i="6" r="BK129"/>
  <c r="J129"/>
  <c r="J102"/>
  <c i="10" r="BK182"/>
  <c r="J182"/>
  <c r="J101"/>
  <c r="BK750"/>
  <c r="J750"/>
  <c r="J111"/>
  <c r="BK643"/>
  <c r="J643"/>
  <c r="J107"/>
  <c i="3" r="BK132"/>
  <c r="J132"/>
  <c r="J102"/>
  <c i="4" r="BK174"/>
  <c r="J174"/>
  <c r="J104"/>
  <c i="5" r="BK160"/>
  <c r="J160"/>
  <c r="J104"/>
  <c i="10" r="BK1409"/>
  <c r="J1409"/>
  <c r="J123"/>
  <c i="18" r="BK208"/>
  <c r="J208"/>
  <c r="J104"/>
  <c i="12" r="BK176"/>
  <c r="J176"/>
  <c r="J104"/>
  <c i="15" r="BK185"/>
  <c r="J185"/>
  <c r="J103"/>
  <c i="18" r="BK157"/>
  <c r="J157"/>
  <c r="J101"/>
  <c r="J91"/>
  <c r="BE132"/>
  <c r="BE138"/>
  <c r="BE151"/>
  <c r="BE154"/>
  <c r="BE158"/>
  <c r="BE181"/>
  <c r="BE187"/>
  <c r="BE191"/>
  <c r="BE193"/>
  <c r="BE195"/>
  <c r="BE206"/>
  <c r="BE217"/>
  <c r="BE221"/>
  <c r="F94"/>
  <c r="BE144"/>
  <c r="BE147"/>
  <c r="BE170"/>
  <c r="BE172"/>
  <c r="BE178"/>
  <c r="BE204"/>
  <c r="BE219"/>
  <c i="17" r="J128"/>
  <c r="J99"/>
  <c i="18" r="BE184"/>
  <c r="BE213"/>
  <c r="BE223"/>
  <c r="E115"/>
  <c r="BE129"/>
  <c r="BE149"/>
  <c r="BE162"/>
  <c r="BE164"/>
  <c r="BE174"/>
  <c r="BE176"/>
  <c r="BE189"/>
  <c r="BE225"/>
  <c r="BE227"/>
  <c r="BE166"/>
  <c r="BE168"/>
  <c r="BE197"/>
  <c r="BE202"/>
  <c r="BE135"/>
  <c r="BE141"/>
  <c r="BE199"/>
  <c r="BE209"/>
  <c r="BE215"/>
  <c i="17" r="BE137"/>
  <c r="BE145"/>
  <c r="BE174"/>
  <c r="BE188"/>
  <c r="BE194"/>
  <c r="BE196"/>
  <c r="BE208"/>
  <c r="BE223"/>
  <c r="BE225"/>
  <c r="BE254"/>
  <c r="BE266"/>
  <c r="BE274"/>
  <c r="BE311"/>
  <c r="BE313"/>
  <c r="BE327"/>
  <c r="BE339"/>
  <c r="BE356"/>
  <c r="BE360"/>
  <c r="BE366"/>
  <c r="BE382"/>
  <c r="BE384"/>
  <c r="BE386"/>
  <c r="BE399"/>
  <c r="BE401"/>
  <c r="BE403"/>
  <c r="BE405"/>
  <c r="BE407"/>
  <c r="BE409"/>
  <c r="BE411"/>
  <c r="F124"/>
  <c r="BE164"/>
  <c r="BE166"/>
  <c r="BE178"/>
  <c r="BE184"/>
  <c r="BE212"/>
  <c r="BE284"/>
  <c r="BE301"/>
  <c r="BE319"/>
  <c r="BE341"/>
  <c r="BE345"/>
  <c r="BE351"/>
  <c r="BE393"/>
  <c r="BE395"/>
  <c r="J91"/>
  <c r="BE129"/>
  <c r="BE162"/>
  <c r="BE170"/>
  <c r="BE172"/>
  <c r="BE214"/>
  <c r="BE217"/>
  <c r="BE272"/>
  <c r="BE278"/>
  <c r="BE280"/>
  <c r="BE299"/>
  <c r="BE331"/>
  <c r="BE333"/>
  <c r="BE335"/>
  <c r="BE343"/>
  <c r="BE372"/>
  <c i="16" r="BK162"/>
  <c r="J162"/>
  <c r="J104"/>
  <c i="17" r="BE154"/>
  <c r="BE156"/>
  <c r="BE168"/>
  <c r="BE176"/>
  <c r="BE200"/>
  <c r="BE202"/>
  <c r="BE204"/>
  <c r="BE210"/>
  <c r="BE227"/>
  <c r="BE233"/>
  <c r="BE235"/>
  <c r="BE241"/>
  <c r="BE268"/>
  <c r="BE270"/>
  <c r="BE282"/>
  <c r="BE286"/>
  <c r="BE288"/>
  <c r="BE290"/>
  <c r="BE307"/>
  <c r="BE315"/>
  <c r="BE321"/>
  <c r="BE323"/>
  <c r="BE325"/>
  <c r="BE329"/>
  <c r="BE378"/>
  <c r="BE391"/>
  <c r="E115"/>
  <c r="BE139"/>
  <c r="BE147"/>
  <c r="BE149"/>
  <c r="BE182"/>
  <c r="BE190"/>
  <c r="BE198"/>
  <c r="BE206"/>
  <c r="BE219"/>
  <c r="BE221"/>
  <c r="BE237"/>
  <c r="BE239"/>
  <c r="BE293"/>
  <c r="BE317"/>
  <c r="BE358"/>
  <c r="BE376"/>
  <c r="BE380"/>
  <c r="BE152"/>
  <c r="BE158"/>
  <c r="BE160"/>
  <c r="BE258"/>
  <c r="BE260"/>
  <c r="BE303"/>
  <c r="BE347"/>
  <c r="BE354"/>
  <c r="BE364"/>
  <c r="BE374"/>
  <c r="BE133"/>
  <c r="BE135"/>
  <c r="BE141"/>
  <c r="BE180"/>
  <c r="BE186"/>
  <c r="BE192"/>
  <c r="BE243"/>
  <c r="BE251"/>
  <c r="BE262"/>
  <c r="BE276"/>
  <c r="BE305"/>
  <c r="BE309"/>
  <c r="BE349"/>
  <c r="BE368"/>
  <c r="BE389"/>
  <c r="BE397"/>
  <c i="16" r="BK133"/>
  <c r="BK132"/>
  <c r="J132"/>
  <c r="J98"/>
  <c i="17" r="BE131"/>
  <c r="BE143"/>
  <c r="BE229"/>
  <c r="BE231"/>
  <c r="BE245"/>
  <c r="BE247"/>
  <c r="BE249"/>
  <c r="BE256"/>
  <c r="BE264"/>
  <c r="BE295"/>
  <c r="BE297"/>
  <c r="BE337"/>
  <c r="BE362"/>
  <c r="BE370"/>
  <c i="16" r="BE178"/>
  <c r="BE216"/>
  <c r="BE235"/>
  <c r="BE240"/>
  <c r="BE253"/>
  <c r="E85"/>
  <c r="BE222"/>
  <c r="BE255"/>
  <c i="15" r="BK125"/>
  <c r="J125"/>
  <c i="16" r="J91"/>
  <c r="BE149"/>
  <c r="BE164"/>
  <c r="BE213"/>
  <c r="BE268"/>
  <c r="BE273"/>
  <c r="BE135"/>
  <c r="BE160"/>
  <c r="BE219"/>
  <c r="F94"/>
  <c r="BE141"/>
  <c r="BE193"/>
  <c r="BE199"/>
  <c r="BE226"/>
  <c r="BE228"/>
  <c r="BE230"/>
  <c r="BE245"/>
  <c r="BE250"/>
  <c r="BE276"/>
  <c r="BE281"/>
  <c r="BE284"/>
  <c r="BE155"/>
  <c r="BE181"/>
  <c r="BE184"/>
  <c r="BE187"/>
  <c r="BE260"/>
  <c r="BE138"/>
  <c r="BE190"/>
  <c r="BE209"/>
  <c r="BE145"/>
  <c r="BE153"/>
  <c r="BE157"/>
  <c r="BE168"/>
  <c r="BE171"/>
  <c r="BE175"/>
  <c r="BE202"/>
  <c r="BE205"/>
  <c r="BE263"/>
  <c i="15" r="J119"/>
  <c r="BE151"/>
  <c r="BE175"/>
  <c i="14" r="BK133"/>
  <c r="BK123"/>
  <c r="J123"/>
  <c r="J98"/>
  <c i="15" r="BE127"/>
  <c r="BE165"/>
  <c r="BE179"/>
  <c r="E113"/>
  <c r="BE130"/>
  <c r="BE142"/>
  <c r="BE154"/>
  <c r="BE136"/>
  <c r="BE158"/>
  <c r="BE145"/>
  <c r="BE161"/>
  <c r="BE163"/>
  <c r="BE171"/>
  <c r="BE173"/>
  <c r="BE177"/>
  <c r="F94"/>
  <c r="BE133"/>
  <c r="BE148"/>
  <c r="BE183"/>
  <c r="BE186"/>
  <c r="BE140"/>
  <c r="BE156"/>
  <c r="BE167"/>
  <c r="BE169"/>
  <c r="BE181"/>
  <c i="14" r="E111"/>
  <c r="BE125"/>
  <c r="BE137"/>
  <c r="BE141"/>
  <c r="BE127"/>
  <c r="BE129"/>
  <c r="BE149"/>
  <c r="BE165"/>
  <c i="13" r="J98"/>
  <c i="14" r="F94"/>
  <c r="BE131"/>
  <c r="BE155"/>
  <c r="BE163"/>
  <c r="BE170"/>
  <c r="J91"/>
  <c r="BE151"/>
  <c r="BE153"/>
  <c r="BE139"/>
  <c r="BE143"/>
  <c r="BE145"/>
  <c r="BE146"/>
  <c r="BE147"/>
  <c r="BE159"/>
  <c r="BE161"/>
  <c r="BE135"/>
  <c r="BE142"/>
  <c r="BE168"/>
  <c r="BE172"/>
  <c r="BE157"/>
  <c i="13" r="E85"/>
  <c r="J91"/>
  <c r="F94"/>
  <c r="BE121"/>
  <c i="11" r="J132"/>
  <c r="J100"/>
  <c i="12" r="J122"/>
  <c r="F125"/>
  <c r="BE131"/>
  <c r="BE149"/>
  <c r="BE165"/>
  <c r="BE167"/>
  <c r="BE191"/>
  <c r="BE134"/>
  <c r="BE151"/>
  <c r="BE153"/>
  <c r="BE155"/>
  <c r="BE157"/>
  <c r="BE180"/>
  <c r="BE186"/>
  <c r="BE136"/>
  <c r="BE145"/>
  <c r="BE147"/>
  <c r="BE169"/>
  <c r="BE171"/>
  <c r="BE138"/>
  <c r="BE163"/>
  <c r="BE174"/>
  <c i="11" r="BK142"/>
  <c r="J142"/>
  <c r="J101"/>
  <c i="12" r="E85"/>
  <c r="BE141"/>
  <c r="BE143"/>
  <c r="BE184"/>
  <c r="BE177"/>
  <c r="BE188"/>
  <c r="BE160"/>
  <c r="BE182"/>
  <c r="BE193"/>
  <c r="BE195"/>
  <c i="10" r="BK646"/>
  <c r="J646"/>
  <c r="J108"/>
  <c i="11" r="E85"/>
  <c r="F127"/>
  <c r="BE135"/>
  <c r="BE137"/>
  <c r="BE184"/>
  <c r="BE238"/>
  <c r="BE325"/>
  <c r="BE327"/>
  <c r="BE340"/>
  <c r="BE350"/>
  <c r="J124"/>
  <c r="BE140"/>
  <c r="BE144"/>
  <c r="BE147"/>
  <c r="BE151"/>
  <c r="BE157"/>
  <c r="BE159"/>
  <c r="BE171"/>
  <c r="BE173"/>
  <c r="BE236"/>
  <c r="BE279"/>
  <c r="BE291"/>
  <c r="BE307"/>
  <c r="BE330"/>
  <c r="BE336"/>
  <c r="BE133"/>
  <c r="BE188"/>
  <c r="BE201"/>
  <c r="BE207"/>
  <c r="BE212"/>
  <c r="BE222"/>
  <c r="BE224"/>
  <c r="BE240"/>
  <c r="BE242"/>
  <c r="BE254"/>
  <c r="BE281"/>
  <c r="BE289"/>
  <c i="10" r="BK147"/>
  <c r="J147"/>
  <c r="J99"/>
  <c i="11" r="BE155"/>
  <c r="BE165"/>
  <c r="BE250"/>
  <c r="BE252"/>
  <c r="BE268"/>
  <c r="BE273"/>
  <c r="BE317"/>
  <c r="BE319"/>
  <c r="BE153"/>
  <c r="BE259"/>
  <c r="BE261"/>
  <c r="BE263"/>
  <c r="BE287"/>
  <c r="BE309"/>
  <c r="BE313"/>
  <c r="BE323"/>
  <c r="BE332"/>
  <c r="BE186"/>
  <c r="BE195"/>
  <c r="BE217"/>
  <c r="BE220"/>
  <c r="BE228"/>
  <c r="BE244"/>
  <c r="BE246"/>
  <c r="BE270"/>
  <c r="BE299"/>
  <c r="BE301"/>
  <c r="BE303"/>
  <c r="BE334"/>
  <c r="BE345"/>
  <c r="BE161"/>
  <c r="BE193"/>
  <c r="BE230"/>
  <c r="BE232"/>
  <c r="BE234"/>
  <c r="BE257"/>
  <c r="BE277"/>
  <c r="BE283"/>
  <c r="BE293"/>
  <c r="BE295"/>
  <c r="BE297"/>
  <c r="BE305"/>
  <c r="BE311"/>
  <c r="BE315"/>
  <c r="BE338"/>
  <c r="BE342"/>
  <c r="BE163"/>
  <c r="BE167"/>
  <c r="BE169"/>
  <c r="BE175"/>
  <c r="BE177"/>
  <c r="BE179"/>
  <c r="BE182"/>
  <c r="BE197"/>
  <c r="BE199"/>
  <c r="BE226"/>
  <c r="BE248"/>
  <c r="BE266"/>
  <c r="BE275"/>
  <c r="BE285"/>
  <c r="BE321"/>
  <c i="10" r="F94"/>
  <c r="BE243"/>
  <c r="BE271"/>
  <c r="BE329"/>
  <c r="BE403"/>
  <c r="BE455"/>
  <c r="BE582"/>
  <c r="BE626"/>
  <c r="BE644"/>
  <c r="BE704"/>
  <c r="BE722"/>
  <c r="BE733"/>
  <c r="BE800"/>
  <c r="BE818"/>
  <c r="BE821"/>
  <c r="BE823"/>
  <c r="BE840"/>
  <c r="BE869"/>
  <c r="BE884"/>
  <c r="BE969"/>
  <c r="BE991"/>
  <c r="BE993"/>
  <c r="BE1034"/>
  <c r="BE1101"/>
  <c r="BE1126"/>
  <c r="BE1129"/>
  <c r="BE1173"/>
  <c r="BE1184"/>
  <c r="BE1198"/>
  <c r="BE1207"/>
  <c r="BE1216"/>
  <c r="BE1218"/>
  <c r="BE1225"/>
  <c r="BE1227"/>
  <c r="BE1376"/>
  <c r="BE1384"/>
  <c r="BE1395"/>
  <c r="BE1425"/>
  <c r="BE1427"/>
  <c r="BE1430"/>
  <c r="BE1436"/>
  <c r="BE1439"/>
  <c r="BE1444"/>
  <c r="BE1448"/>
  <c r="BE1452"/>
  <c r="BE1456"/>
  <c r="BE1458"/>
  <c r="BE1461"/>
  <c r="BE1464"/>
  <c r="BE1470"/>
  <c r="BE1473"/>
  <c r="BE1477"/>
  <c r="BE1479"/>
  <c r="BE1483"/>
  <c r="BE1485"/>
  <c r="BE149"/>
  <c r="BE155"/>
  <c r="BE165"/>
  <c r="BE173"/>
  <c r="BE195"/>
  <c r="BE231"/>
  <c r="BE266"/>
  <c r="BE395"/>
  <c r="BE423"/>
  <c r="BE472"/>
  <c r="BE503"/>
  <c r="BE537"/>
  <c r="BE551"/>
  <c r="BE591"/>
  <c r="BE616"/>
  <c r="BE619"/>
  <c r="BE624"/>
  <c r="BE687"/>
  <c r="BE728"/>
  <c r="BE754"/>
  <c r="BE764"/>
  <c r="BE774"/>
  <c r="BE795"/>
  <c r="BE798"/>
  <c r="BE832"/>
  <c r="BE846"/>
  <c r="BE848"/>
  <c r="BE938"/>
  <c r="BE953"/>
  <c r="BE956"/>
  <c r="BE958"/>
  <c r="BE961"/>
  <c r="BE981"/>
  <c r="BE987"/>
  <c r="BE989"/>
  <c r="BE1009"/>
  <c r="BE1011"/>
  <c r="BE1014"/>
  <c r="BE1017"/>
  <c r="BE1023"/>
  <c r="BE1038"/>
  <c r="BE1044"/>
  <c r="BE1047"/>
  <c r="BE1078"/>
  <c r="BE1082"/>
  <c r="BE1091"/>
  <c r="BE1094"/>
  <c r="BE1124"/>
  <c r="BE1147"/>
  <c r="BE1176"/>
  <c r="BE1200"/>
  <c r="BE1233"/>
  <c r="BE1252"/>
  <c r="BE1272"/>
  <c r="BE1296"/>
  <c r="BE1298"/>
  <c r="BE1321"/>
  <c r="BE1341"/>
  <c r="BE1359"/>
  <c r="BE1372"/>
  <c r="BE1405"/>
  <c r="BE152"/>
  <c r="BE253"/>
  <c r="BE439"/>
  <c r="BE442"/>
  <c r="BE450"/>
  <c r="BE509"/>
  <c r="BE568"/>
  <c r="BE807"/>
  <c r="BE810"/>
  <c r="BE826"/>
  <c r="BE829"/>
  <c r="BE880"/>
  <c r="BE888"/>
  <c r="BE949"/>
  <c r="BE974"/>
  <c r="BE995"/>
  <c r="BE997"/>
  <c r="BE999"/>
  <c r="BE1049"/>
  <c r="BE1052"/>
  <c r="BE1058"/>
  <c r="BE1084"/>
  <c r="BE1099"/>
  <c r="BE1140"/>
  <c r="BE1143"/>
  <c r="BE1164"/>
  <c r="BE1167"/>
  <c r="BE1193"/>
  <c r="BE1209"/>
  <c r="BE1214"/>
  <c r="BE1222"/>
  <c r="BE1245"/>
  <c r="BE1263"/>
  <c r="BE1286"/>
  <c r="BE1293"/>
  <c r="BE1308"/>
  <c r="BE1311"/>
  <c r="BE1354"/>
  <c r="BE1361"/>
  <c r="BE1374"/>
  <c r="BE1403"/>
  <c r="E85"/>
  <c r="BE180"/>
  <c r="BE224"/>
  <c r="BE289"/>
  <c r="BE304"/>
  <c r="BE400"/>
  <c r="BE420"/>
  <c r="BE491"/>
  <c r="BE506"/>
  <c r="BE512"/>
  <c r="BE522"/>
  <c r="BE543"/>
  <c r="BE548"/>
  <c r="BE554"/>
  <c r="BE563"/>
  <c r="BE597"/>
  <c r="BE631"/>
  <c r="BE637"/>
  <c r="BE640"/>
  <c r="BE656"/>
  <c r="BE670"/>
  <c r="BE673"/>
  <c r="BE676"/>
  <c r="BE713"/>
  <c r="BE738"/>
  <c r="BE802"/>
  <c r="BE805"/>
  <c r="BE860"/>
  <c r="BE896"/>
  <c r="BE899"/>
  <c r="BE941"/>
  <c r="BE964"/>
  <c r="BE977"/>
  <c r="BE1005"/>
  <c r="BE1029"/>
  <c r="BE1032"/>
  <c r="BE1055"/>
  <c r="BE1061"/>
  <c r="BE1076"/>
  <c r="BE1113"/>
  <c r="BE1119"/>
  <c r="BE1132"/>
  <c r="BE1137"/>
  <c r="BE1150"/>
  <c r="BE1155"/>
  <c r="BE1158"/>
  <c r="BE1196"/>
  <c r="BE1238"/>
  <c r="BE1258"/>
  <c r="BE1269"/>
  <c r="BE1289"/>
  <c r="BE1319"/>
  <c r="BE1379"/>
  <c r="BE1392"/>
  <c r="BE1398"/>
  <c r="BE1407"/>
  <c r="BE1410"/>
  <c r="BE1413"/>
  <c r="BE1415"/>
  <c r="BE1423"/>
  <c r="BE187"/>
  <c r="BE199"/>
  <c r="BE229"/>
  <c r="BE285"/>
  <c r="BE287"/>
  <c r="BE347"/>
  <c r="BE381"/>
  <c r="BE408"/>
  <c r="BE425"/>
  <c r="BE435"/>
  <c r="BE437"/>
  <c r="BE478"/>
  <c r="BE595"/>
  <c r="BE602"/>
  <c r="BE611"/>
  <c r="BE690"/>
  <c r="BE967"/>
  <c r="BE979"/>
  <c r="BE1001"/>
  <c r="BE1003"/>
  <c r="BE1007"/>
  <c r="BE1040"/>
  <c r="BE1042"/>
  <c r="BE1080"/>
  <c r="BE1089"/>
  <c r="BE1096"/>
  <c r="BE1103"/>
  <c r="BE1105"/>
  <c r="BE1108"/>
  <c r="BE1169"/>
  <c r="BE1190"/>
  <c r="BE1230"/>
  <c r="BE1241"/>
  <c r="BE1250"/>
  <c r="BE1275"/>
  <c r="BE1278"/>
  <c r="BE1280"/>
  <c r="BE1338"/>
  <c r="BE1347"/>
  <c r="BE1350"/>
  <c i="9" r="BK130"/>
  <c r="J130"/>
  <c r="J98"/>
  <c i="10" r="BE203"/>
  <c r="BE220"/>
  <c r="BE234"/>
  <c r="BE240"/>
  <c r="BE248"/>
  <c r="BE281"/>
  <c r="BE283"/>
  <c r="BE298"/>
  <c r="BE309"/>
  <c r="BE353"/>
  <c r="BE356"/>
  <c r="BE398"/>
  <c r="BE432"/>
  <c r="BE457"/>
  <c r="BE593"/>
  <c r="BE599"/>
  <c r="BE604"/>
  <c r="BE634"/>
  <c r="BE653"/>
  <c r="BE710"/>
  <c r="BE725"/>
  <c r="BE741"/>
  <c r="BE760"/>
  <c r="BE789"/>
  <c r="BE843"/>
  <c r="BE944"/>
  <c r="BE1064"/>
  <c r="BE1066"/>
  <c r="BE1073"/>
  <c r="BE1086"/>
  <c r="BE1300"/>
  <c r="BE1305"/>
  <c r="BE1344"/>
  <c r="BE1387"/>
  <c r="BE1400"/>
  <c r="BE1419"/>
  <c r="BE1421"/>
  <c r="J91"/>
  <c r="BE162"/>
  <c r="BE176"/>
  <c r="BE183"/>
  <c r="BE214"/>
  <c r="BE222"/>
  <c r="BE311"/>
  <c r="BE313"/>
  <c r="BE321"/>
  <c r="BE331"/>
  <c r="BE339"/>
  <c r="BE350"/>
  <c r="BE376"/>
  <c r="BE389"/>
  <c r="BE392"/>
  <c r="BE411"/>
  <c r="BE414"/>
  <c r="BE565"/>
  <c r="BE589"/>
  <c r="BE622"/>
  <c r="BE663"/>
  <c r="BE667"/>
  <c r="BE682"/>
  <c r="BE695"/>
  <c r="BE698"/>
  <c r="BE701"/>
  <c r="BE716"/>
  <c r="BE719"/>
  <c r="BE736"/>
  <c r="BE745"/>
  <c r="BE777"/>
  <c r="BE813"/>
  <c r="BE854"/>
  <c r="BE857"/>
  <c r="BE928"/>
  <c r="BE983"/>
  <c r="BE1036"/>
  <c r="BE1116"/>
  <c r="BE1122"/>
  <c r="BE1181"/>
  <c r="BE1186"/>
  <c r="BE1247"/>
  <c r="BE1255"/>
  <c r="BE1261"/>
  <c r="BE1291"/>
  <c r="BE1317"/>
  <c r="BE1327"/>
  <c r="BE1330"/>
  <c r="BE1357"/>
  <c r="BE1417"/>
  <c r="BE207"/>
  <c r="BE226"/>
  <c r="BE278"/>
  <c r="BE360"/>
  <c r="BE366"/>
  <c r="BE406"/>
  <c r="BE429"/>
  <c r="BE444"/>
  <c r="BE447"/>
  <c r="BE452"/>
  <c r="BE519"/>
  <c r="BE525"/>
  <c r="BE532"/>
  <c r="BE575"/>
  <c r="BE629"/>
  <c r="BE648"/>
  <c r="BE660"/>
  <c r="BE679"/>
  <c r="BE684"/>
  <c r="BE693"/>
  <c r="BE748"/>
  <c r="BE751"/>
  <c r="BE758"/>
  <c r="BE762"/>
  <c r="BE769"/>
  <c r="BE792"/>
  <c r="BE816"/>
  <c r="BE835"/>
  <c r="BE837"/>
  <c r="BE851"/>
  <c r="BE893"/>
  <c r="BE902"/>
  <c r="BE911"/>
  <c r="BE971"/>
  <c r="BE985"/>
  <c r="BE1211"/>
  <c r="BE1220"/>
  <c r="BE1265"/>
  <c r="BE1333"/>
  <c r="BE1364"/>
  <c r="BE1367"/>
  <c r="BE1370"/>
  <c r="BE1381"/>
  <c r="BE1389"/>
  <c i="8" r="BK138"/>
  <c r="J138"/>
  <c r="J101"/>
  <c i="9" r="F94"/>
  <c r="BE132"/>
  <c r="BE158"/>
  <c r="BE159"/>
  <c r="BE170"/>
  <c r="BE171"/>
  <c r="BE173"/>
  <c r="BE181"/>
  <c r="BE189"/>
  <c r="BE226"/>
  <c r="BE229"/>
  <c r="BE231"/>
  <c r="BE267"/>
  <c r="BE287"/>
  <c r="E118"/>
  <c r="BE141"/>
  <c r="BE153"/>
  <c r="BE187"/>
  <c r="BE193"/>
  <c r="BE195"/>
  <c r="BE249"/>
  <c r="BE289"/>
  <c r="BE301"/>
  <c r="BE302"/>
  <c r="BE318"/>
  <c r="BE330"/>
  <c r="BE161"/>
  <c r="BE165"/>
  <c r="BE191"/>
  <c r="BE192"/>
  <c r="BE215"/>
  <c r="BE218"/>
  <c r="BE275"/>
  <c r="BE277"/>
  <c r="BE286"/>
  <c r="BE303"/>
  <c r="BE305"/>
  <c r="BE310"/>
  <c r="BE322"/>
  <c r="J91"/>
  <c r="BE135"/>
  <c r="BE143"/>
  <c r="BE145"/>
  <c r="BE147"/>
  <c r="BE166"/>
  <c r="BE169"/>
  <c r="BE172"/>
  <c r="BE185"/>
  <c r="BE209"/>
  <c r="BE245"/>
  <c r="BE247"/>
  <c r="BE279"/>
  <c r="BE295"/>
  <c r="BE297"/>
  <c r="BE328"/>
  <c r="BE138"/>
  <c r="BE151"/>
  <c r="BE156"/>
  <c r="BE160"/>
  <c r="BE163"/>
  <c r="BE221"/>
  <c r="BE223"/>
  <c r="BE224"/>
  <c r="BE235"/>
  <c r="BE237"/>
  <c r="BE255"/>
  <c r="BE257"/>
  <c r="BE291"/>
  <c r="BE293"/>
  <c r="BE312"/>
  <c r="BE314"/>
  <c r="BE340"/>
  <c r="BE167"/>
  <c r="BE174"/>
  <c r="BE176"/>
  <c r="BE180"/>
  <c r="BE183"/>
  <c r="BE203"/>
  <c r="BE206"/>
  <c r="BE233"/>
  <c r="BE239"/>
  <c r="BE241"/>
  <c r="BE243"/>
  <c r="BE259"/>
  <c r="BE260"/>
  <c r="BE261"/>
  <c r="BE263"/>
  <c r="BE265"/>
  <c r="BE269"/>
  <c r="BE271"/>
  <c r="BE282"/>
  <c r="BE284"/>
  <c r="BE300"/>
  <c r="BE308"/>
  <c r="BE324"/>
  <c r="BE332"/>
  <c r="BE334"/>
  <c r="BE344"/>
  <c r="BE198"/>
  <c r="BE200"/>
  <c r="BE212"/>
  <c r="BE251"/>
  <c r="BE253"/>
  <c r="BE273"/>
  <c r="BE316"/>
  <c r="BE320"/>
  <c r="BE336"/>
  <c r="BE338"/>
  <c r="BE342"/>
  <c r="BE347"/>
  <c i="8" r="BE144"/>
  <c r="BE158"/>
  <c r="BE168"/>
  <c r="BE183"/>
  <c i="7" r="BK150"/>
  <c r="J150"/>
  <c r="J100"/>
  <c i="8" r="BE132"/>
  <c r="BE160"/>
  <c r="BE164"/>
  <c r="BE197"/>
  <c r="BE199"/>
  <c r="F94"/>
  <c r="J121"/>
  <c r="BE130"/>
  <c r="BE142"/>
  <c r="BE148"/>
  <c r="BE152"/>
  <c r="BE162"/>
  <c r="BE166"/>
  <c r="BE173"/>
  <c r="BE177"/>
  <c r="BE206"/>
  <c r="BE229"/>
  <c r="BE146"/>
  <c r="BE156"/>
  <c r="BE170"/>
  <c r="BE179"/>
  <c r="BE181"/>
  <c r="BE187"/>
  <c r="BE218"/>
  <c r="BE221"/>
  <c r="E85"/>
  <c r="BE140"/>
  <c r="BE150"/>
  <c r="BE154"/>
  <c r="BE175"/>
  <c r="BE185"/>
  <c r="BE191"/>
  <c r="BE193"/>
  <c r="BE195"/>
  <c r="BE204"/>
  <c r="BE214"/>
  <c r="BE225"/>
  <c r="BE231"/>
  <c r="BE134"/>
  <c r="BE136"/>
  <c r="BE202"/>
  <c r="BE208"/>
  <c r="BE210"/>
  <c r="BE212"/>
  <c r="BE216"/>
  <c r="BE223"/>
  <c r="BE189"/>
  <c r="BE227"/>
  <c i="6" r="BK128"/>
  <c r="BK127"/>
  <c r="J127"/>
  <c r="J100"/>
  <c i="7" r="BE136"/>
  <c r="BE142"/>
  <c r="BE146"/>
  <c r="BE152"/>
  <c r="BE158"/>
  <c r="BE162"/>
  <c r="BE164"/>
  <c r="BE171"/>
  <c r="F121"/>
  <c r="BE132"/>
  <c r="BE134"/>
  <c r="BE154"/>
  <c r="BE160"/>
  <c r="BE173"/>
  <c r="BE182"/>
  <c r="E112"/>
  <c r="BE126"/>
  <c r="BE128"/>
  <c r="BE144"/>
  <c r="BE156"/>
  <c r="BE138"/>
  <c r="BE140"/>
  <c r="BE148"/>
  <c r="BE175"/>
  <c r="J118"/>
  <c r="BE130"/>
  <c r="BE168"/>
  <c r="BE166"/>
  <c r="BE179"/>
  <c i="6" r="F96"/>
  <c r="BE148"/>
  <c r="E85"/>
  <c r="BE132"/>
  <c r="BE138"/>
  <c r="J121"/>
  <c r="BE140"/>
  <c r="BE158"/>
  <c r="BE163"/>
  <c r="BE150"/>
  <c r="BE152"/>
  <c r="BE156"/>
  <c r="BE130"/>
  <c r="BE134"/>
  <c r="BE136"/>
  <c r="BE142"/>
  <c r="BE144"/>
  <c r="BE146"/>
  <c r="BE154"/>
  <c r="BE160"/>
  <c i="5" r="J122"/>
  <c r="BE135"/>
  <c r="BE139"/>
  <c r="BE161"/>
  <c r="BE131"/>
  <c r="BE143"/>
  <c r="BE147"/>
  <c r="BE137"/>
  <c r="BE141"/>
  <c r="BE149"/>
  <c r="BE155"/>
  <c r="E114"/>
  <c r="F125"/>
  <c r="BE145"/>
  <c r="BE151"/>
  <c r="BE153"/>
  <c r="BE157"/>
  <c r="BE133"/>
  <c i="1" r="BB100"/>
  <c i="4" r="BE166"/>
  <c r="BE172"/>
  <c r="BE133"/>
  <c r="BE162"/>
  <c r="F125"/>
  <c r="BE138"/>
  <c r="BE152"/>
  <c r="BE158"/>
  <c r="E114"/>
  <c r="BE135"/>
  <c r="BE142"/>
  <c r="BE150"/>
  <c r="BE160"/>
  <c r="J93"/>
  <c r="BE144"/>
  <c r="BE146"/>
  <c r="BE154"/>
  <c r="BE168"/>
  <c r="BE131"/>
  <c r="BE140"/>
  <c r="BE170"/>
  <c r="BE175"/>
  <c r="BE148"/>
  <c r="BE156"/>
  <c r="BE164"/>
  <c i="2" r="R124"/>
  <c r="T124"/>
  <c r="J125"/>
  <c r="J99"/>
  <c r="J158"/>
  <c r="J101"/>
  <c i="3" r="E85"/>
  <c r="BE130"/>
  <c r="BE138"/>
  <c r="BE133"/>
  <c r="BE136"/>
  <c r="F125"/>
  <c r="BE141"/>
  <c r="J93"/>
  <c i="2" r="BE140"/>
  <c r="BE144"/>
  <c r="BE173"/>
  <c r="BE185"/>
  <c r="BE203"/>
  <c r="BE213"/>
  <c r="F94"/>
  <c r="BE130"/>
  <c r="BE138"/>
  <c r="BE151"/>
  <c r="BE153"/>
  <c r="BE169"/>
  <c r="BE170"/>
  <c r="BE182"/>
  <c r="BE184"/>
  <c r="BE189"/>
  <c r="BE191"/>
  <c r="BE209"/>
  <c r="BE215"/>
  <c r="BE223"/>
  <c r="BE229"/>
  <c r="BE235"/>
  <c r="BE237"/>
  <c r="BE246"/>
  <c r="BE248"/>
  <c r="BE251"/>
  <c r="BE254"/>
  <c r="BE142"/>
  <c r="BE161"/>
  <c r="BE167"/>
  <c r="BE178"/>
  <c r="BE180"/>
  <c r="BE186"/>
  <c r="BE195"/>
  <c r="BE219"/>
  <c r="BE233"/>
  <c r="BE241"/>
  <c r="J91"/>
  <c r="E112"/>
  <c r="BE126"/>
  <c r="BE128"/>
  <c r="BE147"/>
  <c r="BE187"/>
  <c r="BE199"/>
  <c r="BE243"/>
  <c r="BE155"/>
  <c r="BE165"/>
  <c r="BE171"/>
  <c r="BE174"/>
  <c r="BE176"/>
  <c r="BE193"/>
  <c r="BE197"/>
  <c r="BE205"/>
  <c r="BE207"/>
  <c r="BE211"/>
  <c r="BE217"/>
  <c r="BE221"/>
  <c r="BE132"/>
  <c r="BE134"/>
  <c r="BE136"/>
  <c r="BE146"/>
  <c r="BE149"/>
  <c r="BE159"/>
  <c r="BE163"/>
  <c r="BE201"/>
  <c r="BE225"/>
  <c r="BE227"/>
  <c r="BE231"/>
  <c r="BE239"/>
  <c i="1" r="BD97"/>
  <c i="3" r="J38"/>
  <c i="1" r="AW98"/>
  <c i="4" r="F38"/>
  <c i="1" r="BA99"/>
  <c i="4" r="F39"/>
  <c i="1" r="BB99"/>
  <c i="5" r="F40"/>
  <c i="1" r="BC100"/>
  <c i="7" r="J36"/>
  <c i="1" r="AW102"/>
  <c i="9" r="F36"/>
  <c i="1" r="BA104"/>
  <c i="10" r="F39"/>
  <c i="1" r="BD105"/>
  <c i="18" r="F37"/>
  <c i="1" r="BB116"/>
  <c r="BB115"/>
  <c r="AX115"/>
  <c i="2" r="J36"/>
  <c i="1" r="AW97"/>
  <c i="7" r="F38"/>
  <c i="1" r="BC102"/>
  <c i="8" r="F38"/>
  <c i="1" r="BC103"/>
  <c i="10" r="F37"/>
  <c i="1" r="BB105"/>
  <c i="18" r="J36"/>
  <c i="1" r="AW116"/>
  <c i="3" r="F38"/>
  <c i="1" r="BA98"/>
  <c i="3" r="F39"/>
  <c i="1" r="BB98"/>
  <c i="4" r="F40"/>
  <c i="1" r="BC99"/>
  <c i="5" r="F41"/>
  <c i="1" r="BD100"/>
  <c i="6" r="F38"/>
  <c i="1" r="BA101"/>
  <c i="7" r="F39"/>
  <c i="1" r="BD102"/>
  <c i="9" r="J36"/>
  <c i="1" r="AW104"/>
  <c i="11" r="F39"/>
  <c i="1" r="BD106"/>
  <c i="11" r="F38"/>
  <c i="1" r="BC106"/>
  <c i="13" r="J35"/>
  <c i="1" r="AV109"/>
  <c r="AW108"/>
  <c r="AY108"/>
  <c i="13" r="J36"/>
  <c i="1" r="AW109"/>
  <c i="14" r="F36"/>
  <c i="1" r="BA111"/>
  <c i="14" r="F39"/>
  <c i="1" r="BD111"/>
  <c i="15" r="F37"/>
  <c i="1" r="BB112"/>
  <c i="16" r="F36"/>
  <c i="1" r="BA113"/>
  <c i="15" r="J32"/>
  <c i="17" r="J36"/>
  <c i="1" r="AW114"/>
  <c i="17" r="F39"/>
  <c i="1" r="BD114"/>
  <c i="3" r="F40"/>
  <c i="1" r="BC98"/>
  <c i="4" r="J38"/>
  <c i="1" r="AW99"/>
  <c i="5" r="F38"/>
  <c i="1" r="BA100"/>
  <c i="6" r="J38"/>
  <c i="1" r="AW101"/>
  <c i="8" r="F36"/>
  <c i="1" r="BA103"/>
  <c i="9" r="F39"/>
  <c i="1" r="BD104"/>
  <c i="11" r="J36"/>
  <c i="1" r="AW106"/>
  <c i="12" r="F36"/>
  <c i="1" r="BA107"/>
  <c i="12" r="F37"/>
  <c i="1" r="BB107"/>
  <c i="12" r="J36"/>
  <c i="1" r="AW107"/>
  <c i="12" r="F38"/>
  <c i="1" r="BC107"/>
  <c i="14" r="F37"/>
  <c i="1" r="BB111"/>
  <c i="14" r="F38"/>
  <c i="1" r="BC111"/>
  <c i="15" r="J36"/>
  <c i="1" r="AW112"/>
  <c i="15" r="F39"/>
  <c i="1" r="BD112"/>
  <c i="16" r="J36"/>
  <c i="1" r="AW113"/>
  <c i="16" r="F39"/>
  <c i="1" r="BD113"/>
  <c i="17" r="F37"/>
  <c i="1" r="BB114"/>
  <c i="17" r="F36"/>
  <c i="1" r="BA114"/>
  <c i="2" r="F37"/>
  <c i="1" r="BB97"/>
  <c i="6" r="F41"/>
  <c i="1" r="BD101"/>
  <c i="8" r="F39"/>
  <c i="1" r="BD103"/>
  <c i="10" r="J36"/>
  <c i="1" r="AW105"/>
  <c i="18" r="F39"/>
  <c i="1" r="BD116"/>
  <c r="BD115"/>
  <c i="13" r="J32"/>
  <c i="2" r="F38"/>
  <c i="1" r="BC97"/>
  <c i="6" r="F40"/>
  <c i="1" r="BC101"/>
  <c i="8" r="J36"/>
  <c i="1" r="AW103"/>
  <c i="9" r="F38"/>
  <c i="1" r="BC104"/>
  <c i="11" r="F36"/>
  <c i="1" r="BA106"/>
  <c i="11" r="F37"/>
  <c i="1" r="BB106"/>
  <c i="12" r="F39"/>
  <c i="1" r="BD107"/>
  <c r="AX108"/>
  <c i="14" r="J36"/>
  <c i="1" r="AW111"/>
  <c i="15" r="F36"/>
  <c i="1" r="BA112"/>
  <c i="15" r="F38"/>
  <c i="1" r="BC112"/>
  <c i="16" r="F37"/>
  <c i="1" r="BB113"/>
  <c i="16" r="F38"/>
  <c i="1" r="BC113"/>
  <c i="17" r="F38"/>
  <c i="1" r="BC114"/>
  <c i="18" r="F36"/>
  <c i="1" r="BA116"/>
  <c r="BA115"/>
  <c r="AW115"/>
  <c r="AS95"/>
  <c r="AS94"/>
  <c i="3" r="F41"/>
  <c i="1" r="BD98"/>
  <c i="4" r="F41"/>
  <c i="1" r="BD99"/>
  <c i="5" r="J38"/>
  <c i="1" r="AW100"/>
  <c i="6" r="F39"/>
  <c i="1" r="BB101"/>
  <c i="7" r="F37"/>
  <c i="1" r="BB102"/>
  <c i="9" r="F37"/>
  <c i="1" r="BB104"/>
  <c i="10" r="F38"/>
  <c i="1" r="BC105"/>
  <c i="18" r="F38"/>
  <c i="1" r="BC116"/>
  <c r="BC115"/>
  <c r="AY115"/>
  <c i="2" r="F36"/>
  <c i="1" r="BA97"/>
  <c i="7" r="F36"/>
  <c i="1" r="BA102"/>
  <c i="8" r="F37"/>
  <c i="1" r="BB103"/>
  <c i="10" r="F36"/>
  <c i="1" r="BA105"/>
  <c i="10" l="1" r="T147"/>
  <c i="11" r="R142"/>
  <c r="R130"/>
  <c i="10" r="R646"/>
  <c r="P147"/>
  <c i="12" r="R129"/>
  <c r="R128"/>
  <c i="9" r="R130"/>
  <c i="18" r="R127"/>
  <c i="11" r="T142"/>
  <c r="T130"/>
  <c i="17" r="P127"/>
  <c i="1" r="AU114"/>
  <c i="12" r="T129"/>
  <c r="T128"/>
  <c i="8" r="T138"/>
  <c r="T128"/>
  <c r="T127"/>
  <c i="17" r="T127"/>
  <c i="9" r="P130"/>
  <c i="1" r="AU104"/>
  <c i="15" r="R125"/>
  <c i="9" r="T130"/>
  <c i="17" r="BK127"/>
  <c r="J127"/>
  <c r="J98"/>
  <c i="12" r="P129"/>
  <c r="P128"/>
  <c i="1" r="AU107"/>
  <c i="16" r="P132"/>
  <c i="1" r="AU113"/>
  <c i="18" r="T127"/>
  <c i="7" r="R124"/>
  <c i="16" r="T162"/>
  <c r="T132"/>
  <c i="14" r="T123"/>
  <c i="10" r="P646"/>
  <c i="18" r="BK127"/>
  <c r="J127"/>
  <c i="8" r="R138"/>
  <c r="R128"/>
  <c r="R127"/>
  <c i="10" r="T646"/>
  <c i="15" r="P125"/>
  <c i="1" r="AU112"/>
  <c i="7" r="T124"/>
  <c i="2" r="BK124"/>
  <c r="J124"/>
  <c r="J98"/>
  <c i="8" r="P138"/>
  <c r="P128"/>
  <c r="P127"/>
  <c i="1" r="AU103"/>
  <c i="17" r="R127"/>
  <c i="16" r="R162"/>
  <c r="R132"/>
  <c i="7" r="P150"/>
  <c r="P124"/>
  <c i="1" r="AU102"/>
  <c i="11" r="P142"/>
  <c r="P130"/>
  <c i="1" r="AU106"/>
  <c i="18" r="P127"/>
  <c i="1" r="AU116"/>
  <c i="10" r="R147"/>
  <c r="R146"/>
  <c i="1" r="AG109"/>
  <c i="4" r="BK137"/>
  <c r="J137"/>
  <c r="J103"/>
  <c i="3" r="BK129"/>
  <c r="BK128"/>
  <c r="J128"/>
  <c r="J100"/>
  <c i="5" r="BK130"/>
  <c r="J130"/>
  <c r="J102"/>
  <c i="12" r="BK129"/>
  <c r="BK128"/>
  <c r="J128"/>
  <c i="18" r="J128"/>
  <c r="J99"/>
  <c i="16" r="J133"/>
  <c r="J99"/>
  <c i="1" r="AG112"/>
  <c i="15" r="J98"/>
  <c i="14" r="J133"/>
  <c r="J100"/>
  <c i="13" r="J41"/>
  <c i="11" r="BK130"/>
  <c r="J130"/>
  <c i="10" r="BK146"/>
  <c r="J146"/>
  <c r="J98"/>
  <c i="8" r="BK128"/>
  <c r="J128"/>
  <c r="J99"/>
  <c i="7" r="BK124"/>
  <c r="J124"/>
  <c i="6" r="J128"/>
  <c r="J101"/>
  <c i="5" r="J37"/>
  <c i="1" r="AV100"/>
  <c r="AT100"/>
  <c r="BD96"/>
  <c i="6" r="J34"/>
  <c i="1" r="AG101"/>
  <c i="7" r="J35"/>
  <c i="1" r="AV102"/>
  <c r="AT102"/>
  <c i="11" r="J35"/>
  <c i="1" r="AV106"/>
  <c r="AT106"/>
  <c i="16" r="F35"/>
  <c i="1" r="AZ113"/>
  <c i="2" r="J35"/>
  <c i="1" r="AV97"/>
  <c r="AT97"/>
  <c i="10" r="F35"/>
  <c i="1" r="AZ105"/>
  <c r="AG108"/>
  <c i="4" r="F37"/>
  <c i="1" r="AZ99"/>
  <c r="BA96"/>
  <c i="9" r="F35"/>
  <c i="1" r="AZ104"/>
  <c i="14" r="J35"/>
  <c i="1" r="AV111"/>
  <c r="AT111"/>
  <c i="17" r="F35"/>
  <c i="1" r="AZ114"/>
  <c i="18" r="J32"/>
  <c i="1" r="AG116"/>
  <c r="AG115"/>
  <c i="12" r="J32"/>
  <c i="1" r="AG107"/>
  <c i="2" r="F35"/>
  <c i="1" r="AZ97"/>
  <c i="9" r="J32"/>
  <c i="1" r="AG104"/>
  <c i="10" r="J35"/>
  <c i="1" r="AV105"/>
  <c r="AT105"/>
  <c r="AU96"/>
  <c i="4" r="J37"/>
  <c i="1" r="AV99"/>
  <c r="AT99"/>
  <c r="BB96"/>
  <c i="8" r="J35"/>
  <c i="1" r="AV103"/>
  <c r="AT103"/>
  <c i="12" r="J35"/>
  <c i="1" r="AV107"/>
  <c r="AT107"/>
  <c r="AN107"/>
  <c r="AT109"/>
  <c r="AN109"/>
  <c i="15" r="J35"/>
  <c i="1" r="AV112"/>
  <c r="AT112"/>
  <c r="AN112"/>
  <c r="BC110"/>
  <c r="AY110"/>
  <c r="BB110"/>
  <c r="AX110"/>
  <c i="18" r="F35"/>
  <c i="1" r="AZ116"/>
  <c r="AZ115"/>
  <c r="AV115"/>
  <c r="AT115"/>
  <c r="AN115"/>
  <c i="3" r="F37"/>
  <c i="1" r="AZ98"/>
  <c i="6" r="F37"/>
  <c i="1" r="AZ101"/>
  <c i="8" r="F35"/>
  <c i="1" r="AZ103"/>
  <c i="11" r="J32"/>
  <c i="1" r="AG106"/>
  <c i="12" r="F35"/>
  <c i="1" r="AZ107"/>
  <c i="13" r="F35"/>
  <c i="1" r="AZ109"/>
  <c r="AZ108"/>
  <c r="AV108"/>
  <c r="AT108"/>
  <c r="AN108"/>
  <c i="14" r="J32"/>
  <c i="1" r="AG111"/>
  <c i="15" r="F35"/>
  <c i="1" r="AZ112"/>
  <c i="17" r="J35"/>
  <c i="1" r="AV114"/>
  <c r="AT114"/>
  <c r="AU115"/>
  <c i="5" r="F37"/>
  <c i="1" r="AZ100"/>
  <c r="BC96"/>
  <c i="7" r="F35"/>
  <c i="1" r="AZ102"/>
  <c i="11" r="F35"/>
  <c i="1" r="AZ106"/>
  <c i="16" r="J35"/>
  <c i="1" r="AV113"/>
  <c r="AT113"/>
  <c i="3" r="J37"/>
  <c i="1" r="AV98"/>
  <c r="AT98"/>
  <c i="6" r="J37"/>
  <c i="1" r="AV101"/>
  <c r="AT101"/>
  <c i="7" r="J32"/>
  <c i="1" r="AG102"/>
  <c i="9" r="J35"/>
  <c i="1" r="AV104"/>
  <c r="AT104"/>
  <c i="14" r="F35"/>
  <c i="1" r="AZ111"/>
  <c i="16" r="J32"/>
  <c i="1" r="AG113"/>
  <c r="BA110"/>
  <c r="AW110"/>
  <c r="BD110"/>
  <c i="18" r="J35"/>
  <c i="1" r="AV116"/>
  <c r="AT116"/>
  <c r="AN116"/>
  <c i="10" l="1" r="P146"/>
  <c i="1" r="AU105"/>
  <c i="10" r="T146"/>
  <c i="4" r="BK129"/>
  <c r="J129"/>
  <c r="J101"/>
  <c i="12" r="J98"/>
  <c i="3" r="J129"/>
  <c r="J101"/>
  <c i="5" r="BK129"/>
  <c r="J129"/>
  <c r="J101"/>
  <c i="12" r="J129"/>
  <c r="J99"/>
  <c i="18" r="J98"/>
  <c r="J41"/>
  <c i="1" r="AN113"/>
  <c i="16" r="J41"/>
  <c i="1" r="AN111"/>
  <c i="15" r="J41"/>
  <c i="14" r="J41"/>
  <c i="1" r="AN106"/>
  <c i="11" r="J98"/>
  <c i="12" r="J41"/>
  <c i="11" r="J41"/>
  <c i="1" r="AN104"/>
  <c i="9" r="J41"/>
  <c i="8" r="BK127"/>
  <c r="J127"/>
  <c r="J98"/>
  <c i="1" r="AN102"/>
  <c i="7" r="J98"/>
  <c i="1" r="AN101"/>
  <c i="7" r="J41"/>
  <c i="6" r="J43"/>
  <c i="1" r="AU95"/>
  <c r="AU110"/>
  <c r="BC95"/>
  <c r="BA95"/>
  <c r="AW95"/>
  <c i="17" r="J32"/>
  <c i="1" r="AG114"/>
  <c r="AG110"/>
  <c r="AY96"/>
  <c r="AZ110"/>
  <c r="AV110"/>
  <c r="AT110"/>
  <c r="AN110"/>
  <c r="BD95"/>
  <c i="3" r="J34"/>
  <c i="1" r="AG98"/>
  <c r="BB95"/>
  <c i="2" r="J32"/>
  <c i="1" r="AG97"/>
  <c i="10" r="J32"/>
  <c i="1" r="AG105"/>
  <c r="AN105"/>
  <c r="AX96"/>
  <c r="AW96"/>
  <c r="AZ96"/>
  <c r="AV96"/>
  <c i="3" l="1" r="J43"/>
  <c i="2" r="J41"/>
  <c i="17" r="J41"/>
  <c i="5" r="BK128"/>
  <c r="J128"/>
  <c i="4" r="BK128"/>
  <c r="J128"/>
  <c i="10" r="J41"/>
  <c i="1" r="AN97"/>
  <c r="AU94"/>
  <c r="AN114"/>
  <c r="AN98"/>
  <c r="AX95"/>
  <c r="BC94"/>
  <c r="AY94"/>
  <c r="BD94"/>
  <c r="W33"/>
  <c r="AY95"/>
  <c r="BA94"/>
  <c r="W30"/>
  <c r="BB94"/>
  <c r="W31"/>
  <c i="5" r="J34"/>
  <c i="1" r="AG100"/>
  <c r="AN100"/>
  <c r="AT96"/>
  <c i="4" r="J34"/>
  <c i="1" r="AG99"/>
  <c i="8" r="J32"/>
  <c i="1" r="AG103"/>
  <c r="AN103"/>
  <c r="AZ95"/>
  <c i="5" l="1" r="J43"/>
  <c i="4" r="J43"/>
  <c i="5" r="J100"/>
  <c i="4" r="J100"/>
  <c i="8" r="J41"/>
  <c i="1" r="AN99"/>
  <c r="AW94"/>
  <c r="AK30"/>
  <c r="AX94"/>
  <c r="W32"/>
  <c r="AZ94"/>
  <c r="AV94"/>
  <c r="AK29"/>
  <c r="AG96"/>
  <c r="AV95"/>
  <c r="AT95"/>
  <c l="1" r="AN96"/>
  <c r="AT94"/>
  <c r="W29"/>
  <c r="AG95"/>
  <c r="AG94"/>
  <c r="AK26"/>
  <c r="AK35"/>
  <c l="1" r="AN95"/>
  <c r="AN94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<sst xmlns="http://schemas.openxmlformats.org/spreadsheetml/2006/main">
  <si>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</si>
  <si>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</si>
  <si>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</si>
  <si>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</si>
  <si>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</si>
  <si>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{b98c5c79-fea9-409b-aaba-ac7bb793e198}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</si>
  <si>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</si>
  <si>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</si>
  <si>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</si>
  <si>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</si>
  <si>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</si>
  <si>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</si>
  <si>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</si>
  <si>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</si>
  <si>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202503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</si>
  <si>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</si>
  <si>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</si>
  <si>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ZUŠ BEDŘICHA SMETANY čp.142, LITOMYŠL</t>
  </si>
  <si>
    <t>KSO:</t>
  </si>
  <si>
    <t>CC-CZ:</t>
  </si>
  <si>
    <t>Místo:</t>
  </si>
  <si>
    <t>Litomyšl</t>
  </si>
  <si>
    <t>Datum:</t>
  </si>
  <si>
    <t>6. 6. 2025</t>
  </si>
  <si>
    <t>Zadavatel:</t>
  </si>
  <si>
    <t>IČ:</t>
  </si>
  <si>
    <t>Město Litomyšl</t>
  </si>
  <si>
    <t>DIČ:</t>
  </si>
  <si>
    <t>Uchazeč:</t>
  </si>
  <si>
    <t>Vyplň údaj</t>
  </si>
  <si>
    <t>Projektant:</t>
  </si>
  <si>
    <t>21123934</t>
  </si>
  <si>
    <t>Ing. arch. Lucie Kubínková</t>
  </si>
  <si>
    <t>True</t>
  </si>
  <si>
    <t>Zpracovatel: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</si>
  <si>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</si>
  <si>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</si>
  <si>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</si>
  <si>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</si>
  <si>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</si>
  <si>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</si>
  <si>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</si>
  <si>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</si>
  <si>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</si>
  <si>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</si>
  <si>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</si>
  <si>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</si>
  <si>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</si>
  <si>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</si>
  <si>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</si>
  <si>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</si>
  <si>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</si>
  <si>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</si>
  <si>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</si>
  <si>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</si>
  <si>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</si>
  <si>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</si>
  <si>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</si>
  <si>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</si>
  <si>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</si>
  <si>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</si>
  <si>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</si>
  <si>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</si>
  <si>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</si>
  <si>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</si>
  <si>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</si>
  <si>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</si>
  <si>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</si>
  <si>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</si>
  <si>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</si>
  <si>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</si>
  <si>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</si>
  <si>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</si>
  <si>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</si>
  <si>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</si>
  <si>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</si>
  <si>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</si>
  <si>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</si>
  <si>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</si>
  <si>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</si>
  <si>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SO.01</t>
  </si>
  <si>
    <t>Stavební úpravy objektu (z důvodu vestavby do podkroví a umístění výtahu ), započitatelné náklady</t>
  </si>
  <si>
    <t>STA</t>
  </si>
  <si>
    <t>1</t>
  </si>
  <si>
    <t>{1e42b491-7336-48c4-bd01-8260d0947129}</t>
  </si>
  <si>
    <t>2</t>
  </si>
  <si>
    <t>SO.01 -01</t>
  </si>
  <si>
    <t xml:space="preserve"> Elektroinstalace</t>
  </si>
  <si>
    <t>Soupis</t>
  </si>
  <si>
    <t>{a46897cf-2d4f-4e1d-a029-7a2402d84eed}</t>
  </si>
  <si>
    <t>/</t>
  </si>
  <si>
    <t>3</t>
  </si>
  <si>
    <t>###NOINSERT###</t>
  </si>
  <si>
    <t>SO.01 -01A</t>
  </si>
  <si>
    <t>Rozvaděč RE</t>
  </si>
  <si>
    <t>{cedea673-ee24-4c94-b729-b666640cbdbe}</t>
  </si>
  <si>
    <t>SO.01 -01B</t>
  </si>
  <si>
    <t>Rozvaděč RH</t>
  </si>
  <si>
    <t>{c0d77cb3-9ae2-4fcc-a45a-d990251a6adb}</t>
  </si>
  <si>
    <t>SO.01 -01C</t>
  </si>
  <si>
    <t>Rozvaděč RP1</t>
  </si>
  <si>
    <t>{c3b92629-e750-4c3f-9eb8-166ef2e662e5}</t>
  </si>
  <si>
    <t>SO.01 -01D</t>
  </si>
  <si>
    <t>Rozvaděč RP2</t>
  </si>
  <si>
    <t>{2ba6c4a4-298c-47b2-9f0f-1145580d52eb}</t>
  </si>
  <si>
    <t>SO.01 -02</t>
  </si>
  <si>
    <t>Hromosvod (LPS)</t>
  </si>
  <si>
    <t>{94c1eecd-b5fa-4fd3-b8f1-5a33a279d98b}</t>
  </si>
  <si>
    <t>SO.01 -03</t>
  </si>
  <si>
    <t>Vzduchotechnika</t>
  </si>
  <si>
    <t>{a0db6aae-4450-4a5a-a260-f210198ad5eb}</t>
  </si>
  <si>
    <t>SO.01 -04</t>
  </si>
  <si>
    <t>Vytápění</t>
  </si>
  <si>
    <t>{8fbc3de2-025e-479d-b43c-226cbdaf4fa9}</t>
  </si>
  <si>
    <t>SO.01 -05</t>
  </si>
  <si>
    <t>Stavební úpravy 1.NP+2.NP z důvodu vestavbydo podkroví a umístění výtahu</t>
  </si>
  <si>
    <t>{658cd047-8dd7-4743-a6ca-70d9eb3cecc7}</t>
  </si>
  <si>
    <t>SO.01 -06</t>
  </si>
  <si>
    <t>Vnitřní kanalizace a vodovod</t>
  </si>
  <si>
    <t>{104704e3-c246-49af-a6d5-58e85d285182}</t>
  </si>
  <si>
    <t>SO.01 -07</t>
  </si>
  <si>
    <t>VRN</t>
  </si>
  <si>
    <t>{63734bfa-4bda-4a7a-83ff-7dcb60576bf4}</t>
  </si>
  <si>
    <t>SO.02</t>
  </si>
  <si>
    <t>Bezbariérový výtah, započitatelné náklady</t>
  </si>
  <si>
    <t>{fba9d733-5a7a-4b3f-9a4d-ccceb317a345}</t>
  </si>
  <si>
    <t>SO.02 -01</t>
  </si>
  <si>
    <t>Osobní výtah</t>
  </si>
  <si>
    <t>{8db7db8a-bafc-436e-839c-8da5608db80d}</t>
  </si>
  <si>
    <t>SO.03</t>
  </si>
  <si>
    <t>Stavební úpravy stávajících učeben 1NP a 2NP, nezapočitatelné náklady</t>
  </si>
  <si>
    <t>{5a0cfba6-2b32-4824-b1ef-eadb4606c5c1}</t>
  </si>
  <si>
    <t>SO.03 -01</t>
  </si>
  <si>
    <t>Elektroinstalace</t>
  </si>
  <si>
    <t>{9b71c53a-e308-4b1c-8c3d-47c539055922}</t>
  </si>
  <si>
    <t>SO.03 -02</t>
  </si>
  <si>
    <t>Vytápění třídy 1.NP + 2NP</t>
  </si>
  <si>
    <t>{b70c7671-c1a0-49c4-b1d8-b1ddd61970c8}</t>
  </si>
  <si>
    <t>SO.03 -03</t>
  </si>
  <si>
    <t>Stavební úpravy 1.NP+2.NP stávajících učeben</t>
  </si>
  <si>
    <t>{ab2ad89f-4111-4d5c-87da-60540b062923}</t>
  </si>
  <si>
    <t>SO.03 -04</t>
  </si>
  <si>
    <t>Slaboproud + generální klíč</t>
  </si>
  <si>
    <t>{65d17c59-8986-4fdf-bc00-242ae674173d}</t>
  </si>
  <si>
    <t>SO.04</t>
  </si>
  <si>
    <t>Plynovodní přípojka, započitatelné náklady</t>
  </si>
  <si>
    <t>{30248365-c7d2-42c5-9eb1-3d07df82f391}</t>
  </si>
  <si>
    <t>SO.04 -01</t>
  </si>
  <si>
    <t>Plynovodní přípojka</t>
  </si>
  <si>
    <t>{c8063cb1-7a67-44e5-9474-fd68dad57b17}</t>
  </si>
  <si>
    <t>KRYCÍ LIST SOUPISU PRACÍ</t>
  </si>
  <si>
    <t>Objekt:</t>
  </si>
  <si>
    <t>SO.01 - Stavební úpravy objektu (z důvodu vestavby do podkroví a umístění výtahu ), započitatelné náklady</t>
  </si>
  <si>
    <t>Soupis:</t>
  </si>
  <si>
    <t xml:space="preserve">SO.01 -01 -  Elektroinstalace</t>
  </si>
  <si>
    <t>69138494</t>
  </si>
  <si>
    <t>Petr Kovář</t>
  </si>
  <si>
    <t>REKAPITULACE ČLENĚNÍ SOUPISU PRACÍ</t>
  </si>
  <si>
    <t>Kód dílu - Popis</t>
  </si>
  <si>
    <t>Cena celkem [CZK]</t>
  </si>
  <si>
    <t>Náklady ze soupisu prací</t>
  </si>
  <si>
    <t>-1</t>
  </si>
  <si>
    <t>HSV - Svítidla</t>
  </si>
  <si>
    <t>M - Práce a dodávky M</t>
  </si>
  <si>
    <t xml:space="preserve">    741 - Elektroinstalace</t>
  </si>
  <si>
    <t xml:space="preserve">      9 - Ostatní konstrukce a práce, bourání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</si>
  <si>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</si>
  <si>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</si>
  <si>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</si>
  <si>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</si>
  <si>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</si>
  <si>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</si>
  <si>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</si>
  <si>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</si>
  <si>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</si>
  <si>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</si>
  <si>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</si>
  <si>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</si>
  <si>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</si>
  <si>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</si>
  <si>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Svítidla</t>
  </si>
  <si>
    <t>ROZPOCET</t>
  </si>
  <si>
    <t>M</t>
  </si>
  <si>
    <t>34835013</t>
  </si>
  <si>
    <t>svítidlo LED nouzové vestavné baterie 3h</t>
  </si>
  <si>
    <t>kus</t>
  </si>
  <si>
    <t>CS ÚRS 2025 01</t>
  </si>
  <si>
    <t>32</t>
  </si>
  <si>
    <t>16</t>
  </si>
  <si>
    <t>1467894359</t>
  </si>
  <si>
    <t>PP</t>
  </si>
  <si>
    <t>K</t>
  </si>
  <si>
    <t>741370034</t>
  </si>
  <si>
    <t>Montáž svítidlo žárovkové bytové nástěnné přisazené 2 zdroje nouzové</t>
  </si>
  <si>
    <t>-1252086222</t>
  </si>
  <si>
    <t>Montáž svítidel žárovkových se zapojením vodičů bytových nebo společenských místností nástěnných přisazených 2 zdroje nouzové</t>
  </si>
  <si>
    <t>NAB5</t>
  </si>
  <si>
    <t>zavěšené svítidlo/1200X240 DIR/INDIR LED 5100 38W 840 DALI vw</t>
  </si>
  <si>
    <t>poptávka</t>
  </si>
  <si>
    <t>1483636399</t>
  </si>
  <si>
    <t>4</t>
  </si>
  <si>
    <t>NAB6</t>
  </si>
  <si>
    <t>přisazené sv./2250X31x35 DIR/INDIR LED 6000 35W 940 DALI vw</t>
  </si>
  <si>
    <t>-211746829</t>
  </si>
  <si>
    <t>5</t>
  </si>
  <si>
    <t>741372022</t>
  </si>
  <si>
    <t>Montáž svítidlo LED interiérové přisazené nástěnné hranaté nebo kruhové přes 0,09 do 0,36 m2 se zapojením vodičů</t>
  </si>
  <si>
    <t>547422192</t>
  </si>
  <si>
    <t>Montáž svítidel s integrovaným zdrojem LED se zapojením vodičů interiérových přisazených nástěnných hranatých nebo kruhových, plochy přes 0,09 do 0,36 m2</t>
  </si>
  <si>
    <t>6</t>
  </si>
  <si>
    <t>NAB1</t>
  </si>
  <si>
    <t>Bodové sv. 3Fadaptér, 3500 35W zoom DALI 3000/4000K</t>
  </si>
  <si>
    <t>Poptávka</t>
  </si>
  <si>
    <t>745260909</t>
  </si>
  <si>
    <t>7</t>
  </si>
  <si>
    <t>741372042</t>
  </si>
  <si>
    <t>Montáž svítidlo LED interiérové přisazené stropní páskové lištové se zapojením vodičů</t>
  </si>
  <si>
    <t>m</t>
  </si>
  <si>
    <t>-160268677</t>
  </si>
  <si>
    <t>Montáž svítidel s integrovaným zdrojem LED se zapojením vodičů interiérových přisazených stropních páskových lištových</t>
  </si>
  <si>
    <t>8</t>
  </si>
  <si>
    <t>R301</t>
  </si>
  <si>
    <t>zdroj pro napájení LED pásků 12V</t>
  </si>
  <si>
    <t>-1152996487</t>
  </si>
  <si>
    <t>9</t>
  </si>
  <si>
    <t>34774012</t>
  </si>
  <si>
    <t>LED pásek 12V do 10W/m</t>
  </si>
  <si>
    <t>1858693599</t>
  </si>
  <si>
    <t>10</t>
  </si>
  <si>
    <t>34825042</t>
  </si>
  <si>
    <t>spojka LED pásků 8/10mm 2 pin</t>
  </si>
  <si>
    <t>1365301019</t>
  </si>
  <si>
    <t>11</t>
  </si>
  <si>
    <t>R302</t>
  </si>
  <si>
    <t>Hliníkový profil pro LED pásek</t>
  </si>
  <si>
    <t>272978029</t>
  </si>
  <si>
    <t>34825041</t>
  </si>
  <si>
    <t>konektor napájení LED pásků 8mm IP 20 2 pin</t>
  </si>
  <si>
    <t>-1470689776</t>
  </si>
  <si>
    <t>13</t>
  </si>
  <si>
    <t>741372113</t>
  </si>
  <si>
    <t>Montáž svítidlo LED interiérové vestavné stěnové páskové se zapojením vodičů</t>
  </si>
  <si>
    <t>727953027</t>
  </si>
  <si>
    <t>Montáž svítidel s integrovaným zdrojem LED se zapojením vodičů interiérových vestavných stěnových páskových</t>
  </si>
  <si>
    <t>14</t>
  </si>
  <si>
    <t>40461016</t>
  </si>
  <si>
    <t>detektor pohybu stropní 360°</t>
  </si>
  <si>
    <t>256</t>
  </si>
  <si>
    <t>64</t>
  </si>
  <si>
    <t>291632287</t>
  </si>
  <si>
    <t>15</t>
  </si>
  <si>
    <t>741311004</t>
  </si>
  <si>
    <t>Montáž čidlo pohybu nástěnné se zapojením vodičů</t>
  </si>
  <si>
    <t>1890971489</t>
  </si>
  <si>
    <t>Montáž spínačů speciálních se zapojením vodičů čidla pohybu nástěnného</t>
  </si>
  <si>
    <t>741371823</t>
  </si>
  <si>
    <t>Demontáž osvětlovacího modulového systému zářivkového dl přes 1100 mm bez zachování funkčnosti</t>
  </si>
  <si>
    <t>1228188432</t>
  </si>
  <si>
    <t>Demontáž svítidel bez zachování funkčnosti (do suti) interiérových modulového systému zářivkových, délky přes 1100 mm</t>
  </si>
  <si>
    <t>Práce a dodávky M</t>
  </si>
  <si>
    <t>741</t>
  </si>
  <si>
    <t>17</t>
  </si>
  <si>
    <t>741120811</t>
  </si>
  <si>
    <t>Demontáž vodič Cu izolovaný plný a laněný žíla 0,35-16 mm2 pod omítkou</t>
  </si>
  <si>
    <t>-1528425644</t>
  </si>
  <si>
    <t>Demontáž vodičů izolovaných měděných uložených pod omítku plných a laněných průřezu žíly 0,35 až 16 mm2</t>
  </si>
  <si>
    <t>18</t>
  </si>
  <si>
    <t>741311803</t>
  </si>
  <si>
    <t>Demontáž spínačů nástěnných normálních do 10 A bezšroubových bez zachování funkčnosti do 2 svorek</t>
  </si>
  <si>
    <t>-166034018</t>
  </si>
  <si>
    <t>Demontáž spínačů bez zachování funkčnosti (do suti) nástěnných, pro prostředí normální do 10 A, připojení bezšroubové do 2 svorek</t>
  </si>
  <si>
    <t>19</t>
  </si>
  <si>
    <t>741315813</t>
  </si>
  <si>
    <t>Demontáž zásuvek domovních normální prostředí do 16A zapuštěných bezšroubových bez zachování funkčnosti 2P+PE</t>
  </si>
  <si>
    <t>7897092</t>
  </si>
  <si>
    <t>Demontáž zásuvek bez zachování funkčnosti (do suti) domovních polozapuštěných nebo zapuštěných, pro prostředí normální do 16 A, připojení bezšroubové 2P+PE</t>
  </si>
  <si>
    <t>20</t>
  </si>
  <si>
    <t>42914112</t>
  </si>
  <si>
    <t>ventilátor axiální stěnový skříň z plastu zpožděný doběh IP44 13-17W D 100mm</t>
  </si>
  <si>
    <t>1225868741</t>
  </si>
  <si>
    <t>751111012</t>
  </si>
  <si>
    <t>Montáž ventilátoru axiálního nízkotlakého nástěnného základního D přes 100 do 200 mm</t>
  </si>
  <si>
    <t>64818870</t>
  </si>
  <si>
    <t>Montáž ventilátoru axiálního nízkotlakého nástěnného základního, průměru přes 100 do 200 mm</t>
  </si>
  <si>
    <t>22</t>
  </si>
  <si>
    <t>R303</t>
  </si>
  <si>
    <t>Zásuvka 230V/16A kompletní</t>
  </si>
  <si>
    <t>ks</t>
  </si>
  <si>
    <t>1993316029</t>
  </si>
  <si>
    <t>23</t>
  </si>
  <si>
    <t>R304</t>
  </si>
  <si>
    <t>Zásuvka 230V/16A s ochranou proti přepětí kompletní</t>
  </si>
  <si>
    <t>851662396</t>
  </si>
  <si>
    <t>24</t>
  </si>
  <si>
    <t>741313001</t>
  </si>
  <si>
    <t>Montáž zásuvka (polo)zapuštěná bezšroubové připojení 2P+PE se zapojením vodičů</t>
  </si>
  <si>
    <t>1724110339</t>
  </si>
  <si>
    <t>Montáž zásuvek domovních se zapojením vodičů bezšroubové připojení polozapuštěných nebo zapuštěných 10/16 A, provedení 2P + PE</t>
  </si>
  <si>
    <t>25</t>
  </si>
  <si>
    <t>NAB4</t>
  </si>
  <si>
    <t>Bezdrátový 4 tlačítkový nástěnný vypínač</t>
  </si>
  <si>
    <t>-674221750</t>
  </si>
  <si>
    <t>26</t>
  </si>
  <si>
    <t>NAB7</t>
  </si>
  <si>
    <t>Pohybový a světlostní senzor s DALI jednotkou</t>
  </si>
  <si>
    <t>-1919681385</t>
  </si>
  <si>
    <t>27</t>
  </si>
  <si>
    <t>NAB8</t>
  </si>
  <si>
    <t>Bezdrátová DALI jednotka</t>
  </si>
  <si>
    <t>546530994</t>
  </si>
  <si>
    <t>28</t>
  </si>
  <si>
    <t>NAB9</t>
  </si>
  <si>
    <t>3F lišta DALI 3M</t>
  </si>
  <si>
    <t>1976595698</t>
  </si>
  <si>
    <t>29</t>
  </si>
  <si>
    <t>NAB10</t>
  </si>
  <si>
    <t>3F lišta DALI 2M</t>
  </si>
  <si>
    <t>90666185</t>
  </si>
  <si>
    <t>30</t>
  </si>
  <si>
    <t>NAB11</t>
  </si>
  <si>
    <t>3F lišta DALI 1M</t>
  </si>
  <si>
    <t>-1712533720</t>
  </si>
  <si>
    <t>31</t>
  </si>
  <si>
    <t>R305</t>
  </si>
  <si>
    <t>Spínač řazení č.1</t>
  </si>
  <si>
    <t>626044154</t>
  </si>
  <si>
    <t>R306</t>
  </si>
  <si>
    <t>Přepínač řazení č.6</t>
  </si>
  <si>
    <t>685258740</t>
  </si>
  <si>
    <t>33</t>
  </si>
  <si>
    <t>R307</t>
  </si>
  <si>
    <t>Přepínač křížový řazení č.7</t>
  </si>
  <si>
    <t>-1624969759</t>
  </si>
  <si>
    <t>34</t>
  </si>
  <si>
    <t>741310001</t>
  </si>
  <si>
    <t>Montáž spínač nástěnný 1-jednopólový prostředí normální se zapojením vodičů</t>
  </si>
  <si>
    <t>2000123180</t>
  </si>
  <si>
    <t>Montáž spínačů jedno nebo dvoupólových nástěnných se zapojením vodičů, pro prostředí normální spínačů, řazení 1-jednopólových</t>
  </si>
  <si>
    <t>35</t>
  </si>
  <si>
    <t>741310022</t>
  </si>
  <si>
    <t>Montáž přepínač nástěnný 6-střídavý prostředí normální se zapojením vodičů</t>
  </si>
  <si>
    <t>-776110392</t>
  </si>
  <si>
    <t>Montáž spínačů jedno nebo dvoupólových nástěnných se zapojením vodičů, pro prostředí normální přepínačů, řazení 6-střídavých</t>
  </si>
  <si>
    <t>36</t>
  </si>
  <si>
    <t>741310025</t>
  </si>
  <si>
    <t>Montáž přepínač nástěnný 7-křížový prostředí normální se zapojením vodičů</t>
  </si>
  <si>
    <t>-2132421972</t>
  </si>
  <si>
    <t>Montáž spínačů jedno nebo dvoupólových nástěnných se zapojením vodičů, pro prostředí normální přepínačů, řazení 7-křížových</t>
  </si>
  <si>
    <t>37</t>
  </si>
  <si>
    <t>34571450</t>
  </si>
  <si>
    <t>krabice pod omítku PVC přístrojová kruhová D 70mm</t>
  </si>
  <si>
    <t>513911012</t>
  </si>
  <si>
    <t>38</t>
  </si>
  <si>
    <t>34571521</t>
  </si>
  <si>
    <t>krabice pod omítku PVC odbočná kruhová D 70mm s víčkem a svorkovnicí</t>
  </si>
  <si>
    <t>2121863804</t>
  </si>
  <si>
    <t>39</t>
  </si>
  <si>
    <t>741112001</t>
  </si>
  <si>
    <t>Montáž krabice zapuštěná plastová kruhová</t>
  </si>
  <si>
    <t>-321421706</t>
  </si>
  <si>
    <t>Montáž krabic elektroinstalačních bez napojení na trubky a lišty, demontáže a montáže víčka a přístroje protahovacích nebo odbočných zapuštěných plastových kruhových do zdiva</t>
  </si>
  <si>
    <t>40</t>
  </si>
  <si>
    <t>2000001218</t>
  </si>
  <si>
    <t>SYKFY 3x2x0,5</t>
  </si>
  <si>
    <t>128</t>
  </si>
  <si>
    <t>-799770953</t>
  </si>
  <si>
    <t>41</t>
  </si>
  <si>
    <t>220280221</t>
  </si>
  <si>
    <t>Montáž kabelu bytového uloženého v trubkách nebo lištách SYKFY 5 x 2 x 0,5 mm</t>
  </si>
  <si>
    <t>-1092753087</t>
  </si>
  <si>
    <t>Montáž kabelu uloženého v trubkách nebo v lištách včetně odvinutí kabelu z bubnu, natáhnutí, odříznutí, zaizolování a zatažení do trubek nebo lišt, pročištění trubky, prozvonění a označení kabelu SYKFY 5 x 2 x 0,5 mm</t>
  </si>
  <si>
    <t>42</t>
  </si>
  <si>
    <t>SNL.SLZ01Y</t>
  </si>
  <si>
    <t>Napájecí zdroj pro pisoáry</t>
  </si>
  <si>
    <t>-1637938512</t>
  </si>
  <si>
    <t>Napájecí zdroj</t>
  </si>
  <si>
    <t>43</t>
  </si>
  <si>
    <t>741330823</t>
  </si>
  <si>
    <t>Montáž relé-proudový zdroj</t>
  </si>
  <si>
    <t>1610998667</t>
  </si>
  <si>
    <t>Montáž relé doplňkových prvků proudového zdroje</t>
  </si>
  <si>
    <t>44</t>
  </si>
  <si>
    <t>34111030</t>
  </si>
  <si>
    <t>kabel instalační jádro Cu plné izolace PVC plášť PVC 450/750V (CYKY) 3x1,5mm2</t>
  </si>
  <si>
    <t>500477845</t>
  </si>
  <si>
    <t>45</t>
  </si>
  <si>
    <t>741122001</t>
  </si>
  <si>
    <t>Montáž kabel Cu bez ukončení uložený pod omítku plný plochý 2x1 až 1,5 mm2 (např. CYKYLo)</t>
  </si>
  <si>
    <t>-2120370010</t>
  </si>
  <si>
    <t>Montáž kabelů měděných bez ukončení uložených pod omítku plných plochých nebo bezhalogenových (např. CYKYLo) počtu a průřezu žil 2x1 až 1,5 mm2</t>
  </si>
  <si>
    <t>46</t>
  </si>
  <si>
    <t>34111036</t>
  </si>
  <si>
    <t>kabel instalační jádro Cu plné izolace PVC plášť PVC 450/750V (CYKY) 3x2,5mm2</t>
  </si>
  <si>
    <t>-651776181</t>
  </si>
  <si>
    <t>47</t>
  </si>
  <si>
    <t>741122005</t>
  </si>
  <si>
    <t>Montáž kabel Cu bez ukončení uložený pod omítku plný plochý 3x1 až 2,5 mm2 (např. CYKYLo)</t>
  </si>
  <si>
    <t>-1403144760</t>
  </si>
  <si>
    <t>Montáž kabelů měděných bez ukončení uložených pod omítku plných plochých nebo bezhalogenových (např. CYKYLo) počtu a průřezu žil 3x1 až 2,5 mm2</t>
  </si>
  <si>
    <t>48</t>
  </si>
  <si>
    <t>34111098</t>
  </si>
  <si>
    <t>kabel instalační jádro Cu plné izolace PVC plášť PVC 450/750V (CYKY) 5x4mm2</t>
  </si>
  <si>
    <t>1594566981</t>
  </si>
  <si>
    <t>49</t>
  </si>
  <si>
    <t>34111100</t>
  </si>
  <si>
    <t>kabel instalační jádro Cu plné izolace PVC plášť PVC 450/750V (CYKY) 5x6mm2</t>
  </si>
  <si>
    <t>1786205535</t>
  </si>
  <si>
    <t>50</t>
  </si>
  <si>
    <t>741122032</t>
  </si>
  <si>
    <t>Montáž kabel Cu bez ukončení uložený pod omítku plný kulatý 5x4 až 6 mm2 (např. CYKY)</t>
  </si>
  <si>
    <t>1825310978</t>
  </si>
  <si>
    <t>Montáž kabelů měděných bez ukončení uložených pod omítku plných kulatých (např. CYKY), počtu a průřezu žil 5x4 až 6 mm2</t>
  </si>
  <si>
    <t>51</t>
  </si>
  <si>
    <t>34111080</t>
  </si>
  <si>
    <t>kabel instalační jádro Cu plné izolace PVC plášť PVC 450/750V (CYKY) 4x16mm2</t>
  </si>
  <si>
    <t>1458453064</t>
  </si>
  <si>
    <t>52</t>
  </si>
  <si>
    <t>741122034</t>
  </si>
  <si>
    <t>Montáž kabel Cu bez ukončení uložený pod omítku plný kulatý 5x25 až 35 mm2 (např. CYKY)</t>
  </si>
  <si>
    <t>-1725950407</t>
  </si>
  <si>
    <t>Montáž kabelů měděných bez ukončení uložených pod omítku plných kulatých (např. CYKY), počtu a průřezu žil 5x25 až 35 mm2</t>
  </si>
  <si>
    <t>53</t>
  </si>
  <si>
    <t>741130001</t>
  </si>
  <si>
    <t>Ukončení vodič izolovaný do 2,5 mm2 v rozváděči nebo na přístroji</t>
  </si>
  <si>
    <t>48301552</t>
  </si>
  <si>
    <t>Ukončení vodičů izolovaných s označením a zapojením v rozváděči nebo na přístroji, průřezu žíly do 2,5 mm2</t>
  </si>
  <si>
    <t>54</t>
  </si>
  <si>
    <t>741130003</t>
  </si>
  <si>
    <t>Ukončení vodič izolovaný do 4 mm2 v rozváděči nebo na přístroji</t>
  </si>
  <si>
    <t>-20653552</t>
  </si>
  <si>
    <t>Ukončení vodičů izolovaných s označením a zapojením v rozváděči nebo na přístroji, průřezu žíly do 4 mm2</t>
  </si>
  <si>
    <t>55</t>
  </si>
  <si>
    <t>741130004</t>
  </si>
  <si>
    <t>Ukončení vodič izolovaný do 6 mm2 v rozváděči nebo na přístroji</t>
  </si>
  <si>
    <t>-1411925586</t>
  </si>
  <si>
    <t>Ukončení vodičů izolovaných s označením a zapojením v rozváděči nebo na přístroji, průřezu žíly do 6 mm2</t>
  </si>
  <si>
    <t>56</t>
  </si>
  <si>
    <t>741130006</t>
  </si>
  <si>
    <t>Ukončení vodič izolovaný do 16 mm2 v rozváděči nebo na přístroji</t>
  </si>
  <si>
    <t>-589005062</t>
  </si>
  <si>
    <t>Ukončení vodičů izolovaných s označením a zapojením v rozváděči nebo na přístroji, průřezu žíly do 16 mm2</t>
  </si>
  <si>
    <t>57</t>
  </si>
  <si>
    <t>R308</t>
  </si>
  <si>
    <t>Sestava podlahové zásuvky (vybavení 4x230V s ochran.kolíkem a přepěťovou ochranou)</t>
  </si>
  <si>
    <t>-1519919967</t>
  </si>
  <si>
    <t>58</t>
  </si>
  <si>
    <t>R309</t>
  </si>
  <si>
    <t>Montáž sestavy podlahových zásuvek se zapojením vodičů</t>
  </si>
  <si>
    <t>-1671193752</t>
  </si>
  <si>
    <t>Montáž podlahových zásuvek se zapojením vodičů 10/16 A, provedení 2P + PE</t>
  </si>
  <si>
    <t>59</t>
  </si>
  <si>
    <t>37414130</t>
  </si>
  <si>
    <t>zvonek bytový</t>
  </si>
  <si>
    <t>-52804161</t>
  </si>
  <si>
    <t>60</t>
  </si>
  <si>
    <t>220320201</t>
  </si>
  <si>
    <t>Montáž zvonku pro vnitřní použití na střídavý nebo stejnosměrný proud napětí 3 až 24 V</t>
  </si>
  <si>
    <t>-1591405437</t>
  </si>
  <si>
    <t>61</t>
  </si>
  <si>
    <t>220320233</t>
  </si>
  <si>
    <t>Montáž tlačítka pro zvonky</t>
  </si>
  <si>
    <t>666902897</t>
  </si>
  <si>
    <t>Montáž příslušenství zvonku tlačítka</t>
  </si>
  <si>
    <t>62</t>
  </si>
  <si>
    <t>34562900</t>
  </si>
  <si>
    <t>svorka ochranná 6226-30 6mm2 25A</t>
  </si>
  <si>
    <t>-131722712</t>
  </si>
  <si>
    <t>P</t>
  </si>
  <si>
    <t>Poznámka k položce:_x000d_
MET svorkovnice</t>
  </si>
  <si>
    <t>63</t>
  </si>
  <si>
    <t>741231012</t>
  </si>
  <si>
    <t>Montáž svorkovnice do rozvaděčů - ochranná</t>
  </si>
  <si>
    <t>-2063874492</t>
  </si>
  <si>
    <t>Montáž svorkovnic do rozváděčů s popisnými štítky se zapojením vodičů na jedné straně ochranných</t>
  </si>
  <si>
    <t>HZS2232</t>
  </si>
  <si>
    <t>Hodinová zúčtovací sazba elektrikář odborný</t>
  </si>
  <si>
    <t>hod</t>
  </si>
  <si>
    <t>512</t>
  </si>
  <si>
    <t>1102238444</t>
  </si>
  <si>
    <t>Hodinové zúčtovací sazby profesí PSV provádění stavebních instalací elektrikář odborný</t>
  </si>
  <si>
    <t>Poznámka k položce:_x000d_
Práce při demontážích stávajících elektrických přístrojů, svítidel, kabelů a dokončovací práce na elektrickém zařízení</t>
  </si>
  <si>
    <t>65</t>
  </si>
  <si>
    <t>741810003</t>
  </si>
  <si>
    <t>Celková prohlídka elektrického rozvodu a zařízení přes 0,5 do 1 milionu Kč</t>
  </si>
  <si>
    <t>685407721</t>
  </si>
  <si>
    <t>Zkoušky a prohlídky elektrických rozvodů a zařízení celková prohlídka a vyhotovení revizní zprávy pro objem montážních prací přes 500 do 1000 tis. Kč</t>
  </si>
  <si>
    <t>Ostatní konstrukce a práce, bourání</t>
  </si>
  <si>
    <t>66</t>
  </si>
  <si>
    <t>977332112</t>
  </si>
  <si>
    <t>Frézování drážek ve stěnách z cihel do 50x50 mm</t>
  </si>
  <si>
    <t>-2127163530</t>
  </si>
  <si>
    <t>Frézování drážek pro vodiče ve stěnách z cihel, rozměru do 50x50 mm</t>
  </si>
  <si>
    <t>Úroveň 3:</t>
  </si>
  <si>
    <t>SO.01 -01A - Rozvaděč RE</t>
  </si>
  <si>
    <t xml:space="preserve">    741 - Demontáže</t>
  </si>
  <si>
    <t xml:space="preserve">    743 - Rozvaděč RE</t>
  </si>
  <si>
    <t xml:space="preserve">      21-M - Zkoušky a revize</t>
  </si>
  <si>
    <t>1512841</t>
  </si>
  <si>
    <t>ROZV.NEPRIM.MER. NR212/NKD7D/NSX250-125A</t>
  </si>
  <si>
    <t>CS ÚRS 2024 01</t>
  </si>
  <si>
    <t>-937405617</t>
  </si>
  <si>
    <t>Demontáže</t>
  </si>
  <si>
    <t>741211817</t>
  </si>
  <si>
    <t>Demontáž rozvodnic kovových pod omítkou s krytím do IPx4 plochou přes 0,8 m2</t>
  </si>
  <si>
    <t>1357808506</t>
  </si>
  <si>
    <t>Demontáž rozvodnic kovových, uložených pod omítkou, krytí do IPx 4, plochy přes 0,8 m2</t>
  </si>
  <si>
    <t>743</t>
  </si>
  <si>
    <t>741210101</t>
  </si>
  <si>
    <t>Montáž rozvaděčů litinových, hliníkových nebo plastových sestava do 50 kg</t>
  </si>
  <si>
    <t>2004973594</t>
  </si>
  <si>
    <t>Montáž rozvaděčů litinových, hliníkových nebo plastových bez zapojení vodičů sestavy hmotnosti do 50 kg</t>
  </si>
  <si>
    <t>741990062</t>
  </si>
  <si>
    <t>Utěsnění skříňových rozváděčů a řídících skříní</t>
  </si>
  <si>
    <t>581313438</t>
  </si>
  <si>
    <t>Ostatní doplňkové práce elektromontážní dokončovací práce (čistění a konzervace) utěsnění skříňových rozváděčů a řídících skříní</t>
  </si>
  <si>
    <t>21-M</t>
  </si>
  <si>
    <t>Zkoušky a revize</t>
  </si>
  <si>
    <t>210280101</t>
  </si>
  <si>
    <t>Kontrola rozváděčů nn silových hmotnosti do 200 kg</t>
  </si>
  <si>
    <t>-170779351</t>
  </si>
  <si>
    <t>Zkoušky a prohlídky rozvodných zařízení kontrola rozváděčů nn, (1 pole) silových, hmotnosti do 200 kg</t>
  </si>
  <si>
    <t>SO.01 -01B - Rozvaděč RH</t>
  </si>
  <si>
    <t>PSV - Práce a dodávky PSV</t>
  </si>
  <si>
    <t xml:space="preserve">    743 - Rozvaděč RH</t>
  </si>
  <si>
    <t>PSV</t>
  </si>
  <si>
    <t>Práce a dodávky PSV</t>
  </si>
  <si>
    <t>-1485770342</t>
  </si>
  <si>
    <t>741322821</t>
  </si>
  <si>
    <t>Demontáž jistič jednopólový nn do 63 A bez krytu nebo s krytem</t>
  </si>
  <si>
    <t>-105239315</t>
  </si>
  <si>
    <t>Demontáž jističů jednopólových nn bez signálního kontaktu do 63 A bez krytu nebo s krytem</t>
  </si>
  <si>
    <t>741331811</t>
  </si>
  <si>
    <t>Demontáž stykač stejnosměrný vestavný jednopólový do 100 A</t>
  </si>
  <si>
    <t>-517304911</t>
  </si>
  <si>
    <t>Demontáž stykačů nn stejnosměrných vestavných jednopólových do 100 A</t>
  </si>
  <si>
    <t>35711012</t>
  </si>
  <si>
    <t>rozvodnice zapuštěná, plné dveře, IP41, 54 modulárních jednotek, vč. N/pE</t>
  </si>
  <si>
    <t>432348698</t>
  </si>
  <si>
    <t>34535098</t>
  </si>
  <si>
    <t>spínač trojpólový páčkový zapuštěný, řazení 3</t>
  </si>
  <si>
    <t>-348361270</t>
  </si>
  <si>
    <t>35889541</t>
  </si>
  <si>
    <t>svodič přepětí - výměnný modul, 230V, signalizace, na DIN lištu</t>
  </si>
  <si>
    <t>1014453649</t>
  </si>
  <si>
    <t>35829007</t>
  </si>
  <si>
    <t>chránič proudový 4 pólový 40A typ A 0,03A</t>
  </si>
  <si>
    <t>1631153123</t>
  </si>
  <si>
    <t>35822111</t>
  </si>
  <si>
    <t>jistič 1-pólový 16 A vypínací charakteristika B vypínací schopnost 10 kA</t>
  </si>
  <si>
    <t>-1841473197</t>
  </si>
  <si>
    <t>35822166</t>
  </si>
  <si>
    <t>jistič 3-pólový 16 A vypínací charakteristika C vypínací schopnost 10 kA</t>
  </si>
  <si>
    <t>-721614775</t>
  </si>
  <si>
    <t>35822404</t>
  </si>
  <si>
    <t>jistič 3-pólový 32 A vypínací charakteristika B vypínací schopnost 10 kA</t>
  </si>
  <si>
    <t>-439271593</t>
  </si>
  <si>
    <t>35822186</t>
  </si>
  <si>
    <t>jistič 3-pólový 63 A vypínací charakteristika B vypínací schopnost 10 kA</t>
  </si>
  <si>
    <t>-1433619758</t>
  </si>
  <si>
    <t>1000140232</t>
  </si>
  <si>
    <t>OLI-10B-1N-030A Proudový chránič s nadproudovou ochranou</t>
  </si>
  <si>
    <t>materiály online</t>
  </si>
  <si>
    <t>-1424872992</t>
  </si>
  <si>
    <t>10B-1N-030A Proudový chránič s nadproudovou ochranou</t>
  </si>
  <si>
    <t>741210001</t>
  </si>
  <si>
    <t>Montáž rozvodnice oceloplechová nebo plastová běžná do 20 kg</t>
  </si>
  <si>
    <t>-1130851153</t>
  </si>
  <si>
    <t>Montáž rozvodnic oceloplechových nebo plastových bez zapojení vodičů běžných, hmotnosti do 20 kg</t>
  </si>
  <si>
    <t>741310561</t>
  </si>
  <si>
    <t>Montáž vypínač tří/čtyřpól výkonový pojistkový do 63 A bez zapojení vodičů</t>
  </si>
  <si>
    <t>-900701974</t>
  </si>
  <si>
    <t>Montáž spínačů tří nebo čtyřpólových vypínačů výkonových pojistkových, do 63 A</t>
  </si>
  <si>
    <t>741321043</t>
  </si>
  <si>
    <t>Montáž proudových chráničů čtyřpólových nn do 63 A ve skříni se zapojením vodičů</t>
  </si>
  <si>
    <t>2125928306</t>
  </si>
  <si>
    <t>Montáž proudových chráničů se zapojením vodičů čtyřpólových nn do 63 A ve skříni</t>
  </si>
  <si>
    <t>741321003</t>
  </si>
  <si>
    <t>Montáž proudových chráničů dvoupólových nn do 25 A ve skříni se zapojením vodičů</t>
  </si>
  <si>
    <t>2089874958</t>
  </si>
  <si>
    <t>Montáž proudových chráničů se zapojením vodičů dvoupólových nn do 25 A ve skříni</t>
  </si>
  <si>
    <t>741322072</t>
  </si>
  <si>
    <t>Montáž svodiče přepětí nn typ 2 třípólových dvoudílných s vložením modulu se zapojením vodičů</t>
  </si>
  <si>
    <t>945192897</t>
  </si>
  <si>
    <t>Montáž přepěťových ochran nn se zapojením vodičů svodiče přepětí - typ 2 třípólových dvoudílných s vložením modulu</t>
  </si>
  <si>
    <t>741320105</t>
  </si>
  <si>
    <t>Montáž jističů jednopólových nn do 25 A ve skříni se zapojením vodičů</t>
  </si>
  <si>
    <t>538485328</t>
  </si>
  <si>
    <t>Montáž jističů se zapojením vodičů jednopólových nn do 25 A ve skříni</t>
  </si>
  <si>
    <t>741320175</t>
  </si>
  <si>
    <t>Montáž jističů třípólových nn do 63 A ve skříni se zapojením vodičů</t>
  </si>
  <si>
    <t>-1509878076</t>
  </si>
  <si>
    <t>Montáž jističů se zapojením vodičů třípólových nn do 63 A ve skříni</t>
  </si>
  <si>
    <t>-1491339184</t>
  </si>
  <si>
    <t>-1533767925</t>
  </si>
  <si>
    <t>SO.01 -01C - Rozvaděč RP1</t>
  </si>
  <si>
    <t xml:space="preserve">    743 - Rozvaděč Rp1</t>
  </si>
  <si>
    <t xml:space="preserve">      M - Práce a dodávky M</t>
  </si>
  <si>
    <t>Rozvaděč Rp1</t>
  </si>
  <si>
    <t>35713142</t>
  </si>
  <si>
    <t>rozvodnice zapuštěná, průhledné dveře, 4 řady, šířka 14 modulárních jednotek</t>
  </si>
  <si>
    <t>-1155113663</t>
  </si>
  <si>
    <t>-374663140</t>
  </si>
  <si>
    <t>1865657082</t>
  </si>
  <si>
    <t>1505058368</t>
  </si>
  <si>
    <t>-1107337483</t>
  </si>
  <si>
    <t>321090140</t>
  </si>
  <si>
    <t>1867382678</t>
  </si>
  <si>
    <t>SO.01 -01D - Rozvaděč RP2</t>
  </si>
  <si>
    <t xml:space="preserve">    743 - Rozvaděč Rp2</t>
  </si>
  <si>
    <t>Rozvaděč Rp2</t>
  </si>
  <si>
    <t>1823306481</t>
  </si>
  <si>
    <t>-265617743</t>
  </si>
  <si>
    <t>35822403</t>
  </si>
  <si>
    <t>jistič 3-pólový 25 A vypínací charakteristika B vypínací schopnost 10 kA</t>
  </si>
  <si>
    <t>-1362488560</t>
  </si>
  <si>
    <t>-1633621423</t>
  </si>
  <si>
    <t>-1761912447</t>
  </si>
  <si>
    <t>-1640260567</t>
  </si>
  <si>
    <t>455048038</t>
  </si>
  <si>
    <t>-1167466760</t>
  </si>
  <si>
    <t>SO.01 -02 - Hromosvod (LPS)</t>
  </si>
  <si>
    <t>743 - Dodávky</t>
  </si>
  <si>
    <t xml:space="preserve">    741 - Elektromontáže</t>
  </si>
  <si>
    <t xml:space="preserve">    58-M - Revize vyhrazených technických zařízení</t>
  </si>
  <si>
    <t>Dodávky</t>
  </si>
  <si>
    <t>35441070</t>
  </si>
  <si>
    <t>tyč jímací s rovným koncem 2000mm FeZn</t>
  </si>
  <si>
    <t>174274037</t>
  </si>
  <si>
    <t>35441072</t>
  </si>
  <si>
    <t>drát D 8mm FeZn pro hromosvod</t>
  </si>
  <si>
    <t>kg</t>
  </si>
  <si>
    <t>741728497</t>
  </si>
  <si>
    <t>35442185</t>
  </si>
  <si>
    <t>držák oddáleného hromosvodu FeZn T</t>
  </si>
  <si>
    <t>-336052800</t>
  </si>
  <si>
    <t>35441703</t>
  </si>
  <si>
    <t>podpěra vedení hromosvodu na hřebenáče, nerez</t>
  </si>
  <si>
    <t>-357361874</t>
  </si>
  <si>
    <t>35441860</t>
  </si>
  <si>
    <t>svorka FeZn k jímací tyči - 4 šrouby</t>
  </si>
  <si>
    <t>-96024303</t>
  </si>
  <si>
    <t>35441875</t>
  </si>
  <si>
    <t>svorka křížová pro vodič D 6-10mm</t>
  </si>
  <si>
    <t>228036431</t>
  </si>
  <si>
    <t>35441905</t>
  </si>
  <si>
    <t>svorka připojovací k připojení okapových žlabů</t>
  </si>
  <si>
    <t>203553754</t>
  </si>
  <si>
    <t>35431015</t>
  </si>
  <si>
    <t>svorka uzemnění FeZn zkušební, spoj hromosvod/uzemnění</t>
  </si>
  <si>
    <t>-828352980</t>
  </si>
  <si>
    <t>35441986</t>
  </si>
  <si>
    <t>svorka odbočovací a spojovací pro pásek 30x4mm, FeZn</t>
  </si>
  <si>
    <t>1014956223</t>
  </si>
  <si>
    <t>35442062</t>
  </si>
  <si>
    <t>pás zemnící 30x4mm FeZn</t>
  </si>
  <si>
    <t>-1688503672</t>
  </si>
  <si>
    <t>35441865</t>
  </si>
  <si>
    <t>svorka FeZn k zemnící tyči - D 28mm</t>
  </si>
  <si>
    <t>-1647841470</t>
  </si>
  <si>
    <t>35442090</t>
  </si>
  <si>
    <t>tyč zemnící 2m FeZn</t>
  </si>
  <si>
    <t>547159901</t>
  </si>
  <si>
    <t>Elektromontáže</t>
  </si>
  <si>
    <t>218220201</t>
  </si>
  <si>
    <t>Demontáž tyčí jímacích délky do 3 m ze střešního hřebenu</t>
  </si>
  <si>
    <t>-1861954106</t>
  </si>
  <si>
    <t>Demontáž hromosvodného vedení jímacích tyčí délky do 3 m ze střešního hřebenu</t>
  </si>
  <si>
    <t>741421811</t>
  </si>
  <si>
    <t>Demontáž drátu nebo lana svodového vedení D do 8 mm kolmý svod</t>
  </si>
  <si>
    <t>-1061998655</t>
  </si>
  <si>
    <t>Demontáž hromosvodného vedení bez zachování funkčnosti svodových drátů nebo lan kolmého svodu, průměru do 8 mm</t>
  </si>
  <si>
    <t>741421843</t>
  </si>
  <si>
    <t>Demontáž svorky šroubové hromosvodné se 2 šrouby</t>
  </si>
  <si>
    <t>91109829</t>
  </si>
  <si>
    <t>Demontáž hromosvodného vedení bez zachování funkčnosti svorek šroubových se 2 šrouby</t>
  </si>
  <si>
    <t>741421851</t>
  </si>
  <si>
    <t>Demontáž vedení hromosvodné-podpěra střešní pod hřeben</t>
  </si>
  <si>
    <t>1422451016</t>
  </si>
  <si>
    <t>Demontáž hromosvodného vedení podpěr střešního vedení pod hřeben</t>
  </si>
  <si>
    <t>741430004</t>
  </si>
  <si>
    <t>Montáž tyč jímací délky do 3 m na střešní hřeben</t>
  </si>
  <si>
    <t>-49983062</t>
  </si>
  <si>
    <t>Montáž jímacích tyčí délky do 3 m, na střešní hřeben</t>
  </si>
  <si>
    <t>741420001</t>
  </si>
  <si>
    <t>Montáž drát nebo lano hromosvodné svodové D do 10 mm s podpěrou</t>
  </si>
  <si>
    <t>-702667440</t>
  </si>
  <si>
    <t>Montáž hromosvodného vedení svodových drátů nebo lan s podpěrami, Ø do 10 mm</t>
  </si>
  <si>
    <t>741420101</t>
  </si>
  <si>
    <t>Montáž držáků oddáleného vedení do zdiva</t>
  </si>
  <si>
    <t>-27691276</t>
  </si>
  <si>
    <t>Montáž oddáleného vedení držáků do zdiva</t>
  </si>
  <si>
    <t>741420022</t>
  </si>
  <si>
    <t>Montáž svorka hromosvodná se 3 a více šrouby</t>
  </si>
  <si>
    <t>30056169</t>
  </si>
  <si>
    <t>Montáž hromosvodného vedení svorek se 3 a více šrouby</t>
  </si>
  <si>
    <t>741420054</t>
  </si>
  <si>
    <t>Montáž vedení hromosvodné-tvarování prvku</t>
  </si>
  <si>
    <t>-968430420</t>
  </si>
  <si>
    <t>Montáž hromosvodného vedení ochranných prvků tvarování prvků</t>
  </si>
  <si>
    <t>Poznámka k položce:_x000d_
Tvatování jímače 0,5m pod úhlem 45 stupňů. Tvarování ostatních ohybů hromosvodového vedení</t>
  </si>
  <si>
    <t>741410021</t>
  </si>
  <si>
    <t>Montáž pásku uzemňovacího průřezu do 120 mm2 v městské zástavbě v zemi</t>
  </si>
  <si>
    <t>1782950733</t>
  </si>
  <si>
    <t>Montáž uzemňovacího vedení s upevněním, propojením a připojením pomocí svorek v zemi s izolací spojů pásku průřezu do 120 mm2 v městské zástavbě</t>
  </si>
  <si>
    <t>741440031</t>
  </si>
  <si>
    <t>Montáž tyč zemnicí dl do 2 m</t>
  </si>
  <si>
    <t>-180518630</t>
  </si>
  <si>
    <t>Montáž zemnicích desek a tyčí s připojením na svodové nebo uzemňovací vedení bez příslušenství tyčí, délky do 2 m</t>
  </si>
  <si>
    <t>384672606</t>
  </si>
  <si>
    <t>Poznámka k položce:_x000d_
Dokončovací práce na soustavě hromosvodu</t>
  </si>
  <si>
    <t>58-M</t>
  </si>
  <si>
    <t>Revize vyhrazených technických zařízení</t>
  </si>
  <si>
    <t>580106010</t>
  </si>
  <si>
    <t>Měření zemního přechodového odporu uzemnění ochranného nebo pracovního</t>
  </si>
  <si>
    <t>měření</t>
  </si>
  <si>
    <t>-919221330</t>
  </si>
  <si>
    <t>Měření při revizích zemního přechodového odporu uzemnění ochranného nebo pracovního</t>
  </si>
  <si>
    <t>Poznámka k položce:_x000d_
Měření jednotlivých uzemnění</t>
  </si>
  <si>
    <t>741810001</t>
  </si>
  <si>
    <t>Celková prohlídka elektrického rozvodu a zařízení do 100 000,- Kč</t>
  </si>
  <si>
    <t>-1992121364</t>
  </si>
  <si>
    <t>Zkoušky a prohlídky elektrických rozvodů a zařízení celková prohlídka a vyhotovení revizní zprávy pro objem montážních prací do 100 tis. Kč</t>
  </si>
  <si>
    <t>SO.01 -03 - Vzduchotechnika</t>
  </si>
  <si>
    <t>Ing. Marek Nos</t>
  </si>
  <si>
    <t>MARIO DESIGN s.r.o., Hodakova 653/13, 66 441 Troub</t>
  </si>
  <si>
    <t>PSV - Práce a dodávk - PSV - Práce a dodávk</t>
  </si>
  <si>
    <t xml:space="preserve">    713 - Izolace tepeln - 713 - Izolace tepeln</t>
  </si>
  <si>
    <t xml:space="preserve">    751 - Vzduchotechnik - 751 - Vzduchotechnik</t>
  </si>
  <si>
    <t xml:space="preserve">      D1 - </t>
  </si>
  <si>
    <t xml:space="preserve">    OST - Ostatní - OST - Ostatní</t>
  </si>
  <si>
    <t>PSV - Práce a dodávk</t>
  </si>
  <si>
    <t>713 - Izolace tepeln</t>
  </si>
  <si>
    <t>751 000 001</t>
  </si>
  <si>
    <t xml:space="preserve">Tepelná  izolace minerání vata tl. 40mm, s AL folií , hustota 40kg/m3</t>
  </si>
  <si>
    <t>m2</t>
  </si>
  <si>
    <t>713 492 151</t>
  </si>
  <si>
    <t>Mtž izolace tepelné potrubní pásy nebo rohožemi a Al folií stažených AL páskou</t>
  </si>
  <si>
    <t>URS2025/I</t>
  </si>
  <si>
    <t>751 000 002</t>
  </si>
  <si>
    <t>Požární izolace minerání vlna tl. 50 mm EI 30, s černou AL folií, hustota 66kg/m3, typ B, na horizontální kruhové potrubí, včetně montážního a spojovacího materiálu, certifikátu</t>
  </si>
  <si>
    <t>751 - Vzduchotechnik</t>
  </si>
  <si>
    <t>D1</t>
  </si>
  <si>
    <t>751 000 003</t>
  </si>
  <si>
    <t>Rekuperační jednotka průtok vzduchu P/O=370/370m3/h ve vnitřním standardním provedení, podlahová s rotačním rekuperátorem, elektrickým ohřívačem, filtrací F7/G4 a ventilátory s EC motory vč. integrované regulace, kanálové čidlo CO2, nástěnného ovladače, d</t>
  </si>
  <si>
    <t xml:space="preserve">Rekuperační jednotka průtok vzduchu P/O=370/370m3/h ve vnitřním standardním provedení, podlahová s rotačním rekuperátorem, elektrickým ohřívačem, filtrací F7/G4 a ventilátory s EC motory vč. integrované regulace, kanálové čidlo CO2, nástěnného ovladače, datový kabel 4P4C/RJ10-30m, standard  VZT 1.01</t>
  </si>
  <si>
    <t>751 611 114</t>
  </si>
  <si>
    <t>Montáž centrální vzduchotechnické jednotky s rekuperací tepla stojaté do 500 m3/h</t>
  </si>
  <si>
    <t>751 000 004</t>
  </si>
  <si>
    <t>Tlumič hluku kruhový polypropylenový DN 200, tl. izolace 50mm, délka 1m, Db=15/29/28/24/28/31/19/11 dBA</t>
  </si>
  <si>
    <t>751 344 112</t>
  </si>
  <si>
    <t>Montáž tlumiče hluku pro kruhové potrubí do D 200mm</t>
  </si>
  <si>
    <t>751 000 005</t>
  </si>
  <si>
    <t>Těsná zpětná klapka s magnetem, dvojité břitové těsnění DN200</t>
  </si>
  <si>
    <t>751 514 662</t>
  </si>
  <si>
    <t>Montáž škrticí nebo zpětné klapky D 100-200mm</t>
  </si>
  <si>
    <t>42 981 267</t>
  </si>
  <si>
    <t>Výfuková hlavice pozinkovaná DN 200</t>
  </si>
  <si>
    <t>751 514 762</t>
  </si>
  <si>
    <t>Mtž stříšky výfukové hlavice do 200mm</t>
  </si>
  <si>
    <t>751 000 006</t>
  </si>
  <si>
    <t>Střešní průchod izolovaný kaučuk tl.20mm, objímka, podstavec, DN240-800</t>
  </si>
  <si>
    <t>42 974 007</t>
  </si>
  <si>
    <t>Protidešťová sací stříška pozinkovaná se sítem DN200</t>
  </si>
  <si>
    <t>751 514 762.1</t>
  </si>
  <si>
    <t>Mtž stříšky nebo výfukové hlavice do 200mm</t>
  </si>
  <si>
    <t>751 000 007</t>
  </si>
  <si>
    <t>Vyústka komfortní bílá jednořadá s regulací R1 do kruhového potrubí, 625x75mm</t>
  </si>
  <si>
    <t>751 311 112</t>
  </si>
  <si>
    <t>Montáž vyústi čtyřhranné do kruhového potrubí do 0,08 m2</t>
  </si>
  <si>
    <t>751 000 008</t>
  </si>
  <si>
    <t>Textilní vyústka kruhová šedá DN200-8000mm, mikroperforce, závěs na Al lištu, kruhové obruče, závěsy 1m</t>
  </si>
  <si>
    <t>751 311 301</t>
  </si>
  <si>
    <t>Montáž vyústi textilní kruhové do DN200</t>
  </si>
  <si>
    <t>751 000 009</t>
  </si>
  <si>
    <t>Radiální nástěnný ventilátor na omítku se zpětnou klapkou, Qv=80m3/h, pext=100Pa</t>
  </si>
  <si>
    <t>751 122 011</t>
  </si>
  <si>
    <t>Montáž ventilátoru radiálního nízkotlakého nástěnného základního D do 100mm</t>
  </si>
  <si>
    <t>751 000 010</t>
  </si>
  <si>
    <t>Diagonální ventilátor se zpětnou klapkou a manžetami, Qv=210m3/h, pext=150Pa, DN125</t>
  </si>
  <si>
    <t>751 133 012</t>
  </si>
  <si>
    <t>Montáž ventilátoru diagonálního nízkotlakého potrubního základního D do 200mm</t>
  </si>
  <si>
    <t>42 981 023</t>
  </si>
  <si>
    <t>Výfuková hlavice pozinkovaná DN 160</t>
  </si>
  <si>
    <t>751 000 012</t>
  </si>
  <si>
    <t>Střešní průchod izolovaný kaučuk tl.20mm, objímka, podstavec, DN200-800</t>
  </si>
  <si>
    <t>751 000 013</t>
  </si>
  <si>
    <t>Tlumič hluku kruhový DN 125, tl. izolace 50mm, délka 600</t>
  </si>
  <si>
    <t>751 000 014</t>
  </si>
  <si>
    <t>Tlumič hluku kruhový DN 125, tl. izolace 50mm, délka 900</t>
  </si>
  <si>
    <t>RGL.7901</t>
  </si>
  <si>
    <t>Talířový ventil přívod/odvod vzduchu DN 100mm</t>
  </si>
  <si>
    <t>751 322 011</t>
  </si>
  <si>
    <t>Montáž talířového ventilu D do 100mm</t>
  </si>
  <si>
    <t>68</t>
  </si>
  <si>
    <t>751 000 015</t>
  </si>
  <si>
    <t>trouba spirálně vinutá Pz D 100mm, vč. tvarovek 10%, tř."C"</t>
  </si>
  <si>
    <t>70</t>
  </si>
  <si>
    <t>751 511 181</t>
  </si>
  <si>
    <t>Mtž potrubí plech skupiny I kruh bez příruby tloušťky plechu 0,6 mm D do 100 mm</t>
  </si>
  <si>
    <t>72</t>
  </si>
  <si>
    <t>751 000 016</t>
  </si>
  <si>
    <t>trouba spirálně vinutá Pz D 125mm, vč. tvarovek 30%, tř."C"</t>
  </si>
  <si>
    <t>74</t>
  </si>
  <si>
    <t>751 511 182</t>
  </si>
  <si>
    <t>Mtž potrubí plech skupiny I kruh bez příruby tloušťky plechu 0,6 mm D do 200 mm</t>
  </si>
  <si>
    <t>76</t>
  </si>
  <si>
    <t>751 000 017</t>
  </si>
  <si>
    <t>trouba spirálně vinutá Pz D 160mm, vč. tvarovek 20%, tř."C"</t>
  </si>
  <si>
    <t>78</t>
  </si>
  <si>
    <t>80</t>
  </si>
  <si>
    <t>751 000 018</t>
  </si>
  <si>
    <t>trouba spirálně vinutá Pz D 200mm, vč. tvarovek 20%, tř."C"</t>
  </si>
  <si>
    <t>82</t>
  </si>
  <si>
    <t>84</t>
  </si>
  <si>
    <t>751 581 352</t>
  </si>
  <si>
    <t>Protipožární prostup stěnou kruhového potrubí DN200</t>
  </si>
  <si>
    <t>86</t>
  </si>
  <si>
    <t>OST - Ostatní</t>
  </si>
  <si>
    <t>751 000 020</t>
  </si>
  <si>
    <t>Doprava horizontální</t>
  </si>
  <si>
    <t>sb</t>
  </si>
  <si>
    <t>88</t>
  </si>
  <si>
    <t>751 000 021</t>
  </si>
  <si>
    <t>Doprava vertikální</t>
  </si>
  <si>
    <t>90</t>
  </si>
  <si>
    <t>751 000 022</t>
  </si>
  <si>
    <t>Zaregulování</t>
  </si>
  <si>
    <t>h</t>
  </si>
  <si>
    <t>92</t>
  </si>
  <si>
    <t>751 000 023</t>
  </si>
  <si>
    <t>Komplexní zkoušky</t>
  </si>
  <si>
    <t>94</t>
  </si>
  <si>
    <t>751 000 024</t>
  </si>
  <si>
    <t>Zaškolení</t>
  </si>
  <si>
    <t>96</t>
  </si>
  <si>
    <t>751 000 025</t>
  </si>
  <si>
    <t>Položkově nespecifikované a drobný spojovací materiál včetně montáže</t>
  </si>
  <si>
    <t>98</t>
  </si>
  <si>
    <t>SO.01 -04 - Vytápění</t>
  </si>
  <si>
    <t>CM projekt s.r.o. , Bratislavská 5, Hustopeče u Br</t>
  </si>
  <si>
    <t>713 - Izolace tepelné</t>
  </si>
  <si>
    <t>716 - Požární prvky</t>
  </si>
  <si>
    <t>731 - Kotelny</t>
  </si>
  <si>
    <t>732 - Strojovny</t>
  </si>
  <si>
    <t>733 - Rozvod potrubí</t>
  </si>
  <si>
    <t>734 - Armatury</t>
  </si>
  <si>
    <t>735 - Otopná tělesa</t>
  </si>
  <si>
    <t>736 - Podlahové vytápění</t>
  </si>
  <si>
    <t>767 - Konstrukce zámečnické</t>
  </si>
  <si>
    <t>799 - Ostatní</t>
  </si>
  <si>
    <t>713</t>
  </si>
  <si>
    <t>Izolace tepelné</t>
  </si>
  <si>
    <t>722181212RT5</t>
  </si>
  <si>
    <t>Izolace vodovodního potrubí návleková z trubic z pěnového polyetylenu, tloušťka stěny 9 mm, d 15 mm</t>
  </si>
  <si>
    <t>RTS 24/ I</t>
  </si>
  <si>
    <t>Poznámka k položce:_x000d_
V položce je kalkulována dodávka izolační trubice, spon a lepicí pásky.</t>
  </si>
  <si>
    <t>722181212RT6</t>
  </si>
  <si>
    <t>Izolace vodovodního potrubí návleková z trubic z pěnového polyetylenu, tloušťka stěny 9 mm, d 18 mm</t>
  </si>
  <si>
    <t>722181212RT7</t>
  </si>
  <si>
    <t>Izolace vodovodního potrubí návleková z trubic z pěnového polyetylenu, tloušťka stěny 9 mm, d 22 mm</t>
  </si>
  <si>
    <t>631433002R</t>
  </si>
  <si>
    <t xml:space="preserve">pouzdro potrubní minerální vlákno; povrchová úprava Al fólie; vnitřní průměr 28,0 mm; tl. izolace 20,0 mm; provozní teplota  do 200 °C; tepelná vodivost (10°C) 0,0330 W/mK; tepelná vodivost (40°C) 0,037 W/mK; tepelná vodivost (50°C) 0,039 W/mK</t>
  </si>
  <si>
    <t>631433103R</t>
  </si>
  <si>
    <t xml:space="preserve">pouzdro potrubní minerální vlákno; povrchová úprava Al fólie; vnitřní průměr 35,0 mm; tl. izolace 25,0 mm; provozní teplota  do 200 °C; tepelná vodivost (10°C) 0,0330 W/mK; tepelná vodivost (40°C) 0,037 W/mK; tepelná vodivost (50°C) 0,039 W/mK</t>
  </si>
  <si>
    <t>631433104R</t>
  </si>
  <si>
    <t xml:space="preserve">pouzdro potrubní minerální vlákno; povrchová úprava Al fólie; vnitřní průměr 42,0 mm; tl. izolace 25,0 mm; provozní teplota  do 200 °C; tepelná vodivost (10°C) 0,0330 W/mK; tepelná vodivost (40°C) 0,037 W/mK; tepelná vodivost (50°C) 0,039 W/mK</t>
  </si>
  <si>
    <t>998713101R00</t>
  </si>
  <si>
    <t>Přesun hmot pro izolace tepelné v objektech výšky do 6 m</t>
  </si>
  <si>
    <t>t</t>
  </si>
  <si>
    <t>Poznámka k položce:_x000d_
50 m vodorovně</t>
  </si>
  <si>
    <t>716</t>
  </si>
  <si>
    <t>Požární prvky</t>
  </si>
  <si>
    <t>24633211R</t>
  </si>
  <si>
    <t>tmel akrylátový; těsnicí, požární; š. spáry od 5 mm; pro interiér; expandující; barva šedá; přilnavost k materiálům beton, omítky, sádrokarton, zdivo; přetíratelný</t>
  </si>
  <si>
    <t>28650014R</t>
  </si>
  <si>
    <t>manžeta těsnicí požárně ochranná, trubní; lakovaný plech vyplněný laminátem; D trubky = 110 mm; DN 120; hl. 60 mm</t>
  </si>
  <si>
    <t>731</t>
  </si>
  <si>
    <t>Kotelny</t>
  </si>
  <si>
    <t>731100002T00</t>
  </si>
  <si>
    <t>Průchod střechou DN125</t>
  </si>
  <si>
    <t>Vlastní</t>
  </si>
  <si>
    <t>731054077T00</t>
  </si>
  <si>
    <t>odkouření průchod střechou - pro vodorovné střechy</t>
  </si>
  <si>
    <t>731054130T00</t>
  </si>
  <si>
    <t>odkouření kaox.trubka 80/125, délka 1000mm</t>
  </si>
  <si>
    <t>731054140T00</t>
  </si>
  <si>
    <t>odkouření kaox.koleno 87° 80/125</t>
  </si>
  <si>
    <t>731249500T00</t>
  </si>
  <si>
    <t>Montáž odkouření kotle</t>
  </si>
  <si>
    <t>soubor</t>
  </si>
  <si>
    <t>731249126R00</t>
  </si>
  <si>
    <t xml:space="preserve">Montáž ocelových kotlů do 50 kW (100 kW) na kapalná a plynná paliva  přes 35 do 52 kW</t>
  </si>
  <si>
    <t>78000203T00</t>
  </si>
  <si>
    <t>Příložné čidlo teploty</t>
  </si>
  <si>
    <t>723274027T00</t>
  </si>
  <si>
    <t>odkouřen Koaxiální trubka D80/125 - 250mm</t>
  </si>
  <si>
    <t>811T00</t>
  </si>
  <si>
    <t>Uvedení kotle do provozu</t>
  </si>
  <si>
    <t>484173149T</t>
  </si>
  <si>
    <t>ZÁVĚSNÝ KONDENZAČNÍ PLYNOVÝ KOTEL (S JMENOVITÝM TEPELNÝM VÝKONEM PŘI 80/60°C,45,0 kW), (46,3 kW, 4,90 m3//h, DN20). ROZMĚRY (ŠxVxH) 45x76,6x37,7 cm. PŘIPOJENÍ G1</t>
  </si>
  <si>
    <t>484173200T</t>
  </si>
  <si>
    <t>Obslužná jednotka regulace</t>
  </si>
  <si>
    <t>484173201T</t>
  </si>
  <si>
    <t>Externí modul ekvitermní regulace</t>
  </si>
  <si>
    <t>484173220T</t>
  </si>
  <si>
    <t>Vnější sonda ekvitermní</t>
  </si>
  <si>
    <t>484173288T</t>
  </si>
  <si>
    <t>odkouření revizní koleno 87°pr.80/125mm</t>
  </si>
  <si>
    <t>484173294T</t>
  </si>
  <si>
    <t>odkouřen Vertikální komínová koncovka pro koax. systém 80/125mm, dl.1,1m, 0,7m nad střechu</t>
  </si>
  <si>
    <t>KHA7180801251 Vertikální komínová koncovka pro koax. systém 80/125mm, dl.1,1m, 0,7m nad střechu</t>
  </si>
  <si>
    <t>998731101R00</t>
  </si>
  <si>
    <t>Přesun hmot pro kotelny umístěné ve výšce (hloubce) do 6 m</t>
  </si>
  <si>
    <t>Poznámka k položce:_x000d_
vodorovně do 50 m</t>
  </si>
  <si>
    <t>732</t>
  </si>
  <si>
    <t>Strojovny</t>
  </si>
  <si>
    <t>732100304T00</t>
  </si>
  <si>
    <t>sdružený rozdělovač/sběrač 80/80 kombin.RS 3TO 3m3/h, D+M</t>
  </si>
  <si>
    <t>732111175T00</t>
  </si>
  <si>
    <t>Izolace pro hydraulický anuloid</t>
  </si>
  <si>
    <t>732111216T00</t>
  </si>
  <si>
    <t>Stojanová podpěra, výškově nastavitelná</t>
  </si>
  <si>
    <t>732111224T00</t>
  </si>
  <si>
    <t>Izolace pro rozdělovač a sběrač, D+M</t>
  </si>
  <si>
    <t>732199100RM1</t>
  </si>
  <si>
    <t>Montáž orientačních štítků s dodávkou orientačního štítku</t>
  </si>
  <si>
    <t>732423522T00</t>
  </si>
  <si>
    <t>ELEKTRONICKÉ OBĚHOVÉ 25-40 m = 2,4 m3//h, H = 4,0 m, PŘIPOJENÍ DN25_x000d_
 (m/min.=1,06 m³/hod, Δp/min.= 20,00 kPa, 230 V, AC, PŘÍKON 3-18 W</t>
  </si>
  <si>
    <t>732423502T00</t>
  </si>
  <si>
    <t>ELEKTRONICKÉ OBĚHOVÉ 25-40 m = 2,4 m3//h, H = 4,0 m, PŘIPOJENÍ DN25</t>
  </si>
  <si>
    <t>484387521R</t>
  </si>
  <si>
    <t xml:space="preserve">ohřívač vody zásobníkový nepřímotopný stacionární s bočním vývodem, bez příruby; ohřev výkonným výměníkem pro TUV  z externího zdroje; objem 115 l; výška 1 046 mm; pr. 524 mm; teplosměn.plocha 1,45 m2; doba ohřevu výměníkem z 10°C na 60 °C 17 min</t>
  </si>
  <si>
    <t>998732101R00</t>
  </si>
  <si>
    <t>Přesun hmot pro strojovny v objektech výšky do 6 m</t>
  </si>
  <si>
    <t>733</t>
  </si>
  <si>
    <t>Rozvod potrubí</t>
  </si>
  <si>
    <t>733113113R00</t>
  </si>
  <si>
    <t xml:space="preserve">Potrubí z trubek závitových příplatek k ceně za zhotovení přípojky z ocelových trubek závitových,  ,  , DN 15</t>
  </si>
  <si>
    <t>733163102R00</t>
  </si>
  <si>
    <t>Potrubí z měděných trubek měděné potrubí, D 15 mm, s 1,0 mm, pájení pomocí kapilárních pájecích tvarovek</t>
  </si>
  <si>
    <t>Poznámka k položce:_x000d_
včetně tvarovek, bez zednických výpomocí_x000d_
Včetně pomocného lešení o výšce podlahy do 1900 mm a pro zatížení do 1,5 kPa.</t>
  </si>
  <si>
    <t>733163103R00</t>
  </si>
  <si>
    <t>Potrubí z měděných trubek měděné potrubí, D 18 mm, s 1,0 mm, pájení pomocí kapilárních pájecích tvarovek</t>
  </si>
  <si>
    <t>733163104R00</t>
  </si>
  <si>
    <t>Potrubí z měděných trubek měděné potrubí, D 22 mm, s 1,0 mm, pájení pomocí kapilárních pájecích tvarovek</t>
  </si>
  <si>
    <t>733163105R00</t>
  </si>
  <si>
    <t>Potrubí z měděných trubek měděné potrubí, D 28 mm, s 1,5 mm, pájení pomocí kapilárních pájecích tvarovek</t>
  </si>
  <si>
    <t>733163106R00</t>
  </si>
  <si>
    <t>Potrubí z měděných trubek měděné potrubí, D 35 mm, s 1,5 mm, pájení pomocí kapilárních pájecích tvarovek</t>
  </si>
  <si>
    <t>733163107R00</t>
  </si>
  <si>
    <t>Potrubí z měděných trubek měděné potrubí, D 42 mm, s 1,5 mm, pájení pomocí kapilárních pájecích tvarovek</t>
  </si>
  <si>
    <t>998733101R00</t>
  </si>
  <si>
    <t>Přesun hmot pro rozvody potrubí v objektech výšky do 6 m</t>
  </si>
  <si>
    <t>734</t>
  </si>
  <si>
    <t>Armatury</t>
  </si>
  <si>
    <t>734191752TO</t>
  </si>
  <si>
    <t>Ventil regulační vyvažovací DN 25 kvs-8,43m3/h, PN25, s vypouštěním</t>
  </si>
  <si>
    <t>734299117T00</t>
  </si>
  <si>
    <t xml:space="preserve">Magnetický filtr  DN25, D+M</t>
  </si>
  <si>
    <t>1558932612</t>
  </si>
  <si>
    <t>734423131T00</t>
  </si>
  <si>
    <t>Tlakoměr 0- 350kPa</t>
  </si>
  <si>
    <t>734191750T00</t>
  </si>
  <si>
    <t>Ventily regulační vyvažovací DN20, závitový, D+M</t>
  </si>
  <si>
    <t>Poznámka k položce:_x000d_
Ventil regulační vyvažovací DN 20, kvs=5,39 m3/h, PN25, s vypouštěním</t>
  </si>
  <si>
    <t>734215133R00</t>
  </si>
  <si>
    <t>Ventil automatický, odvzdušňovací, mosazný, PN 14, DN 15, včetně dodávky materiálu</t>
  </si>
  <si>
    <t>734221672RT3</t>
  </si>
  <si>
    <t>Hlavice termostatická, včetně dodávky materiálu</t>
  </si>
  <si>
    <t>734235121R00</t>
  </si>
  <si>
    <t>Kohout kulový, mosazný, DN 15, PN 42, vnitřní-vnitřní, včetně dodávky materiálu</t>
  </si>
  <si>
    <t>734235123R00</t>
  </si>
  <si>
    <t>Kohout kulový, mosazný, DN 25, PN 35, vnitřní-vnitřní, včetně dodávky materiálu</t>
  </si>
  <si>
    <t>100</t>
  </si>
  <si>
    <t>734235124R00</t>
  </si>
  <si>
    <t>Kohout kulový, mosazný, DN 32, PN 35, vnitřní-vnitřní, včetně dodávky materiálu</t>
  </si>
  <si>
    <t>102</t>
  </si>
  <si>
    <t>734245423R00</t>
  </si>
  <si>
    <t>Klapka zpětná, mosazná, DN 25, PN 16, vnitřní-vnitřní závit, včetně dodávky materiálu</t>
  </si>
  <si>
    <t>104</t>
  </si>
  <si>
    <t>734245424R00</t>
  </si>
  <si>
    <t>Klapka zpětná, mosazná, DN 32, PN 12, vnitřní-vnitřní závit, včetně dodávky materiálu</t>
  </si>
  <si>
    <t>106</t>
  </si>
  <si>
    <t>734261300T00</t>
  </si>
  <si>
    <t xml:space="preserve">Šroubení  uzavírací k čerpadlu 1"</t>
  </si>
  <si>
    <t>108</t>
  </si>
  <si>
    <t>734266426R00</t>
  </si>
  <si>
    <t>Šroubení pro radiátory typu VK dvoutrubkový systém s vypouštěním, rohové, bronzové, DN EK 20x15, PN 10, včetně dodávky materiálu</t>
  </si>
  <si>
    <t>110</t>
  </si>
  <si>
    <t>734293312R00</t>
  </si>
  <si>
    <t>Kohout kulový, napouštěcí a vypouštěcí, mosazný, DN 15, PN 10, včetně dodávky materiálu</t>
  </si>
  <si>
    <t>112</t>
  </si>
  <si>
    <t>734295213R00</t>
  </si>
  <si>
    <t>Filtr mosazný, DN 25, PN 20, vnitřní-vnitřní závit, včetně dodávky materiálu</t>
  </si>
  <si>
    <t>114</t>
  </si>
  <si>
    <t>734295214R00</t>
  </si>
  <si>
    <t>Filtr mosazný, DN 32, PN 20, vnitřní-vnitřní závit, včetně dodávky materiálu</t>
  </si>
  <si>
    <t>116</t>
  </si>
  <si>
    <t>734417053T00</t>
  </si>
  <si>
    <t>Mosazná jímka 85mm</t>
  </si>
  <si>
    <t>118</t>
  </si>
  <si>
    <t>734494213R00</t>
  </si>
  <si>
    <t>Návarek s trubkovým závitem G 1/2", včetně dodávky materiálu</t>
  </si>
  <si>
    <t>120</t>
  </si>
  <si>
    <t>38832850R</t>
  </si>
  <si>
    <t xml:space="preserve">teploměr dvojkovový TT 60; pr.hlavice 60 mm; hlavice plastová; mat.stonku mosaz; délka stonku 45 mm; rozsah stupnice 0 až 120 °C; měřicí rozsah  20 až 100 °C; dělení stupnice 2 °C; použití pro topenáře</t>
  </si>
  <si>
    <t>122</t>
  </si>
  <si>
    <t>4221750T</t>
  </si>
  <si>
    <t>Servopohon 6NM 230V, D+M</t>
  </si>
  <si>
    <t>124</t>
  </si>
  <si>
    <t>42217517T</t>
  </si>
  <si>
    <t xml:space="preserve">Směšovací klapka třícestná  DN20, kvs-6,3, D+M</t>
  </si>
  <si>
    <t>126</t>
  </si>
  <si>
    <t>998734101R00</t>
  </si>
  <si>
    <t>Přesun hmot pro armatury v objektech výšky do 6 m</t>
  </si>
  <si>
    <t>735</t>
  </si>
  <si>
    <t>Otopná tělesa</t>
  </si>
  <si>
    <t>735157267R00</t>
  </si>
  <si>
    <t>Otopná tělesa panelová počet desek 1, počet přídavných přestupných ploch 1, výška 600 mm, délka 1100 mm, provedení ventil kompakt, pravé spodní připojení, s nuceným oběhem, čelní deska profilovaná, včetně dodávky materiálu</t>
  </si>
  <si>
    <t>130</t>
  </si>
  <si>
    <t>67</t>
  </si>
  <si>
    <t>735157560R00</t>
  </si>
  <si>
    <t>Otopná tělesa panelová počet desek 2, počet přídavných přestupných ploch 1, výška 600 mm, délka 400 mm, provedení ventil kompakt, pravé spodní připojení, s nuceným oběhem, čelní deska profilovaná, včetně dodávky materiálu</t>
  </si>
  <si>
    <t>132</t>
  </si>
  <si>
    <t>735157562R00</t>
  </si>
  <si>
    <t>Otopná tělesa panelová počet desek 2, počet přídavných přestupných ploch 1, výška 600 mm, délka 600 mm, provedení ventil kompakt, pravé spodní připojení, s nuceným oběhem, čelní deska profilovaná, včetně dodávky materiálu</t>
  </si>
  <si>
    <t>134</t>
  </si>
  <si>
    <t>69</t>
  </si>
  <si>
    <t>735157569R00</t>
  </si>
  <si>
    <t>Otopná tělesa panelová počet desek 2, počet přídavných přestupných ploch 1, výška 600 mm, délka 1400 mm, provedení ventil kompakt, pravé spodní připojení, s nuceným oběhem, čelní deska profilovaná, včetně dodávky materiálu</t>
  </si>
  <si>
    <t>136</t>
  </si>
  <si>
    <t>735157669R00</t>
  </si>
  <si>
    <t>Otopná tělesa panelová počet desek 2, počet přídavných přestupných ploch 2, výška 600 mm, délka 1400 mm, provedení ventil kompakt, pravé spodní připojení, s nuceným oběhem, čelní deska profilovaná, včetně dodávky materiálu</t>
  </si>
  <si>
    <t>138</t>
  </si>
  <si>
    <t>71</t>
  </si>
  <si>
    <t>735157670R00</t>
  </si>
  <si>
    <t>Otopná tělesa panelová počet desek 2, počet přídavných přestupných ploch 2, výška 600 mm, délka 1600 mm, provedení ventil kompakt, pravé spodní připojení, s nuceným oběhem, čelní deska profilovaná, včetně dodávky materiálu</t>
  </si>
  <si>
    <t>140</t>
  </si>
  <si>
    <t>735157680R00</t>
  </si>
  <si>
    <t>Otopná tělesa panelová počet desek 2, počet přídavných přestupných ploch 2, výška 900 mm, délka 400 mm, provedení ventil kompakt, pravé spodní připojení, s nuceným oběhem, čelní deska profilovaná, včetně dodávky materiálu</t>
  </si>
  <si>
    <t>142</t>
  </si>
  <si>
    <t>73</t>
  </si>
  <si>
    <t>735157693T00</t>
  </si>
  <si>
    <t>Otopné těleso panelové Radik Ventil Kompakt 22, v. 700 mm, dl. 600 mm</t>
  </si>
  <si>
    <t>144</t>
  </si>
  <si>
    <t>998735101R00</t>
  </si>
  <si>
    <t>Přesun hmot pro otopná tělesa v objektech výšky do 6 m</t>
  </si>
  <si>
    <t>146</t>
  </si>
  <si>
    <t>736</t>
  </si>
  <si>
    <t>Podlahové vytápění</t>
  </si>
  <si>
    <t>75</t>
  </si>
  <si>
    <t>736 346928T00</t>
  </si>
  <si>
    <t>Montáž podlahového vytápění na systémovou desku</t>
  </si>
  <si>
    <t>148</t>
  </si>
  <si>
    <t>736346925T00</t>
  </si>
  <si>
    <t>Montáž rozdělovače vč.skříně</t>
  </si>
  <si>
    <t>150</t>
  </si>
  <si>
    <t>77</t>
  </si>
  <si>
    <t>736347123T00</t>
  </si>
  <si>
    <t xml:space="preserve">Potrubí plastové  PE-RT pětivrstvá 16x2mm, role 480m</t>
  </si>
  <si>
    <t>bm</t>
  </si>
  <si>
    <t>152</t>
  </si>
  <si>
    <t>736347125T00</t>
  </si>
  <si>
    <t>Ochranná trubka, průměr 15-18mm</t>
  </si>
  <si>
    <t>154</t>
  </si>
  <si>
    <t>79</t>
  </si>
  <si>
    <t>7363471278T00</t>
  </si>
  <si>
    <t>Fixační oblouk pro plastové potrubí o průměru 14-18 mm</t>
  </si>
  <si>
    <t>156</t>
  </si>
  <si>
    <t>736347130T00</t>
  </si>
  <si>
    <t>Deska rovná DR pro suchou montáž (tl.30mm 960mmx480mm)</t>
  </si>
  <si>
    <t>158</t>
  </si>
  <si>
    <t>81</t>
  </si>
  <si>
    <t>736347133T00</t>
  </si>
  <si>
    <t>Deska koncová DK pro suchou montáž (tl.30mm 240mmx480mm)</t>
  </si>
  <si>
    <t>160</t>
  </si>
  <si>
    <t>736347134T00</t>
  </si>
  <si>
    <t>Deska koncová DKD pro suchou montáž (tl.30mm 320mmx480mm)</t>
  </si>
  <si>
    <t>162</t>
  </si>
  <si>
    <t>83</t>
  </si>
  <si>
    <t>736347140T00</t>
  </si>
  <si>
    <t>Sada rozdělovače/sběrače 3-cestný, DN32/DN20 s průtokoměry 6, ventily, vypouštěním a odvzušněním</t>
  </si>
  <si>
    <t>164</t>
  </si>
  <si>
    <t>Poznámka k položce:_x000d_
zátky a konzoly, D+M</t>
  </si>
  <si>
    <t>736347162T00</t>
  </si>
  <si>
    <t>rozdělovač-sběrač, var.1, 7 cestný, nerezový s průtokoměry, DN25 x DN20</t>
  </si>
  <si>
    <t>166</t>
  </si>
  <si>
    <t>85</t>
  </si>
  <si>
    <t>736347184T00</t>
  </si>
  <si>
    <t>kulový kohout MODUL - motýl, DN25 Fxzávitová vsuvka, D+M</t>
  </si>
  <si>
    <t>168</t>
  </si>
  <si>
    <t>736347221T00</t>
  </si>
  <si>
    <t>dilatační pás tl.8, šíře 150mm, fólie, 50m</t>
  </si>
  <si>
    <t>170</t>
  </si>
  <si>
    <t>87</t>
  </si>
  <si>
    <t>73634850T00</t>
  </si>
  <si>
    <t>Svěrné šroubení PE-X, PE-RT s Al-fólií 3/4", 16x2 D+M</t>
  </si>
  <si>
    <t>172</t>
  </si>
  <si>
    <t>998736101R00</t>
  </si>
  <si>
    <t>Přesun hmot pro podlahové vytápění v objektech výšky do 6 m</t>
  </si>
  <si>
    <t>174</t>
  </si>
  <si>
    <t>767</t>
  </si>
  <si>
    <t>Konstrukce zámečnické</t>
  </si>
  <si>
    <t>89</t>
  </si>
  <si>
    <t>767100004T00</t>
  </si>
  <si>
    <t>Konzola nosníková 250mm</t>
  </si>
  <si>
    <t>176</t>
  </si>
  <si>
    <t>767101000T00</t>
  </si>
  <si>
    <t>Doplňková konstrukce pro rozvody vytápění, ZTI</t>
  </si>
  <si>
    <t>178</t>
  </si>
  <si>
    <t>91</t>
  </si>
  <si>
    <t>31179105R</t>
  </si>
  <si>
    <t>tyč závitová M8; l = 1 000 mm; mat. ocel 4,8 - DIN 975; povrch bez úpravy</t>
  </si>
  <si>
    <t>180</t>
  </si>
  <si>
    <t>42310111R</t>
  </si>
  <si>
    <t>Objímka potrubní dvoušroubová, s upínací hlavou; materiál: ocel; povrchová úprava: pozinkováno; EPDM tlumicí vložka; průměr potrubí 17 až 19 mm; DN = 10</t>
  </si>
  <si>
    <t>182</t>
  </si>
  <si>
    <t>93</t>
  </si>
  <si>
    <t>42310112R</t>
  </si>
  <si>
    <t>Objímka potrubní dvoušroubová, s upínací hlavou; materiál: ocel; povrchová úprava: pozinkováno; EPDM tlumicí vložka; průměr potrubí 20 až 23 mm; DN = 15</t>
  </si>
  <si>
    <t>184</t>
  </si>
  <si>
    <t>42310113R</t>
  </si>
  <si>
    <t>Objímka potrubní dvoušroubová, s upínací hlavou; materiál: ocel; povrchová úprava: pozinkováno; EPDM tlumicí vložka; průměr potrubí 25 až 30 mm; DN = 20</t>
  </si>
  <si>
    <t>186</t>
  </si>
  <si>
    <t>95</t>
  </si>
  <si>
    <t>42310114R</t>
  </si>
  <si>
    <t>Objímka potrubní dvoušroubová, s upínací hlavou; materiál: ocel; povrchová úprava: pozinkováno; EPDM tlumicí vložka; průměr potrubí 31 až 38 mm; DN = 25</t>
  </si>
  <si>
    <t>188</t>
  </si>
  <si>
    <t>42310115R</t>
  </si>
  <si>
    <t>Objímka potrubní dvoušroubová, s upínací hlavou; materiál: ocel; povrchová úprava: pozinkováno; EPDM tlumicí vložka; průměr potrubí 40 až 46 mm; DN = 32</t>
  </si>
  <si>
    <t>190</t>
  </si>
  <si>
    <t>97</t>
  </si>
  <si>
    <t>998767101R00</t>
  </si>
  <si>
    <t>Přesun hmot pro kovové stavební doplňk. konstrukce v objektech výšky do 6 m</t>
  </si>
  <si>
    <t>192</t>
  </si>
  <si>
    <t>799</t>
  </si>
  <si>
    <t>Ostatní</t>
  </si>
  <si>
    <t>933T00</t>
  </si>
  <si>
    <t>Proplach systému ÚT</t>
  </si>
  <si>
    <t>194</t>
  </si>
  <si>
    <t>99</t>
  </si>
  <si>
    <t>802T00</t>
  </si>
  <si>
    <t>PD skutečného provedení</t>
  </si>
  <si>
    <t>196</t>
  </si>
  <si>
    <t>914T00</t>
  </si>
  <si>
    <t>Zkouška těsnosti vytápění</t>
  </si>
  <si>
    <t>198</t>
  </si>
  <si>
    <t>101</t>
  </si>
  <si>
    <t>916T00</t>
  </si>
  <si>
    <t>Topná zkouška</t>
  </si>
  <si>
    <t>200</t>
  </si>
  <si>
    <t>922T00</t>
  </si>
  <si>
    <t>Vyregulování systému vytápění</t>
  </si>
  <si>
    <t>202</t>
  </si>
  <si>
    <t>103</t>
  </si>
  <si>
    <t>931T00</t>
  </si>
  <si>
    <t>Napuštění topného systému upravenou vodou</t>
  </si>
  <si>
    <t>204</t>
  </si>
  <si>
    <t>960T00</t>
  </si>
  <si>
    <t>Likvidace odpadu - kontejner vč. odvozu na skládku a uhrazení poplatku za uložení odpadu</t>
  </si>
  <si>
    <t>206</t>
  </si>
  <si>
    <t>105</t>
  </si>
  <si>
    <t>9630T00</t>
  </si>
  <si>
    <t>Třídění odpadu</t>
  </si>
  <si>
    <t>208</t>
  </si>
  <si>
    <t>96T00</t>
  </si>
  <si>
    <t>Sekání drážek, průrazů, hrubá výplň, zapravení průrazů, vrtání zdiva a stropů</t>
  </si>
  <si>
    <t>210</t>
  </si>
  <si>
    <t>Poznámka k položce:_x000d_
Veškeré stavební přípomoci pro zhotovení zdravotechniky</t>
  </si>
  <si>
    <t>107</t>
  </si>
  <si>
    <t>999T00</t>
  </si>
  <si>
    <t>Nezměřitelné práce</t>
  </si>
  <si>
    <t>212</t>
  </si>
  <si>
    <t>SO.01 -05 - Stavební úpravy 1.NP+2.NP z důvodu vestavbydo podkroví a umístění výtahu</t>
  </si>
  <si>
    <t>ing. Ivana Smolová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</si>
  <si>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</si>
  <si>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</si>
  <si>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</si>
  <si>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</si>
  <si>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</si>
  <si>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6 - Úpravy povrchů, podlahy a osazování výplní</t>
  </si>
  <si>
    <t xml:space="preserve">    9 - Ostatní konstrukce a práce, bourání</t>
  </si>
  <si>
    <t xml:space="preserve">    997 - Přesun sutě</t>
  </si>
  <si>
    <t xml:space="preserve">    998 - Přesun hmot</t>
  </si>
  <si>
    <t xml:space="preserve">    711 - Izolace proti vodě, vlhkosti a plynům</t>
  </si>
  <si>
    <t xml:space="preserve">    713 - Izolace tepelné</t>
  </si>
  <si>
    <t xml:space="preserve">    732 - Ústřední vytápění - strojovny</t>
  </si>
  <si>
    <t xml:space="preserve">    762 - Konstrukce tesařské</t>
  </si>
  <si>
    <t xml:space="preserve">    763 - Konstrukce suché výstavby</t>
  </si>
  <si>
    <t xml:space="preserve">    764 - Konstrukce klempířské</t>
  </si>
  <si>
    <t xml:space="preserve">    765 - Krytina skládaná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</si>
  <si>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</si>
  <si>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</si>
  <si>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</si>
  <si>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776 - Podlahy povlakové</t>
  </si>
  <si>
    <t xml:space="preserve">    777 - Podlahy lité</t>
  </si>
  <si>
    <t xml:space="preserve">    781 - Dokončovací práce - obklady</t>
  </si>
  <si>
    <t xml:space="preserve">    783 - Dokončovací práce - nátěry</t>
  </si>
  <si>
    <t xml:space="preserve">    784 - Dokončovací práce - malby a tapety</t>
  </si>
  <si>
    <t xml:space="preserve">      ost1 - ostatní práce a materiály</t>
  </si>
  <si>
    <t>Práce a dodávky HSV</t>
  </si>
  <si>
    <t>Zemní práce</t>
  </si>
  <si>
    <t>113106151</t>
  </si>
  <si>
    <t>Rozebrání dlažeb vozovek z velkých kostek s ložem z kameniva ručně</t>
  </si>
  <si>
    <t>-1719042754</t>
  </si>
  <si>
    <t>VV</t>
  </si>
  <si>
    <t>"pro základ pod venkovní schody"0,3*3,8</t>
  </si>
  <si>
    <t>129911111</t>
  </si>
  <si>
    <t>Bourání zdiva kamenného v odkopávkách nebo prokopávkách na MV, MVC ručně</t>
  </si>
  <si>
    <t>m3</t>
  </si>
  <si>
    <t>-1028055162</t>
  </si>
  <si>
    <t>"prozáklady"10*0,5*1,0</t>
  </si>
  <si>
    <t>132312121</t>
  </si>
  <si>
    <t>Hloubení zapažených rýh šířky do 800 mm v soudržných horninách třídy těžitelnosti II skupiny 4 ručně</t>
  </si>
  <si>
    <t>-760071587</t>
  </si>
  <si>
    <t>"výkopypro základovépasy"</t>
  </si>
  <si>
    <t>(0,7*1,5*0,1)+(0,3*1,2*0,1)+(0,5*(3,0+1,5)*0,7)</t>
  </si>
  <si>
    <t>"pas pod venkovní schody"</t>
  </si>
  <si>
    <t>3,8*0,3*1,0</t>
  </si>
  <si>
    <t>Součet</t>
  </si>
  <si>
    <t>133312822</t>
  </si>
  <si>
    <t>Hloubení zapažených šachet v hornině třídy těžitelnosti II skupiny 4 plocha výkopu přes 4 do 20 m2 ručně</t>
  </si>
  <si>
    <t>1052947016</t>
  </si>
  <si>
    <t>"výkop pro výtah"2,55*2,45*1,35</t>
  </si>
  <si>
    <t>162211321</t>
  </si>
  <si>
    <t>Vodorovné přemístění výkopku z horniny třídy těžitelnosti II skupiny 4 a 5 stavebním kolečkem do 10 m</t>
  </si>
  <si>
    <t>-450736307</t>
  </si>
  <si>
    <t>"výkop pod venk.schody"3,8*0,3*1,0</t>
  </si>
  <si>
    <t>162751137</t>
  </si>
  <si>
    <t>Vodorovné přemístění přes 9 000 do 10000 m výkopku/sypaniny z horniny třídy těžitelnosti II skupiny 4 a 5</t>
  </si>
  <si>
    <t>-440950716</t>
  </si>
  <si>
    <t>16,29-"zásyp šachty po vodom."1</t>
  </si>
  <si>
    <t>171201221</t>
  </si>
  <si>
    <t>Poplatek za uložení na skládce (skládkovné) zeminy a kamení kód odpadu 17 05 04</t>
  </si>
  <si>
    <t>2104324929</t>
  </si>
  <si>
    <t>15,29</t>
  </si>
  <si>
    <t>15,29*1,8 "Přepočtené koeficientem množství</t>
  </si>
  <si>
    <t>174111101</t>
  </si>
  <si>
    <t>Zásyp jam, šachet rýh nebo kolem objektů sypaninou se zhutněním ručně</t>
  </si>
  <si>
    <t>1783212719</t>
  </si>
  <si>
    <t>Zakládání</t>
  </si>
  <si>
    <t>271532213</t>
  </si>
  <si>
    <t>Podsyp pod základové konstrukce se zhutněním z hrubého kameniva frakce 8 až 16 mm</t>
  </si>
  <si>
    <t>1692834323</t>
  </si>
  <si>
    <t>"pod výtahovou šachtu-řezC"</t>
  </si>
  <si>
    <t>1,25*1,2*0,6</t>
  </si>
  <si>
    <t>274313611</t>
  </si>
  <si>
    <t>Základové pásy z betonu tř. C 16/20</t>
  </si>
  <si>
    <t>1225247280</t>
  </si>
  <si>
    <t>(0,7*1,5*0,45)+(0,3*1,2*0,45)+(0,5*(3,0+1,5)*1,05)</t>
  </si>
  <si>
    <t>"výkop pro výtah"(2,55+2,45)*2*0,5*0,6</t>
  </si>
  <si>
    <t>"výkop pro základ venk.schody"3,8*0,3*1,0</t>
  </si>
  <si>
    <t>Svislé a kompletní konstrukce</t>
  </si>
  <si>
    <t>311235121</t>
  </si>
  <si>
    <t>Zdivo jednovrstvé z cihel P10 na tenkovrstvou maltu tl 200 mm</t>
  </si>
  <si>
    <t>2059482684</t>
  </si>
  <si>
    <t>"1.NP"</t>
  </si>
  <si>
    <t>(2,7*3,2)-(0,7*2,1)</t>
  </si>
  <si>
    <t>311235145</t>
  </si>
  <si>
    <t>Zdivo jednovrstvé z cihel P12,5 na tenkovrstvou maltu tl 250 mm</t>
  </si>
  <si>
    <t>-629533228</t>
  </si>
  <si>
    <t>((0,4+1,83)*3,2)-(0,8*2,1)</t>
  </si>
  <si>
    <t>311236111</t>
  </si>
  <si>
    <t>Zdivo jednovrstvé zvukově izolační z cihel P15 na maltu M10 tl 200 mm</t>
  </si>
  <si>
    <t>-600541036</t>
  </si>
  <si>
    <t>"3.NP"</t>
  </si>
  <si>
    <t>(3,0*4,0/2*2)-(0,9*2,0)</t>
  </si>
  <si>
    <t>311236131</t>
  </si>
  <si>
    <t>Zdivo jednovrstvé zvukově izolační z cihel P20 na maltu M10 tl 250 mm</t>
  </si>
  <si>
    <t>382675641</t>
  </si>
  <si>
    <t>"výtahová šachta"</t>
  </si>
  <si>
    <t>(8,05*4,425)-(1,2*2,2)-(8,05*0,25)</t>
  </si>
  <si>
    <t>(8,05*3,505)-(1,2*2,2)-(8,05*0,25)</t>
  </si>
  <si>
    <t>(2,275*4,0)+(2,25*3,4)-((2,275+2,25)*0,25)</t>
  </si>
  <si>
    <t>317121151</t>
  </si>
  <si>
    <t>Montáž ŽB překladů prefabrikovaných do rýh světlosti otvoru do 1050 mm</t>
  </si>
  <si>
    <t>1319088960</t>
  </si>
  <si>
    <t>"P3"2</t>
  </si>
  <si>
    <t>"P7"9</t>
  </si>
  <si>
    <t>"P10"3</t>
  </si>
  <si>
    <t>59321210.1</t>
  </si>
  <si>
    <t>překlad železobetonový RZP vylehčený 1490x120x190mm</t>
  </si>
  <si>
    <t>-868119756</t>
  </si>
  <si>
    <t>59321101.1</t>
  </si>
  <si>
    <t>překlad železobetonový RZP 900x140x140mm</t>
  </si>
  <si>
    <t>-1443751986</t>
  </si>
  <si>
    <t>59321101</t>
  </si>
  <si>
    <t>překlad železobetonový RZP vylehčený 1490x140x140mm</t>
  </si>
  <si>
    <t>-1061984208</t>
  </si>
  <si>
    <t>317121251</t>
  </si>
  <si>
    <t>Montáž ŽB překladů prefabrikovaných do rýh světlosti otvoru přes 1050 do 1800 mm</t>
  </si>
  <si>
    <t>-506596051</t>
  </si>
  <si>
    <t>"P5"2</t>
  </si>
  <si>
    <t>59321212.1</t>
  </si>
  <si>
    <t>překlad železobetonový RZP vylehčený 1790x120x140mm</t>
  </si>
  <si>
    <t>-588725367</t>
  </si>
  <si>
    <t>317168012</t>
  </si>
  <si>
    <t>Překlad keramický plochý š 115 mm dl 1250 mm</t>
  </si>
  <si>
    <t>-1837177903</t>
  </si>
  <si>
    <t>"P2"3</t>
  </si>
  <si>
    <t>317168052</t>
  </si>
  <si>
    <t>Překlad keramický vysoký v 238 mm dl 1250 mm</t>
  </si>
  <si>
    <t>-687691406</t>
  </si>
  <si>
    <t>"P8"6</t>
  </si>
  <si>
    <t>"P9"3</t>
  </si>
  <si>
    <t>317168053</t>
  </si>
  <si>
    <t>Překlad keramický vysoký v 238 mm dl 1500 mm</t>
  </si>
  <si>
    <t>-822550620</t>
  </si>
  <si>
    <t>"P6"6</t>
  </si>
  <si>
    <t>317944323</t>
  </si>
  <si>
    <t>Válcované nosníky č.14 až 22 dodatečně osazované do připravených otvorů</t>
  </si>
  <si>
    <t>1184187737</t>
  </si>
  <si>
    <t>"P1-5HEA140-3,3m"5*3,3*30,4*0,001</t>
  </si>
  <si>
    <t>"P4-4HEB180-1,9m"4*1,9*65,3*0,001</t>
  </si>
  <si>
    <t>340239212</t>
  </si>
  <si>
    <t>Zazdívka otvorů v příčkách nebo stěnách pl přes 1 do 4 m2 cihlami plnými tl přes 100 mm</t>
  </si>
  <si>
    <t>-78692247</t>
  </si>
  <si>
    <t>2,87</t>
  </si>
  <si>
    <t>"zazdívka za rozvaděč v 1.np"1,8*1,6*2</t>
  </si>
  <si>
    <t>342244111</t>
  </si>
  <si>
    <t>Příčka z cihel P10 na maltu M5 tloušťky 115 mm</t>
  </si>
  <si>
    <t>520002395</t>
  </si>
  <si>
    <t>"1.NP"((1,4+3,2)*2,9)-(0,7*2,1)</t>
  </si>
  <si>
    <t>(1,0*2,9)-(0,7*2,1)</t>
  </si>
  <si>
    <t>(1,3*2,9)-(0,7*2,1)</t>
  </si>
  <si>
    <t>(0,4*2,9)</t>
  </si>
  <si>
    <t>Mezisoučet</t>
  </si>
  <si>
    <t>"2.NP"</t>
  </si>
  <si>
    <t>(0,4*3,0*2)</t>
  </si>
  <si>
    <t>((1,6*3,0)-(0,7*2,1))*2</t>
  </si>
  <si>
    <t>(3,0*3,0)-(0,7*2,1)</t>
  </si>
  <si>
    <t>342244121</t>
  </si>
  <si>
    <t>Příčka z cihel P10 na maltu M5 tloušťky 140 mm</t>
  </si>
  <si>
    <t>1177414789</t>
  </si>
  <si>
    <t>"1NP"</t>
  </si>
  <si>
    <t>(1,5*2,5)-(0,9*2,1)+(1,1*2,05)</t>
  </si>
  <si>
    <t>Vodorovné konstrukce</t>
  </si>
  <si>
    <t>411324444</t>
  </si>
  <si>
    <t>Stropy deskové ze ŽB pohledového tř. C 25/30</t>
  </si>
  <si>
    <t>-853432359</t>
  </si>
  <si>
    <t>"nad 1.NP"</t>
  </si>
  <si>
    <t>33*0,2</t>
  </si>
  <si>
    <t>"nad 2.NP"</t>
  </si>
  <si>
    <t>(6+21)*0,2</t>
  </si>
  <si>
    <t>411351011</t>
  </si>
  <si>
    <t>Zřízení bednění stropů deskových tl přes 5 do 25 cm bez podpěrné kce</t>
  </si>
  <si>
    <t>2014533888</t>
  </si>
  <si>
    <t>33+21+6</t>
  </si>
  <si>
    <t>411351012</t>
  </si>
  <si>
    <t>Odstranění bednění stropů deskových tl přes 5 do 25 cm bez podpěrné kce</t>
  </si>
  <si>
    <t>1028045672</t>
  </si>
  <si>
    <t>411354313</t>
  </si>
  <si>
    <t>Zřízení podpěrné konstrukce stropů výšky do 4 m tl přes 15 do 25 cm</t>
  </si>
  <si>
    <t>1593027886</t>
  </si>
  <si>
    <t>411354314</t>
  </si>
  <si>
    <t>Odstranění podpěrné konstrukce stropů výšky do 4 m tl přes 15 do 25 cm</t>
  </si>
  <si>
    <t>305696436</t>
  </si>
  <si>
    <t>411359111</t>
  </si>
  <si>
    <t>Příplatek k cenám bednění stropů za pohledový beton</t>
  </si>
  <si>
    <t>-1199723208</t>
  </si>
  <si>
    <t>411361821</t>
  </si>
  <si>
    <t>Výztuž stropů betonářskou ocelí 10 505</t>
  </si>
  <si>
    <t>-667591446</t>
  </si>
  <si>
    <t>"R8"943*0,001</t>
  </si>
  <si>
    <t>"R14"65*0,001</t>
  </si>
  <si>
    <t>"R8"610*0,001</t>
  </si>
  <si>
    <t>"R14"330*0,001</t>
  </si>
  <si>
    <t>411362021</t>
  </si>
  <si>
    <t>Výztuž stropů svařovanými sítěmi Kari</t>
  </si>
  <si>
    <t>-1574739284</t>
  </si>
  <si>
    <t>"150kg/m3"</t>
  </si>
  <si>
    <t>"základová deska ve výtahu"</t>
  </si>
  <si>
    <t>(2,1*2,25*0,1*150*0,001)</t>
  </si>
  <si>
    <t>413941133</t>
  </si>
  <si>
    <t>Osazování ocelových válcovaných nosníků stropů HEA nebo HEB výšky přes 120 do do 220 mm</t>
  </si>
  <si>
    <t>163593747</t>
  </si>
  <si>
    <t>"stropnad2.np-U200"((12*7,3)+(2*5,9)+(4*6,1)+(1*6,4)+(3*6,65))*25,3*0,001</t>
  </si>
  <si>
    <t>"HEB160"2*6,5*42,6*0,001</t>
  </si>
  <si>
    <t>13010976</t>
  </si>
  <si>
    <t>ocel profilová jakost S235JR (11 375) průřez HEB 160</t>
  </si>
  <si>
    <t>1897426778</t>
  </si>
  <si>
    <t>13010826</t>
  </si>
  <si>
    <t>ocel profilová jakost S235JR (11 375) průřez U (UPN) 200</t>
  </si>
  <si>
    <t>1501908749</t>
  </si>
  <si>
    <t>417321414</t>
  </si>
  <si>
    <t>Ztužující pásy a věnce ze ŽB tř. C 20/25</t>
  </si>
  <si>
    <t>1161677952</t>
  </si>
  <si>
    <t>"věnce ve výtahové šachtě"</t>
  </si>
  <si>
    <t>(8,05+8,05+4,525)*0,25*0,25</t>
  </si>
  <si>
    <t>"věnec pro kotvení A v krovu"</t>
  </si>
  <si>
    <t>(1,15*0,3*0,8*3)</t>
  </si>
  <si>
    <t>12,6*0,2*0,3</t>
  </si>
  <si>
    <t>417351115</t>
  </si>
  <si>
    <t>Zřízení bednění ztužujících věnců</t>
  </si>
  <si>
    <t>-1006142040</t>
  </si>
  <si>
    <t>"Věnce ve výtahové šachtě"</t>
  </si>
  <si>
    <t>(8,05+8,05+4,525)*0,25*2</t>
  </si>
  <si>
    <t>"věnce v krovu pro kotvení A"</t>
  </si>
  <si>
    <t>3*1,5*0,8*2</t>
  </si>
  <si>
    <t>12,6*0,3*2</t>
  </si>
  <si>
    <t>417351116</t>
  </si>
  <si>
    <t>Odstranění bednění ztužujících věnců</t>
  </si>
  <si>
    <t>585665007</t>
  </si>
  <si>
    <t>417361221</t>
  </si>
  <si>
    <t>Výztuž ztužujících pásů a věnců betonářskou ocelí 10 216</t>
  </si>
  <si>
    <t>-1633814504</t>
  </si>
  <si>
    <t>(8,05+8,05+4,525)/0,2*1,0*0,222*0,001</t>
  </si>
  <si>
    <t>12,6/0,2*0,5*0,222*0,001</t>
  </si>
  <si>
    <t>3*1,15/0,2*1,5*0,222*0,001</t>
  </si>
  <si>
    <t>417361821</t>
  </si>
  <si>
    <t>Výztuž ztužujících pásů a věnců betonářskou ocelí 10 505</t>
  </si>
  <si>
    <t>-1022226965</t>
  </si>
  <si>
    <t>(8,05+8,05+4,525)*4*0,89*0,001</t>
  </si>
  <si>
    <t>12,6*2*0,89*0,001</t>
  </si>
  <si>
    <t>3*1,15*8*0,89*0,001</t>
  </si>
  <si>
    <t>430321616</t>
  </si>
  <si>
    <t>Schodišťová konstrukce a rampa ze ŽB tř. C 30/37</t>
  </si>
  <si>
    <t>-1001304927</t>
  </si>
  <si>
    <t>"z1.np do 2.np"4,5</t>
  </si>
  <si>
    <t>430361821</t>
  </si>
  <si>
    <t>Výztuž schodišťové konstrukce a rampy betonářskou ocelí 10 505</t>
  </si>
  <si>
    <t>-201753800</t>
  </si>
  <si>
    <t>"u1.np do 2.np"0,675</t>
  </si>
  <si>
    <t>431351125</t>
  </si>
  <si>
    <t>Zřízení bednění podest schodišť a ramp křivočarých v do 4 m</t>
  </si>
  <si>
    <t>793776066</t>
  </si>
  <si>
    <t>"z1.npdo2.np"(1,2*5,3)+(1,5*19*0,17)+(0,5*5,3)</t>
  </si>
  <si>
    <t>431351126</t>
  </si>
  <si>
    <t>Odstranění bednění podest schodišť a ramp křivočarých v do 4 m</t>
  </si>
  <si>
    <t>-611450107</t>
  </si>
  <si>
    <t>Úpravy povrchů, podlahy a osazování výplní</t>
  </si>
  <si>
    <t>612321121</t>
  </si>
  <si>
    <t>Vápenocementová omítka hladká jednovrstvá vnitřních stěn nanášená ručně</t>
  </si>
  <si>
    <t>1527215868</t>
  </si>
  <si>
    <t>"pod obklady"</t>
  </si>
  <si>
    <t>"1.np"(4,0+1,5+4,0+1,3+2,6+1,45+1,0+2,6+1,63+2,05+1,0+3,0+2,5)*2,0</t>
  </si>
  <si>
    <t>"2.np"(2,85+2,5+2,5+2,85+1,3+1,3+1,6+1,6+1,6+1,8+1,4+1,0)*2,0</t>
  </si>
  <si>
    <t>612321141</t>
  </si>
  <si>
    <t>Vápenocementová omítka štuková dvouvrstvá vnitřních stěn nanášená ručně</t>
  </si>
  <si>
    <t>-1783732372</t>
  </si>
  <si>
    <t>"1.np"(2,25+2,35+1,65+2,7+1,5+1,5+1,5+2,0+3,0+2,5)*3,0</t>
  </si>
  <si>
    <t>-(1,2*2,2)-(0,8*2,1*2)-(0,7*2,1*6)</t>
  </si>
  <si>
    <t>((1,3+4,0+1,4+4,0)*3,0)-(0,7*2,1*2)</t>
  </si>
  <si>
    <t>"2.np"(1,6*4*3,0)-(0,7*2,1*4)+((2,85+5,5+2,5+3,1)*3,0)-(0,7*2,1*2,0)-(1,2*2,2)</t>
  </si>
  <si>
    <t>"3,np"(2,2+2,5+2,5)*3,0</t>
  </si>
  <si>
    <t>(2*3,0*4,0/2*2)-(0,9*2,0*2)</t>
  </si>
  <si>
    <t>"-omítka pod obklady"</t>
  </si>
  <si>
    <t>612325419</t>
  </si>
  <si>
    <t>Oprava vnitřní vápenocementové hladké omítky stěn v rozsahu plochy přes 30 do 50 % s celoplošným přeštukováním</t>
  </si>
  <si>
    <t>57162715</t>
  </si>
  <si>
    <t>"1.NP"(10,5+1,3+2,0+4,0+6,3+4,0+0,8+4,0+1,5+5,2+0,8+2,5+4,0+5,0+3,4+3,8)*3,0</t>
  </si>
  <si>
    <t>"2.NP"(7,0+6,0+4,5+5,0+2,0+10+5,5+4,0+4,0+3,5)*3,0</t>
  </si>
  <si>
    <t>617321131</t>
  </si>
  <si>
    <t>Vápenocementový štuk vnitřních světlíků nebo výtahových šachet tloušťky do 3 mm</t>
  </si>
  <si>
    <t>-85317774</t>
  </si>
  <si>
    <t>(((1,75+1,775)*2)*(6,83+1,1))-(1,2*2,2*2)</t>
  </si>
  <si>
    <t>(((2,275+2,25)*2)*6,83)-(1,2*2,2*2)</t>
  </si>
  <si>
    <t>(1,85+1,95+0,5)*4,0</t>
  </si>
  <si>
    <t>(2,2+2,1)*4,0</t>
  </si>
  <si>
    <t>619995001</t>
  </si>
  <si>
    <t>Začištění omítek kolem oken, dveří, podlah nebo obkladů</t>
  </si>
  <si>
    <t>-1727430659</t>
  </si>
  <si>
    <t>"pro injektáž zdiva"70</t>
  </si>
  <si>
    <t>622151001</t>
  </si>
  <si>
    <t>Penetrační akrylátový nátěr vnějších pastovitých tenkovrstvých omítek stěn</t>
  </si>
  <si>
    <t>-482269619</t>
  </si>
  <si>
    <t>"výtah.šachta nad střechou"1,2*(2,1+2,2+2,2)</t>
  </si>
  <si>
    <t>622211011.1</t>
  </si>
  <si>
    <t xml:space="preserve">Montáž kontaktního zateplení vnějších stěn lepením a mechanickým kotvením  desek do betonu a zdiva tl přes 40 do 80 mm</t>
  </si>
  <si>
    <t>-1996217691</t>
  </si>
  <si>
    <t>622511012</t>
  </si>
  <si>
    <t>Tenkovrstvá akrylátová zatíraná omítka zrnitost 1,5 mm vnějších stěn</t>
  </si>
  <si>
    <t>-1229659179</t>
  </si>
  <si>
    <t>631311114</t>
  </si>
  <si>
    <t>Mazanina tl přes 50 do 80 mm z betonu prostého bez zvýšených nároků na prostředí tř. C 16/20</t>
  </si>
  <si>
    <t>-483764133</t>
  </si>
  <si>
    <t>"1.np-vstup"6*0,05</t>
  </si>
  <si>
    <t>631311124</t>
  </si>
  <si>
    <t>Mazanina tl přes 80 do 120 mm z betonu prostého bez zvýšených nároků na prostředí tř. C 16/20</t>
  </si>
  <si>
    <t>-1563287748</t>
  </si>
  <si>
    <t>"1.np-kolem výtahu" 55*0,1</t>
  </si>
  <si>
    <t>631319171</t>
  </si>
  <si>
    <t>Příplatek k mazanině tl přes 50 do 80 mm za stržení povrchu spodní vrstvy před vložením výztuže</t>
  </si>
  <si>
    <t>1583164166</t>
  </si>
  <si>
    <t>631362021</t>
  </si>
  <si>
    <t>Výztuž mazanin svařovanými sítěmi Kari</t>
  </si>
  <si>
    <t>2039969928</t>
  </si>
  <si>
    <t>55*1,98*0,001</t>
  </si>
  <si>
    <t>632441216</t>
  </si>
  <si>
    <t>Potěr anhydritový samonivelační litý C25 přes 25 do 30 mm</t>
  </si>
  <si>
    <t>-2042723510</t>
  </si>
  <si>
    <t>"1.np-vstup"6</t>
  </si>
  <si>
    <t>632441217</t>
  </si>
  <si>
    <t>Potěr anhydritový samonivelační litý C25 přes 30 do 35 mm</t>
  </si>
  <si>
    <t>207429706</t>
  </si>
  <si>
    <t>"SK5,SK6,SK7- nové stropy+podlaha na terénu"</t>
  </si>
  <si>
    <t>(26+25+58,7)-85</t>
  </si>
  <si>
    <t>"2.np-na starém stropu-2.2"6</t>
  </si>
  <si>
    <t>632441220</t>
  </si>
  <si>
    <t>Potěr anhydritový samonivelační litý C25 přes 45 do 50 mm</t>
  </si>
  <si>
    <t>1302157069</t>
  </si>
  <si>
    <t>"SK4-výtah"1,775*1,7</t>
  </si>
  <si>
    <t>632451231</t>
  </si>
  <si>
    <t>Potěr cementový samonivelační litý C25 tl přes 30 do 35 mm</t>
  </si>
  <si>
    <t>-1304862642</t>
  </si>
  <si>
    <t>635111115</t>
  </si>
  <si>
    <t>Násyp pod podlahy ze štěrkopísku s udusáním</t>
  </si>
  <si>
    <t>586582907</t>
  </si>
  <si>
    <t>"1.np-kolem výtahu"55*0,15</t>
  </si>
  <si>
    <t>941111111</t>
  </si>
  <si>
    <t>Montáž lešení řadového trubkového lehkého s podlahami zatížení do 200 kg/m2 š od 0,6 do 0,9 m v do 10 m</t>
  </si>
  <si>
    <t>1485080240</t>
  </si>
  <si>
    <t>(18+0,6+0,6+11+11+0,6+4,7+10,5+0,6+0,6+20)*(7,5-1,9)</t>
  </si>
  <si>
    <t>941111211</t>
  </si>
  <si>
    <t>Příplatek k lešení řadovému trubkovému lehkému s podlahami do 200 kg/m2 š od 0,6 do 0,9 m v do 10 m za každý den použití</t>
  </si>
  <si>
    <t>1364676922</t>
  </si>
  <si>
    <t>437,92*80 "Přepočtené koeficientem množství</t>
  </si>
  <si>
    <t>941111811</t>
  </si>
  <si>
    <t>Demontáž lešení řadového trubkového lehkého s podlahami zatížení do 200 kg/m2 š od 0,6 do 0,9 m v do 10 m</t>
  </si>
  <si>
    <t>-1260657984</t>
  </si>
  <si>
    <t>944611111</t>
  </si>
  <si>
    <t>Montáž ochranné plachty z textilie z umělých vláken</t>
  </si>
  <si>
    <t>-18101837</t>
  </si>
  <si>
    <t>944611211</t>
  </si>
  <si>
    <t>Příplatek k ochranné plachtě za každý den použití</t>
  </si>
  <si>
    <t>-1035485555</t>
  </si>
  <si>
    <t>600*80</t>
  </si>
  <si>
    <t>944611811</t>
  </si>
  <si>
    <t>Demontáž ochranné plachty z textilie z umělých vláken</t>
  </si>
  <si>
    <t>1984218856</t>
  </si>
  <si>
    <t>949101111</t>
  </si>
  <si>
    <t>Lešení pomocné pro objekty pozemních staveb s lešeňovou podlahou v do 1,9 m zatížení do 150 kg/m2</t>
  </si>
  <si>
    <t>-247475311</t>
  </si>
  <si>
    <t>"1.np+2.np"60+60</t>
  </si>
  <si>
    <t>949101112</t>
  </si>
  <si>
    <t>Lešení pomocné pro objekty pozemních staveb s lešeňovou podlahou v přes 1,9 do 3,5 m zatížení do 150 kg/m2</t>
  </si>
  <si>
    <t>-770228436</t>
  </si>
  <si>
    <t>"3.np"140*0,5</t>
  </si>
  <si>
    <t>949321112</t>
  </si>
  <si>
    <t>Montáž lešení dílcového do šachet o půdorysné ploše do 6 m2 v přes 10 do 20 m</t>
  </si>
  <si>
    <t>1914797832</t>
  </si>
  <si>
    <t>949321212</t>
  </si>
  <si>
    <t>Příplatek k lešení dílcovému do šachet do 6 m2 v přes 10 do 20 m za každý den použití</t>
  </si>
  <si>
    <t>1317947851</t>
  </si>
  <si>
    <t>11*30</t>
  </si>
  <si>
    <t>949321812</t>
  </si>
  <si>
    <t>Demontáž lešení dílcového do šachet o půdorysné ploše do 6 m2 v přes 10 do 20 m</t>
  </si>
  <si>
    <t>-1948034159</t>
  </si>
  <si>
    <t>962031132</t>
  </si>
  <si>
    <t>Bourání příček nebo přizdívek z cihel pálených tl do 100 mm</t>
  </si>
  <si>
    <t>124915939</t>
  </si>
  <si>
    <t>"u výtahu"(2,0*2,955)-(0,6*2,0)</t>
  </si>
  <si>
    <t>(1,0*2,955)-(0,8*2,0)</t>
  </si>
  <si>
    <t>"WC"((1,457+0,863+0,32+0,84+1,355+1,29+1,29+1,7)*2,955)-(0,6*2,0*3)-(0,8*2,0)</t>
  </si>
  <si>
    <t>"WC"((1,6+1,85)*3,15)-(0,6*2,0*2)</t>
  </si>
  <si>
    <t>((1,8+1,45+1,45+4,7)*3,15)-(0,8*2,0)-(0,6*2,0*3)</t>
  </si>
  <si>
    <t>(0,94+0,26)*2*1,5</t>
  </si>
  <si>
    <t>962031133</t>
  </si>
  <si>
    <t>Bourání příček nebo přizdívek z cihel pálených tl přes 100 do 150 mm</t>
  </si>
  <si>
    <t>-1360513964</t>
  </si>
  <si>
    <t>"1.NP"0</t>
  </si>
  <si>
    <t>"2.NP"(2,6*3,15)-(0,8*2,0)</t>
  </si>
  <si>
    <t>"3.NP"((3,4+3,0+3,5)*1,0)+(((3,4*3,0)+(3,0*3,5))*3/2)</t>
  </si>
  <si>
    <t>962032230</t>
  </si>
  <si>
    <t>Bourání zdiva z cihel pálených nebo vápenopískových na MV nebo MVC do 1 m3</t>
  </si>
  <si>
    <t>-1994662491</t>
  </si>
  <si>
    <t>0,6*0,33*2,3</t>
  </si>
  <si>
    <t>0,3*3,0*0,3</t>
  </si>
  <si>
    <t>0,6*0,15*0,3*2</t>
  </si>
  <si>
    <t>1,3*2,3*0,3</t>
  </si>
  <si>
    <t>0,3*2,3*0,3</t>
  </si>
  <si>
    <t>1,4*0,9*0,73</t>
  </si>
  <si>
    <t>0,6*1,5*0,3</t>
  </si>
  <si>
    <t>"2NP"0</t>
  </si>
  <si>
    <t>962032231</t>
  </si>
  <si>
    <t>Bourání zdiva z cihel pálených nebo vápenopískových na MV nebo MVC přes 1 m3</t>
  </si>
  <si>
    <t>1942179574</t>
  </si>
  <si>
    <t>1,6*1,4*2,3</t>
  </si>
  <si>
    <t>4,0*3,0*0,2</t>
  </si>
  <si>
    <t>1,7*3,0*0,73</t>
  </si>
  <si>
    <t>(3,0+1,0)*3,0*0,65</t>
  </si>
  <si>
    <t>"uvýtahu" (2,3+1,7+1,2)*2,7*0,44</t>
  </si>
  <si>
    <t>962032631</t>
  </si>
  <si>
    <t>Bourání zdiva komínového z cihel pálených, šamotových nebo vápenopískových na MV nebo MVC</t>
  </si>
  <si>
    <t>852164838</t>
  </si>
  <si>
    <t>"3.NP"0,87*0,54*4,5</t>
  </si>
  <si>
    <t>963013530</t>
  </si>
  <si>
    <t>Bourání stropů s keramickou výplní</t>
  </si>
  <si>
    <t>1867325079</t>
  </si>
  <si>
    <t>"1.NP-DEM1"20*0,2</t>
  </si>
  <si>
    <t>963031434</t>
  </si>
  <si>
    <t>Bourání cihelných kleneb na MV nebo MVC tl do 300 mm</t>
  </si>
  <si>
    <t>1146124240</t>
  </si>
  <si>
    <t>"DEM2"12</t>
  </si>
  <si>
    <t>964011211</t>
  </si>
  <si>
    <t>Vybourání ŽB překladů prefabrikovaných dl do 3 m hmotnosti do 50 kg/m</t>
  </si>
  <si>
    <t>1570896271</t>
  </si>
  <si>
    <t>1,5*0,15*0,19*5</t>
  </si>
  <si>
    <t>1,2*0,15*0,15</t>
  </si>
  <si>
    <t>964035111</t>
  </si>
  <si>
    <t>Bourání cihelných klenbových pásů jakéhokoliv průřezu</t>
  </si>
  <si>
    <t>371930605</t>
  </si>
  <si>
    <t>"2.NP"1,5*0,3*0,3</t>
  </si>
  <si>
    <t>964073351</t>
  </si>
  <si>
    <t>Vybourání válcovaných nosníků ze zdiva cihelného dl do 6 m hmotnosti přes 55 kg/m</t>
  </si>
  <si>
    <t>-447521495</t>
  </si>
  <si>
    <t>"1.NP-3I200"26,3*3,15*3*0,001</t>
  </si>
  <si>
    <t>965043341</t>
  </si>
  <si>
    <t>Bourání podkladů pod dlažby betonových s potěrem nebo teracem tl do 100 mm pl přes 4 m2</t>
  </si>
  <si>
    <t>1059769363</t>
  </si>
  <si>
    <t>"1.np-podlahapro SK7"54,29*0,095</t>
  </si>
  <si>
    <t>"2.np-podlaha v 2.3 pod nový koberec"15,5*0,03</t>
  </si>
  <si>
    <t>"2.np-podlahaproDEM1"20*0,15</t>
  </si>
  <si>
    <t>"2.np-podlahaproDEM2"12*0,05</t>
  </si>
  <si>
    <t>965046111</t>
  </si>
  <si>
    <t>Broušení stávajících betonových podlah úběr do 3 mm</t>
  </si>
  <si>
    <t>-1420567462</t>
  </si>
  <si>
    <t>"1.np-oprava podkladu podlahy po vybourání dlažby v 1.4a1.5 (číslování dle nového stavu"12,3+4,4</t>
  </si>
  <si>
    <t>965081213</t>
  </si>
  <si>
    <t>Bourání podlah z dlaždic keramických nebo xylolitových tl do 10 mm plochy přes 1 m2</t>
  </si>
  <si>
    <t>-1751981934</t>
  </si>
  <si>
    <t>"1.np-1.1,1.3,1.4,1.5,1.6- číslování dle starého stavu"23,06+15+5,32+8,17+2,74</t>
  </si>
  <si>
    <t>"2.np-2.1,2.2,2.3,2.4- číslování dle starého stavu"18,48+1,23+1,54+15,34</t>
  </si>
  <si>
    <t>965082923</t>
  </si>
  <si>
    <t>Odstranění násypů pod podlahami tl do 100 mm pl přes 2 m2</t>
  </si>
  <si>
    <t>-1795073601</t>
  </si>
  <si>
    <t>"2.np-podlahaproDEM2"12*0,1</t>
  </si>
  <si>
    <t>"2.np-stropproDEM4"13,5*0,05</t>
  </si>
  <si>
    <t>965082941</t>
  </si>
  <si>
    <t>Odstranění násypů pod podlahami tl přes 200 mm</t>
  </si>
  <si>
    <t>-1854006558</t>
  </si>
  <si>
    <t>"1.np-podlaha"(23,06+15+5,32+8,17+2,74)*0,3</t>
  </si>
  <si>
    <t>968062455</t>
  </si>
  <si>
    <t>Vybourání dřevěných dveřních zárubní pl do 2 m2</t>
  </si>
  <si>
    <t>1646499144</t>
  </si>
  <si>
    <t>0,8*2,0*2</t>
  </si>
  <si>
    <t>968072455</t>
  </si>
  <si>
    <t>Vybourání kovových dveřních zárubní pl do 2 m2</t>
  </si>
  <si>
    <t>1808558641</t>
  </si>
  <si>
    <t>(0,6*2,0*4)+(0,8*2,0*3)+(0,9*2,0*3)</t>
  </si>
  <si>
    <t>(0,6*2,0*5)+(0,9*2,0*6)</t>
  </si>
  <si>
    <t>(0,9*2,0)</t>
  </si>
  <si>
    <t>973031344</t>
  </si>
  <si>
    <t>Vysekání kapes ve zdivu cihelném na MV nebo MVC pl do 0,25 m2 hl do 150 mm</t>
  </si>
  <si>
    <t>1394990314</t>
  </si>
  <si>
    <t>973031825</t>
  </si>
  <si>
    <t>Vysekání kapes ve zdivu cihelném na MV nebo MVC pro zavázání zdí tl do 450 mm</t>
  </si>
  <si>
    <t>-979255625</t>
  </si>
  <si>
    <t>"1.NP"3,0*2</t>
  </si>
  <si>
    <t>973031842</t>
  </si>
  <si>
    <t>Vysekání kapes ve zdivu cihelném na MC pro zavázání příček tl do 100 mm</t>
  </si>
  <si>
    <t>161098832</t>
  </si>
  <si>
    <t>(3*2,955)</t>
  </si>
  <si>
    <t>6*3,15</t>
  </si>
  <si>
    <t>974031664</t>
  </si>
  <si>
    <t>Vysekání rýh ve zdivu cihelném pro vtahování nosníků hl do 150 mm v do 150 mm</t>
  </si>
  <si>
    <t>326739979</t>
  </si>
  <si>
    <t>"P3"(2*1,5)*2</t>
  </si>
  <si>
    <t>"P5"(1*2,6)</t>
  </si>
  <si>
    <t>"P7"(2*0,9)</t>
  </si>
  <si>
    <t>974031666</t>
  </si>
  <si>
    <t>Vysekání rýh ve zdivu cihelném pro vtahování nosníků hl do 150 mm v do 250 mm</t>
  </si>
  <si>
    <t>-734505041</t>
  </si>
  <si>
    <t>"P1+P2"(5*3,468)+(4*3,468)</t>
  </si>
  <si>
    <t>"P4"(8*1,75)</t>
  </si>
  <si>
    <t>"P9"(2*1,25)</t>
  </si>
  <si>
    <t>975021311</t>
  </si>
  <si>
    <t>Podchycení nadzákladového zdiva pod stropem tl zdiva přes 450 do 600 mm</t>
  </si>
  <si>
    <t>1928218300</t>
  </si>
  <si>
    <t>975022251</t>
  </si>
  <si>
    <t>Podchycení nadzákladového zdiva tl do 450 mm dřevěnou výztuhou v do 3 m dl podchycení přes 3 do 5 m</t>
  </si>
  <si>
    <t>-393497893</t>
  </si>
  <si>
    <t>975043111</t>
  </si>
  <si>
    <t>Jednořadové podchycení stropů pro osazení nosníků v do 3,5 m pro zatížení do 750 kg/m</t>
  </si>
  <si>
    <t>-1916050006</t>
  </si>
  <si>
    <t>-596783314</t>
  </si>
  <si>
    <t>975111111</t>
  </si>
  <si>
    <t>Zřízení plošného podchycení konstrukcí systémovými samostatnými stojkami v do 4 m zatížení do 6 kPa</t>
  </si>
  <si>
    <t>-652330589</t>
  </si>
  <si>
    <t>975111112</t>
  </si>
  <si>
    <t>Příplatek k plošnému podchycení konstrukcí systémovými samostatnými stojkami v do 4 m zatížení do 6 kPa za první a ZKD den použití</t>
  </si>
  <si>
    <t>568056718</t>
  </si>
  <si>
    <t>100*30 "Přepočtené koeficientem množství</t>
  </si>
  <si>
    <t>975111113</t>
  </si>
  <si>
    <t>Odstranění plošného podchycení konstrukcí systémovými samostatnými stojkami v do 4 m zatížení do 6 kPa</t>
  </si>
  <si>
    <t>200980849</t>
  </si>
  <si>
    <t>978012191</t>
  </si>
  <si>
    <t>Otlučení (osekání) vnitřní vápenné nebo vápenocementové omítky stropů rákosových v rozsahu přes 50 do 100 %</t>
  </si>
  <si>
    <t>-1365304664</t>
  </si>
  <si>
    <t>"1.np-stropproDEM1"20</t>
  </si>
  <si>
    <t>"1.np-stropproDEM2"12</t>
  </si>
  <si>
    <t>"2.np-stropproDEM3"19</t>
  </si>
  <si>
    <t>"2.np-stropproDEM4"13,5</t>
  </si>
  <si>
    <t>978013161</t>
  </si>
  <si>
    <t>Otlučení (osekání) vnitřní vápenné nebo vápenocementové omítky stěn v rozsahu přes 30 do 50 %</t>
  </si>
  <si>
    <t>546348538</t>
  </si>
  <si>
    <t>978013191</t>
  </si>
  <si>
    <t>Otlučení (osekání) vnitřní vápenné nebo vápenocementové omítky stěn v rozsahu přes 50 do 100 %</t>
  </si>
  <si>
    <t>-1707113536</t>
  </si>
  <si>
    <t>"schodišťová zeď-cihla"45</t>
  </si>
  <si>
    <t>993211111</t>
  </si>
  <si>
    <t>Dovoz a odvoz systémových stojek včetně nosníků pro podchycování konstrukcí do 10 km včetně naložení a složení</t>
  </si>
  <si>
    <t>1463345819</t>
  </si>
  <si>
    <t>997</t>
  </si>
  <si>
    <t>Přesun sutě</t>
  </si>
  <si>
    <t>109</t>
  </si>
  <si>
    <t>997013153</t>
  </si>
  <si>
    <t>Vnitrostaveništní doprava suti a vybouraných hmot pro budovy v přes 9 do 12 m s omezením mechanizace</t>
  </si>
  <si>
    <t>1324171813</t>
  </si>
  <si>
    <t>997013311</t>
  </si>
  <si>
    <t>Montáž a demontáž shozu suti v do 10 m</t>
  </si>
  <si>
    <t>-1429113406</t>
  </si>
  <si>
    <t>111</t>
  </si>
  <si>
    <t>997013321</t>
  </si>
  <si>
    <t>Příplatek k shozu suti v do 10 m za první a ZKD den použití</t>
  </si>
  <si>
    <t>-67055422</t>
  </si>
  <si>
    <t>6*10 "Přepočtené koeficientem množství</t>
  </si>
  <si>
    <t>997013501</t>
  </si>
  <si>
    <t>Odvoz suti a vybouraných hmot na skládku nebo meziskládku do 1 km se složením</t>
  </si>
  <si>
    <t>1113819649</t>
  </si>
  <si>
    <t>113</t>
  </si>
  <si>
    <t>997013509</t>
  </si>
  <si>
    <t>Příplatek k odvozu suti a vybouraných hmot na skládku ZKD 1 km přes 1 km</t>
  </si>
  <si>
    <t>-2049108233</t>
  </si>
  <si>
    <t>187,342*10 "Přepočtené koeficientem množství</t>
  </si>
  <si>
    <t>997013609</t>
  </si>
  <si>
    <t>Poplatek za uložení na skládce (skládkovné) stavebního odpadu ze směsí nebo oddělených frakcí betonu, cihel a keramických výrobků kód odpadu 17 01 07</t>
  </si>
  <si>
    <t>228484417</t>
  </si>
  <si>
    <t>187,472-14,657-0,039</t>
  </si>
  <si>
    <t>115</t>
  </si>
  <si>
    <t>997013811</t>
  </si>
  <si>
    <t>Poplatek za uložení na skládce (skládkovné) stavebního odpadu dřevěného kód odpadu 17 02 01</t>
  </si>
  <si>
    <t>-1640063618</t>
  </si>
  <si>
    <t>0,028+14,629</t>
  </si>
  <si>
    <t>997013814</t>
  </si>
  <si>
    <t>Poplatek za uložení na skládce (skládkovné) stavebního odpadu izolací kód odpadu 17 06 04</t>
  </si>
  <si>
    <t>-1275961596</t>
  </si>
  <si>
    <t>0,039</t>
  </si>
  <si>
    <t>998</t>
  </si>
  <si>
    <t>Přesun hmot</t>
  </si>
  <si>
    <t>117</t>
  </si>
  <si>
    <t>998011009</t>
  </si>
  <si>
    <t>Přesun hmot pro budovy zděné s omezením mechanizace pro budovy v přes 6 do 12 m</t>
  </si>
  <si>
    <t>685962384</t>
  </si>
  <si>
    <t>711</t>
  </si>
  <si>
    <t>Izolace proti vodě, vlhkosti a plynům</t>
  </si>
  <si>
    <t>711411001</t>
  </si>
  <si>
    <t>Provedení izolace proti tlakové vodě vodorovné za studena nátěrem penetračním</t>
  </si>
  <si>
    <t>-73701893</t>
  </si>
  <si>
    <t>"podlaha v přízemí"</t>
  </si>
  <si>
    <t>119</t>
  </si>
  <si>
    <t>11163150</t>
  </si>
  <si>
    <t>lak penetrační asfaltový</t>
  </si>
  <si>
    <t>-703468840</t>
  </si>
  <si>
    <t>55*0,00033 "Přepočtené koeficientem množství</t>
  </si>
  <si>
    <t>711411052</t>
  </si>
  <si>
    <t>Provedení izolace proti vodě za studena na vodorovné ploše tekutou lepenkou</t>
  </si>
  <si>
    <t>-147691567</t>
  </si>
  <si>
    <t>"1.np-vesprše"1,3*1,3</t>
  </si>
  <si>
    <t>121</t>
  </si>
  <si>
    <t>24551030</t>
  </si>
  <si>
    <t>stěrka hydroizolační dvousložková cemento-polymerová vlákny vyztužená proti zemní vlhkosti</t>
  </si>
  <si>
    <t>75906414</t>
  </si>
  <si>
    <t>1,69*2,1 "Přepočtené koeficientem množství</t>
  </si>
  <si>
    <t>711412001</t>
  </si>
  <si>
    <t>Provedení izolace proti tlakové vodě svislé za studena nátěrem penetračním</t>
  </si>
  <si>
    <t>-2030229280</t>
  </si>
  <si>
    <t>"kolem výtahu"</t>
  </si>
  <si>
    <t>(2,55+2,45)*2*1,0</t>
  </si>
  <si>
    <t>123</t>
  </si>
  <si>
    <t>379084249</t>
  </si>
  <si>
    <t>10*0,00034 "Přepočtené koeficientem množství</t>
  </si>
  <si>
    <t>711412052</t>
  </si>
  <si>
    <t>Provedení izolace proti vodě za studena na svislé ploše tekutou lepenkou</t>
  </si>
  <si>
    <t>698169422</t>
  </si>
  <si>
    <t>"1.np-sprcha"(1,3+1,3+1,3)*2,0</t>
  </si>
  <si>
    <t>125</t>
  </si>
  <si>
    <t>1874614965</t>
  </si>
  <si>
    <t>7,8*2,2 "Přepočtené koeficientem množství</t>
  </si>
  <si>
    <t>711461103</t>
  </si>
  <si>
    <t>Provedení izolace proti tlakové vodě vodorovné fólií přilepenou v plné ploše</t>
  </si>
  <si>
    <t>48628165</t>
  </si>
  <si>
    <t>55*2</t>
  </si>
  <si>
    <t>127</t>
  </si>
  <si>
    <t>28322003</t>
  </si>
  <si>
    <t>fólie hydroizolační pro spodní stavbu mPVC tl 1,0mm</t>
  </si>
  <si>
    <t>-2087995582</t>
  </si>
  <si>
    <t>55*1,1655 "Přepočtené koeficientem množství</t>
  </si>
  <si>
    <t>711461201</t>
  </si>
  <si>
    <t>Provedení izolace proti tlakové vodě vodorovné fólií zesílením spojů páskem</t>
  </si>
  <si>
    <t>820997575</t>
  </si>
  <si>
    <t>129</t>
  </si>
  <si>
    <t>763527338</t>
  </si>
  <si>
    <t>711462103</t>
  </si>
  <si>
    <t>Provedení izolace proti tlakové vodě svislé fólií přilepenou v plné ploše</t>
  </si>
  <si>
    <t>-910931242</t>
  </si>
  <si>
    <t>10*2</t>
  </si>
  <si>
    <t>131</t>
  </si>
  <si>
    <t>1710343005</t>
  </si>
  <si>
    <t>10*1,221 "Přepočtené koeficientem množství</t>
  </si>
  <si>
    <t>711462201</t>
  </si>
  <si>
    <t>Provedení izolace proti tlakové vodě svislé fólií zesílením spojů páskem</t>
  </si>
  <si>
    <t>-1472687382</t>
  </si>
  <si>
    <t>133</t>
  </si>
  <si>
    <t>53314732</t>
  </si>
  <si>
    <t>998711112</t>
  </si>
  <si>
    <t>Přesun hmot tonážní pro izolace proti vodě, vlhkosti a plynům s omezením mechanizace v objektech v přes 6 do 12 m</t>
  </si>
  <si>
    <t>-205193683</t>
  </si>
  <si>
    <t>135</t>
  </si>
  <si>
    <t>713114112</t>
  </si>
  <si>
    <t>Tepelná foukaná izolace celulózová vlákna vodorovná volná tl přes 150 do 250 mm</t>
  </si>
  <si>
    <t>-525155275</t>
  </si>
  <si>
    <t>"střecha nad 2.8+2.10+2.11"75*0,2</t>
  </si>
  <si>
    <t>713121111</t>
  </si>
  <si>
    <t>Montáž izolace tepelné podlah volně kladenými rohožemi, pásy, dílci, deskami 1 vrstva</t>
  </si>
  <si>
    <t>-918681706</t>
  </si>
  <si>
    <t>"1.np-podlaha kolem výtahu-SK7"55</t>
  </si>
  <si>
    <t>"SK5"26</t>
  </si>
  <si>
    <t>"SK6"25+6</t>
  </si>
  <si>
    <t>137</t>
  </si>
  <si>
    <t>28372305</t>
  </si>
  <si>
    <t>deska EPS 100 pro konstrukce s běžným zatížením λ=0,037 tl 50mm</t>
  </si>
  <si>
    <t>261631531</t>
  </si>
  <si>
    <t>55*1,05 "Přepočtené koeficientem množství</t>
  </si>
  <si>
    <t>28372303</t>
  </si>
  <si>
    <t>deska EPS 100 pro konstrukce s běžným zatížením λ=0,037 tl 40mm</t>
  </si>
  <si>
    <t>-652979064</t>
  </si>
  <si>
    <t>"SK5+SK6"26+25+6</t>
  </si>
  <si>
    <t>139</t>
  </si>
  <si>
    <t>-329810426</t>
  </si>
  <si>
    <t>"1.np-nová podlahakolem výtahu"55</t>
  </si>
  <si>
    <t>28372309</t>
  </si>
  <si>
    <t>deska EPS 100 pro konstrukce s běžným zatížením λ=0,037 tl 100mm</t>
  </si>
  <si>
    <t>-97329249</t>
  </si>
  <si>
    <t>141</t>
  </si>
  <si>
    <t>713123211</t>
  </si>
  <si>
    <t>Montáž tepelné izolace z XPS tepelně izolačního systému základové desky svisle 1 vrstva do 100 mm</t>
  </si>
  <si>
    <t>-1572084864</t>
  </si>
  <si>
    <t>"kolem výtahu"(2,55+2,45)*2*1,7</t>
  </si>
  <si>
    <t>28376455</t>
  </si>
  <si>
    <t>deska XPS hrana polodrážková a hladký povrch 500kPA λ=0,035 tl 70mm</t>
  </si>
  <si>
    <t>673114336</t>
  </si>
  <si>
    <t>17*1,08 "Přepočtené koeficientem množství</t>
  </si>
  <si>
    <t>143</t>
  </si>
  <si>
    <t>713131341</t>
  </si>
  <si>
    <t>Montáž izolace tepelné stěn lepením bodově nízkoexpanzní (PUR) pěnou s mechanickým kotvením rohoží, pásů, dílců, desek tl do 100mm</t>
  </si>
  <si>
    <t>1479478515</t>
  </si>
  <si>
    <t>"za rozvaděč v 1.np"1,66*1,85</t>
  </si>
  <si>
    <t>59052104</t>
  </si>
  <si>
    <t>deska tepelně izolační z tvrzené PU pěny vnitřní, kapilárně aktivní, prodyšná λ=0,033 tl 50mm</t>
  </si>
  <si>
    <t>-565597549</t>
  </si>
  <si>
    <t>10,871*1,05 "Přepočtené koeficientem množství</t>
  </si>
  <si>
    <t>145</t>
  </si>
  <si>
    <t>713152111</t>
  </si>
  <si>
    <t>Montáž nadstřešní izolace do nízkých nadkrokevních držáků sklonu střechy přes 30 do 45° vzdálenost držáků do 1 000 mm</t>
  </si>
  <si>
    <t>1348121195</t>
  </si>
  <si>
    <t>28376501</t>
  </si>
  <si>
    <t>deska izolační PIR s oboustranným textilním rounem λ=0,026 tl 100mm</t>
  </si>
  <si>
    <t>237176820</t>
  </si>
  <si>
    <t>2*300</t>
  </si>
  <si>
    <t>147</t>
  </si>
  <si>
    <t>713191134</t>
  </si>
  <si>
    <t>Montáž izolace tepelné podlah, stropů vrchem nebo střech překrytí fólií se svařovaným spojem</t>
  </si>
  <si>
    <t>2136666657</t>
  </si>
  <si>
    <t>"SK7+SK6+SK5"55+25+6+26</t>
  </si>
  <si>
    <t>28323100</t>
  </si>
  <si>
    <t>fólie LDPE (750 kg/m3) proti zemní vlhkosti nad úrovní terénu tl 0,8mm</t>
  </si>
  <si>
    <t>-208728710</t>
  </si>
  <si>
    <t>112*1,1655 "Přepočtené koeficientem množství</t>
  </si>
  <si>
    <t>149</t>
  </si>
  <si>
    <t>998713112</t>
  </si>
  <si>
    <t>Přesun hmot tonážní pro izolace tepelné s omezením mechanizace v objektech v přes 6 do 12 m</t>
  </si>
  <si>
    <t>-377297750</t>
  </si>
  <si>
    <t>Ústřední vytápění - strojovny</t>
  </si>
  <si>
    <t>732291811</t>
  </si>
  <si>
    <t>Demontáž tělesa topného elektrického 220/380 V výkon do 3500 W</t>
  </si>
  <si>
    <t>-19896860</t>
  </si>
  <si>
    <t>762</t>
  </si>
  <si>
    <t>Konstrukce tesařské</t>
  </si>
  <si>
    <t>151</t>
  </si>
  <si>
    <t>762086113</t>
  </si>
  <si>
    <t>Montáž KDK hmotnosti prvku přes 10 do 15 kg</t>
  </si>
  <si>
    <t>344825906</t>
  </si>
  <si>
    <t>"výztuhy pro ztužení stáv.krovu-krokve,plné vazby-táhlo"160</t>
  </si>
  <si>
    <t>RMAT0002</t>
  </si>
  <si>
    <t xml:space="preserve">kovová doplňková konstrukce-tyč plná </t>
  </si>
  <si>
    <t>1407494037</t>
  </si>
  <si>
    <t>153</t>
  </si>
  <si>
    <t>762214811</t>
  </si>
  <si>
    <t>Demontáž schodiště přímočarého nebo křivočarého š přes 1,0 do 1,5 m s podstupnicemi</t>
  </si>
  <si>
    <t>-421897001</t>
  </si>
  <si>
    <t>762331811</t>
  </si>
  <si>
    <t>Demontáž vázaných kcí krovů z hranolů průřezové pl do 120 cm2</t>
  </si>
  <si>
    <t>1228346782</t>
  </si>
  <si>
    <t>155</t>
  </si>
  <si>
    <t>762331812</t>
  </si>
  <si>
    <t>Demontáž vázaných kcí krovů z hranolů průřezové pl přes 120 do 224 cm2</t>
  </si>
  <si>
    <t>92425574</t>
  </si>
  <si>
    <t>"14/16"20,4</t>
  </si>
  <si>
    <t>"13,5/13,5/"14,5</t>
  </si>
  <si>
    <t>762331813</t>
  </si>
  <si>
    <t>Demontáž vázaných kcí krovů z hranolů průřezové pl přes 224 do 288 cm2</t>
  </si>
  <si>
    <t>-1686283642</t>
  </si>
  <si>
    <t>"16/18"12,6+8,1</t>
  </si>
  <si>
    <t>"15/17"4</t>
  </si>
  <si>
    <t>157</t>
  </si>
  <si>
    <t>762331815</t>
  </si>
  <si>
    <t>Demontáž vázaných kcí krovů z hranolů průřezové pl přes 450 do 600 cm2</t>
  </si>
  <si>
    <t>1279289924</t>
  </si>
  <si>
    <t>"vaznýtrám20/21"25,3</t>
  </si>
  <si>
    <t>762332532</t>
  </si>
  <si>
    <t>Montáž vázaných kcí krovů pravidelných z řeziva hoblovaného průřezové pl přes 120 do 224 cm2</t>
  </si>
  <si>
    <t>759779326</t>
  </si>
  <si>
    <t>"3.np-kleštiny8/16"88,8</t>
  </si>
  <si>
    <t>"3.np-vaznýtrám 12/18"3,6</t>
  </si>
  <si>
    <t>"3.np-vaznice12/18"3,6</t>
  </si>
  <si>
    <t>"3.np-sloupek10/10"4,2</t>
  </si>
  <si>
    <t>"3.np-krokev16/14"7,2</t>
  </si>
  <si>
    <t>"3.np-výměnakrokve16/14"39,4</t>
  </si>
  <si>
    <t>"3.np-ztužení5/10"5,6</t>
  </si>
  <si>
    <t>"3.np-výztuhapodlahy8/12"55,7</t>
  </si>
  <si>
    <t>208,1*1,04 "Přepočtené koeficientem množství</t>
  </si>
  <si>
    <t>159</t>
  </si>
  <si>
    <t>60512130</t>
  </si>
  <si>
    <t>hranol stavební řezivo průřezu do 224cm2 do dl 6m</t>
  </si>
  <si>
    <t>-1478656487</t>
  </si>
  <si>
    <t>2,943*1,04</t>
  </si>
  <si>
    <t>762332533</t>
  </si>
  <si>
    <t>Montáž vázaných kcí krovů pravidelných z řeziva hoblovaného průřezové pl přes 224 do 288 cm2</t>
  </si>
  <si>
    <t>-1687071150</t>
  </si>
  <si>
    <t>1,991*1,04 "Přepočtené koeficientem množství</t>
  </si>
  <si>
    <t>161</t>
  </si>
  <si>
    <t>60512135</t>
  </si>
  <si>
    <t>hranol stavební řezivo průřezu do 288cm2 do dl 6m</t>
  </si>
  <si>
    <t>-2120068763</t>
  </si>
  <si>
    <t>0,051*1,04</t>
  </si>
  <si>
    <t>762341811</t>
  </si>
  <si>
    <t>Demontáž bednění střech z prken</t>
  </si>
  <si>
    <t>966555811</t>
  </si>
  <si>
    <t>163</t>
  </si>
  <si>
    <t>762342214</t>
  </si>
  <si>
    <t>Montáž laťování na střechách jednoduchých sklonu do 60° osové vzdálenosti přes 150 do 360 mm</t>
  </si>
  <si>
    <t>-748959287</t>
  </si>
  <si>
    <t>60514106</t>
  </si>
  <si>
    <t>řezivo jehličnaté lať pevnostní třída S10-13 průřez 40x60mm</t>
  </si>
  <si>
    <t>-1588840568</t>
  </si>
  <si>
    <t>300*0,04*0,06</t>
  </si>
  <si>
    <t>165</t>
  </si>
  <si>
    <t>762342602</t>
  </si>
  <si>
    <t>Montáž kontralatí přes nadkrokevní systém do 1 vrutu na m latě pro izolaci tl přes 160 mm do 200 mm</t>
  </si>
  <si>
    <t>1456096540</t>
  </si>
  <si>
    <t>1174693440</t>
  </si>
  <si>
    <t>420*0,04*0,06</t>
  </si>
  <si>
    <t>167</t>
  </si>
  <si>
    <t>762361312</t>
  </si>
  <si>
    <t>Konstrukční a vyrovnávací vrstva pod klempířské prvky (atiky) z desek dřevoštěpkových tl 22 mm</t>
  </si>
  <si>
    <t>-911927010</t>
  </si>
  <si>
    <t>"u zelené stěny"8*0,5</t>
  </si>
  <si>
    <t>762395000</t>
  </si>
  <si>
    <t>Spojovací prostředky krovů, bednění, laťování, nadstřešních konstrukcí</t>
  </si>
  <si>
    <t>-1524166544</t>
  </si>
  <si>
    <t>3,061+0,053+0,72+1,008</t>
  </si>
  <si>
    <t>169</t>
  </si>
  <si>
    <t>762512235</t>
  </si>
  <si>
    <t>Montáž podlahové kce podkladové z desek dřevotřískových nebo cementotřískových přibíjených na dřevo</t>
  </si>
  <si>
    <t>-700191046</t>
  </si>
  <si>
    <t>60726272.1</t>
  </si>
  <si>
    <t>deska dřevoštěpková QSB 3 P+D nebroušená tl 15mm</t>
  </si>
  <si>
    <t>-2122164395</t>
  </si>
  <si>
    <t>171</t>
  </si>
  <si>
    <t>762521811</t>
  </si>
  <si>
    <t>Demontáž podlah bez polštářů z prken tloušťky do 32 mm</t>
  </si>
  <si>
    <t>-1796058533</t>
  </si>
  <si>
    <t>762523104</t>
  </si>
  <si>
    <t>Položení podlahy z hoblovaných prken na sraz</t>
  </si>
  <si>
    <t>-1871280351</t>
  </si>
  <si>
    <t>173</t>
  </si>
  <si>
    <t>60511109</t>
  </si>
  <si>
    <t>řezivo jehličnaté smrk, borovice š přes 80mm tl 24mm dl 2-3m</t>
  </si>
  <si>
    <t>1276305190</t>
  </si>
  <si>
    <t>140*0,024</t>
  </si>
  <si>
    <t>762523108</t>
  </si>
  <si>
    <t>Položení podlahy z hoblovaných fošen na sraz</t>
  </si>
  <si>
    <t>60379168</t>
  </si>
  <si>
    <t>"patýrko"17</t>
  </si>
  <si>
    <t>175</t>
  </si>
  <si>
    <t>60516101</t>
  </si>
  <si>
    <t>řezivo smrkové sušené tl 50mm</t>
  </si>
  <si>
    <t>-614390558</t>
  </si>
  <si>
    <t>17*0,05</t>
  </si>
  <si>
    <t>762526110</t>
  </si>
  <si>
    <t>Položení polštáře pod podlahy při osové vzdálenosti do 65 cm</t>
  </si>
  <si>
    <t>-1037689045</t>
  </si>
  <si>
    <t>177</t>
  </si>
  <si>
    <t>60512126</t>
  </si>
  <si>
    <t>hranol stavební řezivo průřezu do 120cm2 dl 6-8m</t>
  </si>
  <si>
    <t>1687406613</t>
  </si>
  <si>
    <t>140*0,08*0,14</t>
  </si>
  <si>
    <t>762595001</t>
  </si>
  <si>
    <t>Spojovací prostředky pro položení dřevěných podlah a zakrytí kanálů</t>
  </si>
  <si>
    <t>-1113954512</t>
  </si>
  <si>
    <t>140+17</t>
  </si>
  <si>
    <t>179</t>
  </si>
  <si>
    <t>762713141</t>
  </si>
  <si>
    <t>Montáž prostorové vázané kce z hoblovaného řeziva průřezové pl přes 288 do 450 cm2</t>
  </si>
  <si>
    <t>1856016598</t>
  </si>
  <si>
    <t>"3.np-N2-pod sloupy 18/18"8,5</t>
  </si>
  <si>
    <t>60512141</t>
  </si>
  <si>
    <t>hranol stavební řezivo průřezu do 450cm2 dl 6-8m</t>
  </si>
  <si>
    <t>-793542181</t>
  </si>
  <si>
    <t>181</t>
  </si>
  <si>
    <t>762795000</t>
  </si>
  <si>
    <t>Spojovací prostředky pro montáž prostorových vázaných kcí</t>
  </si>
  <si>
    <t>151818400</t>
  </si>
  <si>
    <t>"N2-18/18-8,5"8,5*0,18*0,18</t>
  </si>
  <si>
    <t>762811811</t>
  </si>
  <si>
    <t>Demontáž záklopů stropů z hrubých prken tl do 32 mm</t>
  </si>
  <si>
    <t>-801728650</t>
  </si>
  <si>
    <t>"2.np-stropproDEM3,DEM4"19+13,5</t>
  </si>
  <si>
    <t>183</t>
  </si>
  <si>
    <t>762822830</t>
  </si>
  <si>
    <t>Demontáž stropních trámů z hraněného řeziva průřezové pl přes 288 do 450 cm2</t>
  </si>
  <si>
    <t>358416874</t>
  </si>
  <si>
    <t>"2.np-stroppro DEM3, DEM4"(6*3,3)+(5*2,8)+(8*2,0)</t>
  </si>
  <si>
    <t>998762112</t>
  </si>
  <si>
    <t>Přesun hmot tonážní pro kce tesařské s omezením mechanizace v objektech v přes 6 do 12 m</t>
  </si>
  <si>
    <t>305834324</t>
  </si>
  <si>
    <t>763</t>
  </si>
  <si>
    <t>Konstrukce suché výstavby</t>
  </si>
  <si>
    <t>185</t>
  </si>
  <si>
    <t>763111314</t>
  </si>
  <si>
    <t>SDK příčka tl 100 mm profil CW+UW 75 desky 1xA 12,5 s izolací EI 30 Rw do 45 dB</t>
  </si>
  <si>
    <t>-1209740200</t>
  </si>
  <si>
    <t>"3.np-kolemvýtahu"</t>
  </si>
  <si>
    <t>(1,3*1,0)+(1,3*1,5/2)+(1,5*1,0/2*2)+(1,9*3,0)+(3,0*3,0)+(1,5*1,7/2)+(3,0*4)</t>
  </si>
  <si>
    <t>-(0,8*2,0)-(1,8*2,0)</t>
  </si>
  <si>
    <t>"3.np-u okapu"</t>
  </si>
  <si>
    <t>(20+16+7+11+6)*1,5</t>
  </si>
  <si>
    <t>763111717</t>
  </si>
  <si>
    <t>SDK příčka základní penetrační nátěr (oboustranně)</t>
  </si>
  <si>
    <t>520222343</t>
  </si>
  <si>
    <t>"3.NP-obklad stěny sousednístřechy-nad učebnou hudební výchovy"</t>
  </si>
  <si>
    <t>11*1,6</t>
  </si>
  <si>
    <t>187</t>
  </si>
  <si>
    <t>763121423</t>
  </si>
  <si>
    <t>SDK stěna předsazená tl 87,5 mm profil CW+UW 75 deska 1xDF 12,5 s izolací EI 30 Rw do 12 dB</t>
  </si>
  <si>
    <t>2045676555</t>
  </si>
  <si>
    <t>763131441</t>
  </si>
  <si>
    <t>SDK podhled desky 2xDF 12,5 bez izolace dvouvrstvá spodní kce profil CD+UD REI 120</t>
  </si>
  <si>
    <t>976085374</t>
  </si>
  <si>
    <t>"2.NP-2.3,2.6,2.7"15,8+43,65+70</t>
  </si>
  <si>
    <t>189</t>
  </si>
  <si>
    <t>763131481</t>
  </si>
  <si>
    <t>SDK podhled desky 2xDFH2 12,5 bez izolace dvouvrstvá spodní kce profil CD+UD REI 120</t>
  </si>
  <si>
    <t>-181686231</t>
  </si>
  <si>
    <t>"1.NP-1.4,1.5,"12,28+4,4</t>
  </si>
  <si>
    <t>"2.NP-2.2"6,28</t>
  </si>
  <si>
    <t>763131714</t>
  </si>
  <si>
    <t>SDK podhled základní penetrační nátěr</t>
  </si>
  <si>
    <t>-1201504610</t>
  </si>
  <si>
    <t>"3.np-3.1,3.2,3.4"75,5</t>
  </si>
  <si>
    <t>191</t>
  </si>
  <si>
    <t>763131751</t>
  </si>
  <si>
    <t>Montáž parotěsné zábrany do SDK podhledu</t>
  </si>
  <si>
    <t>-1201946875</t>
  </si>
  <si>
    <t>"3.np"300</t>
  </si>
  <si>
    <t>28329274</t>
  </si>
  <si>
    <t>fólie PE vyztužená pro parotěsnou vrstvu (reakce na oheň - třída E) 110g/m2</t>
  </si>
  <si>
    <t>813070459</t>
  </si>
  <si>
    <t>300*1,1235 "Přepočtené koeficientem množství</t>
  </si>
  <si>
    <t>193</t>
  </si>
  <si>
    <t>763131762</t>
  </si>
  <si>
    <t>Příplatek k SDK podhledu za prostorové zakřivení</t>
  </si>
  <si>
    <t>-1510270884</t>
  </si>
  <si>
    <t>"1.NP-1.4,1.5"16,71</t>
  </si>
  <si>
    <t>"2.np-2.3,2.7,2.6"119,71+15,8</t>
  </si>
  <si>
    <t>350</t>
  </si>
  <si>
    <t>763131771</t>
  </si>
  <si>
    <t>Příplatek k SDK podhledu za rovinnost kvality Q3</t>
  </si>
  <si>
    <t>-633947953</t>
  </si>
  <si>
    <t>"podkroví"350</t>
  </si>
  <si>
    <t>195</t>
  </si>
  <si>
    <t>763135002</t>
  </si>
  <si>
    <t>Montáž SDK podhledu z desek perforovaných celoplošně s hranami speciálně tmelenými na dvouvrstvé kci z CD+UD</t>
  </si>
  <si>
    <t>1705878703</t>
  </si>
  <si>
    <t>"pro aku podhled"</t>
  </si>
  <si>
    <t>"2.8,2.3,2.4,2.2,2.1část,2.6,2.7,2.8+stěn.absorber"</t>
  </si>
  <si>
    <t>44,38+29,22+75,3+55,42+49,68</t>
  </si>
  <si>
    <t>" 1.3,1.4,1.5,1.1"</t>
  </si>
  <si>
    <t>37,26</t>
  </si>
  <si>
    <t>"pro aku podkroví"</t>
  </si>
  <si>
    <t>"3.np-3.3,"121,69</t>
  </si>
  <si>
    <t>RMAT0001</t>
  </si>
  <si>
    <t>deska akustická tl.25- 600*600 nebo 600*1200, barva natur- dle nabídky</t>
  </si>
  <si>
    <t>894044338</t>
  </si>
  <si>
    <t>412,95*1,05 "Přepočtené koeficientem množství</t>
  </si>
  <si>
    <t>197</t>
  </si>
  <si>
    <t>763135701</t>
  </si>
  <si>
    <t>Příplatek k montáži SDK podhledu za montáž jedné vrstvy zvukové izolace</t>
  </si>
  <si>
    <t>-373558006</t>
  </si>
  <si>
    <t>380+145-122,451-68,93</t>
  </si>
  <si>
    <t>63166911.1</t>
  </si>
  <si>
    <t>deska akustická a tepelně izolační tl 30mm</t>
  </si>
  <si>
    <t>-1725122992</t>
  </si>
  <si>
    <t>266,1+113,31-122,4510</t>
  </si>
  <si>
    <t>256,959*1,02 "Přepočtené koeficientem množství</t>
  </si>
  <si>
    <t>199</t>
  </si>
  <si>
    <t>63166912.1</t>
  </si>
  <si>
    <t>deska akustická a tepelně izolační tl 50mm</t>
  </si>
  <si>
    <t>1700822462</t>
  </si>
  <si>
    <t>31,69+113,31-68,93</t>
  </si>
  <si>
    <t>76,07*1,02 "Přepočtené koeficientem množství</t>
  </si>
  <si>
    <t>763161763</t>
  </si>
  <si>
    <t>SDK podkroví desky 2xDF 12,5 bez TI dvouvrstvá spodní kce profil CD+UD na krokvových závěsech</t>
  </si>
  <si>
    <t>-2033049238</t>
  </si>
  <si>
    <t>"3.np-3.3,3.1,3,2,3,4"122+75,5</t>
  </si>
  <si>
    <t>201</t>
  </si>
  <si>
    <t>763251161</t>
  </si>
  <si>
    <t>Sádrovláknitá podlaha tl 70 mm z podlahových prvkůl tl 20 mm s polystyrenovou deskou tl 30 mm podsyp 20 mm REI 60</t>
  </si>
  <si>
    <t>714970117</t>
  </si>
  <si>
    <t>763251391</t>
  </si>
  <si>
    <t>Příplatek k sádrovláknité podlaze za každých dalších 10 mm suchého podsypu</t>
  </si>
  <si>
    <t>1912742319</t>
  </si>
  <si>
    <t>140*4</t>
  </si>
  <si>
    <t>203</t>
  </si>
  <si>
    <t>763264582</t>
  </si>
  <si>
    <t>Sádrovláknitý obklad uzavřeného tvaru š přes 1 m do 1,25 m pro ocelový nosník deskou protipožární tl 2x12,5 mm</t>
  </si>
  <si>
    <t>396933748</t>
  </si>
  <si>
    <t>"P1"2,87</t>
  </si>
  <si>
    <t>763411116</t>
  </si>
  <si>
    <t>Sanitární příčky do mokrého prostředí, kompaktní desky tl 13 mm</t>
  </si>
  <si>
    <t>-2006148504</t>
  </si>
  <si>
    <t>"SS1, SS2, SS3"(1,243*2,11)-(0,7*2,0)+(1,243*2,11)-(0,6*2,0)+(2,449*2,11)-(0,6*2,0)-(0,68*2,0*2)</t>
  </si>
  <si>
    <t>205</t>
  </si>
  <si>
    <t>763411126</t>
  </si>
  <si>
    <t>Dveře sanitárních příček, kompaktní desky tl 13 mm, š do 800 mm, v do 2000 mm</t>
  </si>
  <si>
    <t>1725793809</t>
  </si>
  <si>
    <t>763411126.1</t>
  </si>
  <si>
    <t>Dveře sanitárních příček, kompaktní desky tl 13 mm, š do 800 mm, v do 2000 mm-posuvné</t>
  </si>
  <si>
    <t>-108571067</t>
  </si>
  <si>
    <t>207</t>
  </si>
  <si>
    <t>763411216</t>
  </si>
  <si>
    <t>Dělící přepážky k pisoárům, kompaktní desky tl 13 mm</t>
  </si>
  <si>
    <t>-445264304</t>
  </si>
  <si>
    <t>(1,1*2,11*2)</t>
  </si>
  <si>
    <t>998763322</t>
  </si>
  <si>
    <t>Přesun hmot tonážní pro konstrukce montované z desek s omezením mechanizace v objektech v přes 6 do 12 m</t>
  </si>
  <si>
    <t>1364543560</t>
  </si>
  <si>
    <t>764</t>
  </si>
  <si>
    <t>Konstrukce klempířské</t>
  </si>
  <si>
    <t>209</t>
  </si>
  <si>
    <t>764001821</t>
  </si>
  <si>
    <t>Demontáž krytiny ze svitků nebo tabulí do suti</t>
  </si>
  <si>
    <t>-1169382743</t>
  </si>
  <si>
    <t>764001851</t>
  </si>
  <si>
    <t>Demontáž hřebene s větrací mřížkou nebo hřebenovým plechem do suti</t>
  </si>
  <si>
    <t>-1475673783</t>
  </si>
  <si>
    <t>211</t>
  </si>
  <si>
    <t>764001871</t>
  </si>
  <si>
    <t>Demontáž nároží s větrací mřížkou nebo nárožním plechem do suti</t>
  </si>
  <si>
    <t>-430079489</t>
  </si>
  <si>
    <t>764001891</t>
  </si>
  <si>
    <t>Demontáž úžlabí do suti</t>
  </si>
  <si>
    <t>527136062</t>
  </si>
  <si>
    <t>213</t>
  </si>
  <si>
    <t>764002821</t>
  </si>
  <si>
    <t>Demontáž střešního výlezu do suti</t>
  </si>
  <si>
    <t>1083822531</t>
  </si>
  <si>
    <t>214</t>
  </si>
  <si>
    <t>764002835</t>
  </si>
  <si>
    <t>Demontáž sněhového zachytávače kusového do suti</t>
  </si>
  <si>
    <t>2119396596</t>
  </si>
  <si>
    <t>215</t>
  </si>
  <si>
    <t>764002881</t>
  </si>
  <si>
    <t>Demontáž lemování střešních prostupů do suti</t>
  </si>
  <si>
    <t>-1585911962</t>
  </si>
  <si>
    <t>216</t>
  </si>
  <si>
    <t>764004801</t>
  </si>
  <si>
    <t>Demontáž podokapního žlabu do suti</t>
  </si>
  <si>
    <t>1881160593</t>
  </si>
  <si>
    <t>217</t>
  </si>
  <si>
    <t>764004861</t>
  </si>
  <si>
    <t>Demontáž svodu do suti</t>
  </si>
  <si>
    <t>-2145156524</t>
  </si>
  <si>
    <t>218</t>
  </si>
  <si>
    <t>764021423</t>
  </si>
  <si>
    <t>Dilatační připojovací lišta z Al plechu včetně tmelení rš 150 mm</t>
  </si>
  <si>
    <t>1527897881</t>
  </si>
  <si>
    <t>219</t>
  </si>
  <si>
    <t>764221405</t>
  </si>
  <si>
    <t>Oplechování větraného hřebene s větrací mřížkou z Al plechu rš 400 mm</t>
  </si>
  <si>
    <t>-1468070385</t>
  </si>
  <si>
    <t>220</t>
  </si>
  <si>
    <t>764221435</t>
  </si>
  <si>
    <t>Oplechování větraného nároží s větrací mřížkou z Al plechu rš 400 mm</t>
  </si>
  <si>
    <t>-2037676432</t>
  </si>
  <si>
    <t>221</t>
  </si>
  <si>
    <t>764221467</t>
  </si>
  <si>
    <t>Oplechování úžlabí z Al plechu rš 670 mm</t>
  </si>
  <si>
    <t>-42865686</t>
  </si>
  <si>
    <t>222</t>
  </si>
  <si>
    <t>764221476</t>
  </si>
  <si>
    <t>Příplatek za provedení úžlabí z Al plechu v plechové krytině</t>
  </si>
  <si>
    <t>743081954</t>
  </si>
  <si>
    <t>223</t>
  </si>
  <si>
    <t>764222403</t>
  </si>
  <si>
    <t>Oplechování štítu závětrnou lištou z Al plechu rš 250 mm</t>
  </si>
  <si>
    <t>-1012924195</t>
  </si>
  <si>
    <t>224</t>
  </si>
  <si>
    <t>764222434</t>
  </si>
  <si>
    <t>Oplechování rovné okapové hrany z Al plechu rš 330 mm</t>
  </si>
  <si>
    <t>-2041628009</t>
  </si>
  <si>
    <t>225</t>
  </si>
  <si>
    <t>764223458</t>
  </si>
  <si>
    <t>Sněhový hák krytiny z Al plechu pro falcované tašky, šindele nebo šablony</t>
  </si>
  <si>
    <t>-1342484946</t>
  </si>
  <si>
    <t>226</t>
  </si>
  <si>
    <t>764321416</t>
  </si>
  <si>
    <t>Lemování rovných zdí střech s krytinou skládanou z Al plechu rš 500 mm</t>
  </si>
  <si>
    <t>582181043</t>
  </si>
  <si>
    <t>"výtah.šachta"(2,4+2,2)*2</t>
  </si>
  <si>
    <t>227</t>
  </si>
  <si>
    <t>764322462</t>
  </si>
  <si>
    <t>Příplatek za kotvení lemování zdí z Al plechu do zatepleného podkladu</t>
  </si>
  <si>
    <t>57026174</t>
  </si>
  <si>
    <t>228</t>
  </si>
  <si>
    <t>764324412</t>
  </si>
  <si>
    <t>Lemování prostupů střech s krytinou skládanou nebo plechovou bez lišty z Al plechu</t>
  </si>
  <si>
    <t>-442913194</t>
  </si>
  <si>
    <t>"střešní okna"9*((1,1+1,5)*2)</t>
  </si>
  <si>
    <t>"atelierová okna"2*((2,0+2,0)*2)</t>
  </si>
  <si>
    <t>"světlík nad výtahšachtou"1*((2,5+1,9)*2)</t>
  </si>
  <si>
    <t>229</t>
  </si>
  <si>
    <t>764325422</t>
  </si>
  <si>
    <t>Lemování trub, konzol nebo držáků z Al plechu střech s krytinou skládanou D přes 75 do 100 mm</t>
  </si>
  <si>
    <t>-1424604889</t>
  </si>
  <si>
    <t>"kanalizace"3</t>
  </si>
  <si>
    <t>"plyn"1</t>
  </si>
  <si>
    <t>"vzduch od wc"1</t>
  </si>
  <si>
    <t>230</t>
  </si>
  <si>
    <t>764325424</t>
  </si>
  <si>
    <t>Lemování trub, konzol nebo držáků z Al plechu střech s krytinou skládanou D přes 150 do 200 mm</t>
  </si>
  <si>
    <t>537005073</t>
  </si>
  <si>
    <t>"prostup vzduch.pům.200"2</t>
  </si>
  <si>
    <t>231</t>
  </si>
  <si>
    <t>764521404</t>
  </si>
  <si>
    <t>Žlab podokapní půlkruhový z Al plechu rš 330 mm</t>
  </si>
  <si>
    <t>208480631</t>
  </si>
  <si>
    <t>232</t>
  </si>
  <si>
    <t>764521424</t>
  </si>
  <si>
    <t>Roh nebo kout půlkruhového podokapního žlabu z Al plechu rš 330 mm</t>
  </si>
  <si>
    <t>372048380</t>
  </si>
  <si>
    <t>233</t>
  </si>
  <si>
    <t>764521445</t>
  </si>
  <si>
    <t>Kotlík oválný (trychtýřový) pro podokapní žlaby z Al plechu 400/120 mm</t>
  </si>
  <si>
    <t>472929722</t>
  </si>
  <si>
    <t>234</t>
  </si>
  <si>
    <t>764525412</t>
  </si>
  <si>
    <t>Žlaby mezistřešní nebo zaatikové uložené v lůžku z Al plechu rš 1200 mm</t>
  </si>
  <si>
    <t>-40868316</t>
  </si>
  <si>
    <t>235</t>
  </si>
  <si>
    <t>764526412</t>
  </si>
  <si>
    <t>Příplatek k cenám mezistřešních nebo zaatikových žlabů za za roh nebo kout z Al plechu rš 1200 mm</t>
  </si>
  <si>
    <t>-106275980</t>
  </si>
  <si>
    <t>236</t>
  </si>
  <si>
    <t>764528423</t>
  </si>
  <si>
    <t>Svody kruhové včetně objímek, kolen, odskoků z Al plechu průměru 120 mm</t>
  </si>
  <si>
    <t>1078665038</t>
  </si>
  <si>
    <t>237</t>
  </si>
  <si>
    <t>998764112</t>
  </si>
  <si>
    <t>Přesun hmot tonážní pro konstrukce klempířské s omezením mechanizace v objektech v přes 6 do 12 m</t>
  </si>
  <si>
    <t>-1952275982</t>
  </si>
  <si>
    <t>765</t>
  </si>
  <si>
    <t>Krytina skládaná</t>
  </si>
  <si>
    <t>238</t>
  </si>
  <si>
    <t>765111102</t>
  </si>
  <si>
    <t>Montáž krytiny keramické hladké sklonu do 30° na sucho přes 32 do 40 ks/m2 šupinové krytí</t>
  </si>
  <si>
    <t>-1041758093</t>
  </si>
  <si>
    <t>239</t>
  </si>
  <si>
    <t>59660010</t>
  </si>
  <si>
    <t>taška bobrovka režná základní kulatý řez</t>
  </si>
  <si>
    <t>1344780985</t>
  </si>
  <si>
    <t>300*39,14 "Přepočtené koeficientem množství</t>
  </si>
  <si>
    <t>240</t>
  </si>
  <si>
    <t>765111253</t>
  </si>
  <si>
    <t>Montáž krytiny keramické hřeben na sucho s podhřebenovou střešní taškou</t>
  </si>
  <si>
    <t>1529550858</t>
  </si>
  <si>
    <t>"hřeben a nároží"50+22</t>
  </si>
  <si>
    <t>241</t>
  </si>
  <si>
    <t>59660030</t>
  </si>
  <si>
    <t>hřebenáč drážkový keramický š 210mm režný</t>
  </si>
  <si>
    <t>-148813132</t>
  </si>
  <si>
    <t>72*3,09 "Přepočtené koeficientem množství</t>
  </si>
  <si>
    <t>242</t>
  </si>
  <si>
    <t>765111305</t>
  </si>
  <si>
    <t>Montáž krytiny keramické úžlabí na plech na sucho na molitanové pásy</t>
  </si>
  <si>
    <t>227071951</t>
  </si>
  <si>
    <t>243</t>
  </si>
  <si>
    <t>59660031</t>
  </si>
  <si>
    <t>pás těsnící úžlabí klínový samolepící š 60mm</t>
  </si>
  <si>
    <t>729681963</t>
  </si>
  <si>
    <t>19*2,04 "Přepočtené koeficientem množství</t>
  </si>
  <si>
    <t>244</t>
  </si>
  <si>
    <t>765111402</t>
  </si>
  <si>
    <t>Montáž krytiny keramické opracování střešních tašek v místě prostupu přes 0,25 do 0,5 m2</t>
  </si>
  <si>
    <t>-1573854493</t>
  </si>
  <si>
    <t>245</t>
  </si>
  <si>
    <t>765111411</t>
  </si>
  <si>
    <t>Montáž krytiny keramické olemování prostupů těsnícím pásem</t>
  </si>
  <si>
    <t>-608738621</t>
  </si>
  <si>
    <t>"světlovody"4*0,2*2*3,14</t>
  </si>
  <si>
    <t>246</t>
  </si>
  <si>
    <t>59660238</t>
  </si>
  <si>
    <t>pás tvarovatelný napojovatelný na bázi butylu pro lemování prostupů š 300mm</t>
  </si>
  <si>
    <t>-785116546</t>
  </si>
  <si>
    <t>76,624*1,1 "Přepočtené koeficientem množství</t>
  </si>
  <si>
    <t>247</t>
  </si>
  <si>
    <t>765111504</t>
  </si>
  <si>
    <t>Příplatek k montáži krytiny keramické za připevňovací prostředky za sklon přes 40° do 50°</t>
  </si>
  <si>
    <t>-1399334184</t>
  </si>
  <si>
    <t>248</t>
  </si>
  <si>
    <t>765115111</t>
  </si>
  <si>
    <t>Montáž rozdělovacího hřebenáče pro keramickou krytinu</t>
  </si>
  <si>
    <t>760861031</t>
  </si>
  <si>
    <t>249</t>
  </si>
  <si>
    <t>59660835</t>
  </si>
  <si>
    <t>hřebenáč rozdělovací "T" pravý k drážkovému hřebenáči š 210mm režný</t>
  </si>
  <si>
    <t>-1347768031</t>
  </si>
  <si>
    <t>250</t>
  </si>
  <si>
    <t>59660829</t>
  </si>
  <si>
    <t>hřebenáč rozdělovací "X" k drážkovému hřebenáči š 210mm režný</t>
  </si>
  <si>
    <t>-1020459073</t>
  </si>
  <si>
    <t>251</t>
  </si>
  <si>
    <t>765115121</t>
  </si>
  <si>
    <t>Montáž ukončení hřebenáče pro keramickou krytinu</t>
  </si>
  <si>
    <t>-1484558361</t>
  </si>
  <si>
    <t>252</t>
  </si>
  <si>
    <t>59660003</t>
  </si>
  <si>
    <t>ukončení hřebenáče vrchní k hřebenáči drážkovému š 210mm režná</t>
  </si>
  <si>
    <t>-1455439838</t>
  </si>
  <si>
    <t>5*1,03 "Přepočtené koeficientem množství</t>
  </si>
  <si>
    <t>253</t>
  </si>
  <si>
    <t>765115202</t>
  </si>
  <si>
    <t>Montáž nástavce pro odvětrání kanalizace pro keramickou krytinu</t>
  </si>
  <si>
    <t>-1532709841</t>
  </si>
  <si>
    <t>254</t>
  </si>
  <si>
    <t>59660255</t>
  </si>
  <si>
    <t>nástavec odvětrání kovový D 125mm</t>
  </si>
  <si>
    <t>-491260284</t>
  </si>
  <si>
    <t>3*1,03 "Přepočtené koeficientem množství</t>
  </si>
  <si>
    <t>255</t>
  </si>
  <si>
    <t>765115252</t>
  </si>
  <si>
    <t>Montáž držáku hromosvodu na hřeben keramické krytiny</t>
  </si>
  <si>
    <t>-505252882</t>
  </si>
  <si>
    <t>59660654</t>
  </si>
  <si>
    <t>držák hromosvodu Pz na hřebenáč keramické krytiny</t>
  </si>
  <si>
    <t>1619940444</t>
  </si>
  <si>
    <t>50*1,03 "Přepočtené koeficientem množství</t>
  </si>
  <si>
    <t>257</t>
  </si>
  <si>
    <t>765115401</t>
  </si>
  <si>
    <t>Montáž protisněhového háku pro keramickou krytinu</t>
  </si>
  <si>
    <t>-651197331</t>
  </si>
  <si>
    <t>258</t>
  </si>
  <si>
    <t>59660249</t>
  </si>
  <si>
    <t>hák protisněhový keramické drážkové velkoformátové krytiny</t>
  </si>
  <si>
    <t>-1922508197</t>
  </si>
  <si>
    <t>259</t>
  </si>
  <si>
    <t>765191023</t>
  </si>
  <si>
    <t>Montáž pojistné hydroizolační nebo parotěsné kladené ve sklonu přes 20° s lepenými spoji na bednění</t>
  </si>
  <si>
    <t>1367167395</t>
  </si>
  <si>
    <t>260</t>
  </si>
  <si>
    <t>28329034</t>
  </si>
  <si>
    <t>fólie kontaktní (pouze na TI) difuzně propustná pro doplňkovou hydroizolační vrstvu, třívrstvá mikroporézní PP 115-121g/m2 s integrovanou samolepící páskou</t>
  </si>
  <si>
    <t>-825079531</t>
  </si>
  <si>
    <t>300*1,1 "Přepočtené koeficientem množství</t>
  </si>
  <si>
    <t>261</t>
  </si>
  <si>
    <t>765191051</t>
  </si>
  <si>
    <t>Montáž pojistné hydroizolační nebo parotěsné fólie hřebene větrané střechy</t>
  </si>
  <si>
    <t>70587810</t>
  </si>
  <si>
    <t>"hřeben"21,5</t>
  </si>
  <si>
    <t>"nároží " 28,5</t>
  </si>
  <si>
    <t>262</t>
  </si>
  <si>
    <t>1811706799</t>
  </si>
  <si>
    <t>"nároží, hřeben, okap"(50+19+82)*1,15</t>
  </si>
  <si>
    <t>263</t>
  </si>
  <si>
    <t>765191061</t>
  </si>
  <si>
    <t>Montáž pojistné hydroizolační nebo parotěsné fólie úžlabí větrané střechy</t>
  </si>
  <si>
    <t>1082389708</t>
  </si>
  <si>
    <t>"úžlabí"19</t>
  </si>
  <si>
    <t>264</t>
  </si>
  <si>
    <t>765191071</t>
  </si>
  <si>
    <t>Montáž pojistné hydroizolační nebo parotěsné fólie okapu</t>
  </si>
  <si>
    <t>-317158908</t>
  </si>
  <si>
    <t>265</t>
  </si>
  <si>
    <t>765191091</t>
  </si>
  <si>
    <t>Příplatek k cenám montáž pojistné hydroizolační nebo parotěsné fólie za sklon přes 30°</t>
  </si>
  <si>
    <t>-803593085</t>
  </si>
  <si>
    <t>266</t>
  </si>
  <si>
    <t>765191911</t>
  </si>
  <si>
    <t>Demontáž pojistné hydroizolační fólie kladené ve sklonu přes 30°</t>
  </si>
  <si>
    <t>-1875630701</t>
  </si>
  <si>
    <t>267</t>
  </si>
  <si>
    <t>998765112</t>
  </si>
  <si>
    <t>Přesun hmot tonážní pro krytiny skládané s omezením mechanizace v objektech v přes 6 do 12 m</t>
  </si>
  <si>
    <t>507985571</t>
  </si>
  <si>
    <t>766</t>
  </si>
  <si>
    <t>Konstrukce truhlářské</t>
  </si>
  <si>
    <t>268</t>
  </si>
  <si>
    <t>766681822</t>
  </si>
  <si>
    <t xml:space="preserve">Demontáž dveří a zárubní dveří přes 2 m2 </t>
  </si>
  <si>
    <t>1187053603</t>
  </si>
  <si>
    <t>"vstupní dveře"1,3*2,5</t>
  </si>
  <si>
    <t>269</t>
  </si>
  <si>
    <t>R01</t>
  </si>
  <si>
    <t xml:space="preserve">Střešní  a atelierová okna</t>
  </si>
  <si>
    <t>887683323</t>
  </si>
  <si>
    <t>"střešní okna S1+S2-10ks- dle nabídky"</t>
  </si>
  <si>
    <t>"atelierová okna -2ks- dle nabídky"</t>
  </si>
  <si>
    <t>270</t>
  </si>
  <si>
    <t>R02</t>
  </si>
  <si>
    <t>Vnitřní dveře včetně zárubně</t>
  </si>
  <si>
    <t>1484578554</t>
  </si>
  <si>
    <t>"dle nabídky - montáž a dodávka kompletizovaných dveřních křídel a zárubní"1</t>
  </si>
  <si>
    <t>271</t>
  </si>
  <si>
    <t>R03</t>
  </si>
  <si>
    <t>Vchodové dveře</t>
  </si>
  <si>
    <t>-1950979329</t>
  </si>
  <si>
    <t>"vchodové dveře dle nabídky- montáž a dodávka- komplet+panikové kov."1</t>
  </si>
  <si>
    <t>272</t>
  </si>
  <si>
    <t>R07</t>
  </si>
  <si>
    <t>SK2-zelená stěna komplet(samozavlažovací -35truhlíků s venkovními trvalkami) dle nabídky</t>
  </si>
  <si>
    <t>2004013007</t>
  </si>
  <si>
    <t>"SK2-zelená stěna komplet(samozavlažovací -35truhlíků s venkovními trvalkami) montáž+dodávka dle nabídky"1</t>
  </si>
  <si>
    <t>273</t>
  </si>
  <si>
    <t>R08</t>
  </si>
  <si>
    <t>světlík nad výtahovou šachtou</t>
  </si>
  <si>
    <t>267335875</t>
  </si>
  <si>
    <t xml:space="preserve">"světlík-fixní 2,4*1,7-sklo bezpečnostní  int., energy sklo ext. mont.+dod.dle nabídky"1</t>
  </si>
  <si>
    <t>274</t>
  </si>
  <si>
    <t>R09</t>
  </si>
  <si>
    <t>ocelová konstrukce kolem výtahu</t>
  </si>
  <si>
    <t>-1137006580</t>
  </si>
  <si>
    <t>"ocel.nosníky dle nabídky-mont+dod.komplet+doprava+nosník pro montáž výtahu-mont.+dod."1</t>
  </si>
  <si>
    <t>"+ spojovací prostředky"</t>
  </si>
  <si>
    <t>275</t>
  </si>
  <si>
    <t>R10</t>
  </si>
  <si>
    <t>skleněná stěna kolem výtahu</t>
  </si>
  <si>
    <t>-1916920341</t>
  </si>
  <si>
    <t xml:space="preserve">"skleněná stěna tvrzené sklotl4mm, plochy 11,5m2-mont+dod"1 </t>
  </si>
  <si>
    <t>276</t>
  </si>
  <si>
    <t>R11</t>
  </si>
  <si>
    <t>stínění střešních a atelierových oken</t>
  </si>
  <si>
    <t>-603773006</t>
  </si>
  <si>
    <t>"střešní okna S1+S2-10ks-stínění vnitřními roletami- odhadem 1500,-Kč /okno"</t>
  </si>
  <si>
    <t>"atelierová okna -2ks + stínění vnitřními roletami- odhadem 13500,-Kč/atel.okno"</t>
  </si>
  <si>
    <t>277</t>
  </si>
  <si>
    <t>767136142.1</t>
  </si>
  <si>
    <t>Montáž příček sloupek krajní</t>
  </si>
  <si>
    <t>-764175530</t>
  </si>
  <si>
    <t>"podpěrná konstrukce krytu radiatoru-3ks-6ks/1kryt"18</t>
  </si>
  <si>
    <t>278</t>
  </si>
  <si>
    <t>RMAT0005</t>
  </si>
  <si>
    <t>sloupek příčky</t>
  </si>
  <si>
    <t>-1120671148</t>
  </si>
  <si>
    <t>279</t>
  </si>
  <si>
    <t>767137502</t>
  </si>
  <si>
    <t>Montáž obložení detailů plechem tvarovaným šroubováním</t>
  </si>
  <si>
    <t>656315583</t>
  </si>
  <si>
    <t>"kryt radiatorů-3ks"</t>
  </si>
  <si>
    <t>3*1,7*0,8</t>
  </si>
  <si>
    <t>280</t>
  </si>
  <si>
    <t>RMAT0006</t>
  </si>
  <si>
    <t xml:space="preserve">plech-perforovanýtl3mm+nástřk+spoj.prostředky </t>
  </si>
  <si>
    <t>-2033923124</t>
  </si>
  <si>
    <t>4,08</t>
  </si>
  <si>
    <t>281</t>
  </si>
  <si>
    <t>767531121</t>
  </si>
  <si>
    <t>Osazení zapuštěného rámu z L profilů k čisticím rohožím</t>
  </si>
  <si>
    <t>414798204</t>
  </si>
  <si>
    <t xml:space="preserve">"ČR1-čistící rohož interier-1300/2020mm- hliníkové profily propojené nerezovým lankem"((1,3+2,02)*2) </t>
  </si>
  <si>
    <t>"ČR2-čistící rohož před vstupními dveřmi-900/1000mm-ok rošt"((0,9+1,0)*2)</t>
  </si>
  <si>
    <t>282</t>
  </si>
  <si>
    <t>69752160</t>
  </si>
  <si>
    <t>rám pro zapuštění profil L-30/30 25/25 20/30 15/30-Al</t>
  </si>
  <si>
    <t>263214884</t>
  </si>
  <si>
    <t>10,44*1,1 "Přepočtené koeficientem množství</t>
  </si>
  <si>
    <t>283</t>
  </si>
  <si>
    <t>767531212</t>
  </si>
  <si>
    <t>Montáž vstupních kovových nebo plastových rohoží čisticích zón plochy přes 0,5 do 1 m2</t>
  </si>
  <si>
    <t>-1011219195</t>
  </si>
  <si>
    <t>284</t>
  </si>
  <si>
    <t>69752065</t>
  </si>
  <si>
    <t>ČR2 rohož vstupní provedení rýhované hliníkové profily</t>
  </si>
  <si>
    <t>156208158</t>
  </si>
  <si>
    <t>0,9*1,0</t>
  </si>
  <si>
    <t>0,9*1,1 "Přepočtené koeficientem množství</t>
  </si>
  <si>
    <t>285</t>
  </si>
  <si>
    <t>69752001</t>
  </si>
  <si>
    <t>ČR1 rohož vstupní provedení hliník standard 27 mm</t>
  </si>
  <si>
    <t>-365609318</t>
  </si>
  <si>
    <t>1,3*2,02</t>
  </si>
  <si>
    <t>286</t>
  </si>
  <si>
    <t>767531215</t>
  </si>
  <si>
    <t>Montáž vstupních kovových nebo plastových rohoží čisticích zón plochy přes 2 m2</t>
  </si>
  <si>
    <t>-789411225</t>
  </si>
  <si>
    <t>"ČR1"1,3*2,02</t>
  </si>
  <si>
    <t>287</t>
  </si>
  <si>
    <t>767581802</t>
  </si>
  <si>
    <t>Demontáž podhledu lamel</t>
  </si>
  <si>
    <t>-54476543</t>
  </si>
  <si>
    <t>288</t>
  </si>
  <si>
    <t>767641800</t>
  </si>
  <si>
    <t>Demontáž zárubní dveří odřezáním plochy do 2,5 m2</t>
  </si>
  <si>
    <t>1029157446</t>
  </si>
  <si>
    <t>289</t>
  </si>
  <si>
    <t>767646411</t>
  </si>
  <si>
    <t>Montáž revizních dveří a dvířek jednokřídlových s rámem plochy do 0,5 m2</t>
  </si>
  <si>
    <t>1878512926</t>
  </si>
  <si>
    <t>"revizní dvířka"</t>
  </si>
  <si>
    <t>"R1"0,3*0,6*3</t>
  </si>
  <si>
    <t>"R2"0,3*0,4*1</t>
  </si>
  <si>
    <t>"R3"0,6*0,6*1</t>
  </si>
  <si>
    <t>290</t>
  </si>
  <si>
    <t>55343513</t>
  </si>
  <si>
    <t>R3 dvířka na hlavní uzávěr plynu nerez HUP 600x600mm</t>
  </si>
  <si>
    <t>555119155</t>
  </si>
  <si>
    <t>291</t>
  </si>
  <si>
    <t>RMAT0007</t>
  </si>
  <si>
    <t>revizní dvířka-R1,R2</t>
  </si>
  <si>
    <t>1871238877</t>
  </si>
  <si>
    <t>292</t>
  </si>
  <si>
    <t>767646431</t>
  </si>
  <si>
    <t>Montáž revizních dveří a dvířek dvoukřídlových s rámem plochy do 1 m2</t>
  </si>
  <si>
    <t>-1508928214</t>
  </si>
  <si>
    <t>"R4"(0,6*1,2)</t>
  </si>
  <si>
    <t>293</t>
  </si>
  <si>
    <t>KBB.280560120501</t>
  </si>
  <si>
    <t>R4 Dvířka 605x1205 s otvory na plynová měřidla</t>
  </si>
  <si>
    <t>-1748323688</t>
  </si>
  <si>
    <t>294</t>
  </si>
  <si>
    <t>767810112</t>
  </si>
  <si>
    <t>Montáž mřížek větracích čtyřhranných průřezu přes 0,01 do 0,04 m2</t>
  </si>
  <si>
    <t>1813611813</t>
  </si>
  <si>
    <t>295</t>
  </si>
  <si>
    <t>55341413.1</t>
  </si>
  <si>
    <t>M průvětrník mřížový hliníkovýi 500x80mm</t>
  </si>
  <si>
    <t>1573097799</t>
  </si>
  <si>
    <t>296</t>
  </si>
  <si>
    <t>767893811</t>
  </si>
  <si>
    <t>Demontáž stříšek nad vstupy s výplní z umělých hmot</t>
  </si>
  <si>
    <t>-174962169</t>
  </si>
  <si>
    <t>297</t>
  </si>
  <si>
    <t>767996701</t>
  </si>
  <si>
    <t>Demontáž atypických zámečnických konstrukcí řezáním hm jednotlivých dílů do 50 kg</t>
  </si>
  <si>
    <t>-1528509398</t>
  </si>
  <si>
    <t>"venkovní schody"100</t>
  </si>
  <si>
    <t>298</t>
  </si>
  <si>
    <t>998767112</t>
  </si>
  <si>
    <t>Přesun hmot tonážní pro zámečnické konstrukce s omezením mechanizace v objektech v přes 6 do 12 m</t>
  </si>
  <si>
    <t>-1565266278</t>
  </si>
  <si>
    <t>299</t>
  </si>
  <si>
    <t>R04</t>
  </si>
  <si>
    <t>CH1 -zábradlí schodiště z 1.np do 2.np</t>
  </si>
  <si>
    <t>-138385715</t>
  </si>
  <si>
    <t>"montáž a dodávka- kompletizované-53kg"1</t>
  </si>
  <si>
    <t>300</t>
  </si>
  <si>
    <t>R05</t>
  </si>
  <si>
    <t>CH2- schodiště a zábradlí z 2.np do 3.np</t>
  </si>
  <si>
    <t>-1232680675</t>
  </si>
  <si>
    <t>"CH2- dle nabídky montáž a dodávka -kompletizovaná - ocelové konstrukce s povrchovou úpravou (1700kg) a teraco stupni se zábradlím(374kg)"1</t>
  </si>
  <si>
    <t>301</t>
  </si>
  <si>
    <t>R06</t>
  </si>
  <si>
    <t xml:space="preserve">Ocelová Konstrukce v 3.np - Ztužení krovu  - ocelové rámy svařované</t>
  </si>
  <si>
    <t>1209399311</t>
  </si>
  <si>
    <t>"N1A-N1D - ztužení krovu - ocelové rámy svařované - montáž + dodávka včetně dopravy a montáže jeřábem, svary na místě+ nátěr- odhadem"1</t>
  </si>
  <si>
    <t>302</t>
  </si>
  <si>
    <t>R12</t>
  </si>
  <si>
    <t>venkovní schodiště CH3</t>
  </si>
  <si>
    <t>1112796889</t>
  </si>
  <si>
    <t>"ocelová konstrukce - montáž + dodávka - komplet s povrch. úpravou, zábradlím, kotvená do základ.pasu včetně dlažby teraso - dle nabídky"1</t>
  </si>
  <si>
    <t>303</t>
  </si>
  <si>
    <t>R13</t>
  </si>
  <si>
    <t>VP-plošina-šikmá zvedací plošina-délka 2400mm, zdvih 670mm, automatická</t>
  </si>
  <si>
    <t>374209740</t>
  </si>
  <si>
    <t>"VP-plošina pro imobilní- dodávka+montáž- odhadem"1</t>
  </si>
  <si>
    <t>771</t>
  </si>
  <si>
    <t>Podlahy z dlaždic</t>
  </si>
  <si>
    <t>304</t>
  </si>
  <si>
    <t>771474111</t>
  </si>
  <si>
    <t>Montáž soklů z dlaždic keramických rovných lepených cementovým flexibilním lepidlem v do 65 mm</t>
  </si>
  <si>
    <t>-1459790233</t>
  </si>
  <si>
    <t>305</t>
  </si>
  <si>
    <t>RMAT0009</t>
  </si>
  <si>
    <t>sokl keramický</t>
  </si>
  <si>
    <t>176321158</t>
  </si>
  <si>
    <t>6*0,065</t>
  </si>
  <si>
    <t>306</t>
  </si>
  <si>
    <t>771574413</t>
  </si>
  <si>
    <t>Montáž podlah keramických hladkých lepených cementovým flexibilním lepidlem přes 2 do 4 ks/m2</t>
  </si>
  <si>
    <t>1835292902</t>
  </si>
  <si>
    <t>307</t>
  </si>
  <si>
    <t>RMAT0008</t>
  </si>
  <si>
    <t>dlažba keramická</t>
  </si>
  <si>
    <t>-955945493</t>
  </si>
  <si>
    <t>6*1,15 "Přepočtené koeficientem množství</t>
  </si>
  <si>
    <t>308</t>
  </si>
  <si>
    <t>998771111</t>
  </si>
  <si>
    <t>Přesun hmot tonážní pro podlahy z dlaždic s omezením mechanizace v objektech v do 6 m</t>
  </si>
  <si>
    <t>1085202500</t>
  </si>
  <si>
    <t>776</t>
  </si>
  <si>
    <t>Podlahy povlakové</t>
  </si>
  <si>
    <t>309</t>
  </si>
  <si>
    <t>776111115</t>
  </si>
  <si>
    <t>Broušení podkladu povlakových podlah před litím stěrky</t>
  </si>
  <si>
    <t>2098231190</t>
  </si>
  <si>
    <t>310</t>
  </si>
  <si>
    <t>776111116</t>
  </si>
  <si>
    <t>Odstranění zbytků lepidla z podkladu povlakových podlah broušením</t>
  </si>
  <si>
    <t>-1078442706</t>
  </si>
  <si>
    <t>311</t>
  </si>
  <si>
    <t>776141111</t>
  </si>
  <si>
    <t>Stěrka podlahová nivelační pro vyrovnání podkladu povlakových podlah pevnosti 20 MPa tl do 3 mm</t>
  </si>
  <si>
    <t>-1143108162</t>
  </si>
  <si>
    <t>312</t>
  </si>
  <si>
    <t>776211111</t>
  </si>
  <si>
    <t>Lepení textilních pásů</t>
  </si>
  <si>
    <t>151557680</t>
  </si>
  <si>
    <t>"2.np"15,39+6,31+2,436+1,964</t>
  </si>
  <si>
    <t>313</t>
  </si>
  <si>
    <t>RMAT0004</t>
  </si>
  <si>
    <t>koberec zátěžový sv.šedá</t>
  </si>
  <si>
    <t>1660457908</t>
  </si>
  <si>
    <t>26,1*1,1 "Přepočtené koeficientem množství</t>
  </si>
  <si>
    <t>314</t>
  </si>
  <si>
    <t>776221111</t>
  </si>
  <si>
    <t>Lepení pásů z PVC standardním lepidlem</t>
  </si>
  <si>
    <t>-161059824</t>
  </si>
  <si>
    <t>"3.np"2,89+99,29+15+2,82</t>
  </si>
  <si>
    <t>315</t>
  </si>
  <si>
    <t>RMAT0003</t>
  </si>
  <si>
    <t>Homogenní PVC tl.2mm - pás</t>
  </si>
  <si>
    <t>-132021796</t>
  </si>
  <si>
    <t>120*1,1 "Přepočtené koeficientem množství</t>
  </si>
  <si>
    <t>316</t>
  </si>
  <si>
    <t>776223112</t>
  </si>
  <si>
    <t>Spoj povlakových podlahovin z PVC svařováním za studena</t>
  </si>
  <si>
    <t>-877339044</t>
  </si>
  <si>
    <t>317</t>
  </si>
  <si>
    <t>776411221</t>
  </si>
  <si>
    <t>Montáž tahaných obvodových soklíků z linolea (marmolea) výšky do 80 mm</t>
  </si>
  <si>
    <t>-1526889833</t>
  </si>
  <si>
    <t>"SK3"18+6,5+11+3+1,5+4+3+5</t>
  </si>
  <si>
    <t>"SK5"7+3+3+3,5</t>
  </si>
  <si>
    <t>"3.np-sklad"8+5+5</t>
  </si>
  <si>
    <t>318</t>
  </si>
  <si>
    <t>28411068</t>
  </si>
  <si>
    <t>linoleum přírodní ze 100% dřevité moučky tl 2,0mm, zátěž 32/41, R9, hořlavost Cfl S1</t>
  </si>
  <si>
    <t>766184421</t>
  </si>
  <si>
    <t>86,5*0,092 "Přepočtené koeficientem množství</t>
  </si>
  <si>
    <t>319</t>
  </si>
  <si>
    <t>776991121</t>
  </si>
  <si>
    <t>Základní čištění nově položených podlahovin vysátím a setřením vlhkým mopem</t>
  </si>
  <si>
    <t>1209806321</t>
  </si>
  <si>
    <t>320</t>
  </si>
  <si>
    <t>776991141</t>
  </si>
  <si>
    <t>Pastování a leštění podlahovin ručně</t>
  </si>
  <si>
    <t>-154925831</t>
  </si>
  <si>
    <t>321</t>
  </si>
  <si>
    <t>998776112</t>
  </si>
  <si>
    <t>Přesun hmot tonážní pro podlahy povlakové s omezením mechanizace v objektech v přes 6 do 12 m</t>
  </si>
  <si>
    <t>-1448641722</t>
  </si>
  <si>
    <t>777</t>
  </si>
  <si>
    <t>Podlahy lité</t>
  </si>
  <si>
    <t>322</t>
  </si>
  <si>
    <t>777121105</t>
  </si>
  <si>
    <t>Vyrovnání podkladu podlah stěrkou plněnou pískem pl přes 1,0 m2 tl do 3 mm</t>
  </si>
  <si>
    <t>165033266</t>
  </si>
  <si>
    <t>323</t>
  </si>
  <si>
    <t>777131111</t>
  </si>
  <si>
    <t>Penetrační epoxidový nátěr podlahy plněný pískem</t>
  </si>
  <si>
    <t>-308520319</t>
  </si>
  <si>
    <t>324</t>
  </si>
  <si>
    <t>777131151</t>
  </si>
  <si>
    <t>Příplatek k cenám penetračního nátěru za zvýšenou pracnost provádění podlahových soklíků</t>
  </si>
  <si>
    <t>872869337</t>
  </si>
  <si>
    <t>"SK6"35</t>
  </si>
  <si>
    <t>"SK5"35</t>
  </si>
  <si>
    <t>325</t>
  </si>
  <si>
    <t>777131211</t>
  </si>
  <si>
    <t>Penetrační epoxidový nátěr schodišťových stupňů plněný pískem</t>
  </si>
  <si>
    <t>-199631169</t>
  </si>
  <si>
    <t>"schody z 1.-2.np"(0,27*1,5*18)+(0,18*1,5*19)</t>
  </si>
  <si>
    <t>326</t>
  </si>
  <si>
    <t>777131251</t>
  </si>
  <si>
    <t>Příplatek k cenám penetračního nátěrů za zvýšenou pracnost provádění schodišťových soklíků</t>
  </si>
  <si>
    <t>60201658</t>
  </si>
  <si>
    <t>"schody z 1.-2.np"(0,18*1,5*19)</t>
  </si>
  <si>
    <t>327</t>
  </si>
  <si>
    <t>777511103</t>
  </si>
  <si>
    <t>Krycí epoxidová stěrka tloušťky přes 1 do 2 mm dekorativní lité podlahy</t>
  </si>
  <si>
    <t>1249557657</t>
  </si>
  <si>
    <t>"1.np"27,8+13+9,06+12,28+4,39+2,97</t>
  </si>
  <si>
    <t>"2.np"19,48+3,77+6,15+0,8</t>
  </si>
  <si>
    <t>"3.np"19,87+0,43</t>
  </si>
  <si>
    <t>328</t>
  </si>
  <si>
    <t>777511107</t>
  </si>
  <si>
    <t>Protiskluzná úprava prosyp krycí stěrky lité podlahy pískem</t>
  </si>
  <si>
    <t>524872216</t>
  </si>
  <si>
    <t>329</t>
  </si>
  <si>
    <t>777611101</t>
  </si>
  <si>
    <t>Krycí epoxidový dekorativní nátěr podlahy</t>
  </si>
  <si>
    <t>-963242158</t>
  </si>
  <si>
    <t>330</t>
  </si>
  <si>
    <t>777911111</t>
  </si>
  <si>
    <t>Tuhé napojení lité podlahy na stěnu nebo sokl</t>
  </si>
  <si>
    <t>-445462283</t>
  </si>
  <si>
    <t>"Schody"(18*0,27)+(19*0,18)+(5,5+2,0)</t>
  </si>
  <si>
    <t>331</t>
  </si>
  <si>
    <t>998777112</t>
  </si>
  <si>
    <t>Přesun hmot tonážní pro podlahy lité s omezením mechanizace v objektech v přes 6 do 12 m</t>
  </si>
  <si>
    <t>-556624237</t>
  </si>
  <si>
    <t>781</t>
  </si>
  <si>
    <t>Dokončovací práce - obklady</t>
  </si>
  <si>
    <t>332</t>
  </si>
  <si>
    <t>781131112</t>
  </si>
  <si>
    <t>Izolace pod obklad nátěrem nebo stěrkou ve dvou vrstvách</t>
  </si>
  <si>
    <t>1359698831</t>
  </si>
  <si>
    <t>"1.np-ve sprše"(1,3+1,25+1,25)*2,0</t>
  </si>
  <si>
    <t>333</t>
  </si>
  <si>
    <t>781151031</t>
  </si>
  <si>
    <t>Celoplošné vyrovnání podkladu stěrkou tl 3 mm</t>
  </si>
  <si>
    <t>-1177276975</t>
  </si>
  <si>
    <t>"1.NP"(4,0+1,5+0,35+0,35+0,6+2,55+1,5)*2,0</t>
  </si>
  <si>
    <t>"2.NP"(2,85+2,5+2,8+1,8+2,4)*2,0</t>
  </si>
  <si>
    <t>334</t>
  </si>
  <si>
    <t>781161021</t>
  </si>
  <si>
    <t>Montáž profilu ukončujícího rohového nebo vanového</t>
  </si>
  <si>
    <t>-198614763</t>
  </si>
  <si>
    <t>(11+12+3)*2,0</t>
  </si>
  <si>
    <t>335</t>
  </si>
  <si>
    <t>59054131</t>
  </si>
  <si>
    <t>profil ukončovací pro vnější hrany obkladů hliník leskle eloxovaný chromem 6x2500mm</t>
  </si>
  <si>
    <t>-1765987836</t>
  </si>
  <si>
    <t>52*1,1 "Přepočtené koeficientem množství</t>
  </si>
  <si>
    <t>336</t>
  </si>
  <si>
    <t>781471810</t>
  </si>
  <si>
    <t>Demontáž obkladů z obkladaček keramických kladených do malty</t>
  </si>
  <si>
    <t>582923553</t>
  </si>
  <si>
    <t>"odhadem"100</t>
  </si>
  <si>
    <t>337</t>
  </si>
  <si>
    <t>781472214</t>
  </si>
  <si>
    <t>Montáž obkladů keramických hladkých lepených cementovým flexibilním lepidlem přes 4 do 6 ks/m2</t>
  </si>
  <si>
    <t>-607553921</t>
  </si>
  <si>
    <t>"W4.01, W4.02,W4.03,W4.04, W4.05"134,52+14,43+8,1+6,6+11,03</t>
  </si>
  <si>
    <t>338</t>
  </si>
  <si>
    <t>59761717.2</t>
  </si>
  <si>
    <t>W4.02, W4.03,W4.04, W4.05-obklad keramický nemrazuvzdorný povrch hladký/matný tl do 10mm přes 4 do 6ks/m2- barevný</t>
  </si>
  <si>
    <t>-674614206</t>
  </si>
  <si>
    <t>14,43+8,1+6,6+11,03</t>
  </si>
  <si>
    <t>40,16*1,15 "Přepočtené koeficientem množství</t>
  </si>
  <si>
    <t>339</t>
  </si>
  <si>
    <t>59761717.1</t>
  </si>
  <si>
    <t>W4.01-obklad keramický nemrazuvzdorný povrch hladký/matný tl do 10mm přes 4 do 6ks/m2 bílá</t>
  </si>
  <si>
    <t>-1213731595</t>
  </si>
  <si>
    <t>134,52</t>
  </si>
  <si>
    <t>340</t>
  </si>
  <si>
    <t>781495115</t>
  </si>
  <si>
    <t>Spárování vnitřních obkladů silikonem</t>
  </si>
  <si>
    <t>1500197288</t>
  </si>
  <si>
    <t>341</t>
  </si>
  <si>
    <t>781495211</t>
  </si>
  <si>
    <t>Čištění vnitřních ploch stěn po provedení obkladu chemickými prostředky</t>
  </si>
  <si>
    <t>939416958</t>
  </si>
  <si>
    <t>342</t>
  </si>
  <si>
    <t>998781112</t>
  </si>
  <si>
    <t>Přesun hmot tonážní pro obklady keramické s omezením mechanizace v objektech v přes 6 do 12 m</t>
  </si>
  <si>
    <t>-1135867157</t>
  </si>
  <si>
    <t>783</t>
  </si>
  <si>
    <t>Dokončovací práce - nátěry</t>
  </si>
  <si>
    <t>343</t>
  </si>
  <si>
    <t>783201201</t>
  </si>
  <si>
    <t>Obroušení tesařských konstrukcí před provedením nátěru</t>
  </si>
  <si>
    <t>1040323798</t>
  </si>
  <si>
    <t>332,64+101,56</t>
  </si>
  <si>
    <t>344</t>
  </si>
  <si>
    <t>783214121.1</t>
  </si>
  <si>
    <t>Sanační biocidní ošetření stříkáním tesařských konstrukcí zabudovaných do konstrukce</t>
  </si>
  <si>
    <t>1222948743</t>
  </si>
  <si>
    <t>"dle nabídky"1</t>
  </si>
  <si>
    <t>345</t>
  </si>
  <si>
    <t>783217101</t>
  </si>
  <si>
    <t>Krycí jednonásobný syntetický nátěr tesařských konstrukcí</t>
  </si>
  <si>
    <t>-1178939977</t>
  </si>
  <si>
    <t>346</t>
  </si>
  <si>
    <t>783218101</t>
  </si>
  <si>
    <t>Lazurovací jednonásobný syntetický nátěr tesařských konstrukcí</t>
  </si>
  <si>
    <t>-507718789</t>
  </si>
  <si>
    <t>347</t>
  </si>
  <si>
    <t>783226101</t>
  </si>
  <si>
    <t>Protipožární akrylátový nátěr tesařských konstrukcí</t>
  </si>
  <si>
    <t>-612037948</t>
  </si>
  <si>
    <t>348</t>
  </si>
  <si>
    <t>783501213</t>
  </si>
  <si>
    <t>Okartáčování krytiny před provedením nátěru sklonu přes 10 do 30°</t>
  </si>
  <si>
    <t>821942379</t>
  </si>
  <si>
    <t>"střecha nad 2.8"90</t>
  </si>
  <si>
    <t>349</t>
  </si>
  <si>
    <t>783501513</t>
  </si>
  <si>
    <t>Omytí krytiny před provedením nátěru sklonu přes 10 do 30° tlakovou vodou</t>
  </si>
  <si>
    <t>-125016097</t>
  </si>
  <si>
    <t>783503010</t>
  </si>
  <si>
    <t>Provedení základního jednonásobného nátěru plechové krytiny sklon přes 10 do 30°</t>
  </si>
  <si>
    <t>-996194684</t>
  </si>
  <si>
    <t>351</t>
  </si>
  <si>
    <t>24623010</t>
  </si>
  <si>
    <t>hmota nátěrová epoxidová základní na kovy</t>
  </si>
  <si>
    <t>1788493084</t>
  </si>
  <si>
    <t>90*0,1 "Přepočtené koeficientem množství</t>
  </si>
  <si>
    <t>352</t>
  </si>
  <si>
    <t>783507010</t>
  </si>
  <si>
    <t>Provedení krycího jednonásobného nátěru plechové krytiny sklon přes 10 do 30°</t>
  </si>
  <si>
    <t>-125742345</t>
  </si>
  <si>
    <t>353</t>
  </si>
  <si>
    <t>24613615</t>
  </si>
  <si>
    <t>hmota nátěrová PUR krycí (email) s UV odolností na kovy/beton/zdivo a plastické hmoty</t>
  </si>
  <si>
    <t>1311660805</t>
  </si>
  <si>
    <t>90*0,125 "Přepočtené koeficientem množství</t>
  </si>
  <si>
    <t>354</t>
  </si>
  <si>
    <t>783826301</t>
  </si>
  <si>
    <t>Elastický (trvale pružný) akrylátový nátěr omítek</t>
  </si>
  <si>
    <t>148088359</t>
  </si>
  <si>
    <t>355</t>
  </si>
  <si>
    <t>783901203</t>
  </si>
  <si>
    <t>Jemné broušení dřevěných podlah před provedením nátěru</t>
  </si>
  <si>
    <t>-740451069</t>
  </si>
  <si>
    <t>"3.np-sklad"10</t>
  </si>
  <si>
    <t>356</t>
  </si>
  <si>
    <t>783913101</t>
  </si>
  <si>
    <t>Napouštěcí jednonásobný syntetický nátěr dřevěných podlah</t>
  </si>
  <si>
    <t>-490722523</t>
  </si>
  <si>
    <t>357</t>
  </si>
  <si>
    <t>783913161</t>
  </si>
  <si>
    <t>Penetrační syntetický nátěr pórovitých betonových podlah</t>
  </si>
  <si>
    <t>-1654308055</t>
  </si>
  <si>
    <t>"podlaha ve výtahu"1,7*1,78</t>
  </si>
  <si>
    <t>358</t>
  </si>
  <si>
    <t>783917111</t>
  </si>
  <si>
    <t>Krycí dvojnásobný syntetický nátěr dřevěné podlahy</t>
  </si>
  <si>
    <t>340733026</t>
  </si>
  <si>
    <t>359</t>
  </si>
  <si>
    <t>783917161</t>
  </si>
  <si>
    <t>Krycí dvojnásobný syntetický nátěr betonové podlahy</t>
  </si>
  <si>
    <t>-1270913263</t>
  </si>
  <si>
    <t>360</t>
  </si>
  <si>
    <t>783918201</t>
  </si>
  <si>
    <t>Lakovací jednonásobný syntetický transparentní nátěr dřevěné podlahy</t>
  </si>
  <si>
    <t>988510762</t>
  </si>
  <si>
    <t>784</t>
  </si>
  <si>
    <t>Dokončovací práce - malby a tapety</t>
  </si>
  <si>
    <t>361</t>
  </si>
  <si>
    <t>784111001</t>
  </si>
  <si>
    <t>Oprášení (ometení ) podkladu v místnostech v do 3,80 m</t>
  </si>
  <si>
    <t>571203517</t>
  </si>
  <si>
    <t>460</t>
  </si>
  <si>
    <t>362</t>
  </si>
  <si>
    <t>784111007</t>
  </si>
  <si>
    <t>Oprášení (ometení ) podkladu na schodišti podlaží v do 3,80 m</t>
  </si>
  <si>
    <t>241448595</t>
  </si>
  <si>
    <t>363</t>
  </si>
  <si>
    <t>784111011</t>
  </si>
  <si>
    <t>Obroušení podkladu omítnutého v místnostech v do 3,80 m</t>
  </si>
  <si>
    <t>2081679325</t>
  </si>
  <si>
    <t>364</t>
  </si>
  <si>
    <t>784121001</t>
  </si>
  <si>
    <t>Oškrabání malby v místnostech v do 3,80 m</t>
  </si>
  <si>
    <t>2070904068</t>
  </si>
  <si>
    <t>365</t>
  </si>
  <si>
    <t>784121011</t>
  </si>
  <si>
    <t>Rozmývání podkladu po oškrabání malby v místnostech v do 3,80 m</t>
  </si>
  <si>
    <t>-1957733647</t>
  </si>
  <si>
    <t>366</t>
  </si>
  <si>
    <t>784161201</t>
  </si>
  <si>
    <t>Lokální vyrovnání podkladu sádrovou stěrkou pl do 0,1 m2 v místnostech v do 3,80 m</t>
  </si>
  <si>
    <t>-2135351390</t>
  </si>
  <si>
    <t>367</t>
  </si>
  <si>
    <t>784161221</t>
  </si>
  <si>
    <t>Lokální vyrovnání podkladu sádrovou stěrkou pl přes 0,25 do 0,5 m2 v místnostech v do 3,80 m</t>
  </si>
  <si>
    <t>634978383</t>
  </si>
  <si>
    <t>368</t>
  </si>
  <si>
    <t>784171101</t>
  </si>
  <si>
    <t>Zakrytí vnitřních podlah včetně pozdějšího odkrytí</t>
  </si>
  <si>
    <t>1395303066</t>
  </si>
  <si>
    <t>369</t>
  </si>
  <si>
    <t>58124842</t>
  </si>
  <si>
    <t>fólie pro malířské potřeby zakrývací tl 7µ 4x5m</t>
  </si>
  <si>
    <t>-5168621</t>
  </si>
  <si>
    <t>460*1,05 "Přepočtené koeficientem množství</t>
  </si>
  <si>
    <t>370</t>
  </si>
  <si>
    <t>784171111</t>
  </si>
  <si>
    <t>Zakrytí vnitřních ploch stěn v místnostech v do 3,80 m</t>
  </si>
  <si>
    <t>-1161050391</t>
  </si>
  <si>
    <t>"okna"(1,7*1,5)*19*2</t>
  </si>
  <si>
    <t>"dveře"1,0*2,0*2*25</t>
  </si>
  <si>
    <t>"ostatní kontrukce-odhadem"100</t>
  </si>
  <si>
    <t>371</t>
  </si>
  <si>
    <t>-1871967823</t>
  </si>
  <si>
    <t>296,9*1,05 "Přepočtené koeficientem množství</t>
  </si>
  <si>
    <t>372</t>
  </si>
  <si>
    <t>784181101</t>
  </si>
  <si>
    <t>Základní akrylátová jednonásobná bezbarvá penetrace podkladu v místnostech v do 3,80 m</t>
  </si>
  <si>
    <t>-1059179338</t>
  </si>
  <si>
    <t>"stěny a stropy celkem"780+460</t>
  </si>
  <si>
    <t>"výtah"80</t>
  </si>
  <si>
    <t>373</t>
  </si>
  <si>
    <t>784181107</t>
  </si>
  <si>
    <t>Základní akrylátová jednonásobná bezbarvá penetrace podkladu na schodišti podlaží v do 3,80 m</t>
  </si>
  <si>
    <t>-1296450425</t>
  </si>
  <si>
    <t>374</t>
  </si>
  <si>
    <t>784191001</t>
  </si>
  <si>
    <t>Čištění vnitřních ploch oken nebo balkonových dveří jednoduchých po provedení malířských prací</t>
  </si>
  <si>
    <t>831099501</t>
  </si>
  <si>
    <t>"okna"(1,7*1,5)*19*2*2</t>
  </si>
  <si>
    <t>375</t>
  </si>
  <si>
    <t>784191005</t>
  </si>
  <si>
    <t>Čištění vnitřních ploch dveří nebo vrat po provedení malířských prací</t>
  </si>
  <si>
    <t>869563245</t>
  </si>
  <si>
    <t>376</t>
  </si>
  <si>
    <t>784191007</t>
  </si>
  <si>
    <t>Čištění vnitřních ploch podlah po provedení malířských prací</t>
  </si>
  <si>
    <t>715199231</t>
  </si>
  <si>
    <t>377</t>
  </si>
  <si>
    <t>784191009</t>
  </si>
  <si>
    <t>Čištění vnitřních ploch schodišť po provedení malířských prací</t>
  </si>
  <si>
    <t>1258279821</t>
  </si>
  <si>
    <t>(1,2*5)+(1,3*9)</t>
  </si>
  <si>
    <t>378</t>
  </si>
  <si>
    <t>784221101</t>
  </si>
  <si>
    <t>Dvojnásobné bílé malby ze směsí za sucha dobře otěruvzdorných v místnostech do 3,80 m</t>
  </si>
  <si>
    <t>1689411729</t>
  </si>
  <si>
    <t>1320</t>
  </si>
  <si>
    <t>379</t>
  </si>
  <si>
    <t>784221107</t>
  </si>
  <si>
    <t>Dvojnásobné bílé malby ze směsí za sucha dobře otěruvzdorných na schodišti do 3,80 m</t>
  </si>
  <si>
    <t>1161597600</t>
  </si>
  <si>
    <t>ost1</t>
  </si>
  <si>
    <t>ostatní práce a materiály</t>
  </si>
  <si>
    <t>380</t>
  </si>
  <si>
    <t>01</t>
  </si>
  <si>
    <t xml:space="preserve">přenosné hasící přístroje </t>
  </si>
  <si>
    <t>1811053073</t>
  </si>
  <si>
    <t>"přenosný hasící přístroj typ 21A včetně montáže a dodávky nosného prvku"7</t>
  </si>
  <si>
    <t>381</t>
  </si>
  <si>
    <t>02</t>
  </si>
  <si>
    <t>stavební připravenost pro topení</t>
  </si>
  <si>
    <t>1729426467</t>
  </si>
  <si>
    <t>"viz technická zpráva vytápění- stavba"1</t>
  </si>
  <si>
    <t>382</t>
  </si>
  <si>
    <t>03</t>
  </si>
  <si>
    <t>zapravení malých otvorů a oprava fasády po montáži krovua u venkovních schodů</t>
  </si>
  <si>
    <t>951321281</t>
  </si>
  <si>
    <t>383</t>
  </si>
  <si>
    <t>04</t>
  </si>
  <si>
    <t>vystěhování a nastěhování</t>
  </si>
  <si>
    <t>-56969149</t>
  </si>
  <si>
    <t>"věci zabalené do přepravek doprava z 2.np do 1.np nakládání od automobilu a odvoz do vzdálenosti 2km, složení a po realizaci zpět"</t>
  </si>
  <si>
    <t>"2osoby á500,-Kč za 5 dní 5hod.za den- jedna trasa, doprava" 1</t>
  </si>
  <si>
    <t>384</t>
  </si>
  <si>
    <t>05</t>
  </si>
  <si>
    <t>požární bezpečnostní značení - tabulky</t>
  </si>
  <si>
    <t>-1626346085</t>
  </si>
  <si>
    <t>385</t>
  </si>
  <si>
    <t>06</t>
  </si>
  <si>
    <t xml:space="preserve">vyčištění všech prostor stavby před předáním do užívání </t>
  </si>
  <si>
    <t>-1925886827</t>
  </si>
  <si>
    <t>"odstranění hrubých nečistot,odprášení povrchů podlah,okena nábytku,osvětlení, obrazů, topení a dveří,mytí oken a rámů, žaluzií a parapetů"</t>
  </si>
  <si>
    <t>"úklid koupelen, wc, mytí a leštění podlah,setření a doleštění povrchů nábytku,čistění koberců, sedaček a čalounění"1</t>
  </si>
  <si>
    <t>SO.01 -06 - Vnitřní kanalizace a vodovod</t>
  </si>
  <si>
    <t xml:space="preserve">    721 - Zdravotechnika - vnitřní kanalizace</t>
  </si>
  <si>
    <t xml:space="preserve">    722 - Zdravotechnika - vnitřní vodovod</t>
  </si>
  <si>
    <t xml:space="preserve">    724 - Zdravotechnika - strojní vybavení</t>
  </si>
  <si>
    <t xml:space="preserve">    725 - Zdravotechnika - zařizovací předměty</t>
  </si>
  <si>
    <t xml:space="preserve">    726 - Zdravotechnika - předstěnové instalace</t>
  </si>
  <si>
    <t>-1484998446</t>
  </si>
  <si>
    <t>-1945227826</t>
  </si>
  <si>
    <t>-210904567</t>
  </si>
  <si>
    <t>1,027*10 "Přepočtené koeficientem množství</t>
  </si>
  <si>
    <t>997013607</t>
  </si>
  <si>
    <t>Poplatek za uložení na skládce (skládkovné) stavebního odpadu keramického kód odpadu 17 01 03</t>
  </si>
  <si>
    <t>2118926172</t>
  </si>
  <si>
    <t>713411111</t>
  </si>
  <si>
    <t>Montáž izolace tepelné potrubí pásy nebo rohožemi bez úpravy staženými drátem 1x</t>
  </si>
  <si>
    <t>1132649355</t>
  </si>
  <si>
    <t>"na K3"5*0,5</t>
  </si>
  <si>
    <t>63152096</t>
  </si>
  <si>
    <t>pás tepelně izolační univerzální λ=0,032-0,033 tl 50mm</t>
  </si>
  <si>
    <t>-213533880</t>
  </si>
  <si>
    <t>2,5*1,1 "Přepočtené koeficientem množství</t>
  </si>
  <si>
    <t>721</t>
  </si>
  <si>
    <t>Zdravotechnika - vnitřní kanalizace</t>
  </si>
  <si>
    <t>721140802</t>
  </si>
  <si>
    <t>Demontáž potrubí litinové DN do 100</t>
  </si>
  <si>
    <t>928676304</t>
  </si>
  <si>
    <t>721140907</t>
  </si>
  <si>
    <t>Potrubí litinové vsazení odbočky DN 150</t>
  </si>
  <si>
    <t>-674967723</t>
  </si>
  <si>
    <t>721140917</t>
  </si>
  <si>
    <t>Potrubí litinové propojení potrubí DN 150</t>
  </si>
  <si>
    <t>547052998</t>
  </si>
  <si>
    <t>721173608</t>
  </si>
  <si>
    <t>Potrubí kanalizační z PE svodné DN 150</t>
  </si>
  <si>
    <t>1833532570</t>
  </si>
  <si>
    <t>721173707</t>
  </si>
  <si>
    <t>Potrubí kanalizační z PE odpadní DN 125</t>
  </si>
  <si>
    <t>1296596223</t>
  </si>
  <si>
    <t>721173722</t>
  </si>
  <si>
    <t>Potrubí kanalizační z PE připojovací DN 40</t>
  </si>
  <si>
    <t>-284321918</t>
  </si>
  <si>
    <t>721173723</t>
  </si>
  <si>
    <t>Potrubí kanalizační z PE připojovací DN 50</t>
  </si>
  <si>
    <t>-973345005</t>
  </si>
  <si>
    <t>721173724</t>
  </si>
  <si>
    <t>Potrubí kanalizační z PE připojovací DN 70</t>
  </si>
  <si>
    <t>-2010647189</t>
  </si>
  <si>
    <t>721173726</t>
  </si>
  <si>
    <t>Potrubí kanalizační z PE připojovací DN 100</t>
  </si>
  <si>
    <t>-401387595</t>
  </si>
  <si>
    <t>721173746</t>
  </si>
  <si>
    <t>Potrubí kanalizační z PE větrací DN 100</t>
  </si>
  <si>
    <t>-191240650</t>
  </si>
  <si>
    <t>721241102</t>
  </si>
  <si>
    <t>Lapač střešních splavenin z litiny DN 125</t>
  </si>
  <si>
    <t>1369671732</t>
  </si>
  <si>
    <t>721274123</t>
  </si>
  <si>
    <t>Přivzdušňovací ventil vnitřní odpadních potrubí DN 100</t>
  </si>
  <si>
    <t>1536210259</t>
  </si>
  <si>
    <t>721279153</t>
  </si>
  <si>
    <t>Montáž hlavice ventilační polypropylen PP DN 110 ostatní typ</t>
  </si>
  <si>
    <t>1463624974</t>
  </si>
  <si>
    <t>28612264</t>
  </si>
  <si>
    <t>hlavice ventilační plastová PP DN 110</t>
  </si>
  <si>
    <t>787695046</t>
  </si>
  <si>
    <t>721290111</t>
  </si>
  <si>
    <t>Zkouška těsnosti potrubí kanalizace vodou do DN 125</t>
  </si>
  <si>
    <t>105575590</t>
  </si>
  <si>
    <t>23+9+8+49+26</t>
  </si>
  <si>
    <t>721910912</t>
  </si>
  <si>
    <t>Pročištění odpadů svislých v jednom podlaží DN do 200</t>
  </si>
  <si>
    <t>711944651</t>
  </si>
  <si>
    <t>721910922</t>
  </si>
  <si>
    <t>Pročištění svodů ležatých DN do 300</t>
  </si>
  <si>
    <t>-340798941</t>
  </si>
  <si>
    <t>998721112</t>
  </si>
  <si>
    <t>Přesun hmot tonážní pro vnitřní kanalizaci s omezením mechanizace v objektech v přes 6 do 12 m</t>
  </si>
  <si>
    <t>389342743</t>
  </si>
  <si>
    <t>R109</t>
  </si>
  <si>
    <t>sifon na kanalizaci</t>
  </si>
  <si>
    <t>1824308780</t>
  </si>
  <si>
    <t>"3.np pro odvedení kondenzátu od kotle a od pojistného ventilu- pro út"2</t>
  </si>
  <si>
    <t>722</t>
  </si>
  <si>
    <t>Zdravotechnika - vnitřní vodovod</t>
  </si>
  <si>
    <t>722110934</t>
  </si>
  <si>
    <t>Potrubí litinové vsazení odbočky příruba DN do 80</t>
  </si>
  <si>
    <t>1964367830</t>
  </si>
  <si>
    <t>722130801</t>
  </si>
  <si>
    <t>Demontáž potrubí ocelové pozinkované závitové DN do 25</t>
  </si>
  <si>
    <t>-1695095958</t>
  </si>
  <si>
    <t>722131913</t>
  </si>
  <si>
    <t>Potrubí pozinkované závitové vsazení odbočky do potrubí DN 25</t>
  </si>
  <si>
    <t>396176849</t>
  </si>
  <si>
    <t>722131933</t>
  </si>
  <si>
    <t>Potrubí pozinkované závitové propojení potrubí DN 25</t>
  </si>
  <si>
    <t>43822502</t>
  </si>
  <si>
    <t>722174001</t>
  </si>
  <si>
    <t>Potrubí vodovodní plastové PPR svar polyfuze PN 16 D 16 x 2,2 mm</t>
  </si>
  <si>
    <t>-1193805538</t>
  </si>
  <si>
    <t>"SV"58</t>
  </si>
  <si>
    <t>"TV"55</t>
  </si>
  <si>
    <t>"CV"14</t>
  </si>
  <si>
    <t>722174002</t>
  </si>
  <si>
    <t>Potrubí vodovodní plastové PPR svar polyfúze PN 16 D 20x2,8 mm</t>
  </si>
  <si>
    <t>-1672141830</t>
  </si>
  <si>
    <t>"SV"30</t>
  </si>
  <si>
    <t>"TV"25</t>
  </si>
  <si>
    <t>722174003</t>
  </si>
  <si>
    <t>Potrubí vodovodní plastové PPR svar polyfúze PN 16 D 25x3,5 mm</t>
  </si>
  <si>
    <t>1691790091</t>
  </si>
  <si>
    <t>"SV"40</t>
  </si>
  <si>
    <t>"TV"35</t>
  </si>
  <si>
    <t>722181241</t>
  </si>
  <si>
    <t>Ochrana vodovodního potrubí přilepenými termoizolačními trubicemi z PE tl přes 13 do 20 mm DN do 22 mm</t>
  </si>
  <si>
    <t>278240817</t>
  </si>
  <si>
    <t>127+55</t>
  </si>
  <si>
    <t>722181242</t>
  </si>
  <si>
    <t>Ochrana vodovodního potrubí přilepenými termoizolačními trubicemi z PE tl přes 13 do 20 mm DN přes 22 do 45 mm</t>
  </si>
  <si>
    <t>-305485809</t>
  </si>
  <si>
    <t>722190901</t>
  </si>
  <si>
    <t>Uzavření nebo otevření vodovodního potrubí při opravách</t>
  </si>
  <si>
    <t>1613737016</t>
  </si>
  <si>
    <t>722220111</t>
  </si>
  <si>
    <t>Nástěnka pro výtokový ventil G 1/2" s jedním závitem</t>
  </si>
  <si>
    <t>-1039131577</t>
  </si>
  <si>
    <t>722220121</t>
  </si>
  <si>
    <t>Nástěnka pro baterii G 1/2" s jedním závitem</t>
  </si>
  <si>
    <t>pár</t>
  </si>
  <si>
    <t>-1526526900</t>
  </si>
  <si>
    <t>722220862</t>
  </si>
  <si>
    <t>Demontáž armatur závitových se dvěma závity G přes 3/4 do 5/4</t>
  </si>
  <si>
    <t>-675741476</t>
  </si>
  <si>
    <t>722224116</t>
  </si>
  <si>
    <t>Kohout plnicí nebo vypouštěcí G 3/4" PN 10 s jedním závitem</t>
  </si>
  <si>
    <t>-1854705576</t>
  </si>
  <si>
    <t>722224121</t>
  </si>
  <si>
    <t>Ventil odvodňovací G 1/4" s jedním závitem</t>
  </si>
  <si>
    <t>-209170522</t>
  </si>
  <si>
    <t>722230102.1</t>
  </si>
  <si>
    <t xml:space="preserve">Průtočná amatura k tlakové expanzní nádobě G 3/4" </t>
  </si>
  <si>
    <t>1864757157</t>
  </si>
  <si>
    <t>722230103</t>
  </si>
  <si>
    <t>Ventil přímý G 1" se dvěma závity</t>
  </si>
  <si>
    <t>-159867907</t>
  </si>
  <si>
    <t>722230113</t>
  </si>
  <si>
    <t>Ventil přímý G 1" s odvodněním a dvěma závity</t>
  </si>
  <si>
    <t>1845976844</t>
  </si>
  <si>
    <t>722231072</t>
  </si>
  <si>
    <t>Ventil zpětný mosazný G 1/2" PN 10 do 110°C se dvěma závity</t>
  </si>
  <si>
    <t>-1114513021</t>
  </si>
  <si>
    <t>722231073</t>
  </si>
  <si>
    <t>Ventil zpětný mosazný G 3/4" PN 10 do 110°C se dvěma závity</t>
  </si>
  <si>
    <t>229137309</t>
  </si>
  <si>
    <t>722231074</t>
  </si>
  <si>
    <t>Ventil zpětný mosazný G 1" PN 10 do 110°C se dvěma závity</t>
  </si>
  <si>
    <t>-85189397</t>
  </si>
  <si>
    <t>722232011</t>
  </si>
  <si>
    <t>Kohout kulový podomítkový G 1/2" PN 16 do 120°C vnitřní závit</t>
  </si>
  <si>
    <t>-1188018306</t>
  </si>
  <si>
    <t>722232012</t>
  </si>
  <si>
    <t>Kohout kulový podomítkový G 3/4" PN 16 do 120°C vnitřní závit</t>
  </si>
  <si>
    <t>1209724426</t>
  </si>
  <si>
    <t>722232013</t>
  </si>
  <si>
    <t>Kohout kulový podomítkový G 1" PN 16 do 120°C vnitřní závit</t>
  </si>
  <si>
    <t>1791903473</t>
  </si>
  <si>
    <t>722270102</t>
  </si>
  <si>
    <t>Sestava vodoměrová závitová G 1"</t>
  </si>
  <si>
    <t>2011400567</t>
  </si>
  <si>
    <t>722290234</t>
  </si>
  <si>
    <t>Proplach a dezinfekce vodovodního potrubí do DN 80</t>
  </si>
  <si>
    <t>-1813627829</t>
  </si>
  <si>
    <t>127+55+75</t>
  </si>
  <si>
    <t>722290246</t>
  </si>
  <si>
    <t>Zkouška těsnosti vodovodního potrubí plastového DN do 40</t>
  </si>
  <si>
    <t>1227090883</t>
  </si>
  <si>
    <t>998722112</t>
  </si>
  <si>
    <t>Přesun hmot tonážní pro vnitřní vodovod s omezením mechanizace v objektech v přes 6 do 12 m</t>
  </si>
  <si>
    <t>1953497038</t>
  </si>
  <si>
    <t>R110</t>
  </si>
  <si>
    <t>filtr na vodu 1/2"-montáž+dodávka</t>
  </si>
  <si>
    <t>-72097017</t>
  </si>
  <si>
    <t>R111</t>
  </si>
  <si>
    <t>manometr 16bar(před TUV)-montážadodávka</t>
  </si>
  <si>
    <t>-1069980425</t>
  </si>
  <si>
    <t>724</t>
  </si>
  <si>
    <t>Zdravotechnika - strojní vybavení</t>
  </si>
  <si>
    <t>724141101.1</t>
  </si>
  <si>
    <t>Čerpadlo teplovodní oběhové elektronické max výtlak 7m</t>
  </si>
  <si>
    <t>-1160002630</t>
  </si>
  <si>
    <t>724233002</t>
  </si>
  <si>
    <t>Nádoba expanzní tlaková pro akumulační ohřev TV s membránou závitové připojení PN 0,8 o objemu 8 l</t>
  </si>
  <si>
    <t>1143356691</t>
  </si>
  <si>
    <t>724242423</t>
  </si>
  <si>
    <t>Filtr domácí na studenou vodu G 1" se zpětným proplachem a redukčním ventilem</t>
  </si>
  <si>
    <t>-1844987388</t>
  </si>
  <si>
    <t>725</t>
  </si>
  <si>
    <t>Zdravotechnika - zařizovací předměty</t>
  </si>
  <si>
    <t>725110814</t>
  </si>
  <si>
    <t>Demontáž klozetu Kombi</t>
  </si>
  <si>
    <t>-1360363282</t>
  </si>
  <si>
    <t>725119102.1</t>
  </si>
  <si>
    <t xml:space="preserve">Montáž pisoárového splachovače </t>
  </si>
  <si>
    <t>-399831013</t>
  </si>
  <si>
    <t>725119122</t>
  </si>
  <si>
    <t>Montáž klozetových mís kombi</t>
  </si>
  <si>
    <t>154987647</t>
  </si>
  <si>
    <t>725119125</t>
  </si>
  <si>
    <t>Montáž klozetových mís závěsných na nosné stěny</t>
  </si>
  <si>
    <t>1774988022</t>
  </si>
  <si>
    <t>725122817</t>
  </si>
  <si>
    <t>Demontáž pisoárových stání bez nádrže a jedním záchodkem</t>
  </si>
  <si>
    <t>-1633020471</t>
  </si>
  <si>
    <t>725129101</t>
  </si>
  <si>
    <t>Montáž pisoáru keramického</t>
  </si>
  <si>
    <t>358802325</t>
  </si>
  <si>
    <t>725210821</t>
  </si>
  <si>
    <t>Demontáž umyvadel bez výtokových armatur</t>
  </si>
  <si>
    <t>493027862</t>
  </si>
  <si>
    <t>725219102</t>
  </si>
  <si>
    <t>Montáž umyvadla připevněného na šrouby do zdiva</t>
  </si>
  <si>
    <t>1500413915</t>
  </si>
  <si>
    <t>725240811</t>
  </si>
  <si>
    <t>Demontáž kabin sprchových bez výtokových armatur</t>
  </si>
  <si>
    <t>1089141596</t>
  </si>
  <si>
    <t>725241901.1</t>
  </si>
  <si>
    <t>Montáž žlábku nerez sprchového</t>
  </si>
  <si>
    <t>60108848</t>
  </si>
  <si>
    <t>725244905</t>
  </si>
  <si>
    <t>Montáž zástěny sprchové bezdveřové</t>
  </si>
  <si>
    <t>-1339876122</t>
  </si>
  <si>
    <t>725291650.1</t>
  </si>
  <si>
    <t>Montáž doplňků zařízení koupelen a záchodů</t>
  </si>
  <si>
    <t>814716323</t>
  </si>
  <si>
    <t>725291669</t>
  </si>
  <si>
    <t>Montáž madla invalidního krakorcového</t>
  </si>
  <si>
    <t>-182625867</t>
  </si>
  <si>
    <t>725291670</t>
  </si>
  <si>
    <t>Montáž madla invalidního krakorcového sklopného</t>
  </si>
  <si>
    <t>-2092623320</t>
  </si>
  <si>
    <t>725319111</t>
  </si>
  <si>
    <t>Montáž dřezu ostatních typů</t>
  </si>
  <si>
    <t>702437195</t>
  </si>
  <si>
    <t>725330840</t>
  </si>
  <si>
    <t>Demontáž výlevka litinová nebo ocelová</t>
  </si>
  <si>
    <t>1415952326</t>
  </si>
  <si>
    <t>725339111</t>
  </si>
  <si>
    <t>Montáž výlevky</t>
  </si>
  <si>
    <t>-1880081289</t>
  </si>
  <si>
    <t>725530811</t>
  </si>
  <si>
    <t>Demontáž ohřívač elektrický přepadový do 12 l</t>
  </si>
  <si>
    <t>-1544657151</t>
  </si>
  <si>
    <t>725530823</t>
  </si>
  <si>
    <t>Demontáž ohřívač elektrický tlakový přes 50 do 200 l</t>
  </si>
  <si>
    <t>-710116164</t>
  </si>
  <si>
    <t>725820801</t>
  </si>
  <si>
    <t>Demontáž baterie nástěnné do G 3 / 4</t>
  </si>
  <si>
    <t>1968925219</t>
  </si>
  <si>
    <t>725829101</t>
  </si>
  <si>
    <t>Montáž baterie nástěnné dřezové pákové a klasické</t>
  </si>
  <si>
    <t>515540292</t>
  </si>
  <si>
    <t>725829121</t>
  </si>
  <si>
    <t>Montáž baterie umyvadlové nástěnné pákové a klasické ostatní typ</t>
  </si>
  <si>
    <t>-978357580</t>
  </si>
  <si>
    <t>725849411</t>
  </si>
  <si>
    <t>Montáž baterie sprchové nástěnná s nastavitelnou výškou sprchy</t>
  </si>
  <si>
    <t>-862218603</t>
  </si>
  <si>
    <t>725851315</t>
  </si>
  <si>
    <t>Ventil odpadní dřezový s přepadem G 6/4"</t>
  </si>
  <si>
    <t>1280706826</t>
  </si>
  <si>
    <t>725851325</t>
  </si>
  <si>
    <t>Ventil odpadní umyvadlový bez přepadu G 5/4"</t>
  </si>
  <si>
    <t>489319352</t>
  </si>
  <si>
    <t>725862103</t>
  </si>
  <si>
    <t>Zápachová uzávěrka pro dřezy DN 40/50</t>
  </si>
  <si>
    <t>833297947</t>
  </si>
  <si>
    <t>725980123</t>
  </si>
  <si>
    <t>Dvířka 30/30</t>
  </si>
  <si>
    <t>-1109600960</t>
  </si>
  <si>
    <t>998725112</t>
  </si>
  <si>
    <t>Přesun hmot tonážní pro zařizovací předměty s omezením mechanizace v objektech v přes 6 do 12 m</t>
  </si>
  <si>
    <t>-1605984928</t>
  </si>
  <si>
    <t>726</t>
  </si>
  <si>
    <t>Zdravotechnika - předstěnové instalace</t>
  </si>
  <si>
    <t>726111201.1</t>
  </si>
  <si>
    <t>Instalační předstěna pro montáž výlevky do masivní zděné kce</t>
  </si>
  <si>
    <t>-1587882258</t>
  </si>
  <si>
    <t>726111204</t>
  </si>
  <si>
    <t>Instalační předstěna pro montáž klozetu do masivní zděné kce</t>
  </si>
  <si>
    <t>1126122581</t>
  </si>
  <si>
    <t>726191011</t>
  </si>
  <si>
    <t>Ovládací tlačítko WC pro montáž do předstěnových konstrukcí</t>
  </si>
  <si>
    <t>1842968705</t>
  </si>
  <si>
    <t>R001</t>
  </si>
  <si>
    <t>prostup střechou pro kanalizační odvětr.potrubí+utěsnění hydroizolace</t>
  </si>
  <si>
    <t>-13000931</t>
  </si>
  <si>
    <t>R002</t>
  </si>
  <si>
    <t>demontáž vnitřního hydrantu a příslušenství</t>
  </si>
  <si>
    <t>868770763</t>
  </si>
  <si>
    <t>R003</t>
  </si>
  <si>
    <t>hotové výrobky ke koupi</t>
  </si>
  <si>
    <t>289715216</t>
  </si>
  <si>
    <t>R004</t>
  </si>
  <si>
    <t>stavební připravenost pro zti</t>
  </si>
  <si>
    <t>-17315036</t>
  </si>
  <si>
    <t>206166829</t>
  </si>
  <si>
    <t>"revizní dvířka pro vodoměr"</t>
  </si>
  <si>
    <t>"R4"0,6*0,6*1</t>
  </si>
  <si>
    <t>56245702</t>
  </si>
  <si>
    <t>dvířka revizní 600x600 bílá se zámkem</t>
  </si>
  <si>
    <t>-2111603720</t>
  </si>
  <si>
    <t>SO.01 -07 - VRN</t>
  </si>
  <si>
    <t>VRN - Vedlejší rozpočtové náklady</t>
  </si>
  <si>
    <t xml:space="preserve">    VRN1 - Průzkumné, geodetické a projektové práce</t>
  </si>
  <si>
    <t xml:space="preserve">    VRN3 - Zařízení staveniště</t>
  </si>
  <si>
    <t xml:space="preserve">    VRN4 - Inženýrská činnost</t>
  </si>
  <si>
    <t xml:space="preserve">    VRN5 - Finanční náklady</t>
  </si>
  <si>
    <t xml:space="preserve">    VRN6 - Územní vlivy</t>
  </si>
  <si>
    <t xml:space="preserve">    VRN7 - Provozní vlivy</t>
  </si>
  <si>
    <t xml:space="preserve">    VRN9 - Ostatní náklady</t>
  </si>
  <si>
    <t>Vedlejší rozpočtové náklady</t>
  </si>
  <si>
    <t>VRN1</t>
  </si>
  <si>
    <t>Průzkumné, geodetické a projektové práce</t>
  </si>
  <si>
    <t>013244000</t>
  </si>
  <si>
    <t>Dokumentace pro provádění stavby</t>
  </si>
  <si>
    <t>Kpl</t>
  </si>
  <si>
    <t>1024</t>
  </si>
  <si>
    <t>-889899488</t>
  </si>
  <si>
    <t>"zábradlí, schodiště, železobetonové konstrukce, ocelové konstrukce"1</t>
  </si>
  <si>
    <t>013254000</t>
  </si>
  <si>
    <t>Průzkumné, geodetické a projektové práce projektové práce dokumentace stavby (výkresová a textová) skutečného provedení stavby</t>
  </si>
  <si>
    <t>-166504830</t>
  </si>
  <si>
    <t>013991R</t>
  </si>
  <si>
    <t>Vytýčení stavby</t>
  </si>
  <si>
    <t>kpl</t>
  </si>
  <si>
    <t>-310693413</t>
  </si>
  <si>
    <t>013992R</t>
  </si>
  <si>
    <t>Vyznačení "vypípání" stávajících sítí a rozvodů inž.sítí</t>
  </si>
  <si>
    <t>-2018211506</t>
  </si>
  <si>
    <t>VRN3</t>
  </si>
  <si>
    <t>Zařízení staveniště</t>
  </si>
  <si>
    <t>032103000</t>
  </si>
  <si>
    <t>Zařízení staveniště vybavení staveniště náklady na stavební buňky</t>
  </si>
  <si>
    <t>505241622</t>
  </si>
  <si>
    <t>032203000</t>
  </si>
  <si>
    <t>Zařízení staveniště vybavení staveniště pronájem ploch staveniště</t>
  </si>
  <si>
    <t>854705936</t>
  </si>
  <si>
    <t>032603000</t>
  </si>
  <si>
    <t>Zařízení staveniště vybavení staveniště ostatní náklady</t>
  </si>
  <si>
    <t>1306876478</t>
  </si>
  <si>
    <t>032903000</t>
  </si>
  <si>
    <t>Zařízení staveniště vybavení staveniště náklady na provoz a údržbu vybavení staveniště</t>
  </si>
  <si>
    <t>-63288778</t>
  </si>
  <si>
    <t>034103000</t>
  </si>
  <si>
    <t>Zařízení staveniště zabezpečení staveniště energie pro zařízení staveniště</t>
  </si>
  <si>
    <t>-1053802690</t>
  </si>
  <si>
    <t>034303000</t>
  </si>
  <si>
    <t>Zařízení staveniště zabezpečení staveniště opatření na ochranu sousedních pozemků</t>
  </si>
  <si>
    <t>-2054041567</t>
  </si>
  <si>
    <t>03450300</t>
  </si>
  <si>
    <t>Informační tabule v průběhu realizace díla - dočasný bilboard 5,1x2,4m na staveništi D+M</t>
  </si>
  <si>
    <t>567365431</t>
  </si>
  <si>
    <t>034703000</t>
  </si>
  <si>
    <t>Zařízení staveniště zabezpečení staveniště osvětlení staveniště</t>
  </si>
  <si>
    <t>-740892582</t>
  </si>
  <si>
    <t>039103000</t>
  </si>
  <si>
    <t>Zařízení staveniště zrušení zařízení staveniště rozebrání, bourání a odvoz</t>
  </si>
  <si>
    <t>224451766</t>
  </si>
  <si>
    <t>VRN4</t>
  </si>
  <si>
    <t>Inženýrská činnost</t>
  </si>
  <si>
    <t>042403000</t>
  </si>
  <si>
    <t>Vliv stavby na životní prostředí</t>
  </si>
  <si>
    <t>Kpl…</t>
  </si>
  <si>
    <t>748356382</t>
  </si>
  <si>
    <t>"dodržení podmínek dle zásad DNSH"1</t>
  </si>
  <si>
    <t>045203000</t>
  </si>
  <si>
    <t>Inženýrská činnost zkoušky a ostatní měření monitoring kompletační činnost</t>
  </si>
  <si>
    <t>1805104367</t>
  </si>
  <si>
    <t>045303000</t>
  </si>
  <si>
    <t>Koordinační činnost</t>
  </si>
  <si>
    <t>…</t>
  </si>
  <si>
    <t>1086001605</t>
  </si>
  <si>
    <t>049002000R</t>
  </si>
  <si>
    <t>Inženýrská činnost ostatní-úprava fakturace dle poř¨žadavku poskytovatele dotace)</t>
  </si>
  <si>
    <t>-530360036</t>
  </si>
  <si>
    <t>049103000</t>
  </si>
  <si>
    <t>Vzorkování použitých hmot</t>
  </si>
  <si>
    <t>-1817998355</t>
  </si>
  <si>
    <t>049303000</t>
  </si>
  <si>
    <t>Náklady vzniklé v souvislosti s předáním stavby</t>
  </si>
  <si>
    <t>-1135121889</t>
  </si>
  <si>
    <t>VRN5</t>
  </si>
  <si>
    <t>Finanční náklady</t>
  </si>
  <si>
    <t>051103000</t>
  </si>
  <si>
    <t>Náklady na pojištění dle obchodních podmínek</t>
  </si>
  <si>
    <t>-1636648516</t>
  </si>
  <si>
    <t>Finanční náklady pojistné pojištění proti vlivu vyšší moci</t>
  </si>
  <si>
    <t>VRN6</t>
  </si>
  <si>
    <t>Územní vlivy</t>
  </si>
  <si>
    <t>062002000</t>
  </si>
  <si>
    <t>Ztížené dopravní podmínky</t>
  </si>
  <si>
    <t>50902524</t>
  </si>
  <si>
    <t>VRN7</t>
  </si>
  <si>
    <t>Provozní vlivy</t>
  </si>
  <si>
    <t>071103000</t>
  </si>
  <si>
    <t>Provozní vlivy provoz investora, třetích osob provoz investora</t>
  </si>
  <si>
    <t>2047960008</t>
  </si>
  <si>
    <t>072103000</t>
  </si>
  <si>
    <t>Silniční provoz - projednání DIO a zajištění DIR</t>
  </si>
  <si>
    <t>-1182182966</t>
  </si>
  <si>
    <t>072203000</t>
  </si>
  <si>
    <t>Silniční provoz - zajištění DIO (dopravní značení)</t>
  </si>
  <si>
    <t>2081832130</t>
  </si>
  <si>
    <t>072303000</t>
  </si>
  <si>
    <t>Rušení stavby silničním provozem</t>
  </si>
  <si>
    <t>2111184784</t>
  </si>
  <si>
    <t>073002000</t>
  </si>
  <si>
    <t>Ztížený pohyb vozidel v centrech měst</t>
  </si>
  <si>
    <t>199773926</t>
  </si>
  <si>
    <t>VRN9</t>
  </si>
  <si>
    <t>Ostatní náklady</t>
  </si>
  <si>
    <t>0914004002R</t>
  </si>
  <si>
    <t>Náklady spojené se zajištěním bankovní záruky</t>
  </si>
  <si>
    <t>-1397297952</t>
  </si>
  <si>
    <t>091503000R</t>
  </si>
  <si>
    <t>Náklady související s publikační činností-propagace IROP</t>
  </si>
  <si>
    <t>826523502</t>
  </si>
  <si>
    <t>094002000R</t>
  </si>
  <si>
    <t>Ostatní náklady související s výstavbou-ztížený přesun hmot</t>
  </si>
  <si>
    <t>1877730685</t>
  </si>
  <si>
    <t>SO.02 - Bezbariérový výtah, započitatelné náklady</t>
  </si>
  <si>
    <t>SO.02 -01 - Osobní výtah</t>
  </si>
  <si>
    <t>MP LIFTS s.r.o. ,Pražská 18, 102 00 Praha 10</t>
  </si>
  <si>
    <t>R101</t>
  </si>
  <si>
    <t>Osobní výtah pro ZUŠ Boženy Němcové</t>
  </si>
  <si>
    <t>-2093583253</t>
  </si>
  <si>
    <t>SO.03 - Stavební úpravy stávajících učeben 1NP a 2NP, nezapočitatelné náklady</t>
  </si>
  <si>
    <t>SO.03 -01 - Elektroinstalace</t>
  </si>
  <si>
    <t>NAB2</t>
  </si>
  <si>
    <t>přisazené svítidlo/850X31x35 DIR/INDIR LED 3000 38W 840 DALI vw</t>
  </si>
  <si>
    <t>svítidlo vestavné stropní panelové čtvercové/obdélníkové přes 0,36m2 přes 5000lm</t>
  </si>
  <si>
    <t>NAB3</t>
  </si>
  <si>
    <t>přisazené sv./2250X31x35 DIR/INDIR LED 15050 110W 940 DALI vw</t>
  </si>
  <si>
    <t>1773164459</t>
  </si>
  <si>
    <t>34571351</t>
  </si>
  <si>
    <t>trubka elektroinstalační ohebná dvouplášťová korugovaná HDPE (chránička) D 40/50mm</t>
  </si>
  <si>
    <t>1426579853</t>
  </si>
  <si>
    <t>Poznámka k položce:_x000d_
Trubka pro repro soustavy vnitřní průměr min 50mm</t>
  </si>
  <si>
    <t>741110023</t>
  </si>
  <si>
    <t>Montáž trubka plastová tuhá D přes 35 mm uložená pod omítku</t>
  </si>
  <si>
    <t>2051706887</t>
  </si>
  <si>
    <t>Montáž trubek elektroinstalačních s nasunutím nebo našroubováním do krabic plastových tuhých, uložených pod omítku, vnější Ø přes 35 mm</t>
  </si>
  <si>
    <t>SO.03 -02 - Vytápění třídy 1.NP + 2NP</t>
  </si>
  <si>
    <t>735157263R00</t>
  </si>
  <si>
    <t>Otopná tělesa panelová počet desek 1, počet přídavných přestupných ploch 1, výška 600 mm, délka 700 mm, provedení ventil kompakt, pravé spodní připojení, s nuceným oběhem, čelní deska profilovaná, včetně dodávky materiálu</t>
  </si>
  <si>
    <t>735157266R00</t>
  </si>
  <si>
    <t>Otopná tělesa panelová počet desek 1, počet přídavných přestupných ploch 1, výška 600 mm, délka 1000 mm, provedení ventil kompakt, pravé spodní připojení, s nuceným oběhem, čelní deska profilovaná, včetně dodávky materiálu</t>
  </si>
  <si>
    <t>735157509R00</t>
  </si>
  <si>
    <t>Otopná tělesa panelová počet desek 2, počet přídavných přestupných ploch 1, výška 300 mm, délka 1400 mm, provedení ventil kompakt, pravé spodní připojení, s nuceným oběhem, čelní deska profilovaná, včetně dodávky materiálu</t>
  </si>
  <si>
    <t>735157564R00</t>
  </si>
  <si>
    <t>Otopná tělesa panelová počet desek 2, počet přídavných přestupných ploch 1, výška 600 mm, délka 800 mm, provedení ventil kompakt, pravé spodní připojení, s nuceným oběhem, čelní deska profilovaná, včetně dodávky materiálu</t>
  </si>
  <si>
    <t>735157565R00</t>
  </si>
  <si>
    <t>Otopná tělesa panelová počet desek 2, počet přídavných přestupných ploch 1, výška 600 mm, délka 900 mm, provedení ventil kompakt, pravé spodní připojení, s nuceným oběhem, čelní deska profilovaná, včetně dodávky materiálu</t>
  </si>
  <si>
    <t>735157568R00</t>
  </si>
  <si>
    <t>Otopná tělesa panelová počet desek 2, počet přídavných přestupných ploch 1, výška 600 mm, délka 1200 mm, provedení ventil kompakt, pravé spodní připojení, s nuceným oběhem, čelní deska profilovaná, včetně dodávky materiálu</t>
  </si>
  <si>
    <t>735157666R00</t>
  </si>
  <si>
    <t>Otopná tělesa panelová počet desek 2, počet přídavných přestupných ploch 2, výška 600 mm, délka 1000 mm, provedení ventil kompakt, pravé spodní připojení, s nuceným oběhem, čelní deska profilovaná, včetně dodávky materiálu</t>
  </si>
  <si>
    <t>735157694T00</t>
  </si>
  <si>
    <t>Otopné těleso panelové Radik Ventil Kompakt 22, v. 700 mm, dl. 1000 mm</t>
  </si>
  <si>
    <t>73515769T00</t>
  </si>
  <si>
    <t>Otopné těleso panelové Radik Ventil Kompakt 22, v. 700 mm, dl. 2000 mm</t>
  </si>
  <si>
    <t>SO.03 -03 - Stavební úpravy 1.NP+2.NP stávajících učeben</t>
  </si>
  <si>
    <t xml:space="preserve">    714 - Akustická a protiotřesová opatření</t>
  </si>
  <si>
    <t xml:space="preserve">    775 - Podlahy skládané</t>
  </si>
  <si>
    <t>319202114</t>
  </si>
  <si>
    <t>Dodatečná izolace zdiva tl přes 450 do 600 mm nízkotlakou injektáží silikonovou mikroemulzí</t>
  </si>
  <si>
    <t>-1456361253</t>
  </si>
  <si>
    <t>612125100</t>
  </si>
  <si>
    <t>Vyplnění spár vápennou maltou vnitřních stěn z cihel</t>
  </si>
  <si>
    <t>1940844797</t>
  </si>
  <si>
    <t>"pro injektáž zdiva"70*0,8</t>
  </si>
  <si>
    <t>612131151</t>
  </si>
  <si>
    <t>Sanační postřik vnitřních stěn nanášený celoplošně ručně</t>
  </si>
  <si>
    <t>-1662129126</t>
  </si>
  <si>
    <t>962084130</t>
  </si>
  <si>
    <t>Bourání příček deskových, umakartových, sololitových apod. tl do 50 mm</t>
  </si>
  <si>
    <t>-2047683392</t>
  </si>
  <si>
    <t>(2,9+2,5)*3,15</t>
  </si>
  <si>
    <t>-1341477413</t>
  </si>
  <si>
    <t>-1218891282</t>
  </si>
  <si>
    <t>988877402</t>
  </si>
  <si>
    <t>997013511</t>
  </si>
  <si>
    <t>Odvoz suti a vybouraných hmot z meziskládky na skládku do 1 km s naložením a se složením</t>
  </si>
  <si>
    <t>1947315908</t>
  </si>
  <si>
    <t>5,848*10 "Přepočtené koeficientem množství</t>
  </si>
  <si>
    <t>997013813</t>
  </si>
  <si>
    <t>Poplatek za uložení na skládce (skládkovné) stavebního odpadu z plastických hmot kód odpadu 17 02 03</t>
  </si>
  <si>
    <t>-881181314</t>
  </si>
  <si>
    <t>-774874880</t>
  </si>
  <si>
    <t>"pro injektáž zdiva" 70*0,1*2</t>
  </si>
  <si>
    <t>-1985153093</t>
  </si>
  <si>
    <t>14*0,00033 "Přepočtené koeficientem množství</t>
  </si>
  <si>
    <t>595477767</t>
  </si>
  <si>
    <t>"pro injektáž zdiva"70*0,1*2</t>
  </si>
  <si>
    <t>2048197642</t>
  </si>
  <si>
    <t>14*2,1 "Přepočtené koeficientem množství</t>
  </si>
  <si>
    <t>998711111</t>
  </si>
  <si>
    <t>Přesun hmot tonážní pro izolace proti vodě, vlhkosti a plynům s omezením mechanizace v objektech v do 6 m</t>
  </si>
  <si>
    <t>1120744725</t>
  </si>
  <si>
    <t>714</t>
  </si>
  <si>
    <t>Akustická a protiotřesová opatření</t>
  </si>
  <si>
    <t>714110821.1</t>
  </si>
  <si>
    <t>Demontáž akustických obkladů lepených jednovrstvých</t>
  </si>
  <si>
    <t>1615618729</t>
  </si>
  <si>
    <t>"učebna 1.2"31+((8+3,8+5,1+3,8+0,8+2,0)*3,0)</t>
  </si>
  <si>
    <t>714550821.1</t>
  </si>
  <si>
    <t>demontáž aku obkladů-odstranění lepidla ze stěny</t>
  </si>
  <si>
    <t>-1960846147</t>
  </si>
  <si>
    <t>763111313</t>
  </si>
  <si>
    <t>SDK příčka tl 100 mm profil CW+UW 75 desky 1xA 12,5 bez izolace do EI 30</t>
  </si>
  <si>
    <t>-616182206</t>
  </si>
  <si>
    <t>"2.np"((5,0+1,65+2,0+2,0)*3,4)-(1,8*2,1)-(2,0*2,1)-(0,9*2,1)</t>
  </si>
  <si>
    <t>611163721</t>
  </si>
  <si>
    <t>493564759</t>
  </si>
  <si>
    <t>"1.2,1.7,1.8+stěn.absorber"</t>
  </si>
  <si>
    <t>68,93+47,52+51,93+33,84+15,08</t>
  </si>
  <si>
    <t>-1223209379</t>
  </si>
  <si>
    <t>217,3*1,05 "Přepočtené koeficientem množství</t>
  </si>
  <si>
    <t>-1379977011</t>
  </si>
  <si>
    <t>33,84+17,28+68,93+68,93</t>
  </si>
  <si>
    <t>-1576656234</t>
  </si>
  <si>
    <t>33,84+17,28+68,93</t>
  </si>
  <si>
    <t>120,05*1,02 "Přepočtené koeficientem množství</t>
  </si>
  <si>
    <t>-3097936</t>
  </si>
  <si>
    <t>68,93</t>
  </si>
  <si>
    <t>68,93*1,02 "Přepočtené koeficientem množství</t>
  </si>
  <si>
    <t>-905314618</t>
  </si>
  <si>
    <t>O1 špaletové okno 425/625</t>
  </si>
  <si>
    <t>1895578048</t>
  </si>
  <si>
    <t>"špaletové okno dle nabídky- instalace větracího okénka do vnější horní špalety - komplet včetně montáže+zapravení +demontáž"2</t>
  </si>
  <si>
    <t>R102</t>
  </si>
  <si>
    <t>VD vchodové dveře s bočním fixním panelem a nadsvětlíkem 1300/2100</t>
  </si>
  <si>
    <t>-1606698841</t>
  </si>
  <si>
    <t>"vchodové dveře s bočním fixním panelem + nadsvětlíkem- komplet včetně kování, montáže a demontáže - dle nabídky"1</t>
  </si>
  <si>
    <t>R103</t>
  </si>
  <si>
    <t>VD2 vchodové dveře dvoukřídlé 1550/2100</t>
  </si>
  <si>
    <t>-465945455</t>
  </si>
  <si>
    <t xml:space="preserve">"vchodové dveře dvoukřídlé plné včetně kování, montáže a demontáže - dle nabídky"1 </t>
  </si>
  <si>
    <t>775</t>
  </si>
  <si>
    <t>Podlahy skládané</t>
  </si>
  <si>
    <t>775111311</t>
  </si>
  <si>
    <t>Vysátí podkladu skládaných podlah</t>
  </si>
  <si>
    <t>1119180527</t>
  </si>
  <si>
    <t>775591191.1</t>
  </si>
  <si>
    <t>Montáž podložky vyrovnávací a tlumící pro podlahy</t>
  </si>
  <si>
    <t>-1272478588</t>
  </si>
  <si>
    <t>podložka vyrovnávací a tlumící</t>
  </si>
  <si>
    <t>905353563</t>
  </si>
  <si>
    <t xml:space="preserve">"odpružené panely 100/100cm - na zámek - březová překližka tl18mm+ elastomerové komponenty tl.20mm bodově 16ks"70 </t>
  </si>
  <si>
    <t>70*1,08 "Přepočtené koeficientem množství</t>
  </si>
  <si>
    <t>-1512369322</t>
  </si>
  <si>
    <t>"1.np"28,85+69,81</t>
  </si>
  <si>
    <t>"2.np"41,27+71,44</t>
  </si>
  <si>
    <t>776111311</t>
  </si>
  <si>
    <t>Vysátí podkladu povlakových podlah</t>
  </si>
  <si>
    <t>-27685130</t>
  </si>
  <si>
    <t>776201811</t>
  </si>
  <si>
    <t>Demontáž lepených povlakových podlah bez podložky ručně</t>
  </si>
  <si>
    <t>-1580275917</t>
  </si>
  <si>
    <t>"1.np"69,81+69,21+28,85</t>
  </si>
  <si>
    <t>776201921</t>
  </si>
  <si>
    <t>Základní čištění stávajících podlahovin vysátím a setření vlhkým mopem</t>
  </si>
  <si>
    <t>25277624</t>
  </si>
  <si>
    <t>"2.np"72,27</t>
  </si>
  <si>
    <t>776201923</t>
  </si>
  <si>
    <t>Základní čištění stávajících elastických podlahovin včetně dvousložkového dvouvrstvého polymer nátěru</t>
  </si>
  <si>
    <t>423867625</t>
  </si>
  <si>
    <t>1380381248</t>
  </si>
  <si>
    <t>"1.np"30,81+68,36</t>
  </si>
  <si>
    <t>"2.np"43,65+61,08</t>
  </si>
  <si>
    <t>-1797619019</t>
  </si>
  <si>
    <t>203,9*1,1 "Přepočtené koeficientem množství</t>
  </si>
  <si>
    <t>776410811</t>
  </si>
  <si>
    <t>Odstranění soklíků a lišt pryžových nebo plastových</t>
  </si>
  <si>
    <t>-433062517</t>
  </si>
  <si>
    <t>"1.np"8,0+3,0+8,0+3,0+7,0+10+7,0+10+13+13+6+6</t>
  </si>
  <si>
    <t>"2.np"6,0+6,0+8,0+8,0+13+13+7,0+7,0+1,9+1,9+5,0+5,0</t>
  </si>
  <si>
    <t>776421414</t>
  </si>
  <si>
    <t>Montáž kobercových napínacích lišt lepením</t>
  </si>
  <si>
    <t>-1032911014</t>
  </si>
  <si>
    <t>"1.np"8,0+3,0+8,0+3,0+7,0+10+7,0+10</t>
  </si>
  <si>
    <t>59054171</t>
  </si>
  <si>
    <t>lišta napínací pro napínání koberců bez lepení pro lepení</t>
  </si>
  <si>
    <t>1864084956</t>
  </si>
  <si>
    <t>137,8*1,05 "Přepočtené koeficientem množství</t>
  </si>
  <si>
    <t>776421711</t>
  </si>
  <si>
    <t>Vložení nařezaných pásků z podlahoviny do lišt</t>
  </si>
  <si>
    <t>-2128161023</t>
  </si>
  <si>
    <t>69751061.1</t>
  </si>
  <si>
    <t>koberec zátěžový vpichovaný role š 2m, vlákno 100% PA, hm 400g/m2, zátěž 33, útlum 21dB, hořlavost Bfl S1</t>
  </si>
  <si>
    <t>-644986509</t>
  </si>
  <si>
    <t>137,8*0,11 "Přepočtené koeficientem množství</t>
  </si>
  <si>
    <t>115721352</t>
  </si>
  <si>
    <t>SO.03 -04 - Slaboproud + generální klíč</t>
  </si>
  <si>
    <t>EPIMO s.r.o.</t>
  </si>
  <si>
    <t>1. - DATOVÉ ROZVODY, PROJEKTOR, AKTÍVNÍ PRVKY</t>
  </si>
  <si>
    <t xml:space="preserve">2. - KAMEROVÝ SYSTÉM,  DOMOVNÍ VIDEOTELEFON, SIGNALIZACE</t>
  </si>
  <si>
    <t>3. - EZS VČETNĚ DETEKCE KOUŘE</t>
  </si>
  <si>
    <t>D1 - DATOVÉ ROZVODY, PROJEKTOR, AKTÍVNÍ PRVKY</t>
  </si>
  <si>
    <t xml:space="preserve">D2 - KAMEROVÝ SYSTÉM,  DOMOVNÍ VIDEOTELEFON, SIGNALIZACE</t>
  </si>
  <si>
    <t>D3 - EZS VČETNĚ DETEKCE KOUŘE</t>
  </si>
  <si>
    <t>1.</t>
  </si>
  <si>
    <t>DATOVÉ ROZVODY, PROJEKTOR, AKTÍVNÍ PRVKY</t>
  </si>
  <si>
    <t>4.1</t>
  </si>
  <si>
    <t>3P.00/BDNs 30+35 SGHK ZP cylindrická vložka , Oboustranná cylindrická vložka bez knoflíku</t>
  </si>
  <si>
    <t>-1872395579</t>
  </si>
  <si>
    <t>4.2</t>
  </si>
  <si>
    <t>3P.00/BDNs 50+50 SGHK ZP cylindrická vložka , Oboustranná cylindrická vložka bez knoflíku</t>
  </si>
  <si>
    <t>-2094650277</t>
  </si>
  <si>
    <t>4.3</t>
  </si>
  <si>
    <t>3P.02/DKvNs 30+35 3KL.CYL.VLOŽKA, Knoflíková cylindrická vložka</t>
  </si>
  <si>
    <t>454410506</t>
  </si>
  <si>
    <t>4.4</t>
  </si>
  <si>
    <t>3P.00 ND klíč N B023 SGHK, Generální, hlavní a vlastní klíče</t>
  </si>
  <si>
    <t>-2066245126</t>
  </si>
  <si>
    <t>Pol4.3</t>
  </si>
  <si>
    <t>1391292835</t>
  </si>
  <si>
    <t>Pol4.4</t>
  </si>
  <si>
    <t>-637516594</t>
  </si>
  <si>
    <t>Pol4.5</t>
  </si>
  <si>
    <t>-314559466</t>
  </si>
  <si>
    <t>Pol4.6</t>
  </si>
  <si>
    <t>Vytvoření struktury systému Generálního klíče</t>
  </si>
  <si>
    <t>kpl.</t>
  </si>
  <si>
    <t>486889441</t>
  </si>
  <si>
    <t>Pol4.7</t>
  </si>
  <si>
    <t>ověření/měření skutečné konfigurace vložek dveří</t>
  </si>
  <si>
    <t>-1331080620</t>
  </si>
  <si>
    <t>Pol4.1</t>
  </si>
  <si>
    <t>Spolupráce s ostatními řemesly</t>
  </si>
  <si>
    <t>1287813552</t>
  </si>
  <si>
    <t>Pol4.2</t>
  </si>
  <si>
    <t>Režie - doprava</t>
  </si>
  <si>
    <t>883325275</t>
  </si>
  <si>
    <t>1.1</t>
  </si>
  <si>
    <t>Datová zásuvka pod omítku 2xRJ45 Cat 6 UTP</t>
  </si>
  <si>
    <t>-323068137</t>
  </si>
  <si>
    <t>1.10</t>
  </si>
  <si>
    <t>Vyvazovací panel do 19" rozvaděče</t>
  </si>
  <si>
    <t>1306065284</t>
  </si>
  <si>
    <t>1.11</t>
  </si>
  <si>
    <t>Rozvodný panel do 19" 8x230V s PO</t>
  </si>
  <si>
    <t>-1302978733</t>
  </si>
  <si>
    <t>1.12</t>
  </si>
  <si>
    <t xml:space="preserve">Patch panel  24 portů Cat 6 UTP černý 1U</t>
  </si>
  <si>
    <t>1160950677</t>
  </si>
  <si>
    <t>1.13</t>
  </si>
  <si>
    <t>Montáž kabeláže do patchpanelu 24p</t>
  </si>
  <si>
    <t>-817383654</t>
  </si>
  <si>
    <t>1.14</t>
  </si>
  <si>
    <t>Router, bezpečnostní brána, switch, 8x GbE LAN, 1x GbE WAN, 2x SFP+, IDS/IPS, DPI, propustnost 3,5Gbps, 1,3" displej, HDD slot (3,5"/2,5")</t>
  </si>
  <si>
    <t>1639956354</t>
  </si>
  <si>
    <t>Router, bezpečnostní brána, switch</t>
  </si>
  <si>
    <t>1.15</t>
  </si>
  <si>
    <t>Switch, 32× 1Gbps RJ-45, 16× 2,5Gbps RJ-45, 4× 10G SFP+, 720W, PoE++, 802.3at/bt, Etherlighting, dotykový displej</t>
  </si>
  <si>
    <t>2076936494</t>
  </si>
  <si>
    <t>Switch 48 PoE</t>
  </si>
  <si>
    <t>1.16</t>
  </si>
  <si>
    <t>Patch kabel, DAC, SFP+ na SFP+, 10Gbps, 0,5m</t>
  </si>
  <si>
    <t>-1302708016</t>
  </si>
  <si>
    <t>1.17</t>
  </si>
  <si>
    <t>Access point, 802.11a/b/g/n/ac/ax, Wi-Fi 6, až 5,3Gbps, MIMO 2×2, 2,4/5GHz, PoE</t>
  </si>
  <si>
    <t>498231343</t>
  </si>
  <si>
    <t>1.18</t>
  </si>
  <si>
    <t>UPS 900VA (Schuko) Záložní zdroj - tower UPS</t>
  </si>
  <si>
    <t>-2018994310</t>
  </si>
  <si>
    <t>1.19</t>
  </si>
  <si>
    <t>Zásuvka HDMI jednonásobná</t>
  </si>
  <si>
    <t>-481218990</t>
  </si>
  <si>
    <t>1.2</t>
  </si>
  <si>
    <t>Zakončení kabelu Cat 6 UTP konektorem RJ45</t>
  </si>
  <si>
    <t>-472419343</t>
  </si>
  <si>
    <t>1.20</t>
  </si>
  <si>
    <t>HDMI kabel propojovací 20m optický</t>
  </si>
  <si>
    <t>-260999532</t>
  </si>
  <si>
    <t>1.21</t>
  </si>
  <si>
    <t>HDMI kabel propojovací 10m</t>
  </si>
  <si>
    <t>1109154570</t>
  </si>
  <si>
    <t>1.22</t>
  </si>
  <si>
    <t xml:space="preserve">Trubka el.ins.  prům. 36mm, včetně sekání a uložení</t>
  </si>
  <si>
    <t>-1302152480</t>
  </si>
  <si>
    <t>1.23</t>
  </si>
  <si>
    <t xml:space="preserve">Trubka el.ins.  prům. 32mm, včetně sekání a uložení</t>
  </si>
  <si>
    <t>-1445178136</t>
  </si>
  <si>
    <t>1.24</t>
  </si>
  <si>
    <t xml:space="preserve">Trubka el.ins.  prům. 23mm  včetně sekání a uložení</t>
  </si>
  <si>
    <t>-857151427</t>
  </si>
  <si>
    <t>1.25</t>
  </si>
  <si>
    <t xml:space="preserve">Trubka el.ins.  prům. 20mm  včetně sekání a uložení</t>
  </si>
  <si>
    <t>-1829661977</t>
  </si>
  <si>
    <t>1.26</t>
  </si>
  <si>
    <t>Drátěný kabelový žlab 50/50, včetně příslušenství</t>
  </si>
  <si>
    <t>1174630326</t>
  </si>
  <si>
    <t>1.27</t>
  </si>
  <si>
    <t>Drátěný kabelový žlab 100/50, včetně příslušenství</t>
  </si>
  <si>
    <t>-65232867</t>
  </si>
  <si>
    <t>1.28</t>
  </si>
  <si>
    <t>KT 250 protahovací krabice</t>
  </si>
  <si>
    <t>-1249763798</t>
  </si>
  <si>
    <t>1.29</t>
  </si>
  <si>
    <t>KT 125 protahovací krabice</t>
  </si>
  <si>
    <t>427440197</t>
  </si>
  <si>
    <t>1.3</t>
  </si>
  <si>
    <t>Instalační kabel UTP CAT6 PVC</t>
  </si>
  <si>
    <t>1548183996</t>
  </si>
  <si>
    <t>Instalační kabel CAT6 UTP PVC, s podporou protokolů 2.5GBASE-T a 5GBASE-T, šířka pásma 250 MHz,</t>
  </si>
  <si>
    <t>1.30</t>
  </si>
  <si>
    <t>Kabel CYSY 2x1</t>
  </si>
  <si>
    <t>-1847205596</t>
  </si>
  <si>
    <t>1.31</t>
  </si>
  <si>
    <t>KO 68 krabice</t>
  </si>
  <si>
    <t>1833259847</t>
  </si>
  <si>
    <t>1.32</t>
  </si>
  <si>
    <t>Drobný spotřební a instalační materiál, přechodky konektory, sádra apod.</t>
  </si>
  <si>
    <t>-1138295467</t>
  </si>
  <si>
    <t>1.4</t>
  </si>
  <si>
    <t xml:space="preserve">Patchcord UTP Cat.6    1m</t>
  </si>
  <si>
    <t>-1014480278</t>
  </si>
  <si>
    <t>1.5</t>
  </si>
  <si>
    <t xml:space="preserve">Patchcord UTP Cat.6    2m</t>
  </si>
  <si>
    <t>1928369087</t>
  </si>
  <si>
    <t>1.6</t>
  </si>
  <si>
    <t>Rozvaděč 18U, 600x600 nástěnný, včetně příslušenství</t>
  </si>
  <si>
    <t>703012788</t>
  </si>
  <si>
    <t>1.7</t>
  </si>
  <si>
    <t>Police 19" 2U 350mm ukládací plato BK úchyt na přední lišty</t>
  </si>
  <si>
    <t>-983117917</t>
  </si>
  <si>
    <t>1.8</t>
  </si>
  <si>
    <t>Měření metalických tras</t>
  </si>
  <si>
    <t>278986080</t>
  </si>
  <si>
    <t>1.9</t>
  </si>
  <si>
    <t>Montážní sada do rozvaděče</t>
  </si>
  <si>
    <t>185060554</t>
  </si>
  <si>
    <t>2.</t>
  </si>
  <si>
    <t xml:space="preserve">KAMEROVÝ SYSTÉM,  DOMOVNÍ VIDEOTELEFON, SIGNALIZACE</t>
  </si>
  <si>
    <t>2.1</t>
  </si>
  <si>
    <t>Zakončení kabelu Cat 5e UTP konektorem RJ45</t>
  </si>
  <si>
    <t>-1193159759</t>
  </si>
  <si>
    <t>2.10</t>
  </si>
  <si>
    <t>Zdroj 12V/3A stabilizovaný</t>
  </si>
  <si>
    <t>-2088078270</t>
  </si>
  <si>
    <t>2.11</t>
  </si>
  <si>
    <t xml:space="preserve">Dveřní IP stanice, 8 tlačítek, komplet včetně stříšky,  zápustná, vč. stříšky</t>
  </si>
  <si>
    <t>-560828357</t>
  </si>
  <si>
    <t>2.12</t>
  </si>
  <si>
    <t>IP videotelefon 10", LAN, WiFi, černo-stříbrný</t>
  </si>
  <si>
    <t>1640038370</t>
  </si>
  <si>
    <t>2.13</t>
  </si>
  <si>
    <t>Zdroj zálohovaný pro videotelefon včetně baterií</t>
  </si>
  <si>
    <t>915462852</t>
  </si>
  <si>
    <t>2.14</t>
  </si>
  <si>
    <t>Elektromechanický zámek do dveří, včetně příslušenství, zabuduje dodavatel dveří!!!</t>
  </si>
  <si>
    <t>122601028</t>
  </si>
  <si>
    <t>2.15</t>
  </si>
  <si>
    <t>Externí zvonkové tlačítko</t>
  </si>
  <si>
    <t>-1861004755</t>
  </si>
  <si>
    <t>2.16</t>
  </si>
  <si>
    <t>Nouzová signalizace z WC komplet sada z jednoho místa</t>
  </si>
  <si>
    <t>-1918597823</t>
  </si>
  <si>
    <t>2.17</t>
  </si>
  <si>
    <t>1672808565</t>
  </si>
  <si>
    <t>2.18</t>
  </si>
  <si>
    <t>Zprovoznění systémů</t>
  </si>
  <si>
    <t>821729820</t>
  </si>
  <si>
    <t>2.2</t>
  </si>
  <si>
    <t>471265335</t>
  </si>
  <si>
    <t>2.3</t>
  </si>
  <si>
    <t xml:space="preserve">IP kamera nové řady Smart Hybrid Light s technologií ColorVu.  Počet megapixelů: 4 megapixely; Délka přísvitu max.: 40 metrů; Typ objektivu: monofokální; WDR: 120dB reálné; Citlivost: vysoká</t>
  </si>
  <si>
    <t>-874250273</t>
  </si>
  <si>
    <t>2.4</t>
  </si>
  <si>
    <t>duální výtahový bezdrátový most - 5 Ghz</t>
  </si>
  <si>
    <t>785430634</t>
  </si>
  <si>
    <t>2.5</t>
  </si>
  <si>
    <t>Výtahová mini kamera; Počet megapixelů: 4 megapixely; Venkovní provedení; Délka přísvitu max.: 30 metrů; Typ objektivu: monofokální; WDR: 120dB reálné</t>
  </si>
  <si>
    <t>-1111533006</t>
  </si>
  <si>
    <t>2.6</t>
  </si>
  <si>
    <t>Připojovací krabice pro kamery</t>
  </si>
  <si>
    <t>-526058341</t>
  </si>
  <si>
    <t>2.7</t>
  </si>
  <si>
    <t>8 kamerový NVR, HDMI video výstup 8K , 2x HDD, 8x PoE</t>
  </si>
  <si>
    <t>-67909059</t>
  </si>
  <si>
    <t>2.8</t>
  </si>
  <si>
    <t>HDD pevný disk 10T</t>
  </si>
  <si>
    <t>1477628024</t>
  </si>
  <si>
    <t>2.9</t>
  </si>
  <si>
    <t>PoE konvertor z PoE na 12V</t>
  </si>
  <si>
    <t>-44818844</t>
  </si>
  <si>
    <t>3.</t>
  </si>
  <si>
    <t>EZS VČETNĚ DETEKCE KOUŘE</t>
  </si>
  <si>
    <t>3.1</t>
  </si>
  <si>
    <t xml:space="preserve">Ústředna s LAN, GSM, až 230 periferíí   JA-194Y 4G</t>
  </si>
  <si>
    <t>522009910</t>
  </si>
  <si>
    <t>3.10</t>
  </si>
  <si>
    <t>Kabel instalační pro EZS 2x1,5</t>
  </si>
  <si>
    <t>329635618</t>
  </si>
  <si>
    <t>3.11</t>
  </si>
  <si>
    <t>Kabel instalační pro EZS 4x0,5</t>
  </si>
  <si>
    <t>-590338143</t>
  </si>
  <si>
    <t>3.12</t>
  </si>
  <si>
    <t>954688364</t>
  </si>
  <si>
    <t>3.13</t>
  </si>
  <si>
    <t>Naprogramování systému, funkční zkoušky</t>
  </si>
  <si>
    <t>446601632</t>
  </si>
  <si>
    <t>3.14</t>
  </si>
  <si>
    <t>Výchozí revize EZS</t>
  </si>
  <si>
    <t>-434092914</t>
  </si>
  <si>
    <t>3.2</t>
  </si>
  <si>
    <t>Sběrnicová dotyková klávesnice s RFID čtečkou ( může být bílá, šedá nebo antracit)</t>
  </si>
  <si>
    <t>-1538397127</t>
  </si>
  <si>
    <t>3.3</t>
  </si>
  <si>
    <t>Sběrnicový kombinovaný detektor kouře a teplot se sirénkou</t>
  </si>
  <si>
    <t>265344956</t>
  </si>
  <si>
    <t>3.4</t>
  </si>
  <si>
    <t>Sběrnicová siréna vnitřní</t>
  </si>
  <si>
    <t>-1818888047</t>
  </si>
  <si>
    <t>3.5</t>
  </si>
  <si>
    <t xml:space="preserve">Sběrnicová  bílá venkovní s červ. Blikačem</t>
  </si>
  <si>
    <t>-558546118</t>
  </si>
  <si>
    <t>3.6</t>
  </si>
  <si>
    <t>Sběrnicový PIR detektor pohybu bílý (může být i šedá nebo antracit)</t>
  </si>
  <si>
    <t>662144150</t>
  </si>
  <si>
    <t>3.7</t>
  </si>
  <si>
    <t>Sběrnicový modul pro připojení magnetického kontaktu – 2 vstupový</t>
  </si>
  <si>
    <t>1058506024</t>
  </si>
  <si>
    <t>3.8</t>
  </si>
  <si>
    <t>Magnetický kontakt okenní</t>
  </si>
  <si>
    <t>-516820708</t>
  </si>
  <si>
    <t>3.9</t>
  </si>
  <si>
    <t>Bezúdržbový akumulátor 18 Ah</t>
  </si>
  <si>
    <t>-1380806620</t>
  </si>
  <si>
    <t>Pol1</t>
  </si>
  <si>
    <t>Vytýčení trasy kabeláží</t>
  </si>
  <si>
    <t>806074646</t>
  </si>
  <si>
    <t>Pol2</t>
  </si>
  <si>
    <t>Dokumentace skutečného provedení</t>
  </si>
  <si>
    <t>-1217537613</t>
  </si>
  <si>
    <t>Pol3</t>
  </si>
  <si>
    <t>-1843972969</t>
  </si>
  <si>
    <t>Pol4</t>
  </si>
  <si>
    <t>-1385418764</t>
  </si>
  <si>
    <t>Pol5</t>
  </si>
  <si>
    <t>Stavební přípomoce</t>
  </si>
  <si>
    <t>132902095</t>
  </si>
  <si>
    <t>Pol6</t>
  </si>
  <si>
    <t>Pol7</t>
  </si>
  <si>
    <t>Pol8</t>
  </si>
  <si>
    <t>Pol9</t>
  </si>
  <si>
    <t>Pol10</t>
  </si>
  <si>
    <t>Pol11</t>
  </si>
  <si>
    <t>Pol12</t>
  </si>
  <si>
    <t>Pol13</t>
  </si>
  <si>
    <t>Pol14</t>
  </si>
  <si>
    <t>Pol15</t>
  </si>
  <si>
    <t>Pol16</t>
  </si>
  <si>
    <t>Pol17</t>
  </si>
  <si>
    <t>Pol18</t>
  </si>
  <si>
    <t>Pol19</t>
  </si>
  <si>
    <t>Pol20</t>
  </si>
  <si>
    <t>Pol21</t>
  </si>
  <si>
    <t>Pol22</t>
  </si>
  <si>
    <t>Pol23</t>
  </si>
  <si>
    <t>Pol24</t>
  </si>
  <si>
    <t>Pol25</t>
  </si>
  <si>
    <t>Pol26</t>
  </si>
  <si>
    <t>Pol27</t>
  </si>
  <si>
    <t>Pol28</t>
  </si>
  <si>
    <t>Pol29</t>
  </si>
  <si>
    <t>Pol30</t>
  </si>
  <si>
    <t>Pol31</t>
  </si>
  <si>
    <t>D2</t>
  </si>
  <si>
    <t>Pol32</t>
  </si>
  <si>
    <t>Pol33</t>
  </si>
  <si>
    <t>Pol34</t>
  </si>
  <si>
    <t>Pol35</t>
  </si>
  <si>
    <t>Pol36</t>
  </si>
  <si>
    <t>Pol37</t>
  </si>
  <si>
    <t>Pol38</t>
  </si>
  <si>
    <t>Pol39</t>
  </si>
  <si>
    <t>Pol40</t>
  </si>
  <si>
    <t>Pol41</t>
  </si>
  <si>
    <t>Pol42</t>
  </si>
  <si>
    <t>Pol43</t>
  </si>
  <si>
    <t>Pol44</t>
  </si>
  <si>
    <t>Pol45</t>
  </si>
  <si>
    <t>Pol46</t>
  </si>
  <si>
    <t>Pol47</t>
  </si>
  <si>
    <t>Pol48</t>
  </si>
  <si>
    <t>D3</t>
  </si>
  <si>
    <t>Pol49</t>
  </si>
  <si>
    <t>Pol50</t>
  </si>
  <si>
    <t>Pol51</t>
  </si>
  <si>
    <t>Pol52</t>
  </si>
  <si>
    <t>Pol53</t>
  </si>
  <si>
    <t>Pol54</t>
  </si>
  <si>
    <t>Pol55</t>
  </si>
  <si>
    <t>Pol56</t>
  </si>
  <si>
    <t>Pol57</t>
  </si>
  <si>
    <t>Pol58</t>
  </si>
  <si>
    <t>Pol59</t>
  </si>
  <si>
    <t>Pol60</t>
  </si>
  <si>
    <t>SO.04 - Plynovodní přípojka, započitatelné náklady</t>
  </si>
  <si>
    <t>SO.04 -01 - Plynovodní přípojka</t>
  </si>
  <si>
    <t>1 - Zemní práce</t>
  </si>
  <si>
    <t>61 - Úpravy povrchů vnitřní</t>
  </si>
  <si>
    <t>96 - Bourání konstrukcí</t>
  </si>
  <si>
    <t>723 - Vnitřní plynovod</t>
  </si>
  <si>
    <t>783 - Nátěry</t>
  </si>
  <si>
    <t>132201112R00</t>
  </si>
  <si>
    <t>Hloubení rýh šířky do 60 cm nad 100 m3, v hornině 3, hloubení strojně</t>
  </si>
  <si>
    <t>Poznámka k položce:_x000d_
zapažených i nezapažených s urovnáním dna do předepsaného profilu a spádu, s přehozením výkopku na přilehlém terénu na vzdálenost do 3 m od podélné osy rýhy nebo s naložením výkopku na dopravní prostředek.</t>
  </si>
  <si>
    <t>133101101R00</t>
  </si>
  <si>
    <t xml:space="preserve">Hloubení šachet v horninách 1 a 2  do 100 m3</t>
  </si>
  <si>
    <t>Poznámka k položce:_x000d_
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t>
  </si>
  <si>
    <t>161101102R00</t>
  </si>
  <si>
    <t>Svislé přemístění výkopku z horniny 1 až 4, při hloubce výkopu přes 2,5 do 4 m</t>
  </si>
  <si>
    <t>Poznámka k položce:_x000d_
bez naložení do dopravní nádoby, ale s vyprázdněním dopravní nádoby na hromadu nebo na dopravní prostředek,</t>
  </si>
  <si>
    <t>162201102R00</t>
  </si>
  <si>
    <t xml:space="preserve">Vodorovné přemístění výkopku z horniny 1 až 4, na vzdálenost přes 20  do 50 m</t>
  </si>
  <si>
    <t>Poznámka k položce:_x000d_
po suchu, bez naložení výkopku, avšak se složením bez rozhrnutí, zpáteční cesta vozidla.</t>
  </si>
  <si>
    <t>162701105R00</t>
  </si>
  <si>
    <t xml:space="preserve">Vodorovné přemístění výkopku z horniny 1 až 4, na vzdálenost přes 9 000  do 10 000 m</t>
  </si>
  <si>
    <t>174101101R00</t>
  </si>
  <si>
    <t>Zásyp sypaninou se zhutněním jam, šachet, rýh nebo kolem objektů v těchto vykopávkách</t>
  </si>
  <si>
    <t>Poznámka k položce:_x000d_
z jakékoliv horniny s uložením výkopku po vrstvách,_x000d_
včetně strojního přemístění materiálu pro zásyp ze vzdálenosti do 10 m od okraje zásypu</t>
  </si>
  <si>
    <t>199000005R00</t>
  </si>
  <si>
    <t>Poplatky za skládku zeminy 1- 4, skupina 17 05 04 z Katalogu odpadů</t>
  </si>
  <si>
    <t>58337320R</t>
  </si>
  <si>
    <t>štěrkopísek frakce 0,0 až 8,0 mm; třída C</t>
  </si>
  <si>
    <t>58337332R</t>
  </si>
  <si>
    <t>štěrkopísek frakce 0,0 až 22,0 mm; třída C</t>
  </si>
  <si>
    <t>Úpravy povrchů vnitřní</t>
  </si>
  <si>
    <t>612403386R00</t>
  </si>
  <si>
    <t xml:space="preserve">Hrubá výplň rýh ve stěnách, jakoukoliv maltou maltou ze suchých směsí  100 x 100 mm</t>
  </si>
  <si>
    <t>Poznámka k položce:_x000d_
jakékoliv šířky rýhy,</t>
  </si>
  <si>
    <t>Bourání konstrukcí</t>
  </si>
  <si>
    <t>974031153R00</t>
  </si>
  <si>
    <t xml:space="preserve">Vysekání rýh v jakémkoliv zdivu cihelném v ploše  do hloubky 100 mm, šířky do 100 mm</t>
  </si>
  <si>
    <t xml:space="preserve">Poznámka k položce:_x000d_
Včetně pomocného lešení o výšce podlahy do 1900 mm a pro zatížení do 1,5 kPa  (150 kg/m2).</t>
  </si>
  <si>
    <t>723</t>
  </si>
  <si>
    <t>Vnitřní plynovod</t>
  </si>
  <si>
    <t>734429104T00</t>
  </si>
  <si>
    <t>Manometrický kohout třícestný DN15-PN25</t>
  </si>
  <si>
    <t>734423133T00</t>
  </si>
  <si>
    <t>Tlakoměr 0-6 kPa</t>
  </si>
  <si>
    <t>723110003T00</t>
  </si>
  <si>
    <t>Potrubí plynové PE RC 100 DUALTEC SDR 11 63x5,8</t>
  </si>
  <si>
    <t>723110050T00</t>
  </si>
  <si>
    <t>Signalizační vodič</t>
  </si>
  <si>
    <t>723110051T00</t>
  </si>
  <si>
    <t>Žlutá výstražná fólie plynovodu</t>
  </si>
  <si>
    <t>723110052T00</t>
  </si>
  <si>
    <t>Nálepka HUP</t>
  </si>
  <si>
    <t>723110082T00</t>
  </si>
  <si>
    <t>Přechod ocel/PE DN63/2" isiflo</t>
  </si>
  <si>
    <t>723110100T00</t>
  </si>
  <si>
    <t>Navrtávka DN 63</t>
  </si>
  <si>
    <t>723120205R00</t>
  </si>
  <si>
    <t>Potrubí z trubek černých závitových svařovaných DN 32</t>
  </si>
  <si>
    <t>Poznámka k položce:_x000d_
bezešvých ČSN 42 0250 a běžných ČSN 42 5710 - jakost 11353.0,_x000d_
Potrubí včetně tvarovek a zednických výpomocí._x000d_
Včetně pomocného lešení o výšce podlahy do 1900 mm a pro zatížení do 1,5 kPa.</t>
  </si>
  <si>
    <t>723160204R00</t>
  </si>
  <si>
    <t>Přípojky k plynoměrům G 1", bez ochozu</t>
  </si>
  <si>
    <t>Poznámka k položce:_x000d_
včetně uzavíracích armatur, tvarovek, upevňovacího a těsnícího materiálu,_x000d_
Včetně potřebného počtu uzavíracích armatur, tvarovek, upevňovacího a těsnícího materiálu.</t>
  </si>
  <si>
    <t>723190203R00</t>
  </si>
  <si>
    <t>Přípojka plynovodu z trubek závitových, černých, DN 20</t>
  </si>
  <si>
    <t>Poznámka k položce:_x000d_
včetně tvarovek, bez zednických výpomocí,_x000d_
Včetně vyvedení a upevnění výpustek.</t>
  </si>
  <si>
    <t>72321412T00</t>
  </si>
  <si>
    <t>Armatura přír.- filtr plynový DN 20</t>
  </si>
  <si>
    <t>723225113R00</t>
  </si>
  <si>
    <t>Ventil vzorkovací přímý, mosazný, vnitřní závit, DN 15, včetně dodávky materiálu</t>
  </si>
  <si>
    <t>723236113R00</t>
  </si>
  <si>
    <t xml:space="preserve">Kohout kulový  , mosazný, závit vnitřní-vnitřní, DN 15, PN 5, včetně dodávky materiálu</t>
  </si>
  <si>
    <t>723236114R00</t>
  </si>
  <si>
    <t xml:space="preserve">Kohout kulový  , mosazný, závit vnitřní-vnitřní, DN 20, PN 5, včetně dodávky materiálu</t>
  </si>
  <si>
    <t>723236115R00</t>
  </si>
  <si>
    <t xml:space="preserve">Kohout kulový  , mosazný, závit vnitřní-vnitřní, DN 25, PN 5, včetně dodávky materiálu</t>
  </si>
  <si>
    <t>28614005.AR</t>
  </si>
  <si>
    <t>trubka ochranná HDPE; SDR 26,0; vnější průměr 90,0 mm; vnitřní průměr 83,0 mm; s = 3,50 mm; barva černá se žlutými pruhy</t>
  </si>
  <si>
    <t>42243820T</t>
  </si>
  <si>
    <t>Skříň ocelová plynoměrná 60x60x30</t>
  </si>
  <si>
    <t>Nátěry</t>
  </si>
  <si>
    <t>783424340R00</t>
  </si>
  <si>
    <t>Nátěry potrubí a armatur syntetické potrubí, do DN 50 mm, dvojnásobné s 1x emailováním a základním nátěrem</t>
  </si>
  <si>
    <t>Poznámka k položce:_x000d_
na vzduchu schnoucí</t>
  </si>
  <si>
    <t>906T00</t>
  </si>
  <si>
    <t>Výchozí revize plynu</t>
  </si>
  <si>
    <t>910T00</t>
  </si>
  <si>
    <t>Tlaková zkouška plynovodu</t>
  </si>
  <si>
    <t>972T00</t>
  </si>
  <si>
    <t>Geodetické zaměření</t>
  </si>
  <si>
    <t>973T00</t>
  </si>
  <si>
    <t>Vytýčení ing.sítí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</si>
</sst>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42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80008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b/>
      <sz val="10"/>
      <color rgb="FF003366"/>
      <name val="Arial CE"/>
    </font>
    <font>
      <sz val="18"/>
      <color theme="10"/>
      <name val="Wingdings 2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7"/>
      <color rgb="FF969696"/>
      <name val="Arial CE"/>
    </font>
    <font>
      <sz val="7"/>
      <name val="Arial CE"/>
    </font>
    <font>
      <i/>
      <sz val="7"/>
      <color rgb="FF969696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41" fillId="0" borderId="0" applyNumberFormat="0" applyFill="0" applyBorder="0" applyAlignment="0" applyProtection="0"/>
  </cellStyleXfs>
  <cellXfs count="308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7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8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9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0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2" fillId="0" borderId="14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3" fillId="4" borderId="6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right" vertical="center"/>
    </xf>
    <xf numFmtId="0" fontId="23" fillId="4" borderId="8" xfId="0" applyFont="1" applyFill="1" applyBorder="1" applyAlignment="1" applyProtection="1">
      <alignment horizontal="left" vertical="center"/>
    </xf>
    <xf numFmtId="0" fontId="23" fillId="4" borderId="0" xfId="0" applyFont="1" applyFill="1" applyAlignment="1" applyProtection="1">
      <alignment horizontal="center" vertical="center"/>
    </xf>
    <xf numFmtId="0" fontId="24" fillId="0" borderId="16" xfId="0" applyFont="1" applyBorder="1" applyAlignment="1" applyProtection="1">
      <alignment horizontal="center" vertical="center" wrapText="1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21" fillId="0" borderId="14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3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0" fontId="28" fillId="0" borderId="0" xfId="0" applyFont="1" applyAlignment="1" applyProtection="1">
      <alignment vertical="center"/>
    </xf>
    <xf numFmtId="4" fontId="28" fillId="0" borderId="0" xfId="0" applyNumberFormat="1" applyFont="1" applyAlignment="1" applyProtection="1">
      <alignment horizontal="right" vertical="center"/>
    </xf>
    <xf numFmtId="4" fontId="28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9" fillId="0" borderId="14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7" fillId="0" borderId="0" xfId="0" applyFont="1" applyAlignment="1" applyProtection="1">
      <alignment vertical="center"/>
    </xf>
    <xf numFmtId="0" fontId="30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horizontal="right" vertical="center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0" fontId="31" fillId="0" borderId="0" xfId="1" applyFont="1" applyAlignment="1">
      <alignment horizontal="center" vertical="center"/>
    </xf>
    <xf numFmtId="4" fontId="1" fillId="0" borderId="19" xfId="0" applyNumberFormat="1" applyFont="1" applyBorder="1" applyAlignment="1" applyProtection="1">
      <alignment vertical="center"/>
    </xf>
    <xf numFmtId="4" fontId="1" fillId="0" borderId="20" xfId="0" applyNumberFormat="1" applyFont="1" applyBorder="1" applyAlignment="1" applyProtection="1">
      <alignment vertical="center"/>
    </xf>
    <xf numFmtId="166" fontId="1" fillId="0" borderId="20" xfId="0" applyNumberFormat="1" applyFont="1" applyBorder="1" applyAlignment="1" applyProtection="1">
      <alignment vertical="center"/>
    </xf>
    <xf numFmtId="4" fontId="1" fillId="0" borderId="21" xfId="0" applyNumberFormat="1" applyFont="1" applyBorder="1" applyAlignment="1" applyProtection="1">
      <alignment vertical="center"/>
    </xf>
    <xf numFmtId="0" fontId="0" fillId="0" borderId="1" xfId="0" applyBorder="1"/>
    <xf numFmtId="0" fontId="0" fillId="0" borderId="2" xfId="0" applyBorder="1"/>
    <xf numFmtId="0" fontId="14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3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3" fillId="4" borderId="16" xfId="0" applyFont="1" applyFill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4" fillId="0" borderId="12" xfId="0" applyNumberFormat="1" applyFont="1" applyBorder="1" applyAlignment="1" applyProtection="1"/>
    <xf numFmtId="166" fontId="34" fillId="0" borderId="13" xfId="0" applyNumberFormat="1" applyFont="1" applyBorder="1" applyAlignment="1" applyProtection="1"/>
    <xf numFmtId="4" fontId="35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36" fillId="0" borderId="22" xfId="0" applyFont="1" applyBorder="1" applyAlignment="1" applyProtection="1">
      <alignment horizontal="center" vertical="center"/>
    </xf>
    <xf numFmtId="49" fontId="36" fillId="0" borderId="22" xfId="0" applyNumberFormat="1" applyFont="1" applyBorder="1" applyAlignment="1" applyProtection="1">
      <alignment horizontal="left" vertical="center" wrapText="1"/>
    </xf>
    <xf numFmtId="0" fontId="36" fillId="0" borderId="22" xfId="0" applyFont="1" applyBorder="1" applyAlignment="1" applyProtection="1">
      <alignment horizontal="left" vertical="center" wrapText="1"/>
    </xf>
    <xf numFmtId="0" fontId="36" fillId="0" borderId="22" xfId="0" applyFont="1" applyBorder="1" applyAlignment="1" applyProtection="1">
      <alignment horizontal="center" vertical="center" wrapText="1"/>
    </xf>
    <xf numFmtId="167" fontId="36" fillId="0" borderId="22" xfId="0" applyNumberFormat="1" applyFont="1" applyBorder="1" applyAlignment="1" applyProtection="1">
      <alignment vertical="center"/>
    </xf>
    <xf numFmtId="4" fontId="36" fillId="2" borderId="22" xfId="0" applyNumberFormat="1" applyFont="1" applyFill="1" applyBorder="1" applyAlignment="1" applyProtection="1">
      <alignment vertical="center"/>
      <protection locked="0"/>
    </xf>
    <xf numFmtId="4" fontId="36" fillId="0" borderId="22" xfId="0" applyNumberFormat="1" applyFont="1" applyBorder="1" applyAlignment="1" applyProtection="1">
      <alignment vertical="center"/>
    </xf>
    <xf numFmtId="0" fontId="37" fillId="0" borderId="3" xfId="0" applyFont="1" applyBorder="1" applyAlignment="1">
      <alignment vertical="center"/>
    </xf>
    <xf numFmtId="0" fontId="36" fillId="2" borderId="14" xfId="0" applyFont="1" applyFill="1" applyBorder="1" applyAlignment="1" applyProtection="1">
      <alignment horizontal="left" vertical="center"/>
      <protection locked="0"/>
    </xf>
    <xf numFmtId="0" fontId="36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5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8" fillId="0" borderId="0" xfId="0" applyFont="1" applyAlignment="1" applyProtection="1">
      <alignment horizontal="left" vertical="center"/>
    </xf>
    <xf numFmtId="0" fontId="39" fillId="0" borderId="0" xfId="0" applyFont="1" applyAlignment="1" applyProtection="1">
      <alignment horizontal="left"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23" fillId="0" borderId="22" xfId="0" applyFont="1" applyBorder="1" applyAlignment="1" applyProtection="1">
      <alignment horizontal="center" vertical="center"/>
    </xf>
    <xf numFmtId="49" fontId="23" fillId="0" borderId="22" xfId="0" applyNumberFormat="1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center" vertical="center" wrapText="1"/>
    </xf>
    <xf numFmtId="167" fontId="23" fillId="0" borderId="22" xfId="0" applyNumberFormat="1" applyFont="1" applyBorder="1" applyAlignment="1" applyProtection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 applyProtection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40" fillId="0" borderId="0" xfId="0" applyFont="1" applyAlignment="1" applyProtection="1">
      <alignment vertical="center" wrapText="1"/>
    </xf>
    <xf numFmtId="0" fontId="0" fillId="0" borderId="19" xfId="0" applyFont="1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22" fillId="0" borderId="0" xfId="0" applyFont="1" applyAlignment="1" applyProtection="1">
      <alignment horizontal="left"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3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3" xfId="0" applyFont="1" applyBorder="1" applyAlignment="1">
      <alignment vertical="center"/>
    </xf>
    <xf numFmtId="0" fontId="11" fillId="0" borderId="14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12" fillId="0" borderId="3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>
      <alignment vertical="center"/>
    </xf>
    <xf numFmtId="0" fontId="12" fillId="0" borderId="14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9" fillId="0" borderId="19" xfId="0" applyFont="1" applyBorder="1" applyAlignment="1" applyProtection="1">
      <alignment vertical="center"/>
    </xf>
    <xf numFmtId="0" fontId="9" fillId="0" borderId="20" xfId="0" applyFont="1" applyBorder="1" applyAlignment="1" applyProtection="1">
      <alignment vertical="center"/>
    </xf>
    <xf numFmtId="0" fontId="9" fillId="0" borderId="21" xfId="0" applyFont="1" applyBorder="1" applyAlignment="1" applyProtection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styles" Target="styles.xml" /><Relationship Id="rId20" Type="http://schemas.openxmlformats.org/officeDocument/2006/relationships/theme" Target="theme/theme1.xml" /><Relationship Id="rId21" Type="http://schemas.openxmlformats.org/officeDocument/2006/relationships/calcChain" Target="calcChain.xml" /><Relationship Id="rId22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drawing" Target="../drawings/drawing17.xml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drawing" Target="../drawings/drawing18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7" t="s">
        <v>0</v>
      </c>
      <c r="AZ1" s="17" t="s">
        <v>1</v>
      </c>
      <c r="BA1" s="17" t="s">
        <v>2</v>
      </c>
      <c r="BB1" s="17" t="s">
        <v>3</v>
      </c>
      <c r="BT1" s="17" t="s">
        <v>4</v>
      </c>
      <c r="BU1" s="17" t="s">
        <v>4</v>
      </c>
      <c r="BV1" s="17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8" t="s">
        <v>6</v>
      </c>
      <c r="BT2" s="18" t="s">
        <v>7</v>
      </c>
    </row>
    <row r="3" s="1" customFormat="1" ht="6.96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1"/>
      <c r="BS3" s="18" t="s">
        <v>6</v>
      </c>
      <c r="BT3" s="18" t="s">
        <v>8</v>
      </c>
    </row>
    <row r="4" s="1" customFormat="1" ht="24.96" customHeight="1">
      <c r="B4" s="22"/>
      <c r="C4" s="23"/>
      <c r="D4" s="24" t="s">
        <v>9</v>
      </c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1"/>
      <c r="AS4" s="25" t="s">
        <v>10</v>
      </c>
      <c r="BE4" s="26" t="s">
        <v>11</v>
      </c>
      <c r="BS4" s="18" t="s">
        <v>12</v>
      </c>
    </row>
    <row r="5" s="1" customFormat="1" ht="12" customHeight="1">
      <c r="B5" s="22"/>
      <c r="C5" s="23"/>
      <c r="D5" s="27" t="s">
        <v>13</v>
      </c>
      <c r="E5" s="23"/>
      <c r="F5" s="23"/>
      <c r="G5" s="23"/>
      <c r="H5" s="23"/>
      <c r="I5" s="23"/>
      <c r="J5" s="23"/>
      <c r="K5" s="28" t="s">
        <v>14</v>
      </c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1"/>
      <c r="BE5" s="29" t="s">
        <v>15</v>
      </c>
      <c r="BS5" s="18" t="s">
        <v>6</v>
      </c>
    </row>
    <row r="6" s="1" customFormat="1" ht="36.96" customHeight="1">
      <c r="B6" s="22"/>
      <c r="C6" s="23"/>
      <c r="D6" s="30" t="s">
        <v>16</v>
      </c>
      <c r="E6" s="23"/>
      <c r="F6" s="23"/>
      <c r="G6" s="23"/>
      <c r="H6" s="23"/>
      <c r="I6" s="23"/>
      <c r="J6" s="23"/>
      <c r="K6" s="31" t="s">
        <v>17</v>
      </c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1"/>
      <c r="BE6" s="32"/>
      <c r="BS6" s="18" t="s">
        <v>6</v>
      </c>
    </row>
    <row r="7" s="1" customFormat="1" ht="12" customHeight="1">
      <c r="B7" s="22"/>
      <c r="C7" s="23"/>
      <c r="D7" s="33" t="s">
        <v>18</v>
      </c>
      <c r="E7" s="23"/>
      <c r="F7" s="23"/>
      <c r="G7" s="23"/>
      <c r="H7" s="23"/>
      <c r="I7" s="23"/>
      <c r="J7" s="23"/>
      <c r="K7" s="28" t="s">
        <v>1</v>
      </c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33" t="s">
        <v>19</v>
      </c>
      <c r="AL7" s="23"/>
      <c r="AM7" s="23"/>
      <c r="AN7" s="28" t="s">
        <v>1</v>
      </c>
      <c r="AO7" s="23"/>
      <c r="AP7" s="23"/>
      <c r="AQ7" s="23"/>
      <c r="AR7" s="21"/>
      <c r="BE7" s="32"/>
      <c r="BS7" s="18" t="s">
        <v>6</v>
      </c>
    </row>
    <row r="8" s="1" customFormat="1" ht="12" customHeight="1">
      <c r="B8" s="22"/>
      <c r="C8" s="23"/>
      <c r="D8" s="33" t="s">
        <v>20</v>
      </c>
      <c r="E8" s="23"/>
      <c r="F8" s="23"/>
      <c r="G8" s="23"/>
      <c r="H8" s="23"/>
      <c r="I8" s="23"/>
      <c r="J8" s="23"/>
      <c r="K8" s="28" t="s">
        <v>21</v>
      </c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33" t="s">
        <v>22</v>
      </c>
      <c r="AL8" s="23"/>
      <c r="AM8" s="23"/>
      <c r="AN8" s="34" t="s">
        <v>23</v>
      </c>
      <c r="AO8" s="23"/>
      <c r="AP8" s="23"/>
      <c r="AQ8" s="23"/>
      <c r="AR8" s="21"/>
      <c r="BE8" s="32"/>
      <c r="BS8" s="18" t="s">
        <v>6</v>
      </c>
    </row>
    <row r="9" s="1" customFormat="1" ht="14.4" customHeight="1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1"/>
      <c r="BE9" s="32"/>
      <c r="BS9" s="18" t="s">
        <v>6</v>
      </c>
    </row>
    <row r="10" s="1" customFormat="1" ht="12" customHeight="1">
      <c r="B10" s="22"/>
      <c r="C10" s="23"/>
      <c r="D10" s="33" t="s">
        <v>24</v>
      </c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33" t="s">
        <v>25</v>
      </c>
      <c r="AL10" s="23"/>
      <c r="AM10" s="23"/>
      <c r="AN10" s="28" t="s">
        <v>1</v>
      </c>
      <c r="AO10" s="23"/>
      <c r="AP10" s="23"/>
      <c r="AQ10" s="23"/>
      <c r="AR10" s="21"/>
      <c r="BE10" s="32"/>
      <c r="BS10" s="18" t="s">
        <v>6</v>
      </c>
    </row>
    <row r="11" s="1" customFormat="1" ht="18.48" customHeight="1">
      <c r="B11" s="22"/>
      <c r="C11" s="23"/>
      <c r="D11" s="23"/>
      <c r="E11" s="28" t="s">
        <v>26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33" t="s">
        <v>27</v>
      </c>
      <c r="AL11" s="23"/>
      <c r="AM11" s="23"/>
      <c r="AN11" s="28" t="s">
        <v>1</v>
      </c>
      <c r="AO11" s="23"/>
      <c r="AP11" s="23"/>
      <c r="AQ11" s="23"/>
      <c r="AR11" s="21"/>
      <c r="BE11" s="32"/>
      <c r="BS11" s="18" t="s">
        <v>6</v>
      </c>
    </row>
    <row r="12" s="1" customFormat="1" ht="6.96" customHeight="1"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1"/>
      <c r="BE12" s="32"/>
      <c r="BS12" s="18" t="s">
        <v>6</v>
      </c>
    </row>
    <row r="13" s="1" customFormat="1" ht="12" customHeight="1">
      <c r="B13" s="22"/>
      <c r="C13" s="23"/>
      <c r="D13" s="33" t="s">
        <v>28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33" t="s">
        <v>25</v>
      </c>
      <c r="AL13" s="23"/>
      <c r="AM13" s="23"/>
      <c r="AN13" s="35" t="s">
        <v>29</v>
      </c>
      <c r="AO13" s="23"/>
      <c r="AP13" s="23"/>
      <c r="AQ13" s="23"/>
      <c r="AR13" s="21"/>
      <c r="BE13" s="32"/>
      <c r="BS13" s="18" t="s">
        <v>6</v>
      </c>
    </row>
    <row r="14">
      <c r="B14" s="22"/>
      <c r="C14" s="23"/>
      <c r="D14" s="23"/>
      <c r="E14" s="35" t="s">
        <v>29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3" t="s">
        <v>27</v>
      </c>
      <c r="AL14" s="23"/>
      <c r="AM14" s="23"/>
      <c r="AN14" s="35" t="s">
        <v>29</v>
      </c>
      <c r="AO14" s="23"/>
      <c r="AP14" s="23"/>
      <c r="AQ14" s="23"/>
      <c r="AR14" s="21"/>
      <c r="BE14" s="32"/>
      <c r="BS14" s="18" t="s">
        <v>6</v>
      </c>
    </row>
    <row r="15" s="1" customFormat="1" ht="6.96" customHeight="1">
      <c r="B15" s="22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1"/>
      <c r="BE15" s="32"/>
      <c r="BS15" s="18" t="s">
        <v>4</v>
      </c>
    </row>
    <row r="16" s="1" customFormat="1" ht="12" customHeight="1">
      <c r="B16" s="22"/>
      <c r="C16" s="23"/>
      <c r="D16" s="33" t="s">
        <v>30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33" t="s">
        <v>25</v>
      </c>
      <c r="AL16" s="23"/>
      <c r="AM16" s="23"/>
      <c r="AN16" s="28" t="s">
        <v>31</v>
      </c>
      <c r="AO16" s="23"/>
      <c r="AP16" s="23"/>
      <c r="AQ16" s="23"/>
      <c r="AR16" s="21"/>
      <c r="BE16" s="32"/>
      <c r="BS16" s="18" t="s">
        <v>4</v>
      </c>
    </row>
    <row r="17" s="1" customFormat="1" ht="18.48" customHeight="1">
      <c r="B17" s="22"/>
      <c r="C17" s="23"/>
      <c r="D17" s="23"/>
      <c r="E17" s="28" t="s">
        <v>32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33" t="s">
        <v>27</v>
      </c>
      <c r="AL17" s="23"/>
      <c r="AM17" s="23"/>
      <c r="AN17" s="28" t="s">
        <v>1</v>
      </c>
      <c r="AO17" s="23"/>
      <c r="AP17" s="23"/>
      <c r="AQ17" s="23"/>
      <c r="AR17" s="21"/>
      <c r="BE17" s="32"/>
      <c r="BS17" s="18" t="s">
        <v>33</v>
      </c>
    </row>
    <row r="18" s="1" customFormat="1" ht="6.96" customHeight="1">
      <c r="B18" s="22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1"/>
      <c r="BE18" s="32"/>
      <c r="BS18" s="18" t="s">
        <v>6</v>
      </c>
    </row>
    <row r="19" s="1" customFormat="1" ht="12" customHeight="1">
      <c r="B19" s="22"/>
      <c r="C19" s="23"/>
      <c r="D19" s="33" t="s">
        <v>34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33" t="s">
        <v>25</v>
      </c>
      <c r="AL19" s="23"/>
      <c r="AM19" s="23"/>
      <c r="AN19" s="28" t="s">
        <v>31</v>
      </c>
      <c r="AO19" s="23"/>
      <c r="AP19" s="23"/>
      <c r="AQ19" s="23"/>
      <c r="AR19" s="21"/>
      <c r="BE19" s="32"/>
      <c r="BS19" s="18" t="s">
        <v>6</v>
      </c>
    </row>
    <row r="20" s="1" customFormat="1" ht="18.48" customHeight="1">
      <c r="B20" s="22"/>
      <c r="C20" s="23"/>
      <c r="D20" s="23"/>
      <c r="E20" s="28" t="s">
        <v>32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33" t="s">
        <v>27</v>
      </c>
      <c r="AL20" s="23"/>
      <c r="AM20" s="23"/>
      <c r="AN20" s="28" t="s">
        <v>1</v>
      </c>
      <c r="AO20" s="23"/>
      <c r="AP20" s="23"/>
      <c r="AQ20" s="23"/>
      <c r="AR20" s="21"/>
      <c r="BE20" s="32"/>
      <c r="BS20" s="18" t="s">
        <v>33</v>
      </c>
    </row>
    <row r="21" s="1" customFormat="1" ht="6.96" customHeight="1">
      <c r="B21" s="22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1"/>
      <c r="BE21" s="32"/>
    </row>
    <row r="22" s="1" customFormat="1" ht="12" customHeight="1">
      <c r="B22" s="22"/>
      <c r="C22" s="23"/>
      <c r="D22" s="33" t="s">
        <v>35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1"/>
      <c r="BE22" s="32"/>
    </row>
    <row r="23" s="1" customFormat="1" ht="16.5" customHeight="1">
      <c r="B23" s="22"/>
      <c r="C23" s="23"/>
      <c r="D23" s="23"/>
      <c r="E23" s="37" t="s">
        <v>1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23"/>
      <c r="AP23" s="23"/>
      <c r="AQ23" s="23"/>
      <c r="AR23" s="21"/>
      <c r="BE23" s="32"/>
    </row>
    <row r="24" s="1" customFormat="1" ht="6.96" customHeight="1">
      <c r="B24" s="22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1"/>
      <c r="BE24" s="32"/>
    </row>
    <row r="25" s="1" customFormat="1" ht="6.96" customHeight="1">
      <c r="B25" s="22"/>
      <c r="C25" s="23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23"/>
      <c r="AQ25" s="23"/>
      <c r="AR25" s="21"/>
      <c r="BE25" s="32"/>
    </row>
    <row r="26" s="2" customFormat="1" ht="25.92" customHeight="1">
      <c r="A26" s="39"/>
      <c r="B26" s="40"/>
      <c r="C26" s="41"/>
      <c r="D26" s="42" t="s">
        <v>36</v>
      </c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4">
        <f>ROUND(AG94,2)</f>
        <v>0</v>
      </c>
      <c r="AL26" s="43"/>
      <c r="AM26" s="43"/>
      <c r="AN26" s="43"/>
      <c r="AO26" s="43"/>
      <c r="AP26" s="41"/>
      <c r="AQ26" s="41"/>
      <c r="AR26" s="45"/>
      <c r="BE26" s="32"/>
    </row>
    <row r="27" s="2" customFormat="1" ht="6.96" customHeight="1">
      <c r="A27" s="39"/>
      <c r="B27" s="40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5"/>
      <c r="BE27" s="32"/>
    </row>
    <row r="28" s="2" customFormat="1">
      <c r="A28" s="39"/>
      <c r="B28" s="40"/>
      <c r="C28" s="41"/>
      <c r="D28" s="41"/>
      <c r="E28" s="41"/>
      <c r="F28" s="41"/>
      <c r="G28" s="41"/>
      <c r="H28" s="41"/>
      <c r="I28" s="41"/>
      <c r="J28" s="41"/>
      <c r="K28" s="41"/>
      <c r="L28" s="46" t="s">
        <v>37</v>
      </c>
      <c r="M28" s="46"/>
      <c r="N28" s="46"/>
      <c r="O28" s="46"/>
      <c r="P28" s="46"/>
      <c r="Q28" s="41"/>
      <c r="R28" s="41"/>
      <c r="S28" s="41"/>
      <c r="T28" s="41"/>
      <c r="U28" s="41"/>
      <c r="V28" s="41"/>
      <c r="W28" s="46" t="s">
        <v>38</v>
      </c>
      <c r="X28" s="46"/>
      <c r="Y28" s="46"/>
      <c r="Z28" s="46"/>
      <c r="AA28" s="46"/>
      <c r="AB28" s="46"/>
      <c r="AC28" s="46"/>
      <c r="AD28" s="46"/>
      <c r="AE28" s="46"/>
      <c r="AF28" s="41"/>
      <c r="AG28" s="41"/>
      <c r="AH28" s="41"/>
      <c r="AI28" s="41"/>
      <c r="AJ28" s="41"/>
      <c r="AK28" s="46" t="s">
        <v>39</v>
      </c>
      <c r="AL28" s="46"/>
      <c r="AM28" s="46"/>
      <c r="AN28" s="46"/>
      <c r="AO28" s="46"/>
      <c r="AP28" s="41"/>
      <c r="AQ28" s="41"/>
      <c r="AR28" s="45"/>
      <c r="BE28" s="32"/>
    </row>
    <row r="29" s="3" customFormat="1" ht="14.4" customHeight="1">
      <c r="A29" s="3"/>
      <c r="B29" s="47"/>
      <c r="C29" s="48"/>
      <c r="D29" s="33" t="s">
        <v>40</v>
      </c>
      <c r="E29" s="48"/>
      <c r="F29" s="33" t="s">
        <v>41</v>
      </c>
      <c r="G29" s="48"/>
      <c r="H29" s="48"/>
      <c r="I29" s="48"/>
      <c r="J29" s="48"/>
      <c r="K29" s="48"/>
      <c r="L29" s="49">
        <v>0.20999999999999999</v>
      </c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50">
        <f>ROUND(AZ94, 2)</f>
        <v>0</v>
      </c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50">
        <f>ROUND(AV94, 2)</f>
        <v>0</v>
      </c>
      <c r="AL29" s="48"/>
      <c r="AM29" s="48"/>
      <c r="AN29" s="48"/>
      <c r="AO29" s="48"/>
      <c r="AP29" s="48"/>
      <c r="AQ29" s="48"/>
      <c r="AR29" s="51"/>
      <c r="BE29" s="52"/>
    </row>
    <row r="30" s="3" customFormat="1" ht="14.4" customHeight="1">
      <c r="A30" s="3"/>
      <c r="B30" s="47"/>
      <c r="C30" s="48"/>
      <c r="D30" s="48"/>
      <c r="E30" s="48"/>
      <c r="F30" s="33" t="s">
        <v>42</v>
      </c>
      <c r="G30" s="48"/>
      <c r="H30" s="48"/>
      <c r="I30" s="48"/>
      <c r="J30" s="48"/>
      <c r="K30" s="48"/>
      <c r="L30" s="49">
        <v>0.12</v>
      </c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50">
        <f>ROUND(BA94, 2)</f>
        <v>0</v>
      </c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50">
        <f>ROUND(AW94, 2)</f>
        <v>0</v>
      </c>
      <c r="AL30" s="48"/>
      <c r="AM30" s="48"/>
      <c r="AN30" s="48"/>
      <c r="AO30" s="48"/>
      <c r="AP30" s="48"/>
      <c r="AQ30" s="48"/>
      <c r="AR30" s="51"/>
      <c r="BE30" s="52"/>
    </row>
    <row r="31" hidden="1" s="3" customFormat="1" ht="14.4" customHeight="1">
      <c r="A31" s="3"/>
      <c r="B31" s="47"/>
      <c r="C31" s="48"/>
      <c r="D31" s="48"/>
      <c r="E31" s="48"/>
      <c r="F31" s="33" t="s">
        <v>43</v>
      </c>
      <c r="G31" s="48"/>
      <c r="H31" s="48"/>
      <c r="I31" s="48"/>
      <c r="J31" s="48"/>
      <c r="K31" s="48"/>
      <c r="L31" s="49">
        <v>0.20999999999999999</v>
      </c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50">
        <f>ROUND(BB94, 2)</f>
        <v>0</v>
      </c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50">
        <v>0</v>
      </c>
      <c r="AL31" s="48"/>
      <c r="AM31" s="48"/>
      <c r="AN31" s="48"/>
      <c r="AO31" s="48"/>
      <c r="AP31" s="48"/>
      <c r="AQ31" s="48"/>
      <c r="AR31" s="51"/>
      <c r="BE31" s="52"/>
    </row>
    <row r="32" hidden="1" s="3" customFormat="1" ht="14.4" customHeight="1">
      <c r="A32" s="3"/>
      <c r="B32" s="47"/>
      <c r="C32" s="48"/>
      <c r="D32" s="48"/>
      <c r="E32" s="48"/>
      <c r="F32" s="33" t="s">
        <v>44</v>
      </c>
      <c r="G32" s="48"/>
      <c r="H32" s="48"/>
      <c r="I32" s="48"/>
      <c r="J32" s="48"/>
      <c r="K32" s="48"/>
      <c r="L32" s="49">
        <v>0.12</v>
      </c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50">
        <f>ROUND(BC94, 2)</f>
        <v>0</v>
      </c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50">
        <v>0</v>
      </c>
      <c r="AL32" s="48"/>
      <c r="AM32" s="48"/>
      <c r="AN32" s="48"/>
      <c r="AO32" s="48"/>
      <c r="AP32" s="48"/>
      <c r="AQ32" s="48"/>
      <c r="AR32" s="51"/>
      <c r="BE32" s="52"/>
    </row>
    <row r="33" hidden="1" s="3" customFormat="1" ht="14.4" customHeight="1">
      <c r="A33" s="3"/>
      <c r="B33" s="47"/>
      <c r="C33" s="48"/>
      <c r="D33" s="48"/>
      <c r="E33" s="48"/>
      <c r="F33" s="33" t="s">
        <v>45</v>
      </c>
      <c r="G33" s="48"/>
      <c r="H33" s="48"/>
      <c r="I33" s="48"/>
      <c r="J33" s="48"/>
      <c r="K33" s="48"/>
      <c r="L33" s="49">
        <v>0</v>
      </c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50">
        <f>ROUND(BD94, 2)</f>
        <v>0</v>
      </c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50">
        <v>0</v>
      </c>
      <c r="AL33" s="48"/>
      <c r="AM33" s="48"/>
      <c r="AN33" s="48"/>
      <c r="AO33" s="48"/>
      <c r="AP33" s="48"/>
      <c r="AQ33" s="48"/>
      <c r="AR33" s="51"/>
      <c r="BE33" s="52"/>
    </row>
    <row r="34" s="2" customFormat="1" ht="6.96" customHeight="1">
      <c r="A34" s="39"/>
      <c r="B34" s="40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5"/>
      <c r="BE34" s="32"/>
    </row>
    <row r="35" s="2" customFormat="1" ht="25.92" customHeight="1">
      <c r="A35" s="39"/>
      <c r="B35" s="40"/>
      <c r="C35" s="53"/>
      <c r="D35" s="54" t="s">
        <v>46</v>
      </c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6" t="s">
        <v>47</v>
      </c>
      <c r="U35" s="55"/>
      <c r="V35" s="55"/>
      <c r="W35" s="55"/>
      <c r="X35" s="57" t="s">
        <v>48</v>
      </c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8">
        <f>SUM(AK26:AK33)</f>
        <v>0</v>
      </c>
      <c r="AL35" s="55"/>
      <c r="AM35" s="55"/>
      <c r="AN35" s="55"/>
      <c r="AO35" s="59"/>
      <c r="AP35" s="53"/>
      <c r="AQ35" s="53"/>
      <c r="AR35" s="45"/>
      <c r="BE35" s="39"/>
    </row>
    <row r="36" s="2" customFormat="1" ht="6.96" customHeight="1">
      <c r="A36" s="39"/>
      <c r="B36" s="40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5"/>
      <c r="BE36" s="39"/>
    </row>
    <row r="37" s="2" customFormat="1" ht="14.4" customHeight="1">
      <c r="A37" s="39"/>
      <c r="B37" s="40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5"/>
      <c r="BE37" s="39"/>
    </row>
    <row r="38" s="1" customFormat="1" ht="14.4" customHeight="1">
      <c r="B38" s="22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1"/>
    </row>
    <row r="39" s="1" customFormat="1" ht="14.4" customHeight="1">
      <c r="B39" s="22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1"/>
    </row>
    <row r="40" s="1" customFormat="1" ht="14.4" customHeight="1">
      <c r="B40" s="22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1"/>
    </row>
    <row r="41" s="1" customFormat="1" ht="14.4" customHeight="1">
      <c r="B41" s="22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1"/>
    </row>
    <row r="42" s="1" customFormat="1" ht="14.4" customHeight="1">
      <c r="B42" s="22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1"/>
    </row>
    <row r="43" s="1" customFormat="1" ht="14.4" customHeight="1">
      <c r="B43" s="22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1"/>
    </row>
    <row r="44" s="1" customFormat="1" ht="14.4" customHeight="1">
      <c r="B44" s="22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1"/>
    </row>
    <row r="45" s="1" customFormat="1" ht="14.4" customHeight="1">
      <c r="B45" s="22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1"/>
    </row>
    <row r="46" s="1" customFormat="1" ht="14.4" customHeight="1">
      <c r="B46" s="22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1"/>
    </row>
    <row r="47" s="1" customFormat="1" ht="14.4" customHeight="1">
      <c r="B47" s="22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1"/>
    </row>
    <row r="48" s="1" customFormat="1" ht="14.4" customHeight="1">
      <c r="B48" s="22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1"/>
    </row>
    <row r="49" s="2" customFormat="1" ht="14.4" customHeight="1">
      <c r="B49" s="60"/>
      <c r="C49" s="61"/>
      <c r="D49" s="62" t="s">
        <v>49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2" t="s">
        <v>50</v>
      </c>
      <c r="AI49" s="63"/>
      <c r="AJ49" s="63"/>
      <c r="AK49" s="63"/>
      <c r="AL49" s="63"/>
      <c r="AM49" s="63"/>
      <c r="AN49" s="63"/>
      <c r="AO49" s="63"/>
      <c r="AP49" s="61"/>
      <c r="AQ49" s="61"/>
      <c r="AR49" s="64"/>
    </row>
    <row r="50">
      <c r="B50" s="22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1"/>
    </row>
    <row r="51">
      <c r="B51" s="22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1"/>
    </row>
    <row r="52">
      <c r="B52" s="22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1"/>
    </row>
    <row r="53">
      <c r="B53" s="22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1"/>
    </row>
    <row r="54">
      <c r="B54" s="22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1"/>
    </row>
    <row r="55">
      <c r="B55" s="22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1"/>
    </row>
    <row r="56">
      <c r="B56" s="22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1"/>
    </row>
    <row r="57">
      <c r="B57" s="22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1"/>
    </row>
    <row r="58">
      <c r="B58" s="22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1"/>
    </row>
    <row r="59">
      <c r="B59" s="22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1"/>
    </row>
    <row r="60" s="2" customFormat="1">
      <c r="A60" s="39"/>
      <c r="B60" s="40"/>
      <c r="C60" s="41"/>
      <c r="D60" s="65" t="s">
        <v>51</v>
      </c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65" t="s">
        <v>52</v>
      </c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65" t="s">
        <v>51</v>
      </c>
      <c r="AI60" s="43"/>
      <c r="AJ60" s="43"/>
      <c r="AK60" s="43"/>
      <c r="AL60" s="43"/>
      <c r="AM60" s="65" t="s">
        <v>52</v>
      </c>
      <c r="AN60" s="43"/>
      <c r="AO60" s="43"/>
      <c r="AP60" s="41"/>
      <c r="AQ60" s="41"/>
      <c r="AR60" s="45"/>
      <c r="BE60" s="39"/>
    </row>
    <row r="61">
      <c r="B61" s="22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1"/>
    </row>
    <row r="62">
      <c r="B62" s="22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1"/>
    </row>
    <row r="63">
      <c r="B63" s="22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1"/>
    </row>
    <row r="64" s="2" customFormat="1">
      <c r="A64" s="39"/>
      <c r="B64" s="40"/>
      <c r="C64" s="41"/>
      <c r="D64" s="62" t="s">
        <v>53</v>
      </c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2" t="s">
        <v>54</v>
      </c>
      <c r="AI64" s="66"/>
      <c r="AJ64" s="66"/>
      <c r="AK64" s="66"/>
      <c r="AL64" s="66"/>
      <c r="AM64" s="66"/>
      <c r="AN64" s="66"/>
      <c r="AO64" s="66"/>
      <c r="AP64" s="41"/>
      <c r="AQ64" s="41"/>
      <c r="AR64" s="45"/>
      <c r="BE64" s="39"/>
    </row>
    <row r="65">
      <c r="B65" s="22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1"/>
    </row>
    <row r="66">
      <c r="B66" s="22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1"/>
    </row>
    <row r="67">
      <c r="B67" s="22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1"/>
    </row>
    <row r="68">
      <c r="B68" s="22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1"/>
    </row>
    <row r="69">
      <c r="B69" s="22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1"/>
    </row>
    <row r="70">
      <c r="B70" s="22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1"/>
    </row>
    <row r="71">
      <c r="B71" s="22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1"/>
    </row>
    <row r="72">
      <c r="B72" s="22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1"/>
    </row>
    <row r="73">
      <c r="B73" s="22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1"/>
    </row>
    <row r="74">
      <c r="B74" s="22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1"/>
    </row>
    <row r="75" s="2" customFormat="1">
      <c r="A75" s="39"/>
      <c r="B75" s="40"/>
      <c r="C75" s="41"/>
      <c r="D75" s="65" t="s">
        <v>51</v>
      </c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65" t="s">
        <v>52</v>
      </c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65" t="s">
        <v>51</v>
      </c>
      <c r="AI75" s="43"/>
      <c r="AJ75" s="43"/>
      <c r="AK75" s="43"/>
      <c r="AL75" s="43"/>
      <c r="AM75" s="65" t="s">
        <v>52</v>
      </c>
      <c r="AN75" s="43"/>
      <c r="AO75" s="43"/>
      <c r="AP75" s="41"/>
      <c r="AQ75" s="41"/>
      <c r="AR75" s="45"/>
      <c r="BE75" s="39"/>
    </row>
    <row r="76" s="2" customFormat="1">
      <c r="A76" s="39"/>
      <c r="B76" s="40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5"/>
      <c r="BE76" s="39"/>
    </row>
    <row r="77" s="2" customFormat="1" ht="6.96" customHeight="1">
      <c r="A77" s="39"/>
      <c r="B77" s="67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45"/>
      <c r="BE77" s="39"/>
    </row>
    <row r="81" s="2" customFormat="1" ht="6.96" customHeight="1">
      <c r="A81" s="39"/>
      <c r="B81" s="69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45"/>
      <c r="BE81" s="39"/>
    </row>
    <row r="82" s="2" customFormat="1" ht="24.96" customHeight="1">
      <c r="A82" s="39"/>
      <c r="B82" s="40"/>
      <c r="C82" s="24" t="s">
        <v>55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5"/>
      <c r="B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5"/>
      <c r="BE83" s="39"/>
    </row>
    <row r="84" s="4" customFormat="1" ht="12" customHeight="1">
      <c r="A84" s="4"/>
      <c r="B84" s="71"/>
      <c r="C84" s="33" t="s">
        <v>13</v>
      </c>
      <c r="D84" s="72"/>
      <c r="E84" s="72"/>
      <c r="F84" s="72"/>
      <c r="G84" s="72"/>
      <c r="H84" s="72"/>
      <c r="I84" s="72"/>
      <c r="J84" s="72"/>
      <c r="K84" s="72"/>
      <c r="L84" s="72" t="str">
        <f>K5</f>
        <v>202503</v>
      </c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3"/>
      <c r="BE84" s="4"/>
    </row>
    <row r="85" s="5" customFormat="1" ht="36.96" customHeight="1">
      <c r="A85" s="5"/>
      <c r="B85" s="74"/>
      <c r="C85" s="75" t="s">
        <v>16</v>
      </c>
      <c r="D85" s="76"/>
      <c r="E85" s="76"/>
      <c r="F85" s="76"/>
      <c r="G85" s="76"/>
      <c r="H85" s="76"/>
      <c r="I85" s="76"/>
      <c r="J85" s="76"/>
      <c r="K85" s="76"/>
      <c r="L85" s="77" t="str">
        <f>K6</f>
        <v>ZUŠ BEDŘICHA SMETANY čp.142, LITOMYŠL</v>
      </c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8"/>
      <c r="BE85" s="5"/>
    </row>
    <row r="86" s="2" customFormat="1" ht="6.96" customHeight="1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5"/>
      <c r="BE86" s="39"/>
    </row>
    <row r="87" s="2" customFormat="1" ht="12" customHeight="1">
      <c r="A87" s="39"/>
      <c r="B87" s="40"/>
      <c r="C87" s="33" t="s">
        <v>20</v>
      </c>
      <c r="D87" s="41"/>
      <c r="E87" s="41"/>
      <c r="F87" s="41"/>
      <c r="G87" s="41"/>
      <c r="H87" s="41"/>
      <c r="I87" s="41"/>
      <c r="J87" s="41"/>
      <c r="K87" s="41"/>
      <c r="L87" s="79" t="str">
        <f>IF(K8="","",K8)</f>
        <v>Litomyšl</v>
      </c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33" t="s">
        <v>22</v>
      </c>
      <c r="AJ87" s="41"/>
      <c r="AK87" s="41"/>
      <c r="AL87" s="41"/>
      <c r="AM87" s="80" t="str">
        <f>IF(AN8= "","",AN8)</f>
        <v>6. 6. 2025</v>
      </c>
      <c r="AN87" s="80"/>
      <c r="AO87" s="41"/>
      <c r="AP87" s="41"/>
      <c r="AQ87" s="41"/>
      <c r="AR87" s="45"/>
      <c r="B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5"/>
      <c r="BE88" s="39"/>
    </row>
    <row r="89" s="2" customFormat="1" ht="15.15" customHeight="1">
      <c r="A89" s="39"/>
      <c r="B89" s="40"/>
      <c r="C89" s="33" t="s">
        <v>24</v>
      </c>
      <c r="D89" s="41"/>
      <c r="E89" s="41"/>
      <c r="F89" s="41"/>
      <c r="G89" s="41"/>
      <c r="H89" s="41"/>
      <c r="I89" s="41"/>
      <c r="J89" s="41"/>
      <c r="K89" s="41"/>
      <c r="L89" s="72" t="str">
        <f>IF(E11= "","",E11)</f>
        <v>Město Litomyšl</v>
      </c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33" t="s">
        <v>30</v>
      </c>
      <c r="AJ89" s="41"/>
      <c r="AK89" s="41"/>
      <c r="AL89" s="41"/>
      <c r="AM89" s="81" t="str">
        <f>IF(E17="","",E17)</f>
        <v>Ing. arch. Lucie Kubínková</v>
      </c>
      <c r="AN89" s="72"/>
      <c r="AO89" s="72"/>
      <c r="AP89" s="72"/>
      <c r="AQ89" s="41"/>
      <c r="AR89" s="45"/>
      <c r="AS89" s="82" t="s">
        <v>56</v>
      </c>
      <c r="AT89" s="83"/>
      <c r="AU89" s="84"/>
      <c r="AV89" s="84"/>
      <c r="AW89" s="84"/>
      <c r="AX89" s="84"/>
      <c r="AY89" s="84"/>
      <c r="AZ89" s="84"/>
      <c r="BA89" s="84"/>
      <c r="BB89" s="84"/>
      <c r="BC89" s="84"/>
      <c r="BD89" s="85"/>
      <c r="BE89" s="39"/>
    </row>
    <row r="90" s="2" customFormat="1" ht="15.15" customHeight="1">
      <c r="A90" s="39"/>
      <c r="B90" s="40"/>
      <c r="C90" s="33" t="s">
        <v>28</v>
      </c>
      <c r="D90" s="41"/>
      <c r="E90" s="41"/>
      <c r="F90" s="41"/>
      <c r="G90" s="41"/>
      <c r="H90" s="41"/>
      <c r="I90" s="41"/>
      <c r="J90" s="41"/>
      <c r="K90" s="41"/>
      <c r="L90" s="72" t="str">
        <f>IF(E14= "Vyplň údaj","",E14)</f>
        <v/>
      </c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33" t="s">
        <v>34</v>
      </c>
      <c r="AJ90" s="41"/>
      <c r="AK90" s="41"/>
      <c r="AL90" s="41"/>
      <c r="AM90" s="81" t="str">
        <f>IF(E20="","",E20)</f>
        <v>Ing. arch. Lucie Kubínková</v>
      </c>
      <c r="AN90" s="72"/>
      <c r="AO90" s="72"/>
      <c r="AP90" s="72"/>
      <c r="AQ90" s="41"/>
      <c r="AR90" s="45"/>
      <c r="AS90" s="86"/>
      <c r="AT90" s="87"/>
      <c r="AU90" s="88"/>
      <c r="AV90" s="88"/>
      <c r="AW90" s="88"/>
      <c r="AX90" s="88"/>
      <c r="AY90" s="88"/>
      <c r="AZ90" s="88"/>
      <c r="BA90" s="88"/>
      <c r="BB90" s="88"/>
      <c r="BC90" s="88"/>
      <c r="BD90" s="89"/>
      <c r="BE90" s="39"/>
    </row>
    <row r="91" s="2" customFormat="1" ht="10.8" customHeight="1">
      <c r="A91" s="39"/>
      <c r="B91" s="40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5"/>
      <c r="AS91" s="90"/>
      <c r="AT91" s="91"/>
      <c r="AU91" s="92"/>
      <c r="AV91" s="92"/>
      <c r="AW91" s="92"/>
      <c r="AX91" s="92"/>
      <c r="AY91" s="92"/>
      <c r="AZ91" s="92"/>
      <c r="BA91" s="92"/>
      <c r="BB91" s="92"/>
      <c r="BC91" s="92"/>
      <c r="BD91" s="93"/>
      <c r="BE91" s="39"/>
    </row>
    <row r="92" s="2" customFormat="1" ht="29.28" customHeight="1">
      <c r="A92" s="39"/>
      <c r="B92" s="40"/>
      <c r="C92" s="94" t="s">
        <v>57</v>
      </c>
      <c r="D92" s="95"/>
      <c r="E92" s="95"/>
      <c r="F92" s="95"/>
      <c r="G92" s="95"/>
      <c r="H92" s="96"/>
      <c r="I92" s="97" t="s">
        <v>58</v>
      </c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  <c r="AC92" s="95"/>
      <c r="AD92" s="95"/>
      <c r="AE92" s="95"/>
      <c r="AF92" s="95"/>
      <c r="AG92" s="98" t="s">
        <v>59</v>
      </c>
      <c r="AH92" s="95"/>
      <c r="AI92" s="95"/>
      <c r="AJ92" s="95"/>
      <c r="AK92" s="95"/>
      <c r="AL92" s="95"/>
      <c r="AM92" s="95"/>
      <c r="AN92" s="97" t="s">
        <v>60</v>
      </c>
      <c r="AO92" s="95"/>
      <c r="AP92" s="99"/>
      <c r="AQ92" s="100" t="s">
        <v>61</v>
      </c>
      <c r="AR92" s="45"/>
      <c r="AS92" s="101" t="s">
        <v>62</v>
      </c>
      <c r="AT92" s="102" t="s">
        <v>63</v>
      </c>
      <c r="AU92" s="102" t="s">
        <v>64</v>
      </c>
      <c r="AV92" s="102" t="s">
        <v>65</v>
      </c>
      <c r="AW92" s="102" t="s">
        <v>66</v>
      </c>
      <c r="AX92" s="102" t="s">
        <v>67</v>
      </c>
      <c r="AY92" s="102" t="s">
        <v>68</v>
      </c>
      <c r="AZ92" s="102" t="s">
        <v>69</v>
      </c>
      <c r="BA92" s="102" t="s">
        <v>70</v>
      </c>
      <c r="BB92" s="102" t="s">
        <v>71</v>
      </c>
      <c r="BC92" s="102" t="s">
        <v>72</v>
      </c>
      <c r="BD92" s="103" t="s">
        <v>73</v>
      </c>
      <c r="BE92" s="39"/>
    </row>
    <row r="93" s="2" customFormat="1" ht="10.8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5"/>
      <c r="AS93" s="104"/>
      <c r="AT93" s="105"/>
      <c r="AU93" s="105"/>
      <c r="AV93" s="105"/>
      <c r="AW93" s="105"/>
      <c r="AX93" s="105"/>
      <c r="AY93" s="105"/>
      <c r="AZ93" s="105"/>
      <c r="BA93" s="105"/>
      <c r="BB93" s="105"/>
      <c r="BC93" s="105"/>
      <c r="BD93" s="106"/>
      <c r="BE93" s="39"/>
    </row>
    <row r="94" s="6" customFormat="1" ht="32.4" customHeight="1">
      <c r="A94" s="6"/>
      <c r="B94" s="107"/>
      <c r="C94" s="108" t="s">
        <v>74</v>
      </c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10">
        <f>ROUND(AG95+AG108+AG110+AG115,2)</f>
        <v>0</v>
      </c>
      <c r="AH94" s="110"/>
      <c r="AI94" s="110"/>
      <c r="AJ94" s="110"/>
      <c r="AK94" s="110"/>
      <c r="AL94" s="110"/>
      <c r="AM94" s="110"/>
      <c r="AN94" s="111">
        <f>SUM(AG94,AT94)</f>
        <v>0</v>
      </c>
      <c r="AO94" s="111"/>
      <c r="AP94" s="111"/>
      <c r="AQ94" s="112" t="s">
        <v>1</v>
      </c>
      <c r="AR94" s="113"/>
      <c r="AS94" s="114">
        <f>ROUND(AS95+AS108+AS110+AS115,2)</f>
        <v>0</v>
      </c>
      <c r="AT94" s="115">
        <f>ROUND(SUM(AV94:AW94),2)</f>
        <v>0</v>
      </c>
      <c r="AU94" s="116">
        <f>ROUND(AU95+AU108+AU110+AU115,5)</f>
        <v>0</v>
      </c>
      <c r="AV94" s="115">
        <f>ROUND(AZ94*L29,2)</f>
        <v>0</v>
      </c>
      <c r="AW94" s="115">
        <f>ROUND(BA94*L30,2)</f>
        <v>0</v>
      </c>
      <c r="AX94" s="115">
        <f>ROUND(BB94*L29,2)</f>
        <v>0</v>
      </c>
      <c r="AY94" s="115">
        <f>ROUND(BC94*L30,2)</f>
        <v>0</v>
      </c>
      <c r="AZ94" s="115">
        <f>ROUND(AZ95+AZ108+AZ110+AZ115,2)</f>
        <v>0</v>
      </c>
      <c r="BA94" s="115">
        <f>ROUND(BA95+BA108+BA110+BA115,2)</f>
        <v>0</v>
      </c>
      <c r="BB94" s="115">
        <f>ROUND(BB95+BB108+BB110+BB115,2)</f>
        <v>0</v>
      </c>
      <c r="BC94" s="115">
        <f>ROUND(BC95+BC108+BC110+BC115,2)</f>
        <v>0</v>
      </c>
      <c r="BD94" s="117">
        <f>ROUND(BD95+BD108+BD110+BD115,2)</f>
        <v>0</v>
      </c>
      <c r="BE94" s="6"/>
      <c r="BS94" s="118" t="s">
        <v>75</v>
      </c>
      <c r="BT94" s="118" t="s">
        <v>76</v>
      </c>
      <c r="BU94" s="119" t="s">
        <v>77</v>
      </c>
      <c r="BV94" s="118" t="s">
        <v>78</v>
      </c>
      <c r="BW94" s="118" t="s">
        <v>5</v>
      </c>
      <c r="BX94" s="118" t="s">
        <v>79</v>
      </c>
      <c r="CL94" s="118" t="s">
        <v>1</v>
      </c>
    </row>
    <row r="95" s="7" customFormat="1" ht="37.5" customHeight="1">
      <c r="A95" s="7"/>
      <c r="B95" s="120"/>
      <c r="C95" s="121"/>
      <c r="D95" s="122" t="s">
        <v>80</v>
      </c>
      <c r="E95" s="122"/>
      <c r="F95" s="122"/>
      <c r="G95" s="122"/>
      <c r="H95" s="122"/>
      <c r="I95" s="123"/>
      <c r="J95" s="122" t="s">
        <v>81</v>
      </c>
      <c r="K95" s="12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22"/>
      <c r="W95" s="122"/>
      <c r="X95" s="122"/>
      <c r="Y95" s="122"/>
      <c r="Z95" s="122"/>
      <c r="AA95" s="122"/>
      <c r="AB95" s="122"/>
      <c r="AC95" s="122"/>
      <c r="AD95" s="122"/>
      <c r="AE95" s="122"/>
      <c r="AF95" s="122"/>
      <c r="AG95" s="124">
        <f>ROUND(AG96+SUM(AG102:AG107),2)</f>
        <v>0</v>
      </c>
      <c r="AH95" s="123"/>
      <c r="AI95" s="123"/>
      <c r="AJ95" s="123"/>
      <c r="AK95" s="123"/>
      <c r="AL95" s="123"/>
      <c r="AM95" s="123"/>
      <c r="AN95" s="125">
        <f>SUM(AG95,AT95)</f>
        <v>0</v>
      </c>
      <c r="AO95" s="123"/>
      <c r="AP95" s="123"/>
      <c r="AQ95" s="126" t="s">
        <v>82</v>
      </c>
      <c r="AR95" s="127"/>
      <c r="AS95" s="128">
        <f>ROUND(AS96+SUM(AS102:AS107),2)</f>
        <v>0</v>
      </c>
      <c r="AT95" s="129">
        <f>ROUND(SUM(AV95:AW95),2)</f>
        <v>0</v>
      </c>
      <c r="AU95" s="130">
        <f>ROUND(AU96+SUM(AU102:AU107),5)</f>
        <v>0</v>
      </c>
      <c r="AV95" s="129">
        <f>ROUND(AZ95*L29,2)</f>
        <v>0</v>
      </c>
      <c r="AW95" s="129">
        <f>ROUND(BA95*L30,2)</f>
        <v>0</v>
      </c>
      <c r="AX95" s="129">
        <f>ROUND(BB95*L29,2)</f>
        <v>0</v>
      </c>
      <c r="AY95" s="129">
        <f>ROUND(BC95*L30,2)</f>
        <v>0</v>
      </c>
      <c r="AZ95" s="129">
        <f>ROUND(AZ96+SUM(AZ102:AZ107),2)</f>
        <v>0</v>
      </c>
      <c r="BA95" s="129">
        <f>ROUND(BA96+SUM(BA102:BA107),2)</f>
        <v>0</v>
      </c>
      <c r="BB95" s="129">
        <f>ROUND(BB96+SUM(BB102:BB107),2)</f>
        <v>0</v>
      </c>
      <c r="BC95" s="129">
        <f>ROUND(BC96+SUM(BC102:BC107),2)</f>
        <v>0</v>
      </c>
      <c r="BD95" s="131">
        <f>ROUND(BD96+SUM(BD102:BD107),2)</f>
        <v>0</v>
      </c>
      <c r="BE95" s="7"/>
      <c r="BS95" s="132" t="s">
        <v>75</v>
      </c>
      <c r="BT95" s="132" t="s">
        <v>83</v>
      </c>
      <c r="BU95" s="132" t="s">
        <v>77</v>
      </c>
      <c r="BV95" s="132" t="s">
        <v>78</v>
      </c>
      <c r="BW95" s="132" t="s">
        <v>84</v>
      </c>
      <c r="BX95" s="132" t="s">
        <v>5</v>
      </c>
      <c r="CL95" s="132" t="s">
        <v>1</v>
      </c>
      <c r="CM95" s="132" t="s">
        <v>85</v>
      </c>
    </row>
    <row r="96" s="4" customFormat="1" ht="23.25" customHeight="1">
      <c r="A96" s="4"/>
      <c r="B96" s="71"/>
      <c r="C96" s="133"/>
      <c r="D96" s="133"/>
      <c r="E96" s="134" t="s">
        <v>86</v>
      </c>
      <c r="F96" s="134"/>
      <c r="G96" s="134"/>
      <c r="H96" s="134"/>
      <c r="I96" s="134"/>
      <c r="J96" s="133"/>
      <c r="K96" s="134" t="s">
        <v>87</v>
      </c>
      <c r="L96" s="134"/>
      <c r="M96" s="134"/>
      <c r="N96" s="134"/>
      <c r="O96" s="134"/>
      <c r="P96" s="134"/>
      <c r="Q96" s="134"/>
      <c r="R96" s="134"/>
      <c r="S96" s="134"/>
      <c r="T96" s="134"/>
      <c r="U96" s="134"/>
      <c r="V96" s="134"/>
      <c r="W96" s="134"/>
      <c r="X96" s="134"/>
      <c r="Y96" s="134"/>
      <c r="Z96" s="134"/>
      <c r="AA96" s="134"/>
      <c r="AB96" s="134"/>
      <c r="AC96" s="134"/>
      <c r="AD96" s="134"/>
      <c r="AE96" s="134"/>
      <c r="AF96" s="134"/>
      <c r="AG96" s="135">
        <f>ROUND(SUM(AG97:AG101),2)</f>
        <v>0</v>
      </c>
      <c r="AH96" s="133"/>
      <c r="AI96" s="133"/>
      <c r="AJ96" s="133"/>
      <c r="AK96" s="133"/>
      <c r="AL96" s="133"/>
      <c r="AM96" s="133"/>
      <c r="AN96" s="136">
        <f>SUM(AG96,AT96)</f>
        <v>0</v>
      </c>
      <c r="AO96" s="133"/>
      <c r="AP96" s="133"/>
      <c r="AQ96" s="137" t="s">
        <v>88</v>
      </c>
      <c r="AR96" s="73"/>
      <c r="AS96" s="138">
        <f>ROUND(SUM(AS97:AS101),2)</f>
        <v>0</v>
      </c>
      <c r="AT96" s="139">
        <f>ROUND(SUM(AV96:AW96),2)</f>
        <v>0</v>
      </c>
      <c r="AU96" s="140">
        <f>ROUND(SUM(AU97:AU101),5)</f>
        <v>0</v>
      </c>
      <c r="AV96" s="139">
        <f>ROUND(AZ96*L29,2)</f>
        <v>0</v>
      </c>
      <c r="AW96" s="139">
        <f>ROUND(BA96*L30,2)</f>
        <v>0</v>
      </c>
      <c r="AX96" s="139">
        <f>ROUND(BB96*L29,2)</f>
        <v>0</v>
      </c>
      <c r="AY96" s="139">
        <f>ROUND(BC96*L30,2)</f>
        <v>0</v>
      </c>
      <c r="AZ96" s="139">
        <f>ROUND(SUM(AZ97:AZ101),2)</f>
        <v>0</v>
      </c>
      <c r="BA96" s="139">
        <f>ROUND(SUM(BA97:BA101),2)</f>
        <v>0</v>
      </c>
      <c r="BB96" s="139">
        <f>ROUND(SUM(BB97:BB101),2)</f>
        <v>0</v>
      </c>
      <c r="BC96" s="139">
        <f>ROUND(SUM(BC97:BC101),2)</f>
        <v>0</v>
      </c>
      <c r="BD96" s="141">
        <f>ROUND(SUM(BD97:BD101),2)</f>
        <v>0</v>
      </c>
      <c r="BE96" s="4"/>
      <c r="BS96" s="142" t="s">
        <v>75</v>
      </c>
      <c r="BT96" s="142" t="s">
        <v>85</v>
      </c>
      <c r="BV96" s="142" t="s">
        <v>78</v>
      </c>
      <c r="BW96" s="142" t="s">
        <v>89</v>
      </c>
      <c r="BX96" s="142" t="s">
        <v>84</v>
      </c>
      <c r="CL96" s="142" t="s">
        <v>1</v>
      </c>
    </row>
    <row r="97" s="4" customFormat="1" ht="23.25" customHeight="1">
      <c r="A97" s="143" t="s">
        <v>90</v>
      </c>
      <c r="B97" s="71"/>
      <c r="C97" s="133"/>
      <c r="D97" s="133"/>
      <c r="E97" s="133"/>
      <c r="F97" s="134" t="s">
        <v>86</v>
      </c>
      <c r="G97" s="134"/>
      <c r="H97" s="134"/>
      <c r="I97" s="134"/>
      <c r="J97" s="134"/>
      <c r="K97" s="133"/>
      <c r="L97" s="134" t="s">
        <v>87</v>
      </c>
      <c r="M97" s="134"/>
      <c r="N97" s="134"/>
      <c r="O97" s="134"/>
      <c r="P97" s="134"/>
      <c r="Q97" s="134"/>
      <c r="R97" s="134"/>
      <c r="S97" s="134"/>
      <c r="T97" s="134"/>
      <c r="U97" s="134"/>
      <c r="V97" s="134"/>
      <c r="W97" s="134"/>
      <c r="X97" s="134"/>
      <c r="Y97" s="134"/>
      <c r="Z97" s="134"/>
      <c r="AA97" s="134"/>
      <c r="AB97" s="134"/>
      <c r="AC97" s="134"/>
      <c r="AD97" s="134"/>
      <c r="AE97" s="134"/>
      <c r="AF97" s="134"/>
      <c r="AG97" s="136">
        <f>'SO.01 -01 -  Elektroinsta...'!J32</f>
        <v>0</v>
      </c>
      <c r="AH97" s="133"/>
      <c r="AI97" s="133"/>
      <c r="AJ97" s="133"/>
      <c r="AK97" s="133"/>
      <c r="AL97" s="133"/>
      <c r="AM97" s="133"/>
      <c r="AN97" s="136">
        <f>SUM(AG97,AT97)</f>
        <v>0</v>
      </c>
      <c r="AO97" s="133"/>
      <c r="AP97" s="133"/>
      <c r="AQ97" s="137" t="s">
        <v>88</v>
      </c>
      <c r="AR97" s="73"/>
      <c r="AS97" s="138">
        <v>0</v>
      </c>
      <c r="AT97" s="139">
        <f>ROUND(SUM(AV97:AW97),2)</f>
        <v>0</v>
      </c>
      <c r="AU97" s="140">
        <f>'SO.01 -01 -  Elektroinsta...'!P124</f>
        <v>0</v>
      </c>
      <c r="AV97" s="139">
        <f>'SO.01 -01 -  Elektroinsta...'!J35</f>
        <v>0</v>
      </c>
      <c r="AW97" s="139">
        <f>'SO.01 -01 -  Elektroinsta...'!J36</f>
        <v>0</v>
      </c>
      <c r="AX97" s="139">
        <f>'SO.01 -01 -  Elektroinsta...'!J37</f>
        <v>0</v>
      </c>
      <c r="AY97" s="139">
        <f>'SO.01 -01 -  Elektroinsta...'!J38</f>
        <v>0</v>
      </c>
      <c r="AZ97" s="139">
        <f>'SO.01 -01 -  Elektroinsta...'!F35</f>
        <v>0</v>
      </c>
      <c r="BA97" s="139">
        <f>'SO.01 -01 -  Elektroinsta...'!F36</f>
        <v>0</v>
      </c>
      <c r="BB97" s="139">
        <f>'SO.01 -01 -  Elektroinsta...'!F37</f>
        <v>0</v>
      </c>
      <c r="BC97" s="139">
        <f>'SO.01 -01 -  Elektroinsta...'!F38</f>
        <v>0</v>
      </c>
      <c r="BD97" s="141">
        <f>'SO.01 -01 -  Elektroinsta...'!F39</f>
        <v>0</v>
      </c>
      <c r="BE97" s="4"/>
      <c r="BT97" s="142" t="s">
        <v>91</v>
      </c>
      <c r="BU97" s="142" t="s">
        <v>92</v>
      </c>
      <c r="BV97" s="142" t="s">
        <v>78</v>
      </c>
      <c r="BW97" s="142" t="s">
        <v>89</v>
      </c>
      <c r="BX97" s="142" t="s">
        <v>84</v>
      </c>
      <c r="CL97" s="142" t="s">
        <v>1</v>
      </c>
    </row>
    <row r="98" s="4" customFormat="1" ht="23.25" customHeight="1">
      <c r="A98" s="143" t="s">
        <v>90</v>
      </c>
      <c r="B98" s="71"/>
      <c r="C98" s="133"/>
      <c r="D98" s="133"/>
      <c r="E98" s="133"/>
      <c r="F98" s="134" t="s">
        <v>93</v>
      </c>
      <c r="G98" s="134"/>
      <c r="H98" s="134"/>
      <c r="I98" s="134"/>
      <c r="J98" s="134"/>
      <c r="K98" s="133"/>
      <c r="L98" s="134" t="s">
        <v>94</v>
      </c>
      <c r="M98" s="134"/>
      <c r="N98" s="134"/>
      <c r="O98" s="134"/>
      <c r="P98" s="134"/>
      <c r="Q98" s="134"/>
      <c r="R98" s="134"/>
      <c r="S98" s="134"/>
      <c r="T98" s="134"/>
      <c r="U98" s="134"/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6">
        <f>'SO.01 -01A - Rozvaděč RE'!J34</f>
        <v>0</v>
      </c>
      <c r="AH98" s="133"/>
      <c r="AI98" s="133"/>
      <c r="AJ98" s="133"/>
      <c r="AK98" s="133"/>
      <c r="AL98" s="133"/>
      <c r="AM98" s="133"/>
      <c r="AN98" s="136">
        <f>SUM(AG98,AT98)</f>
        <v>0</v>
      </c>
      <c r="AO98" s="133"/>
      <c r="AP98" s="133"/>
      <c r="AQ98" s="137" t="s">
        <v>88</v>
      </c>
      <c r="AR98" s="73"/>
      <c r="AS98" s="138">
        <v>0</v>
      </c>
      <c r="AT98" s="139">
        <f>ROUND(SUM(AV98:AW98),2)</f>
        <v>0</v>
      </c>
      <c r="AU98" s="140">
        <f>'SO.01 -01A - Rozvaděč RE'!P128</f>
        <v>0</v>
      </c>
      <c r="AV98" s="139">
        <f>'SO.01 -01A - Rozvaděč RE'!J37</f>
        <v>0</v>
      </c>
      <c r="AW98" s="139">
        <f>'SO.01 -01A - Rozvaděč RE'!J38</f>
        <v>0</v>
      </c>
      <c r="AX98" s="139">
        <f>'SO.01 -01A - Rozvaděč RE'!J39</f>
        <v>0</v>
      </c>
      <c r="AY98" s="139">
        <f>'SO.01 -01A - Rozvaděč RE'!J40</f>
        <v>0</v>
      </c>
      <c r="AZ98" s="139">
        <f>'SO.01 -01A - Rozvaděč RE'!F37</f>
        <v>0</v>
      </c>
      <c r="BA98" s="139">
        <f>'SO.01 -01A - Rozvaděč RE'!F38</f>
        <v>0</v>
      </c>
      <c r="BB98" s="139">
        <f>'SO.01 -01A - Rozvaděč RE'!F39</f>
        <v>0</v>
      </c>
      <c r="BC98" s="139">
        <f>'SO.01 -01A - Rozvaděč RE'!F40</f>
        <v>0</v>
      </c>
      <c r="BD98" s="141">
        <f>'SO.01 -01A - Rozvaděč RE'!F41</f>
        <v>0</v>
      </c>
      <c r="BE98" s="4"/>
      <c r="BT98" s="142" t="s">
        <v>91</v>
      </c>
      <c r="BV98" s="142" t="s">
        <v>78</v>
      </c>
      <c r="BW98" s="142" t="s">
        <v>95</v>
      </c>
      <c r="BX98" s="142" t="s">
        <v>89</v>
      </c>
      <c r="CL98" s="142" t="s">
        <v>1</v>
      </c>
    </row>
    <row r="99" s="4" customFormat="1" ht="23.25" customHeight="1">
      <c r="A99" s="143" t="s">
        <v>90</v>
      </c>
      <c r="B99" s="71"/>
      <c r="C99" s="133"/>
      <c r="D99" s="133"/>
      <c r="E99" s="133"/>
      <c r="F99" s="134" t="s">
        <v>96</v>
      </c>
      <c r="G99" s="134"/>
      <c r="H99" s="134"/>
      <c r="I99" s="134"/>
      <c r="J99" s="134"/>
      <c r="K99" s="133"/>
      <c r="L99" s="134" t="s">
        <v>97</v>
      </c>
      <c r="M99" s="134"/>
      <c r="N99" s="134"/>
      <c r="O99" s="134"/>
      <c r="P99" s="134"/>
      <c r="Q99" s="134"/>
      <c r="R99" s="134"/>
      <c r="S99" s="134"/>
      <c r="T99" s="134"/>
      <c r="U99" s="134"/>
      <c r="V99" s="134"/>
      <c r="W99" s="134"/>
      <c r="X99" s="134"/>
      <c r="Y99" s="134"/>
      <c r="Z99" s="134"/>
      <c r="AA99" s="134"/>
      <c r="AB99" s="134"/>
      <c r="AC99" s="134"/>
      <c r="AD99" s="134"/>
      <c r="AE99" s="134"/>
      <c r="AF99" s="134"/>
      <c r="AG99" s="136">
        <f>'SO.01 -01B - Rozvaděč RH'!J34</f>
        <v>0</v>
      </c>
      <c r="AH99" s="133"/>
      <c r="AI99" s="133"/>
      <c r="AJ99" s="133"/>
      <c r="AK99" s="133"/>
      <c r="AL99" s="133"/>
      <c r="AM99" s="133"/>
      <c r="AN99" s="136">
        <f>SUM(AG99,AT99)</f>
        <v>0</v>
      </c>
      <c r="AO99" s="133"/>
      <c r="AP99" s="133"/>
      <c r="AQ99" s="137" t="s">
        <v>88</v>
      </c>
      <c r="AR99" s="73"/>
      <c r="AS99" s="138">
        <v>0</v>
      </c>
      <c r="AT99" s="139">
        <f>ROUND(SUM(AV99:AW99),2)</f>
        <v>0</v>
      </c>
      <c r="AU99" s="140">
        <f>'SO.01 -01B - Rozvaděč RH'!P128</f>
        <v>0</v>
      </c>
      <c r="AV99" s="139">
        <f>'SO.01 -01B - Rozvaděč RH'!J37</f>
        <v>0</v>
      </c>
      <c r="AW99" s="139">
        <f>'SO.01 -01B - Rozvaděč RH'!J38</f>
        <v>0</v>
      </c>
      <c r="AX99" s="139">
        <f>'SO.01 -01B - Rozvaděč RH'!J39</f>
        <v>0</v>
      </c>
      <c r="AY99" s="139">
        <f>'SO.01 -01B - Rozvaděč RH'!J40</f>
        <v>0</v>
      </c>
      <c r="AZ99" s="139">
        <f>'SO.01 -01B - Rozvaděč RH'!F37</f>
        <v>0</v>
      </c>
      <c r="BA99" s="139">
        <f>'SO.01 -01B - Rozvaděč RH'!F38</f>
        <v>0</v>
      </c>
      <c r="BB99" s="139">
        <f>'SO.01 -01B - Rozvaděč RH'!F39</f>
        <v>0</v>
      </c>
      <c r="BC99" s="139">
        <f>'SO.01 -01B - Rozvaděč RH'!F40</f>
        <v>0</v>
      </c>
      <c r="BD99" s="141">
        <f>'SO.01 -01B - Rozvaděč RH'!F41</f>
        <v>0</v>
      </c>
      <c r="BE99" s="4"/>
      <c r="BT99" s="142" t="s">
        <v>91</v>
      </c>
      <c r="BV99" s="142" t="s">
        <v>78</v>
      </c>
      <c r="BW99" s="142" t="s">
        <v>98</v>
      </c>
      <c r="BX99" s="142" t="s">
        <v>89</v>
      </c>
      <c r="CL99" s="142" t="s">
        <v>1</v>
      </c>
    </row>
    <row r="100" s="4" customFormat="1" ht="23.25" customHeight="1">
      <c r="A100" s="143" t="s">
        <v>90</v>
      </c>
      <c r="B100" s="71"/>
      <c r="C100" s="133"/>
      <c r="D100" s="133"/>
      <c r="E100" s="133"/>
      <c r="F100" s="134" t="s">
        <v>99</v>
      </c>
      <c r="G100" s="134"/>
      <c r="H100" s="134"/>
      <c r="I100" s="134"/>
      <c r="J100" s="134"/>
      <c r="K100" s="133"/>
      <c r="L100" s="134" t="s">
        <v>100</v>
      </c>
      <c r="M100" s="134"/>
      <c r="N100" s="134"/>
      <c r="O100" s="134"/>
      <c r="P100" s="134"/>
      <c r="Q100" s="134"/>
      <c r="R100" s="134"/>
      <c r="S100" s="134"/>
      <c r="T100" s="134"/>
      <c r="U100" s="134"/>
      <c r="V100" s="134"/>
      <c r="W100" s="134"/>
      <c r="X100" s="134"/>
      <c r="Y100" s="134"/>
      <c r="Z100" s="134"/>
      <c r="AA100" s="134"/>
      <c r="AB100" s="134"/>
      <c r="AC100" s="134"/>
      <c r="AD100" s="134"/>
      <c r="AE100" s="134"/>
      <c r="AF100" s="134"/>
      <c r="AG100" s="136">
        <f>'SO.01 -01C - Rozvaděč RP1'!J34</f>
        <v>0</v>
      </c>
      <c r="AH100" s="133"/>
      <c r="AI100" s="133"/>
      <c r="AJ100" s="133"/>
      <c r="AK100" s="133"/>
      <c r="AL100" s="133"/>
      <c r="AM100" s="133"/>
      <c r="AN100" s="136">
        <f>SUM(AG100,AT100)</f>
        <v>0</v>
      </c>
      <c r="AO100" s="133"/>
      <c r="AP100" s="133"/>
      <c r="AQ100" s="137" t="s">
        <v>88</v>
      </c>
      <c r="AR100" s="73"/>
      <c r="AS100" s="138">
        <v>0</v>
      </c>
      <c r="AT100" s="139">
        <f>ROUND(SUM(AV100:AW100),2)</f>
        <v>0</v>
      </c>
      <c r="AU100" s="140">
        <f>'SO.01 -01C - Rozvaděč RP1'!P128</f>
        <v>0</v>
      </c>
      <c r="AV100" s="139">
        <f>'SO.01 -01C - Rozvaděč RP1'!J37</f>
        <v>0</v>
      </c>
      <c r="AW100" s="139">
        <f>'SO.01 -01C - Rozvaděč RP1'!J38</f>
        <v>0</v>
      </c>
      <c r="AX100" s="139">
        <f>'SO.01 -01C - Rozvaděč RP1'!J39</f>
        <v>0</v>
      </c>
      <c r="AY100" s="139">
        <f>'SO.01 -01C - Rozvaděč RP1'!J40</f>
        <v>0</v>
      </c>
      <c r="AZ100" s="139">
        <f>'SO.01 -01C - Rozvaděč RP1'!F37</f>
        <v>0</v>
      </c>
      <c r="BA100" s="139">
        <f>'SO.01 -01C - Rozvaděč RP1'!F38</f>
        <v>0</v>
      </c>
      <c r="BB100" s="139">
        <f>'SO.01 -01C - Rozvaděč RP1'!F39</f>
        <v>0</v>
      </c>
      <c r="BC100" s="139">
        <f>'SO.01 -01C - Rozvaděč RP1'!F40</f>
        <v>0</v>
      </c>
      <c r="BD100" s="141">
        <f>'SO.01 -01C - Rozvaděč RP1'!F41</f>
        <v>0</v>
      </c>
      <c r="BE100" s="4"/>
      <c r="BT100" s="142" t="s">
        <v>91</v>
      </c>
      <c r="BV100" s="142" t="s">
        <v>78</v>
      </c>
      <c r="BW100" s="142" t="s">
        <v>101</v>
      </c>
      <c r="BX100" s="142" t="s">
        <v>89</v>
      </c>
      <c r="CL100" s="142" t="s">
        <v>1</v>
      </c>
    </row>
    <row r="101" s="4" customFormat="1" ht="23.25" customHeight="1">
      <c r="A101" s="143" t="s">
        <v>90</v>
      </c>
      <c r="B101" s="71"/>
      <c r="C101" s="133"/>
      <c r="D101" s="133"/>
      <c r="E101" s="133"/>
      <c r="F101" s="134" t="s">
        <v>102</v>
      </c>
      <c r="G101" s="134"/>
      <c r="H101" s="134"/>
      <c r="I101" s="134"/>
      <c r="J101" s="134"/>
      <c r="K101" s="133"/>
      <c r="L101" s="134" t="s">
        <v>103</v>
      </c>
      <c r="M101" s="134"/>
      <c r="N101" s="134"/>
      <c r="O101" s="134"/>
      <c r="P101" s="134"/>
      <c r="Q101" s="134"/>
      <c r="R101" s="134"/>
      <c r="S101" s="134"/>
      <c r="T101" s="134"/>
      <c r="U101" s="134"/>
      <c r="V101" s="134"/>
      <c r="W101" s="134"/>
      <c r="X101" s="134"/>
      <c r="Y101" s="134"/>
      <c r="Z101" s="134"/>
      <c r="AA101" s="134"/>
      <c r="AB101" s="134"/>
      <c r="AC101" s="134"/>
      <c r="AD101" s="134"/>
      <c r="AE101" s="134"/>
      <c r="AF101" s="134"/>
      <c r="AG101" s="136">
        <f>'SO.01 -01D - Rozvaděč RP2'!J34</f>
        <v>0</v>
      </c>
      <c r="AH101" s="133"/>
      <c r="AI101" s="133"/>
      <c r="AJ101" s="133"/>
      <c r="AK101" s="133"/>
      <c r="AL101" s="133"/>
      <c r="AM101" s="133"/>
      <c r="AN101" s="136">
        <f>SUM(AG101,AT101)</f>
        <v>0</v>
      </c>
      <c r="AO101" s="133"/>
      <c r="AP101" s="133"/>
      <c r="AQ101" s="137" t="s">
        <v>88</v>
      </c>
      <c r="AR101" s="73"/>
      <c r="AS101" s="138">
        <v>0</v>
      </c>
      <c r="AT101" s="139">
        <f>ROUND(SUM(AV101:AW101),2)</f>
        <v>0</v>
      </c>
      <c r="AU101" s="140">
        <f>'SO.01 -01D - Rozvaděč RP2'!P127</f>
        <v>0</v>
      </c>
      <c r="AV101" s="139">
        <f>'SO.01 -01D - Rozvaděč RP2'!J37</f>
        <v>0</v>
      </c>
      <c r="AW101" s="139">
        <f>'SO.01 -01D - Rozvaděč RP2'!J38</f>
        <v>0</v>
      </c>
      <c r="AX101" s="139">
        <f>'SO.01 -01D - Rozvaděč RP2'!J39</f>
        <v>0</v>
      </c>
      <c r="AY101" s="139">
        <f>'SO.01 -01D - Rozvaděč RP2'!J40</f>
        <v>0</v>
      </c>
      <c r="AZ101" s="139">
        <f>'SO.01 -01D - Rozvaděč RP2'!F37</f>
        <v>0</v>
      </c>
      <c r="BA101" s="139">
        <f>'SO.01 -01D - Rozvaděč RP2'!F38</f>
        <v>0</v>
      </c>
      <c r="BB101" s="139">
        <f>'SO.01 -01D - Rozvaděč RP2'!F39</f>
        <v>0</v>
      </c>
      <c r="BC101" s="139">
        <f>'SO.01 -01D - Rozvaděč RP2'!F40</f>
        <v>0</v>
      </c>
      <c r="BD101" s="141">
        <f>'SO.01 -01D - Rozvaděč RP2'!F41</f>
        <v>0</v>
      </c>
      <c r="BE101" s="4"/>
      <c r="BT101" s="142" t="s">
        <v>91</v>
      </c>
      <c r="BV101" s="142" t="s">
        <v>78</v>
      </c>
      <c r="BW101" s="142" t="s">
        <v>104</v>
      </c>
      <c r="BX101" s="142" t="s">
        <v>89</v>
      </c>
      <c r="CL101" s="142" t="s">
        <v>1</v>
      </c>
    </row>
    <row r="102" s="4" customFormat="1" ht="23.25" customHeight="1">
      <c r="A102" s="143" t="s">
        <v>90</v>
      </c>
      <c r="B102" s="71"/>
      <c r="C102" s="133"/>
      <c r="D102" s="133"/>
      <c r="E102" s="134" t="s">
        <v>105</v>
      </c>
      <c r="F102" s="134"/>
      <c r="G102" s="134"/>
      <c r="H102" s="134"/>
      <c r="I102" s="134"/>
      <c r="J102" s="133"/>
      <c r="K102" s="134" t="s">
        <v>106</v>
      </c>
      <c r="L102" s="134"/>
      <c r="M102" s="134"/>
      <c r="N102" s="134"/>
      <c r="O102" s="134"/>
      <c r="P102" s="134"/>
      <c r="Q102" s="134"/>
      <c r="R102" s="134"/>
      <c r="S102" s="134"/>
      <c r="T102" s="134"/>
      <c r="U102" s="134"/>
      <c r="V102" s="134"/>
      <c r="W102" s="134"/>
      <c r="X102" s="134"/>
      <c r="Y102" s="134"/>
      <c r="Z102" s="134"/>
      <c r="AA102" s="134"/>
      <c r="AB102" s="134"/>
      <c r="AC102" s="134"/>
      <c r="AD102" s="134"/>
      <c r="AE102" s="134"/>
      <c r="AF102" s="134"/>
      <c r="AG102" s="136">
        <f>'SO.01 -02 - Hromosvod (LPS)'!J32</f>
        <v>0</v>
      </c>
      <c r="AH102" s="133"/>
      <c r="AI102" s="133"/>
      <c r="AJ102" s="133"/>
      <c r="AK102" s="133"/>
      <c r="AL102" s="133"/>
      <c r="AM102" s="133"/>
      <c r="AN102" s="136">
        <f>SUM(AG102,AT102)</f>
        <v>0</v>
      </c>
      <c r="AO102" s="133"/>
      <c r="AP102" s="133"/>
      <c r="AQ102" s="137" t="s">
        <v>88</v>
      </c>
      <c r="AR102" s="73"/>
      <c r="AS102" s="138">
        <v>0</v>
      </c>
      <c r="AT102" s="139">
        <f>ROUND(SUM(AV102:AW102),2)</f>
        <v>0</v>
      </c>
      <c r="AU102" s="140">
        <f>'SO.01 -02 - Hromosvod (LPS)'!P124</f>
        <v>0</v>
      </c>
      <c r="AV102" s="139">
        <f>'SO.01 -02 - Hromosvod (LPS)'!J35</f>
        <v>0</v>
      </c>
      <c r="AW102" s="139">
        <f>'SO.01 -02 - Hromosvod (LPS)'!J36</f>
        <v>0</v>
      </c>
      <c r="AX102" s="139">
        <f>'SO.01 -02 - Hromosvod (LPS)'!J37</f>
        <v>0</v>
      </c>
      <c r="AY102" s="139">
        <f>'SO.01 -02 - Hromosvod (LPS)'!J38</f>
        <v>0</v>
      </c>
      <c r="AZ102" s="139">
        <f>'SO.01 -02 - Hromosvod (LPS)'!F35</f>
        <v>0</v>
      </c>
      <c r="BA102" s="139">
        <f>'SO.01 -02 - Hromosvod (LPS)'!F36</f>
        <v>0</v>
      </c>
      <c r="BB102" s="139">
        <f>'SO.01 -02 - Hromosvod (LPS)'!F37</f>
        <v>0</v>
      </c>
      <c r="BC102" s="139">
        <f>'SO.01 -02 - Hromosvod (LPS)'!F38</f>
        <v>0</v>
      </c>
      <c r="BD102" s="141">
        <f>'SO.01 -02 - Hromosvod (LPS)'!F39</f>
        <v>0</v>
      </c>
      <c r="BE102" s="4"/>
      <c r="BT102" s="142" t="s">
        <v>85</v>
      </c>
      <c r="BV102" s="142" t="s">
        <v>78</v>
      </c>
      <c r="BW102" s="142" t="s">
        <v>107</v>
      </c>
      <c r="BX102" s="142" t="s">
        <v>84</v>
      </c>
      <c r="CL102" s="142" t="s">
        <v>1</v>
      </c>
    </row>
    <row r="103" s="4" customFormat="1" ht="23.25" customHeight="1">
      <c r="A103" s="143" t="s">
        <v>90</v>
      </c>
      <c r="B103" s="71"/>
      <c r="C103" s="133"/>
      <c r="D103" s="133"/>
      <c r="E103" s="134" t="s">
        <v>108</v>
      </c>
      <c r="F103" s="134"/>
      <c r="G103" s="134"/>
      <c r="H103" s="134"/>
      <c r="I103" s="134"/>
      <c r="J103" s="133"/>
      <c r="K103" s="134" t="s">
        <v>109</v>
      </c>
      <c r="L103" s="134"/>
      <c r="M103" s="134"/>
      <c r="N103" s="134"/>
      <c r="O103" s="134"/>
      <c r="P103" s="134"/>
      <c r="Q103" s="134"/>
      <c r="R103" s="134"/>
      <c r="S103" s="134"/>
      <c r="T103" s="134"/>
      <c r="U103" s="134"/>
      <c r="V103" s="134"/>
      <c r="W103" s="134"/>
      <c r="X103" s="134"/>
      <c r="Y103" s="134"/>
      <c r="Z103" s="134"/>
      <c r="AA103" s="134"/>
      <c r="AB103" s="134"/>
      <c r="AC103" s="134"/>
      <c r="AD103" s="134"/>
      <c r="AE103" s="134"/>
      <c r="AF103" s="134"/>
      <c r="AG103" s="136">
        <f>'SO.01 -03 - Vzduchotechnika'!J32</f>
        <v>0</v>
      </c>
      <c r="AH103" s="133"/>
      <c r="AI103" s="133"/>
      <c r="AJ103" s="133"/>
      <c r="AK103" s="133"/>
      <c r="AL103" s="133"/>
      <c r="AM103" s="133"/>
      <c r="AN103" s="136">
        <f>SUM(AG103,AT103)</f>
        <v>0</v>
      </c>
      <c r="AO103" s="133"/>
      <c r="AP103" s="133"/>
      <c r="AQ103" s="137" t="s">
        <v>88</v>
      </c>
      <c r="AR103" s="73"/>
      <c r="AS103" s="138">
        <v>0</v>
      </c>
      <c r="AT103" s="139">
        <f>ROUND(SUM(AV103:AW103),2)</f>
        <v>0</v>
      </c>
      <c r="AU103" s="140">
        <f>'SO.01 -03 - Vzduchotechnika'!P127</f>
        <v>0</v>
      </c>
      <c r="AV103" s="139">
        <f>'SO.01 -03 - Vzduchotechnika'!J35</f>
        <v>0</v>
      </c>
      <c r="AW103" s="139">
        <f>'SO.01 -03 - Vzduchotechnika'!J36</f>
        <v>0</v>
      </c>
      <c r="AX103" s="139">
        <f>'SO.01 -03 - Vzduchotechnika'!J37</f>
        <v>0</v>
      </c>
      <c r="AY103" s="139">
        <f>'SO.01 -03 - Vzduchotechnika'!J38</f>
        <v>0</v>
      </c>
      <c r="AZ103" s="139">
        <f>'SO.01 -03 - Vzduchotechnika'!F35</f>
        <v>0</v>
      </c>
      <c r="BA103" s="139">
        <f>'SO.01 -03 - Vzduchotechnika'!F36</f>
        <v>0</v>
      </c>
      <c r="BB103" s="139">
        <f>'SO.01 -03 - Vzduchotechnika'!F37</f>
        <v>0</v>
      </c>
      <c r="BC103" s="139">
        <f>'SO.01 -03 - Vzduchotechnika'!F38</f>
        <v>0</v>
      </c>
      <c r="BD103" s="141">
        <f>'SO.01 -03 - Vzduchotechnika'!F39</f>
        <v>0</v>
      </c>
      <c r="BE103" s="4"/>
      <c r="BT103" s="142" t="s">
        <v>85</v>
      </c>
      <c r="BV103" s="142" t="s">
        <v>78</v>
      </c>
      <c r="BW103" s="142" t="s">
        <v>110</v>
      </c>
      <c r="BX103" s="142" t="s">
        <v>84</v>
      </c>
      <c r="CL103" s="142" t="s">
        <v>1</v>
      </c>
    </row>
    <row r="104" s="4" customFormat="1" ht="23.25" customHeight="1">
      <c r="A104" s="143" t="s">
        <v>90</v>
      </c>
      <c r="B104" s="71"/>
      <c r="C104" s="133"/>
      <c r="D104" s="133"/>
      <c r="E104" s="134" t="s">
        <v>111</v>
      </c>
      <c r="F104" s="134"/>
      <c r="G104" s="134"/>
      <c r="H104" s="134"/>
      <c r="I104" s="134"/>
      <c r="J104" s="133"/>
      <c r="K104" s="134" t="s">
        <v>112</v>
      </c>
      <c r="L104" s="134"/>
      <c r="M104" s="134"/>
      <c r="N104" s="134"/>
      <c r="O104" s="134"/>
      <c r="P104" s="134"/>
      <c r="Q104" s="134"/>
      <c r="R104" s="134"/>
      <c r="S104" s="134"/>
      <c r="T104" s="134"/>
      <c r="U104" s="134"/>
      <c r="V104" s="134"/>
      <c r="W104" s="134"/>
      <c r="X104" s="134"/>
      <c r="Y104" s="134"/>
      <c r="Z104" s="134"/>
      <c r="AA104" s="134"/>
      <c r="AB104" s="134"/>
      <c r="AC104" s="134"/>
      <c r="AD104" s="134"/>
      <c r="AE104" s="134"/>
      <c r="AF104" s="134"/>
      <c r="AG104" s="136">
        <f>'SO.01 -04 - Vytápění'!J32</f>
        <v>0</v>
      </c>
      <c r="AH104" s="133"/>
      <c r="AI104" s="133"/>
      <c r="AJ104" s="133"/>
      <c r="AK104" s="133"/>
      <c r="AL104" s="133"/>
      <c r="AM104" s="133"/>
      <c r="AN104" s="136">
        <f>SUM(AG104,AT104)</f>
        <v>0</v>
      </c>
      <c r="AO104" s="133"/>
      <c r="AP104" s="133"/>
      <c r="AQ104" s="137" t="s">
        <v>88</v>
      </c>
      <c r="AR104" s="73"/>
      <c r="AS104" s="138">
        <v>0</v>
      </c>
      <c r="AT104" s="139">
        <f>ROUND(SUM(AV104:AW104),2)</f>
        <v>0</v>
      </c>
      <c r="AU104" s="140">
        <f>'SO.01 -04 - Vytápění'!P130</f>
        <v>0</v>
      </c>
      <c r="AV104" s="139">
        <f>'SO.01 -04 - Vytápění'!J35</f>
        <v>0</v>
      </c>
      <c r="AW104" s="139">
        <f>'SO.01 -04 - Vytápění'!J36</f>
        <v>0</v>
      </c>
      <c r="AX104" s="139">
        <f>'SO.01 -04 - Vytápění'!J37</f>
        <v>0</v>
      </c>
      <c r="AY104" s="139">
        <f>'SO.01 -04 - Vytápění'!J38</f>
        <v>0</v>
      </c>
      <c r="AZ104" s="139">
        <f>'SO.01 -04 - Vytápění'!F35</f>
        <v>0</v>
      </c>
      <c r="BA104" s="139">
        <f>'SO.01 -04 - Vytápění'!F36</f>
        <v>0</v>
      </c>
      <c r="BB104" s="139">
        <f>'SO.01 -04 - Vytápění'!F37</f>
        <v>0</v>
      </c>
      <c r="BC104" s="139">
        <f>'SO.01 -04 - Vytápění'!F38</f>
        <v>0</v>
      </c>
      <c r="BD104" s="141">
        <f>'SO.01 -04 - Vytápění'!F39</f>
        <v>0</v>
      </c>
      <c r="BE104" s="4"/>
      <c r="BT104" s="142" t="s">
        <v>85</v>
      </c>
      <c r="BV104" s="142" t="s">
        <v>78</v>
      </c>
      <c r="BW104" s="142" t="s">
        <v>113</v>
      </c>
      <c r="BX104" s="142" t="s">
        <v>84</v>
      </c>
      <c r="CL104" s="142" t="s">
        <v>1</v>
      </c>
    </row>
    <row r="105" s="4" customFormat="1" ht="23.25" customHeight="1">
      <c r="A105" s="143" t="s">
        <v>90</v>
      </c>
      <c r="B105" s="71"/>
      <c r="C105" s="133"/>
      <c r="D105" s="133"/>
      <c r="E105" s="134" t="s">
        <v>114</v>
      </c>
      <c r="F105" s="134"/>
      <c r="G105" s="134"/>
      <c r="H105" s="134"/>
      <c r="I105" s="134"/>
      <c r="J105" s="133"/>
      <c r="K105" s="134" t="s">
        <v>115</v>
      </c>
      <c r="L105" s="134"/>
      <c r="M105" s="134"/>
      <c r="N105" s="134"/>
      <c r="O105" s="134"/>
      <c r="P105" s="134"/>
      <c r="Q105" s="134"/>
      <c r="R105" s="134"/>
      <c r="S105" s="134"/>
      <c r="T105" s="134"/>
      <c r="U105" s="134"/>
      <c r="V105" s="134"/>
      <c r="W105" s="134"/>
      <c r="X105" s="134"/>
      <c r="Y105" s="134"/>
      <c r="Z105" s="134"/>
      <c r="AA105" s="134"/>
      <c r="AB105" s="134"/>
      <c r="AC105" s="134"/>
      <c r="AD105" s="134"/>
      <c r="AE105" s="134"/>
      <c r="AF105" s="134"/>
      <c r="AG105" s="136">
        <f>'SO.01 -05 - Stavební úpra...'!J32</f>
        <v>0</v>
      </c>
      <c r="AH105" s="133"/>
      <c r="AI105" s="133"/>
      <c r="AJ105" s="133"/>
      <c r="AK105" s="133"/>
      <c r="AL105" s="133"/>
      <c r="AM105" s="133"/>
      <c r="AN105" s="136">
        <f>SUM(AG105,AT105)</f>
        <v>0</v>
      </c>
      <c r="AO105" s="133"/>
      <c r="AP105" s="133"/>
      <c r="AQ105" s="137" t="s">
        <v>88</v>
      </c>
      <c r="AR105" s="73"/>
      <c r="AS105" s="138">
        <v>0</v>
      </c>
      <c r="AT105" s="139">
        <f>ROUND(SUM(AV105:AW105),2)</f>
        <v>0</v>
      </c>
      <c r="AU105" s="140">
        <f>'SO.01 -05 - Stavební úpra...'!P146</f>
        <v>0</v>
      </c>
      <c r="AV105" s="139">
        <f>'SO.01 -05 - Stavební úpra...'!J35</f>
        <v>0</v>
      </c>
      <c r="AW105" s="139">
        <f>'SO.01 -05 - Stavební úpra...'!J36</f>
        <v>0</v>
      </c>
      <c r="AX105" s="139">
        <f>'SO.01 -05 - Stavební úpra...'!J37</f>
        <v>0</v>
      </c>
      <c r="AY105" s="139">
        <f>'SO.01 -05 - Stavební úpra...'!J38</f>
        <v>0</v>
      </c>
      <c r="AZ105" s="139">
        <f>'SO.01 -05 - Stavební úpra...'!F35</f>
        <v>0</v>
      </c>
      <c r="BA105" s="139">
        <f>'SO.01 -05 - Stavební úpra...'!F36</f>
        <v>0</v>
      </c>
      <c r="BB105" s="139">
        <f>'SO.01 -05 - Stavební úpra...'!F37</f>
        <v>0</v>
      </c>
      <c r="BC105" s="139">
        <f>'SO.01 -05 - Stavební úpra...'!F38</f>
        <v>0</v>
      </c>
      <c r="BD105" s="141">
        <f>'SO.01 -05 - Stavební úpra...'!F39</f>
        <v>0</v>
      </c>
      <c r="BE105" s="4"/>
      <c r="BT105" s="142" t="s">
        <v>85</v>
      </c>
      <c r="BV105" s="142" t="s">
        <v>78</v>
      </c>
      <c r="BW105" s="142" t="s">
        <v>116</v>
      </c>
      <c r="BX105" s="142" t="s">
        <v>84</v>
      </c>
      <c r="CL105" s="142" t="s">
        <v>1</v>
      </c>
    </row>
    <row r="106" s="4" customFormat="1" ht="23.25" customHeight="1">
      <c r="A106" s="143" t="s">
        <v>90</v>
      </c>
      <c r="B106" s="71"/>
      <c r="C106" s="133"/>
      <c r="D106" s="133"/>
      <c r="E106" s="134" t="s">
        <v>117</v>
      </c>
      <c r="F106" s="134"/>
      <c r="G106" s="134"/>
      <c r="H106" s="134"/>
      <c r="I106" s="134"/>
      <c r="J106" s="133"/>
      <c r="K106" s="134" t="s">
        <v>118</v>
      </c>
      <c r="L106" s="134"/>
      <c r="M106" s="134"/>
      <c r="N106" s="134"/>
      <c r="O106" s="134"/>
      <c r="P106" s="134"/>
      <c r="Q106" s="134"/>
      <c r="R106" s="134"/>
      <c r="S106" s="134"/>
      <c r="T106" s="134"/>
      <c r="U106" s="134"/>
      <c r="V106" s="134"/>
      <c r="W106" s="134"/>
      <c r="X106" s="134"/>
      <c r="Y106" s="134"/>
      <c r="Z106" s="134"/>
      <c r="AA106" s="134"/>
      <c r="AB106" s="134"/>
      <c r="AC106" s="134"/>
      <c r="AD106" s="134"/>
      <c r="AE106" s="134"/>
      <c r="AF106" s="134"/>
      <c r="AG106" s="136">
        <f>'SO.01 -06 - Vnitřní kanal...'!J32</f>
        <v>0</v>
      </c>
      <c r="AH106" s="133"/>
      <c r="AI106" s="133"/>
      <c r="AJ106" s="133"/>
      <c r="AK106" s="133"/>
      <c r="AL106" s="133"/>
      <c r="AM106" s="133"/>
      <c r="AN106" s="136">
        <f>SUM(AG106,AT106)</f>
        <v>0</v>
      </c>
      <c r="AO106" s="133"/>
      <c r="AP106" s="133"/>
      <c r="AQ106" s="137" t="s">
        <v>88</v>
      </c>
      <c r="AR106" s="73"/>
      <c r="AS106" s="138">
        <v>0</v>
      </c>
      <c r="AT106" s="139">
        <f>ROUND(SUM(AV106:AW106),2)</f>
        <v>0</v>
      </c>
      <c r="AU106" s="140">
        <f>'SO.01 -06 - Vnitřní kanal...'!P130</f>
        <v>0</v>
      </c>
      <c r="AV106" s="139">
        <f>'SO.01 -06 - Vnitřní kanal...'!J35</f>
        <v>0</v>
      </c>
      <c r="AW106" s="139">
        <f>'SO.01 -06 - Vnitřní kanal...'!J36</f>
        <v>0</v>
      </c>
      <c r="AX106" s="139">
        <f>'SO.01 -06 - Vnitřní kanal...'!J37</f>
        <v>0</v>
      </c>
      <c r="AY106" s="139">
        <f>'SO.01 -06 - Vnitřní kanal...'!J38</f>
        <v>0</v>
      </c>
      <c r="AZ106" s="139">
        <f>'SO.01 -06 - Vnitřní kanal...'!F35</f>
        <v>0</v>
      </c>
      <c r="BA106" s="139">
        <f>'SO.01 -06 - Vnitřní kanal...'!F36</f>
        <v>0</v>
      </c>
      <c r="BB106" s="139">
        <f>'SO.01 -06 - Vnitřní kanal...'!F37</f>
        <v>0</v>
      </c>
      <c r="BC106" s="139">
        <f>'SO.01 -06 - Vnitřní kanal...'!F38</f>
        <v>0</v>
      </c>
      <c r="BD106" s="141">
        <f>'SO.01 -06 - Vnitřní kanal...'!F39</f>
        <v>0</v>
      </c>
      <c r="BE106" s="4"/>
      <c r="BT106" s="142" t="s">
        <v>85</v>
      </c>
      <c r="BV106" s="142" t="s">
        <v>78</v>
      </c>
      <c r="BW106" s="142" t="s">
        <v>119</v>
      </c>
      <c r="BX106" s="142" t="s">
        <v>84</v>
      </c>
      <c r="CL106" s="142" t="s">
        <v>1</v>
      </c>
    </row>
    <row r="107" s="4" customFormat="1" ht="23.25" customHeight="1">
      <c r="A107" s="143" t="s">
        <v>90</v>
      </c>
      <c r="B107" s="71"/>
      <c r="C107" s="133"/>
      <c r="D107" s="133"/>
      <c r="E107" s="134" t="s">
        <v>120</v>
      </c>
      <c r="F107" s="134"/>
      <c r="G107" s="134"/>
      <c r="H107" s="134"/>
      <c r="I107" s="134"/>
      <c r="J107" s="133"/>
      <c r="K107" s="134" t="s">
        <v>121</v>
      </c>
      <c r="L107" s="134"/>
      <c r="M107" s="134"/>
      <c r="N107" s="134"/>
      <c r="O107" s="134"/>
      <c r="P107" s="134"/>
      <c r="Q107" s="134"/>
      <c r="R107" s="134"/>
      <c r="S107" s="134"/>
      <c r="T107" s="134"/>
      <c r="U107" s="134"/>
      <c r="V107" s="134"/>
      <c r="W107" s="134"/>
      <c r="X107" s="134"/>
      <c r="Y107" s="134"/>
      <c r="Z107" s="134"/>
      <c r="AA107" s="134"/>
      <c r="AB107" s="134"/>
      <c r="AC107" s="134"/>
      <c r="AD107" s="134"/>
      <c r="AE107" s="134"/>
      <c r="AF107" s="134"/>
      <c r="AG107" s="136">
        <f>'SO.01 -07 - VRN'!J32</f>
        <v>0</v>
      </c>
      <c r="AH107" s="133"/>
      <c r="AI107" s="133"/>
      <c r="AJ107" s="133"/>
      <c r="AK107" s="133"/>
      <c r="AL107" s="133"/>
      <c r="AM107" s="133"/>
      <c r="AN107" s="136">
        <f>SUM(AG107,AT107)</f>
        <v>0</v>
      </c>
      <c r="AO107" s="133"/>
      <c r="AP107" s="133"/>
      <c r="AQ107" s="137" t="s">
        <v>88</v>
      </c>
      <c r="AR107" s="73"/>
      <c r="AS107" s="138">
        <v>0</v>
      </c>
      <c r="AT107" s="139">
        <f>ROUND(SUM(AV107:AW107),2)</f>
        <v>0</v>
      </c>
      <c r="AU107" s="140">
        <f>'SO.01 -07 - VRN'!P128</f>
        <v>0</v>
      </c>
      <c r="AV107" s="139">
        <f>'SO.01 -07 - VRN'!J35</f>
        <v>0</v>
      </c>
      <c r="AW107" s="139">
        <f>'SO.01 -07 - VRN'!J36</f>
        <v>0</v>
      </c>
      <c r="AX107" s="139">
        <f>'SO.01 -07 - VRN'!J37</f>
        <v>0</v>
      </c>
      <c r="AY107" s="139">
        <f>'SO.01 -07 - VRN'!J38</f>
        <v>0</v>
      </c>
      <c r="AZ107" s="139">
        <f>'SO.01 -07 - VRN'!F35</f>
        <v>0</v>
      </c>
      <c r="BA107" s="139">
        <f>'SO.01 -07 - VRN'!F36</f>
        <v>0</v>
      </c>
      <c r="BB107" s="139">
        <f>'SO.01 -07 - VRN'!F37</f>
        <v>0</v>
      </c>
      <c r="BC107" s="139">
        <f>'SO.01 -07 - VRN'!F38</f>
        <v>0</v>
      </c>
      <c r="BD107" s="141">
        <f>'SO.01 -07 - VRN'!F39</f>
        <v>0</v>
      </c>
      <c r="BE107" s="4"/>
      <c r="BT107" s="142" t="s">
        <v>85</v>
      </c>
      <c r="BV107" s="142" t="s">
        <v>78</v>
      </c>
      <c r="BW107" s="142" t="s">
        <v>122</v>
      </c>
      <c r="BX107" s="142" t="s">
        <v>84</v>
      </c>
      <c r="CL107" s="142" t="s">
        <v>1</v>
      </c>
    </row>
    <row r="108" s="7" customFormat="1" ht="16.5" customHeight="1">
      <c r="A108" s="7"/>
      <c r="B108" s="120"/>
      <c r="C108" s="121"/>
      <c r="D108" s="122" t="s">
        <v>123</v>
      </c>
      <c r="E108" s="122"/>
      <c r="F108" s="122"/>
      <c r="G108" s="122"/>
      <c r="H108" s="122"/>
      <c r="I108" s="123"/>
      <c r="J108" s="122" t="s">
        <v>124</v>
      </c>
      <c r="K108" s="122"/>
      <c r="L108" s="122"/>
      <c r="M108" s="122"/>
      <c r="N108" s="122"/>
      <c r="O108" s="122"/>
      <c r="P108" s="122"/>
      <c r="Q108" s="122"/>
      <c r="R108" s="122"/>
      <c r="S108" s="122"/>
      <c r="T108" s="122"/>
      <c r="U108" s="122"/>
      <c r="V108" s="122"/>
      <c r="W108" s="122"/>
      <c r="X108" s="122"/>
      <c r="Y108" s="122"/>
      <c r="Z108" s="122"/>
      <c r="AA108" s="122"/>
      <c r="AB108" s="122"/>
      <c r="AC108" s="122"/>
      <c r="AD108" s="122"/>
      <c r="AE108" s="122"/>
      <c r="AF108" s="122"/>
      <c r="AG108" s="124">
        <f>ROUND(AG109,2)</f>
        <v>0</v>
      </c>
      <c r="AH108" s="123"/>
      <c r="AI108" s="123"/>
      <c r="AJ108" s="123"/>
      <c r="AK108" s="123"/>
      <c r="AL108" s="123"/>
      <c r="AM108" s="123"/>
      <c r="AN108" s="125">
        <f>SUM(AG108,AT108)</f>
        <v>0</v>
      </c>
      <c r="AO108" s="123"/>
      <c r="AP108" s="123"/>
      <c r="AQ108" s="126" t="s">
        <v>82</v>
      </c>
      <c r="AR108" s="127"/>
      <c r="AS108" s="128">
        <f>ROUND(AS109,2)</f>
        <v>0</v>
      </c>
      <c r="AT108" s="129">
        <f>ROUND(SUM(AV108:AW108),2)</f>
        <v>0</v>
      </c>
      <c r="AU108" s="130">
        <f>ROUND(AU109,5)</f>
        <v>0</v>
      </c>
      <c r="AV108" s="129">
        <f>ROUND(AZ108*L29,2)</f>
        <v>0</v>
      </c>
      <c r="AW108" s="129">
        <f>ROUND(BA108*L30,2)</f>
        <v>0</v>
      </c>
      <c r="AX108" s="129">
        <f>ROUND(BB108*L29,2)</f>
        <v>0</v>
      </c>
      <c r="AY108" s="129">
        <f>ROUND(BC108*L30,2)</f>
        <v>0</v>
      </c>
      <c r="AZ108" s="129">
        <f>ROUND(AZ109,2)</f>
        <v>0</v>
      </c>
      <c r="BA108" s="129">
        <f>ROUND(BA109,2)</f>
        <v>0</v>
      </c>
      <c r="BB108" s="129">
        <f>ROUND(BB109,2)</f>
        <v>0</v>
      </c>
      <c r="BC108" s="129">
        <f>ROUND(BC109,2)</f>
        <v>0</v>
      </c>
      <c r="BD108" s="131">
        <f>ROUND(BD109,2)</f>
        <v>0</v>
      </c>
      <c r="BE108" s="7"/>
      <c r="BS108" s="132" t="s">
        <v>75</v>
      </c>
      <c r="BT108" s="132" t="s">
        <v>83</v>
      </c>
      <c r="BU108" s="132" t="s">
        <v>77</v>
      </c>
      <c r="BV108" s="132" t="s">
        <v>78</v>
      </c>
      <c r="BW108" s="132" t="s">
        <v>125</v>
      </c>
      <c r="BX108" s="132" t="s">
        <v>5</v>
      </c>
      <c r="CL108" s="132" t="s">
        <v>1</v>
      </c>
      <c r="CM108" s="132" t="s">
        <v>85</v>
      </c>
    </row>
    <row r="109" s="4" customFormat="1" ht="23.25" customHeight="1">
      <c r="A109" s="143" t="s">
        <v>90</v>
      </c>
      <c r="B109" s="71"/>
      <c r="C109" s="133"/>
      <c r="D109" s="133"/>
      <c r="E109" s="134" t="s">
        <v>126</v>
      </c>
      <c r="F109" s="134"/>
      <c r="G109" s="134"/>
      <c r="H109" s="134"/>
      <c r="I109" s="134"/>
      <c r="J109" s="133"/>
      <c r="K109" s="134" t="s">
        <v>127</v>
      </c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4"/>
      <c r="AA109" s="134"/>
      <c r="AB109" s="134"/>
      <c r="AC109" s="134"/>
      <c r="AD109" s="134"/>
      <c r="AE109" s="134"/>
      <c r="AF109" s="134"/>
      <c r="AG109" s="136">
        <f>'SO.02 -01 - Osobní výtah'!J32</f>
        <v>0</v>
      </c>
      <c r="AH109" s="133"/>
      <c r="AI109" s="133"/>
      <c r="AJ109" s="133"/>
      <c r="AK109" s="133"/>
      <c r="AL109" s="133"/>
      <c r="AM109" s="133"/>
      <c r="AN109" s="136">
        <f>SUM(AG109,AT109)</f>
        <v>0</v>
      </c>
      <c r="AO109" s="133"/>
      <c r="AP109" s="133"/>
      <c r="AQ109" s="137" t="s">
        <v>88</v>
      </c>
      <c r="AR109" s="73"/>
      <c r="AS109" s="138">
        <v>0</v>
      </c>
      <c r="AT109" s="139">
        <f>ROUND(SUM(AV109:AW109),2)</f>
        <v>0</v>
      </c>
      <c r="AU109" s="140">
        <f>'SO.02 -01 - Osobní výtah'!P120</f>
        <v>0</v>
      </c>
      <c r="AV109" s="139">
        <f>'SO.02 -01 - Osobní výtah'!J35</f>
        <v>0</v>
      </c>
      <c r="AW109" s="139">
        <f>'SO.02 -01 - Osobní výtah'!J36</f>
        <v>0</v>
      </c>
      <c r="AX109" s="139">
        <f>'SO.02 -01 - Osobní výtah'!J37</f>
        <v>0</v>
      </c>
      <c r="AY109" s="139">
        <f>'SO.02 -01 - Osobní výtah'!J38</f>
        <v>0</v>
      </c>
      <c r="AZ109" s="139">
        <f>'SO.02 -01 - Osobní výtah'!F35</f>
        <v>0</v>
      </c>
      <c r="BA109" s="139">
        <f>'SO.02 -01 - Osobní výtah'!F36</f>
        <v>0</v>
      </c>
      <c r="BB109" s="139">
        <f>'SO.02 -01 - Osobní výtah'!F37</f>
        <v>0</v>
      </c>
      <c r="BC109" s="139">
        <f>'SO.02 -01 - Osobní výtah'!F38</f>
        <v>0</v>
      </c>
      <c r="BD109" s="141">
        <f>'SO.02 -01 - Osobní výtah'!F39</f>
        <v>0</v>
      </c>
      <c r="BE109" s="4"/>
      <c r="BT109" s="142" t="s">
        <v>85</v>
      </c>
      <c r="BV109" s="142" t="s">
        <v>78</v>
      </c>
      <c r="BW109" s="142" t="s">
        <v>128</v>
      </c>
      <c r="BX109" s="142" t="s">
        <v>125</v>
      </c>
      <c r="CL109" s="142" t="s">
        <v>1</v>
      </c>
    </row>
    <row r="110" s="7" customFormat="1" ht="24.75" customHeight="1">
      <c r="A110" s="7"/>
      <c r="B110" s="120"/>
      <c r="C110" s="121"/>
      <c r="D110" s="122" t="s">
        <v>129</v>
      </c>
      <c r="E110" s="122"/>
      <c r="F110" s="122"/>
      <c r="G110" s="122"/>
      <c r="H110" s="122"/>
      <c r="I110" s="123"/>
      <c r="J110" s="122" t="s">
        <v>130</v>
      </c>
      <c r="K110" s="122"/>
      <c r="L110" s="122"/>
      <c r="M110" s="122"/>
      <c r="N110" s="122"/>
      <c r="O110" s="122"/>
      <c r="P110" s="122"/>
      <c r="Q110" s="122"/>
      <c r="R110" s="122"/>
      <c r="S110" s="122"/>
      <c r="T110" s="122"/>
      <c r="U110" s="122"/>
      <c r="V110" s="122"/>
      <c r="W110" s="122"/>
      <c r="X110" s="122"/>
      <c r="Y110" s="122"/>
      <c r="Z110" s="122"/>
      <c r="AA110" s="122"/>
      <c r="AB110" s="122"/>
      <c r="AC110" s="122"/>
      <c r="AD110" s="122"/>
      <c r="AE110" s="122"/>
      <c r="AF110" s="122"/>
      <c r="AG110" s="124">
        <f>ROUND(SUM(AG111:AG114),2)</f>
        <v>0</v>
      </c>
      <c r="AH110" s="123"/>
      <c r="AI110" s="123"/>
      <c r="AJ110" s="123"/>
      <c r="AK110" s="123"/>
      <c r="AL110" s="123"/>
      <c r="AM110" s="123"/>
      <c r="AN110" s="125">
        <f>SUM(AG110,AT110)</f>
        <v>0</v>
      </c>
      <c r="AO110" s="123"/>
      <c r="AP110" s="123"/>
      <c r="AQ110" s="126" t="s">
        <v>82</v>
      </c>
      <c r="AR110" s="127"/>
      <c r="AS110" s="128">
        <f>ROUND(SUM(AS111:AS114),2)</f>
        <v>0</v>
      </c>
      <c r="AT110" s="129">
        <f>ROUND(SUM(AV110:AW110),2)</f>
        <v>0</v>
      </c>
      <c r="AU110" s="130">
        <f>ROUND(SUM(AU111:AU114),5)</f>
        <v>0</v>
      </c>
      <c r="AV110" s="129">
        <f>ROUND(AZ110*L29,2)</f>
        <v>0</v>
      </c>
      <c r="AW110" s="129">
        <f>ROUND(BA110*L30,2)</f>
        <v>0</v>
      </c>
      <c r="AX110" s="129">
        <f>ROUND(BB110*L29,2)</f>
        <v>0</v>
      </c>
      <c r="AY110" s="129">
        <f>ROUND(BC110*L30,2)</f>
        <v>0</v>
      </c>
      <c r="AZ110" s="129">
        <f>ROUND(SUM(AZ111:AZ114),2)</f>
        <v>0</v>
      </c>
      <c r="BA110" s="129">
        <f>ROUND(SUM(BA111:BA114),2)</f>
        <v>0</v>
      </c>
      <c r="BB110" s="129">
        <f>ROUND(SUM(BB111:BB114),2)</f>
        <v>0</v>
      </c>
      <c r="BC110" s="129">
        <f>ROUND(SUM(BC111:BC114),2)</f>
        <v>0</v>
      </c>
      <c r="BD110" s="131">
        <f>ROUND(SUM(BD111:BD114),2)</f>
        <v>0</v>
      </c>
      <c r="BE110" s="7"/>
      <c r="BS110" s="132" t="s">
        <v>75</v>
      </c>
      <c r="BT110" s="132" t="s">
        <v>83</v>
      </c>
      <c r="BU110" s="132" t="s">
        <v>77</v>
      </c>
      <c r="BV110" s="132" t="s">
        <v>78</v>
      </c>
      <c r="BW110" s="132" t="s">
        <v>131</v>
      </c>
      <c r="BX110" s="132" t="s">
        <v>5</v>
      </c>
      <c r="CL110" s="132" t="s">
        <v>1</v>
      </c>
      <c r="CM110" s="132" t="s">
        <v>85</v>
      </c>
    </row>
    <row r="111" s="4" customFormat="1" ht="23.25" customHeight="1">
      <c r="A111" s="143" t="s">
        <v>90</v>
      </c>
      <c r="B111" s="71"/>
      <c r="C111" s="133"/>
      <c r="D111" s="133"/>
      <c r="E111" s="134" t="s">
        <v>132</v>
      </c>
      <c r="F111" s="134"/>
      <c r="G111" s="134"/>
      <c r="H111" s="134"/>
      <c r="I111" s="134"/>
      <c r="J111" s="133"/>
      <c r="K111" s="134" t="s">
        <v>133</v>
      </c>
      <c r="L111" s="134"/>
      <c r="M111" s="134"/>
      <c r="N111" s="134"/>
      <c r="O111" s="134"/>
      <c r="P111" s="134"/>
      <c r="Q111" s="134"/>
      <c r="R111" s="134"/>
      <c r="S111" s="134"/>
      <c r="T111" s="134"/>
      <c r="U111" s="134"/>
      <c r="V111" s="134"/>
      <c r="W111" s="134"/>
      <c r="X111" s="134"/>
      <c r="Y111" s="134"/>
      <c r="Z111" s="134"/>
      <c r="AA111" s="134"/>
      <c r="AB111" s="134"/>
      <c r="AC111" s="134"/>
      <c r="AD111" s="134"/>
      <c r="AE111" s="134"/>
      <c r="AF111" s="134"/>
      <c r="AG111" s="136">
        <f>'SO.03 -01 - Elektroinstalace'!J32</f>
        <v>0</v>
      </c>
      <c r="AH111" s="133"/>
      <c r="AI111" s="133"/>
      <c r="AJ111" s="133"/>
      <c r="AK111" s="133"/>
      <c r="AL111" s="133"/>
      <c r="AM111" s="133"/>
      <c r="AN111" s="136">
        <f>SUM(AG111,AT111)</f>
        <v>0</v>
      </c>
      <c r="AO111" s="133"/>
      <c r="AP111" s="133"/>
      <c r="AQ111" s="137" t="s">
        <v>88</v>
      </c>
      <c r="AR111" s="73"/>
      <c r="AS111" s="138">
        <v>0</v>
      </c>
      <c r="AT111" s="139">
        <f>ROUND(SUM(AV111:AW111),2)</f>
        <v>0</v>
      </c>
      <c r="AU111" s="140">
        <f>'SO.03 -01 - Elektroinstalace'!P123</f>
        <v>0</v>
      </c>
      <c r="AV111" s="139">
        <f>'SO.03 -01 - Elektroinstalace'!J35</f>
        <v>0</v>
      </c>
      <c r="AW111" s="139">
        <f>'SO.03 -01 - Elektroinstalace'!J36</f>
        <v>0</v>
      </c>
      <c r="AX111" s="139">
        <f>'SO.03 -01 - Elektroinstalace'!J37</f>
        <v>0</v>
      </c>
      <c r="AY111" s="139">
        <f>'SO.03 -01 - Elektroinstalace'!J38</f>
        <v>0</v>
      </c>
      <c r="AZ111" s="139">
        <f>'SO.03 -01 - Elektroinstalace'!F35</f>
        <v>0</v>
      </c>
      <c r="BA111" s="139">
        <f>'SO.03 -01 - Elektroinstalace'!F36</f>
        <v>0</v>
      </c>
      <c r="BB111" s="139">
        <f>'SO.03 -01 - Elektroinstalace'!F37</f>
        <v>0</v>
      </c>
      <c r="BC111" s="139">
        <f>'SO.03 -01 - Elektroinstalace'!F38</f>
        <v>0</v>
      </c>
      <c r="BD111" s="141">
        <f>'SO.03 -01 - Elektroinstalace'!F39</f>
        <v>0</v>
      </c>
      <c r="BE111" s="4"/>
      <c r="BT111" s="142" t="s">
        <v>85</v>
      </c>
      <c r="BV111" s="142" t="s">
        <v>78</v>
      </c>
      <c r="BW111" s="142" t="s">
        <v>134</v>
      </c>
      <c r="BX111" s="142" t="s">
        <v>131</v>
      </c>
      <c r="CL111" s="142" t="s">
        <v>1</v>
      </c>
    </row>
    <row r="112" s="4" customFormat="1" ht="23.25" customHeight="1">
      <c r="A112" s="143" t="s">
        <v>90</v>
      </c>
      <c r="B112" s="71"/>
      <c r="C112" s="133"/>
      <c r="D112" s="133"/>
      <c r="E112" s="134" t="s">
        <v>135</v>
      </c>
      <c r="F112" s="134"/>
      <c r="G112" s="134"/>
      <c r="H112" s="134"/>
      <c r="I112" s="134"/>
      <c r="J112" s="133"/>
      <c r="K112" s="134" t="s">
        <v>136</v>
      </c>
      <c r="L112" s="134"/>
      <c r="M112" s="134"/>
      <c r="N112" s="134"/>
      <c r="O112" s="134"/>
      <c r="P112" s="134"/>
      <c r="Q112" s="134"/>
      <c r="R112" s="134"/>
      <c r="S112" s="134"/>
      <c r="T112" s="134"/>
      <c r="U112" s="134"/>
      <c r="V112" s="134"/>
      <c r="W112" s="134"/>
      <c r="X112" s="134"/>
      <c r="Y112" s="134"/>
      <c r="Z112" s="134"/>
      <c r="AA112" s="134"/>
      <c r="AB112" s="134"/>
      <c r="AC112" s="134"/>
      <c r="AD112" s="134"/>
      <c r="AE112" s="134"/>
      <c r="AF112" s="134"/>
      <c r="AG112" s="136">
        <f>'SO.03 -02 - Vytápění tříd...'!J32</f>
        <v>0</v>
      </c>
      <c r="AH112" s="133"/>
      <c r="AI112" s="133"/>
      <c r="AJ112" s="133"/>
      <c r="AK112" s="133"/>
      <c r="AL112" s="133"/>
      <c r="AM112" s="133"/>
      <c r="AN112" s="136">
        <f>SUM(AG112,AT112)</f>
        <v>0</v>
      </c>
      <c r="AO112" s="133"/>
      <c r="AP112" s="133"/>
      <c r="AQ112" s="137" t="s">
        <v>88</v>
      </c>
      <c r="AR112" s="73"/>
      <c r="AS112" s="138">
        <v>0</v>
      </c>
      <c r="AT112" s="139">
        <f>ROUND(SUM(AV112:AW112),2)</f>
        <v>0</v>
      </c>
      <c r="AU112" s="140">
        <f>'SO.03 -02 - Vytápění tříd...'!P125</f>
        <v>0</v>
      </c>
      <c r="AV112" s="139">
        <f>'SO.03 -02 - Vytápění tříd...'!J35</f>
        <v>0</v>
      </c>
      <c r="AW112" s="139">
        <f>'SO.03 -02 - Vytápění tříd...'!J36</f>
        <v>0</v>
      </c>
      <c r="AX112" s="139">
        <f>'SO.03 -02 - Vytápění tříd...'!J37</f>
        <v>0</v>
      </c>
      <c r="AY112" s="139">
        <f>'SO.03 -02 - Vytápění tříd...'!J38</f>
        <v>0</v>
      </c>
      <c r="AZ112" s="139">
        <f>'SO.03 -02 - Vytápění tříd...'!F35</f>
        <v>0</v>
      </c>
      <c r="BA112" s="139">
        <f>'SO.03 -02 - Vytápění tříd...'!F36</f>
        <v>0</v>
      </c>
      <c r="BB112" s="139">
        <f>'SO.03 -02 - Vytápění tříd...'!F37</f>
        <v>0</v>
      </c>
      <c r="BC112" s="139">
        <f>'SO.03 -02 - Vytápění tříd...'!F38</f>
        <v>0</v>
      </c>
      <c r="BD112" s="141">
        <f>'SO.03 -02 - Vytápění tříd...'!F39</f>
        <v>0</v>
      </c>
      <c r="BE112" s="4"/>
      <c r="BT112" s="142" t="s">
        <v>85</v>
      </c>
      <c r="BV112" s="142" t="s">
        <v>78</v>
      </c>
      <c r="BW112" s="142" t="s">
        <v>137</v>
      </c>
      <c r="BX112" s="142" t="s">
        <v>131</v>
      </c>
      <c r="CL112" s="142" t="s">
        <v>1</v>
      </c>
    </row>
    <row r="113" s="4" customFormat="1" ht="23.25" customHeight="1">
      <c r="A113" s="143" t="s">
        <v>90</v>
      </c>
      <c r="B113" s="71"/>
      <c r="C113" s="133"/>
      <c r="D113" s="133"/>
      <c r="E113" s="134" t="s">
        <v>138</v>
      </c>
      <c r="F113" s="134"/>
      <c r="G113" s="134"/>
      <c r="H113" s="134"/>
      <c r="I113" s="134"/>
      <c r="J113" s="133"/>
      <c r="K113" s="134" t="s">
        <v>139</v>
      </c>
      <c r="L113" s="134"/>
      <c r="M113" s="134"/>
      <c r="N113" s="134"/>
      <c r="O113" s="134"/>
      <c r="P113" s="134"/>
      <c r="Q113" s="134"/>
      <c r="R113" s="134"/>
      <c r="S113" s="134"/>
      <c r="T113" s="134"/>
      <c r="U113" s="134"/>
      <c r="V113" s="134"/>
      <c r="W113" s="134"/>
      <c r="X113" s="134"/>
      <c r="Y113" s="134"/>
      <c r="Z113" s="134"/>
      <c r="AA113" s="134"/>
      <c r="AB113" s="134"/>
      <c r="AC113" s="134"/>
      <c r="AD113" s="134"/>
      <c r="AE113" s="134"/>
      <c r="AF113" s="134"/>
      <c r="AG113" s="136">
        <f>'SO.03 -03 - Stavební úpra...'!J32</f>
        <v>0</v>
      </c>
      <c r="AH113" s="133"/>
      <c r="AI113" s="133"/>
      <c r="AJ113" s="133"/>
      <c r="AK113" s="133"/>
      <c r="AL113" s="133"/>
      <c r="AM113" s="133"/>
      <c r="AN113" s="136">
        <f>SUM(AG113,AT113)</f>
        <v>0</v>
      </c>
      <c r="AO113" s="133"/>
      <c r="AP113" s="133"/>
      <c r="AQ113" s="137" t="s">
        <v>88</v>
      </c>
      <c r="AR113" s="73"/>
      <c r="AS113" s="138">
        <v>0</v>
      </c>
      <c r="AT113" s="139">
        <f>ROUND(SUM(AV113:AW113),2)</f>
        <v>0</v>
      </c>
      <c r="AU113" s="140">
        <f>'SO.03 -03 - Stavební úpra...'!P132</f>
        <v>0</v>
      </c>
      <c r="AV113" s="139">
        <f>'SO.03 -03 - Stavební úpra...'!J35</f>
        <v>0</v>
      </c>
      <c r="AW113" s="139">
        <f>'SO.03 -03 - Stavební úpra...'!J36</f>
        <v>0</v>
      </c>
      <c r="AX113" s="139">
        <f>'SO.03 -03 - Stavební úpra...'!J37</f>
        <v>0</v>
      </c>
      <c r="AY113" s="139">
        <f>'SO.03 -03 - Stavební úpra...'!J38</f>
        <v>0</v>
      </c>
      <c r="AZ113" s="139">
        <f>'SO.03 -03 - Stavební úpra...'!F35</f>
        <v>0</v>
      </c>
      <c r="BA113" s="139">
        <f>'SO.03 -03 - Stavební úpra...'!F36</f>
        <v>0</v>
      </c>
      <c r="BB113" s="139">
        <f>'SO.03 -03 - Stavební úpra...'!F37</f>
        <v>0</v>
      </c>
      <c r="BC113" s="139">
        <f>'SO.03 -03 - Stavební úpra...'!F38</f>
        <v>0</v>
      </c>
      <c r="BD113" s="141">
        <f>'SO.03 -03 - Stavební úpra...'!F39</f>
        <v>0</v>
      </c>
      <c r="BE113" s="4"/>
      <c r="BT113" s="142" t="s">
        <v>85</v>
      </c>
      <c r="BV113" s="142" t="s">
        <v>78</v>
      </c>
      <c r="BW113" s="142" t="s">
        <v>140</v>
      </c>
      <c r="BX113" s="142" t="s">
        <v>131</v>
      </c>
      <c r="CL113" s="142" t="s">
        <v>1</v>
      </c>
    </row>
    <row r="114" s="4" customFormat="1" ht="23.25" customHeight="1">
      <c r="A114" s="143" t="s">
        <v>90</v>
      </c>
      <c r="B114" s="71"/>
      <c r="C114" s="133"/>
      <c r="D114" s="133"/>
      <c r="E114" s="134" t="s">
        <v>141</v>
      </c>
      <c r="F114" s="134"/>
      <c r="G114" s="134"/>
      <c r="H114" s="134"/>
      <c r="I114" s="134"/>
      <c r="J114" s="133"/>
      <c r="K114" s="134" t="s">
        <v>142</v>
      </c>
      <c r="L114" s="134"/>
      <c r="M114" s="134"/>
      <c r="N114" s="134"/>
      <c r="O114" s="134"/>
      <c r="P114" s="134"/>
      <c r="Q114" s="134"/>
      <c r="R114" s="134"/>
      <c r="S114" s="134"/>
      <c r="T114" s="134"/>
      <c r="U114" s="134"/>
      <c r="V114" s="134"/>
      <c r="W114" s="134"/>
      <c r="X114" s="134"/>
      <c r="Y114" s="134"/>
      <c r="Z114" s="134"/>
      <c r="AA114" s="134"/>
      <c r="AB114" s="134"/>
      <c r="AC114" s="134"/>
      <c r="AD114" s="134"/>
      <c r="AE114" s="134"/>
      <c r="AF114" s="134"/>
      <c r="AG114" s="136">
        <f>'SO.03 -04 - Slaboproud + ...'!J32</f>
        <v>0</v>
      </c>
      <c r="AH114" s="133"/>
      <c r="AI114" s="133"/>
      <c r="AJ114" s="133"/>
      <c r="AK114" s="133"/>
      <c r="AL114" s="133"/>
      <c r="AM114" s="133"/>
      <c r="AN114" s="136">
        <f>SUM(AG114,AT114)</f>
        <v>0</v>
      </c>
      <c r="AO114" s="133"/>
      <c r="AP114" s="133"/>
      <c r="AQ114" s="137" t="s">
        <v>88</v>
      </c>
      <c r="AR114" s="73"/>
      <c r="AS114" s="138">
        <v>0</v>
      </c>
      <c r="AT114" s="139">
        <f>ROUND(SUM(AV114:AW114),2)</f>
        <v>0</v>
      </c>
      <c r="AU114" s="140">
        <f>'SO.03 -04 - Slaboproud + ...'!P127</f>
        <v>0</v>
      </c>
      <c r="AV114" s="139">
        <f>'SO.03 -04 - Slaboproud + ...'!J35</f>
        <v>0</v>
      </c>
      <c r="AW114" s="139">
        <f>'SO.03 -04 - Slaboproud + ...'!J36</f>
        <v>0</v>
      </c>
      <c r="AX114" s="139">
        <f>'SO.03 -04 - Slaboproud + ...'!J37</f>
        <v>0</v>
      </c>
      <c r="AY114" s="139">
        <f>'SO.03 -04 - Slaboproud + ...'!J38</f>
        <v>0</v>
      </c>
      <c r="AZ114" s="139">
        <f>'SO.03 -04 - Slaboproud + ...'!F35</f>
        <v>0</v>
      </c>
      <c r="BA114" s="139">
        <f>'SO.03 -04 - Slaboproud + ...'!F36</f>
        <v>0</v>
      </c>
      <c r="BB114" s="139">
        <f>'SO.03 -04 - Slaboproud + ...'!F37</f>
        <v>0</v>
      </c>
      <c r="BC114" s="139">
        <f>'SO.03 -04 - Slaboproud + ...'!F38</f>
        <v>0</v>
      </c>
      <c r="BD114" s="141">
        <f>'SO.03 -04 - Slaboproud + ...'!F39</f>
        <v>0</v>
      </c>
      <c r="BE114" s="4"/>
      <c r="BT114" s="142" t="s">
        <v>85</v>
      </c>
      <c r="BV114" s="142" t="s">
        <v>78</v>
      </c>
      <c r="BW114" s="142" t="s">
        <v>143</v>
      </c>
      <c r="BX114" s="142" t="s">
        <v>131</v>
      </c>
      <c r="CL114" s="142" t="s">
        <v>1</v>
      </c>
    </row>
    <row r="115" s="7" customFormat="1" ht="16.5" customHeight="1">
      <c r="A115" s="7"/>
      <c r="B115" s="120"/>
      <c r="C115" s="121"/>
      <c r="D115" s="122" t="s">
        <v>144</v>
      </c>
      <c r="E115" s="122"/>
      <c r="F115" s="122"/>
      <c r="G115" s="122"/>
      <c r="H115" s="122"/>
      <c r="I115" s="123"/>
      <c r="J115" s="122" t="s">
        <v>145</v>
      </c>
      <c r="K115" s="122"/>
      <c r="L115" s="122"/>
      <c r="M115" s="122"/>
      <c r="N115" s="122"/>
      <c r="O115" s="122"/>
      <c r="P115" s="122"/>
      <c r="Q115" s="122"/>
      <c r="R115" s="122"/>
      <c r="S115" s="122"/>
      <c r="T115" s="122"/>
      <c r="U115" s="122"/>
      <c r="V115" s="122"/>
      <c r="W115" s="122"/>
      <c r="X115" s="122"/>
      <c r="Y115" s="122"/>
      <c r="Z115" s="122"/>
      <c r="AA115" s="122"/>
      <c r="AB115" s="122"/>
      <c r="AC115" s="122"/>
      <c r="AD115" s="122"/>
      <c r="AE115" s="122"/>
      <c r="AF115" s="122"/>
      <c r="AG115" s="124">
        <f>ROUND(AG116,2)</f>
        <v>0</v>
      </c>
      <c r="AH115" s="123"/>
      <c r="AI115" s="123"/>
      <c r="AJ115" s="123"/>
      <c r="AK115" s="123"/>
      <c r="AL115" s="123"/>
      <c r="AM115" s="123"/>
      <c r="AN115" s="125">
        <f>SUM(AG115,AT115)</f>
        <v>0</v>
      </c>
      <c r="AO115" s="123"/>
      <c r="AP115" s="123"/>
      <c r="AQ115" s="126" t="s">
        <v>82</v>
      </c>
      <c r="AR115" s="127"/>
      <c r="AS115" s="128">
        <f>ROUND(AS116,2)</f>
        <v>0</v>
      </c>
      <c r="AT115" s="129">
        <f>ROUND(SUM(AV115:AW115),2)</f>
        <v>0</v>
      </c>
      <c r="AU115" s="130">
        <f>ROUND(AU116,5)</f>
        <v>0</v>
      </c>
      <c r="AV115" s="129">
        <f>ROUND(AZ115*L29,2)</f>
        <v>0</v>
      </c>
      <c r="AW115" s="129">
        <f>ROUND(BA115*L30,2)</f>
        <v>0</v>
      </c>
      <c r="AX115" s="129">
        <f>ROUND(BB115*L29,2)</f>
        <v>0</v>
      </c>
      <c r="AY115" s="129">
        <f>ROUND(BC115*L30,2)</f>
        <v>0</v>
      </c>
      <c r="AZ115" s="129">
        <f>ROUND(AZ116,2)</f>
        <v>0</v>
      </c>
      <c r="BA115" s="129">
        <f>ROUND(BA116,2)</f>
        <v>0</v>
      </c>
      <c r="BB115" s="129">
        <f>ROUND(BB116,2)</f>
        <v>0</v>
      </c>
      <c r="BC115" s="129">
        <f>ROUND(BC116,2)</f>
        <v>0</v>
      </c>
      <c r="BD115" s="131">
        <f>ROUND(BD116,2)</f>
        <v>0</v>
      </c>
      <c r="BE115" s="7"/>
      <c r="BS115" s="132" t="s">
        <v>75</v>
      </c>
      <c r="BT115" s="132" t="s">
        <v>83</v>
      </c>
      <c r="BU115" s="132" t="s">
        <v>77</v>
      </c>
      <c r="BV115" s="132" t="s">
        <v>78</v>
      </c>
      <c r="BW115" s="132" t="s">
        <v>146</v>
      </c>
      <c r="BX115" s="132" t="s">
        <v>5</v>
      </c>
      <c r="CL115" s="132" t="s">
        <v>1</v>
      </c>
      <c r="CM115" s="132" t="s">
        <v>85</v>
      </c>
    </row>
    <row r="116" s="4" customFormat="1" ht="23.25" customHeight="1">
      <c r="A116" s="143" t="s">
        <v>90</v>
      </c>
      <c r="B116" s="71"/>
      <c r="C116" s="133"/>
      <c r="D116" s="133"/>
      <c r="E116" s="134" t="s">
        <v>147</v>
      </c>
      <c r="F116" s="134"/>
      <c r="G116" s="134"/>
      <c r="H116" s="134"/>
      <c r="I116" s="134"/>
      <c r="J116" s="133"/>
      <c r="K116" s="134" t="s">
        <v>148</v>
      </c>
      <c r="L116" s="134"/>
      <c r="M116" s="134"/>
      <c r="N116" s="134"/>
      <c r="O116" s="134"/>
      <c r="P116" s="134"/>
      <c r="Q116" s="134"/>
      <c r="R116" s="134"/>
      <c r="S116" s="134"/>
      <c r="T116" s="134"/>
      <c r="U116" s="134"/>
      <c r="V116" s="134"/>
      <c r="W116" s="134"/>
      <c r="X116" s="134"/>
      <c r="Y116" s="134"/>
      <c r="Z116" s="134"/>
      <c r="AA116" s="134"/>
      <c r="AB116" s="134"/>
      <c r="AC116" s="134"/>
      <c r="AD116" s="134"/>
      <c r="AE116" s="134"/>
      <c r="AF116" s="134"/>
      <c r="AG116" s="136">
        <f>'SO.04 -01 - Plynovodní př...'!J32</f>
        <v>0</v>
      </c>
      <c r="AH116" s="133"/>
      <c r="AI116" s="133"/>
      <c r="AJ116" s="133"/>
      <c r="AK116" s="133"/>
      <c r="AL116" s="133"/>
      <c r="AM116" s="133"/>
      <c r="AN116" s="136">
        <f>SUM(AG116,AT116)</f>
        <v>0</v>
      </c>
      <c r="AO116" s="133"/>
      <c r="AP116" s="133"/>
      <c r="AQ116" s="137" t="s">
        <v>88</v>
      </c>
      <c r="AR116" s="73"/>
      <c r="AS116" s="144">
        <v>0</v>
      </c>
      <c r="AT116" s="145">
        <f>ROUND(SUM(AV116:AW116),2)</f>
        <v>0</v>
      </c>
      <c r="AU116" s="146">
        <f>'SO.04 -01 - Plynovodní př...'!P127</f>
        <v>0</v>
      </c>
      <c r="AV116" s="145">
        <f>'SO.04 -01 - Plynovodní př...'!J35</f>
        <v>0</v>
      </c>
      <c r="AW116" s="145">
        <f>'SO.04 -01 - Plynovodní př...'!J36</f>
        <v>0</v>
      </c>
      <c r="AX116" s="145">
        <f>'SO.04 -01 - Plynovodní př...'!J37</f>
        <v>0</v>
      </c>
      <c r="AY116" s="145">
        <f>'SO.04 -01 - Plynovodní př...'!J38</f>
        <v>0</v>
      </c>
      <c r="AZ116" s="145">
        <f>'SO.04 -01 - Plynovodní př...'!F35</f>
        <v>0</v>
      </c>
      <c r="BA116" s="145">
        <f>'SO.04 -01 - Plynovodní př...'!F36</f>
        <v>0</v>
      </c>
      <c r="BB116" s="145">
        <f>'SO.04 -01 - Plynovodní př...'!F37</f>
        <v>0</v>
      </c>
      <c r="BC116" s="145">
        <f>'SO.04 -01 - Plynovodní př...'!F38</f>
        <v>0</v>
      </c>
      <c r="BD116" s="147">
        <f>'SO.04 -01 - Plynovodní př...'!F39</f>
        <v>0</v>
      </c>
      <c r="BE116" s="4"/>
      <c r="BT116" s="142" t="s">
        <v>85</v>
      </c>
      <c r="BV116" s="142" t="s">
        <v>78</v>
      </c>
      <c r="BW116" s="142" t="s">
        <v>149</v>
      </c>
      <c r="BX116" s="142" t="s">
        <v>146</v>
      </c>
      <c r="CL116" s="142" t="s">
        <v>1</v>
      </c>
    </row>
    <row r="117" s="2" customFormat="1" ht="30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/>
      <c r="AI117" s="41"/>
      <c r="AJ117" s="41"/>
      <c r="AK117" s="41"/>
      <c r="AL117" s="41"/>
      <c r="AM117" s="41"/>
      <c r="AN117" s="41"/>
      <c r="AO117" s="41"/>
      <c r="AP117" s="41"/>
      <c r="AQ117" s="41"/>
      <c r="AR117" s="45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</row>
    <row r="118" s="2" customFormat="1" ht="6.96" customHeight="1">
      <c r="A118" s="39"/>
      <c r="B118" s="67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68"/>
      <c r="AA118" s="68"/>
      <c r="AB118" s="68"/>
      <c r="AC118" s="68"/>
      <c r="AD118" s="68"/>
      <c r="AE118" s="68"/>
      <c r="AF118" s="68"/>
      <c r="AG118" s="68"/>
      <c r="AH118" s="68"/>
      <c r="AI118" s="68"/>
      <c r="AJ118" s="68"/>
      <c r="AK118" s="68"/>
      <c r="AL118" s="68"/>
      <c r="AM118" s="68"/>
      <c r="AN118" s="68"/>
      <c r="AO118" s="68"/>
      <c r="AP118" s="68"/>
      <c r="AQ118" s="68"/>
      <c r="AR118" s="45"/>
      <c r="AS118" s="39"/>
      <c r="AT118" s="39"/>
      <c r="AU118" s="39"/>
      <c r="AV118" s="39"/>
      <c r="AW118" s="39"/>
      <c r="AX118" s="39"/>
      <c r="AY118" s="39"/>
      <c r="AZ118" s="39"/>
      <c r="BA118" s="39"/>
      <c r="BB118" s="39"/>
      <c r="BC118" s="39"/>
      <c r="BD118" s="39"/>
      <c r="BE118" s="39"/>
    </row>
  </sheetData>
  <sheetProtection sheet="1" formatColumns="0" formatRows="0" objects="1" scenarios="1" spinCount="100000" saltValue="kXgEGBliF/22vVaYRzeFeyfxS9uQYUoEmLBctEwUSuAzOz77el8Q/2ybz9DnbDxq7SnXrqKvt/fnVa5ZA4119Q==" hashValue="9rt65n6B+IeqaXEYNLnyMFkTi9qsUMyDCUZvf/s3+vENqbgYhUWg55u2TF9qgsna50h4myOZLtEqYPfAZ8nSXw==" algorithmName="SHA-512" password="CC35"/>
  <mergeCells count="126">
    <mergeCell ref="L85:AO85"/>
    <mergeCell ref="AM87:AN87"/>
    <mergeCell ref="AS89:AT91"/>
    <mergeCell ref="AM89:AP89"/>
    <mergeCell ref="AM90:AP90"/>
    <mergeCell ref="I92:AF92"/>
    <mergeCell ref="C92:G92"/>
    <mergeCell ref="J95:AF95"/>
    <mergeCell ref="D95:H95"/>
    <mergeCell ref="K96:AF96"/>
    <mergeCell ref="E96:I96"/>
    <mergeCell ref="L97:AF97"/>
    <mergeCell ref="F97:J97"/>
    <mergeCell ref="L98:AF98"/>
    <mergeCell ref="F98:J98"/>
    <mergeCell ref="F99:J99"/>
    <mergeCell ref="L99:AF99"/>
    <mergeCell ref="F100:J100"/>
    <mergeCell ref="L100:AF100"/>
    <mergeCell ref="F101:J101"/>
    <mergeCell ref="L101:AF101"/>
    <mergeCell ref="AN92:AP92"/>
    <mergeCell ref="AG92:AM92"/>
    <mergeCell ref="AG95:AM95"/>
    <mergeCell ref="AN95:AP95"/>
    <mergeCell ref="AN96:AP96"/>
    <mergeCell ref="AG96:AM96"/>
    <mergeCell ref="AN97:AP97"/>
    <mergeCell ref="AG97:AM97"/>
    <mergeCell ref="AN98:AP98"/>
    <mergeCell ref="AG98:AM98"/>
    <mergeCell ref="AG99:AM99"/>
    <mergeCell ref="AN99:AP99"/>
    <mergeCell ref="AG100:AM100"/>
    <mergeCell ref="AN100:AP100"/>
    <mergeCell ref="AG94:AM94"/>
    <mergeCell ref="AN94:AP94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AK30:AO30"/>
    <mergeCell ref="W30:AE30"/>
    <mergeCell ref="L30:P30"/>
    <mergeCell ref="AK31:AO31"/>
    <mergeCell ref="L31:P31"/>
    <mergeCell ref="W31:AE31"/>
    <mergeCell ref="L32:P32"/>
    <mergeCell ref="W32:AE32"/>
    <mergeCell ref="AK32:AO32"/>
    <mergeCell ref="L33:P33"/>
    <mergeCell ref="W33:AE33"/>
    <mergeCell ref="AK33:AO33"/>
    <mergeCell ref="AK35:AO35"/>
    <mergeCell ref="X35:AB35"/>
    <mergeCell ref="AR2:BE2"/>
    <mergeCell ref="AG101:AM101"/>
    <mergeCell ref="AN101:AP101"/>
    <mergeCell ref="AN102:AP102"/>
    <mergeCell ref="AG102:AM102"/>
    <mergeCell ref="AN103:AP103"/>
    <mergeCell ref="AG103:AM103"/>
    <mergeCell ref="AG104:AM104"/>
    <mergeCell ref="AN104:AP104"/>
    <mergeCell ref="AG105:AM105"/>
    <mergeCell ref="AN105:AP105"/>
    <mergeCell ref="AN106:AP106"/>
    <mergeCell ref="AG106:AM106"/>
    <mergeCell ref="AN107:AP107"/>
    <mergeCell ref="AG107:AM107"/>
    <mergeCell ref="AN108:AP108"/>
    <mergeCell ref="AG108:AM108"/>
    <mergeCell ref="AG109:AM109"/>
    <mergeCell ref="AN109:AP109"/>
    <mergeCell ref="AN110:AP110"/>
    <mergeCell ref="AG110:AM110"/>
    <mergeCell ref="AN111:AP111"/>
    <mergeCell ref="AG111:AM111"/>
    <mergeCell ref="AN112:AP112"/>
    <mergeCell ref="AG112:AM112"/>
    <mergeCell ref="AG113:AM113"/>
    <mergeCell ref="AN113:AP113"/>
    <mergeCell ref="AN114:AP114"/>
    <mergeCell ref="AG114:AM114"/>
    <mergeCell ref="AG115:AM115"/>
    <mergeCell ref="AN115:AP115"/>
    <mergeCell ref="AN116:AP116"/>
    <mergeCell ref="AG116:AM116"/>
    <mergeCell ref="E102:I102"/>
    <mergeCell ref="K102:AF102"/>
    <mergeCell ref="E103:I103"/>
    <mergeCell ref="K103:AF103"/>
    <mergeCell ref="E104:I104"/>
    <mergeCell ref="K104:AF104"/>
    <mergeCell ref="K105:AF105"/>
    <mergeCell ref="E105:I105"/>
    <mergeCell ref="E106:I106"/>
    <mergeCell ref="K106:AF106"/>
    <mergeCell ref="E107:I107"/>
    <mergeCell ref="K107:AF107"/>
    <mergeCell ref="J108:AF108"/>
    <mergeCell ref="D108:H108"/>
    <mergeCell ref="E109:I109"/>
    <mergeCell ref="K109:AF109"/>
    <mergeCell ref="D110:H110"/>
    <mergeCell ref="J110:AF110"/>
    <mergeCell ref="K111:AF111"/>
    <mergeCell ref="E111:I111"/>
    <mergeCell ref="E112:I112"/>
    <mergeCell ref="K112:AF112"/>
    <mergeCell ref="K113:AF113"/>
    <mergeCell ref="E113:I113"/>
    <mergeCell ref="K114:AF114"/>
    <mergeCell ref="E114:I114"/>
    <mergeCell ref="J115:AF115"/>
    <mergeCell ref="D115:H115"/>
    <mergeCell ref="K116:AF116"/>
    <mergeCell ref="E116:I116"/>
  </mergeCells>
  <hyperlinks>
    <hyperlink ref="A97" location="'SO.01 -01 -  Elektroinsta...'!C2" display="/"/>
    <hyperlink ref="A98" location="'SO.01 -01A - Rozvaděč RE'!C2" display="/"/>
    <hyperlink ref="A99" location="'SO.01 -01B - Rozvaděč RH'!C2" display="/"/>
    <hyperlink ref="A100" location="'SO.01 -01C - Rozvaděč RP1'!C2" display="/"/>
    <hyperlink ref="A101" location="'SO.01 -01D - Rozvaděč RP2'!C2" display="/"/>
    <hyperlink ref="A102" location="'SO.01 -02 - Hromosvod (LPS)'!C2" display="/"/>
    <hyperlink ref="A103" location="'SO.01 -03 - Vzduchotechnika'!C2" display="/"/>
    <hyperlink ref="A104" location="'SO.01 -04 - Vytápění'!C2" display="/"/>
    <hyperlink ref="A105" location="'SO.01 -05 - Stavební úpra...'!C2" display="/"/>
    <hyperlink ref="A106" location="'SO.01 -06 - Vnitřní kanal...'!C2" display="/"/>
    <hyperlink ref="A107" location="'SO.01 -07 - VRN'!C2" display="/"/>
    <hyperlink ref="A109" location="'SO.02 -01 - Osobní výtah'!C2" display="/"/>
    <hyperlink ref="A111" location="'SO.03 -01 - Elektroinstalace'!C2" display="/"/>
    <hyperlink ref="A112" location="'SO.03 -02 - Vytápění tříd...'!C2" display="/"/>
    <hyperlink ref="A113" location="'SO.03 -03 - Stavební úpra...'!C2" display="/"/>
    <hyperlink ref="A114" location="'SO.03 -04 - Slaboproud + ...'!C2" display="/"/>
    <hyperlink ref="A116" location="'SO.04 -01 - Plynovodní př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116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150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ZUŠ BEDŘICHA SMETANY čp.142, LITOMYŠL</v>
      </c>
      <c r="F7" s="152"/>
      <c r="G7" s="152"/>
      <c r="H7" s="152"/>
      <c r="L7" s="21"/>
    </row>
    <row r="8" s="1" customFormat="1" ht="12" customHeight="1">
      <c r="B8" s="21"/>
      <c r="D8" s="152" t="s">
        <v>151</v>
      </c>
      <c r="L8" s="21"/>
    </row>
    <row r="9" s="2" customFormat="1" ht="23.25" customHeight="1">
      <c r="A9" s="39"/>
      <c r="B9" s="45"/>
      <c r="C9" s="39"/>
      <c r="D9" s="39"/>
      <c r="E9" s="153" t="s">
        <v>152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153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30" customHeight="1">
      <c r="A11" s="39"/>
      <c r="B11" s="45"/>
      <c r="C11" s="39"/>
      <c r="D11" s="39"/>
      <c r="E11" s="154" t="s">
        <v>1173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6. 6. 2025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2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28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30</v>
      </c>
      <c r="E22" s="39"/>
      <c r="F22" s="39"/>
      <c r="G22" s="39"/>
      <c r="H22" s="39"/>
      <c r="I22" s="152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1174</v>
      </c>
      <c r="F23" s="39"/>
      <c r="G23" s="39"/>
      <c r="H23" s="39"/>
      <c r="I23" s="152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34</v>
      </c>
      <c r="E25" s="39"/>
      <c r="F25" s="39"/>
      <c r="G25" s="39"/>
      <c r="H25" s="39"/>
      <c r="I25" s="152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1174</v>
      </c>
      <c r="F26" s="39"/>
      <c r="G26" s="39"/>
      <c r="H26" s="39"/>
      <c r="I26" s="152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ROUND(J146,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ROUND((SUM(BE146:BE1488)),  2)</f>
        <v>0</v>
      </c>
      <c r="G35" s="39"/>
      <c r="H35" s="39"/>
      <c r="I35" s="166">
        <v>0.20999999999999999</v>
      </c>
      <c r="J35" s="165">
        <f>ROUND(((SUM(BE146:BE1488))*I35),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ROUND((SUM(BF146:BF1488)),  2)</f>
        <v>0</v>
      </c>
      <c r="G36" s="39"/>
      <c r="H36" s="39"/>
      <c r="I36" s="166">
        <v>0.12</v>
      </c>
      <c r="J36" s="165">
        <f>ROUND(((SUM(BF146:BF1488))*I36),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ROUND((SUM(BG146:BG1488)),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ROUND((SUM(BH146:BH1488)),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ROUND((SUM(BI146:BI1488)),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157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ZUŠ BEDŘICHA SMETANY čp.142, LITOMYŠL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23.25" customHeight="1">
      <c r="A87" s="39"/>
      <c r="B87" s="40"/>
      <c r="C87" s="41"/>
      <c r="D87" s="41"/>
      <c r="E87" s="185" t="s">
        <v>152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153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30" customHeight="1">
      <c r="A89" s="39"/>
      <c r="B89" s="40"/>
      <c r="C89" s="41"/>
      <c r="D89" s="41"/>
      <c r="E89" s="77" t="str">
        <f>E11</f>
        <v>SO.01 -05 - Stavební úpravy 1.NP+2.NP z důvodu vestavbydo podkroví a umístění výtahu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Litomyšl</v>
      </c>
      <c r="G91" s="41"/>
      <c r="H91" s="41"/>
      <c r="I91" s="33" t="s">
        <v>22</v>
      </c>
      <c r="J91" s="80" t="str">
        <f>IF(J14="","",J14)</f>
        <v>6. 6. 2025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>Město Litomyšl</v>
      </c>
      <c r="G93" s="41"/>
      <c r="H93" s="41"/>
      <c r="I93" s="33" t="s">
        <v>30</v>
      </c>
      <c r="J93" s="37" t="str">
        <f>E23</f>
        <v>ing. Ivana Smolová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34</v>
      </c>
      <c r="J94" s="37" t="str">
        <f>E26</f>
        <v>ing. Ivana Smolová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158</v>
      </c>
      <c r="D96" s="187"/>
      <c r="E96" s="187"/>
      <c r="F96" s="187"/>
      <c r="G96" s="187"/>
      <c r="H96" s="187"/>
      <c r="I96" s="187"/>
      <c r="J96" s="188" t="s">
        <v>159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160</v>
      </c>
      <c r="D98" s="41"/>
      <c r="E98" s="41"/>
      <c r="F98" s="41"/>
      <c r="G98" s="41"/>
      <c r="H98" s="41"/>
      <c r="I98" s="41"/>
      <c r="J98" s="111">
        <f>J146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161</v>
      </c>
    </row>
    <row r="99" s="9" customFormat="1" ht="24.96" customHeight="1">
      <c r="A99" s="9"/>
      <c r="B99" s="190"/>
      <c r="C99" s="191"/>
      <c r="D99" s="192" t="s">
        <v>1175</v>
      </c>
      <c r="E99" s="193"/>
      <c r="F99" s="193"/>
      <c r="G99" s="193"/>
      <c r="H99" s="193"/>
      <c r="I99" s="193"/>
      <c r="J99" s="194">
        <f>J147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3"/>
      <c r="D100" s="197" t="s">
        <v>1176</v>
      </c>
      <c r="E100" s="198"/>
      <c r="F100" s="198"/>
      <c r="G100" s="198"/>
      <c r="H100" s="198"/>
      <c r="I100" s="198"/>
      <c r="J100" s="199">
        <f>J148</f>
        <v>0</v>
      </c>
      <c r="K100" s="133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3"/>
      <c r="D101" s="197" t="s">
        <v>1177</v>
      </c>
      <c r="E101" s="198"/>
      <c r="F101" s="198"/>
      <c r="G101" s="198"/>
      <c r="H101" s="198"/>
      <c r="I101" s="198"/>
      <c r="J101" s="199">
        <f>J182</f>
        <v>0</v>
      </c>
      <c r="K101" s="133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3"/>
      <c r="D102" s="197" t="s">
        <v>1178</v>
      </c>
      <c r="E102" s="198"/>
      <c r="F102" s="198"/>
      <c r="G102" s="198"/>
      <c r="H102" s="198"/>
      <c r="I102" s="198"/>
      <c r="J102" s="199">
        <f>J194</f>
        <v>0</v>
      </c>
      <c r="K102" s="133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3"/>
      <c r="D103" s="197" t="s">
        <v>1179</v>
      </c>
      <c r="E103" s="198"/>
      <c r="F103" s="198"/>
      <c r="G103" s="198"/>
      <c r="H103" s="198"/>
      <c r="I103" s="198"/>
      <c r="J103" s="199">
        <f>J270</f>
        <v>0</v>
      </c>
      <c r="K103" s="133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6"/>
      <c r="C104" s="133"/>
      <c r="D104" s="197" t="s">
        <v>1180</v>
      </c>
      <c r="E104" s="198"/>
      <c r="F104" s="198"/>
      <c r="G104" s="198"/>
      <c r="H104" s="198"/>
      <c r="I104" s="198"/>
      <c r="J104" s="199">
        <f>J359</f>
        <v>0</v>
      </c>
      <c r="K104" s="133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6"/>
      <c r="C105" s="133"/>
      <c r="D105" s="197" t="s">
        <v>1181</v>
      </c>
      <c r="E105" s="198"/>
      <c r="F105" s="198"/>
      <c r="G105" s="198"/>
      <c r="H105" s="198"/>
      <c r="I105" s="198"/>
      <c r="J105" s="199">
        <f>J428</f>
        <v>0</v>
      </c>
      <c r="K105" s="133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6"/>
      <c r="C106" s="133"/>
      <c r="D106" s="197" t="s">
        <v>1182</v>
      </c>
      <c r="E106" s="198"/>
      <c r="F106" s="198"/>
      <c r="G106" s="198"/>
      <c r="H106" s="198"/>
      <c r="I106" s="198"/>
      <c r="J106" s="199">
        <f>J621</f>
        <v>0</v>
      </c>
      <c r="K106" s="133"/>
      <c r="L106" s="20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6"/>
      <c r="C107" s="133"/>
      <c r="D107" s="197" t="s">
        <v>1183</v>
      </c>
      <c r="E107" s="198"/>
      <c r="F107" s="198"/>
      <c r="G107" s="198"/>
      <c r="H107" s="198"/>
      <c r="I107" s="198"/>
      <c r="J107" s="199">
        <f>J643</f>
        <v>0</v>
      </c>
      <c r="K107" s="133"/>
      <c r="L107" s="20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9" customFormat="1" ht="24.96" customHeight="1">
      <c r="A108" s="9"/>
      <c r="B108" s="190"/>
      <c r="C108" s="191"/>
      <c r="D108" s="192" t="s">
        <v>522</v>
      </c>
      <c r="E108" s="193"/>
      <c r="F108" s="193"/>
      <c r="G108" s="193"/>
      <c r="H108" s="193"/>
      <c r="I108" s="193"/>
      <c r="J108" s="194">
        <f>J646</f>
        <v>0</v>
      </c>
      <c r="K108" s="191"/>
      <c r="L108" s="195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10" customFormat="1" ht="19.92" customHeight="1">
      <c r="A109" s="10"/>
      <c r="B109" s="196"/>
      <c r="C109" s="133"/>
      <c r="D109" s="197" t="s">
        <v>1184</v>
      </c>
      <c r="E109" s="198"/>
      <c r="F109" s="198"/>
      <c r="G109" s="198"/>
      <c r="H109" s="198"/>
      <c r="I109" s="198"/>
      <c r="J109" s="199">
        <f>J647</f>
        <v>0</v>
      </c>
      <c r="K109" s="133"/>
      <c r="L109" s="20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6"/>
      <c r="C110" s="133"/>
      <c r="D110" s="197" t="s">
        <v>1185</v>
      </c>
      <c r="E110" s="198"/>
      <c r="F110" s="198"/>
      <c r="G110" s="198"/>
      <c r="H110" s="198"/>
      <c r="I110" s="198"/>
      <c r="J110" s="199">
        <f>J700</f>
        <v>0</v>
      </c>
      <c r="K110" s="133"/>
      <c r="L110" s="20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96"/>
      <c r="C111" s="133"/>
      <c r="D111" s="197" t="s">
        <v>1186</v>
      </c>
      <c r="E111" s="198"/>
      <c r="F111" s="198"/>
      <c r="G111" s="198"/>
      <c r="H111" s="198"/>
      <c r="I111" s="198"/>
      <c r="J111" s="199">
        <f>J750</f>
        <v>0</v>
      </c>
      <c r="K111" s="133"/>
      <c r="L111" s="20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96"/>
      <c r="C112" s="133"/>
      <c r="D112" s="197" t="s">
        <v>1187</v>
      </c>
      <c r="E112" s="198"/>
      <c r="F112" s="198"/>
      <c r="G112" s="198"/>
      <c r="H112" s="198"/>
      <c r="I112" s="198"/>
      <c r="J112" s="199">
        <f>J753</f>
        <v>0</v>
      </c>
      <c r="K112" s="133"/>
      <c r="L112" s="20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96"/>
      <c r="C113" s="133"/>
      <c r="D113" s="197" t="s">
        <v>1188</v>
      </c>
      <c r="E113" s="198"/>
      <c r="F113" s="198"/>
      <c r="G113" s="198"/>
      <c r="H113" s="198"/>
      <c r="I113" s="198"/>
      <c r="J113" s="199">
        <f>J859</f>
        <v>0</v>
      </c>
      <c r="K113" s="133"/>
      <c r="L113" s="20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96"/>
      <c r="C114" s="133"/>
      <c r="D114" s="197" t="s">
        <v>1189</v>
      </c>
      <c r="E114" s="198"/>
      <c r="F114" s="198"/>
      <c r="G114" s="198"/>
      <c r="H114" s="198"/>
      <c r="I114" s="198"/>
      <c r="J114" s="199">
        <f>J976</f>
        <v>0</v>
      </c>
      <c r="K114" s="133"/>
      <c r="L114" s="20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196"/>
      <c r="C115" s="133"/>
      <c r="D115" s="197" t="s">
        <v>1190</v>
      </c>
      <c r="E115" s="198"/>
      <c r="F115" s="198"/>
      <c r="G115" s="198"/>
      <c r="H115" s="198"/>
      <c r="I115" s="198"/>
      <c r="J115" s="199">
        <f>J1046</f>
        <v>0</v>
      </c>
      <c r="K115" s="133"/>
      <c r="L115" s="20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196"/>
      <c r="C116" s="133"/>
      <c r="D116" s="197" t="s">
        <v>1191</v>
      </c>
      <c r="E116" s="198"/>
      <c r="F116" s="198"/>
      <c r="G116" s="198"/>
      <c r="H116" s="198"/>
      <c r="I116" s="198"/>
      <c r="J116" s="199">
        <f>J1128</f>
        <v>0</v>
      </c>
      <c r="K116" s="133"/>
      <c r="L116" s="20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96"/>
      <c r="C117" s="133"/>
      <c r="D117" s="197" t="s">
        <v>1192</v>
      </c>
      <c r="E117" s="198"/>
      <c r="F117" s="198"/>
      <c r="G117" s="198"/>
      <c r="H117" s="198"/>
      <c r="I117" s="198"/>
      <c r="J117" s="199">
        <f>J1163</f>
        <v>0</v>
      </c>
      <c r="K117" s="133"/>
      <c r="L117" s="20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196"/>
      <c r="C118" s="133"/>
      <c r="D118" s="197" t="s">
        <v>1193</v>
      </c>
      <c r="E118" s="198"/>
      <c r="F118" s="198"/>
      <c r="G118" s="198"/>
      <c r="H118" s="198"/>
      <c r="I118" s="198"/>
      <c r="J118" s="199">
        <f>J1244</f>
        <v>0</v>
      </c>
      <c r="K118" s="133"/>
      <c r="L118" s="20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10" customFormat="1" ht="19.92" customHeight="1">
      <c r="A119" s="10"/>
      <c r="B119" s="196"/>
      <c r="C119" s="133"/>
      <c r="D119" s="197" t="s">
        <v>1194</v>
      </c>
      <c r="E119" s="198"/>
      <c r="F119" s="198"/>
      <c r="G119" s="198"/>
      <c r="H119" s="198"/>
      <c r="I119" s="198"/>
      <c r="J119" s="199">
        <f>J1257</f>
        <v>0</v>
      </c>
      <c r="K119" s="133"/>
      <c r="L119" s="20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s="10" customFormat="1" ht="19.92" customHeight="1">
      <c r="A120" s="10"/>
      <c r="B120" s="196"/>
      <c r="C120" s="133"/>
      <c r="D120" s="197" t="s">
        <v>1195</v>
      </c>
      <c r="E120" s="198"/>
      <c r="F120" s="198"/>
      <c r="G120" s="198"/>
      <c r="H120" s="198"/>
      <c r="I120" s="198"/>
      <c r="J120" s="199">
        <f>J1295</f>
        <v>0</v>
      </c>
      <c r="K120" s="133"/>
      <c r="L120" s="20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10" customFormat="1" ht="19.92" customHeight="1">
      <c r="A121" s="10"/>
      <c r="B121" s="196"/>
      <c r="C121" s="133"/>
      <c r="D121" s="197" t="s">
        <v>1196</v>
      </c>
      <c r="E121" s="198"/>
      <c r="F121" s="198"/>
      <c r="G121" s="198"/>
      <c r="H121" s="198"/>
      <c r="I121" s="198"/>
      <c r="J121" s="199">
        <f>J1329</f>
        <v>0</v>
      </c>
      <c r="K121" s="133"/>
      <c r="L121" s="20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</row>
    <row r="122" s="10" customFormat="1" ht="19.92" customHeight="1">
      <c r="A122" s="10"/>
      <c r="B122" s="196"/>
      <c r="C122" s="133"/>
      <c r="D122" s="197" t="s">
        <v>1197</v>
      </c>
      <c r="E122" s="198"/>
      <c r="F122" s="198"/>
      <c r="G122" s="198"/>
      <c r="H122" s="198"/>
      <c r="I122" s="198"/>
      <c r="J122" s="199">
        <f>J1363</f>
        <v>0</v>
      </c>
      <c r="K122" s="133"/>
      <c r="L122" s="20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</row>
    <row r="123" s="10" customFormat="1" ht="19.92" customHeight="1">
      <c r="A123" s="10"/>
      <c r="B123" s="196"/>
      <c r="C123" s="133"/>
      <c r="D123" s="197" t="s">
        <v>1198</v>
      </c>
      <c r="E123" s="198"/>
      <c r="F123" s="198"/>
      <c r="G123" s="198"/>
      <c r="H123" s="198"/>
      <c r="I123" s="198"/>
      <c r="J123" s="199">
        <f>J1409</f>
        <v>0</v>
      </c>
      <c r="K123" s="133"/>
      <c r="L123" s="20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</row>
    <row r="124" s="10" customFormat="1" ht="14.88" customHeight="1">
      <c r="A124" s="10"/>
      <c r="B124" s="196"/>
      <c r="C124" s="133"/>
      <c r="D124" s="197" t="s">
        <v>1199</v>
      </c>
      <c r="E124" s="198"/>
      <c r="F124" s="198"/>
      <c r="G124" s="198"/>
      <c r="H124" s="198"/>
      <c r="I124" s="198"/>
      <c r="J124" s="199">
        <f>J1469</f>
        <v>0</v>
      </c>
      <c r="K124" s="133"/>
      <c r="L124" s="20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</row>
    <row r="125" s="2" customFormat="1" ht="21.84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67"/>
      <c r="C126" s="68"/>
      <c r="D126" s="68"/>
      <c r="E126" s="68"/>
      <c r="F126" s="68"/>
      <c r="G126" s="68"/>
      <c r="H126" s="68"/>
      <c r="I126" s="68"/>
      <c r="J126" s="68"/>
      <c r="K126" s="68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30" s="2" customFormat="1" ht="6.96" customHeight="1">
      <c r="A130" s="39"/>
      <c r="B130" s="69"/>
      <c r="C130" s="70"/>
      <c r="D130" s="70"/>
      <c r="E130" s="70"/>
      <c r="F130" s="70"/>
      <c r="G130" s="70"/>
      <c r="H130" s="70"/>
      <c r="I130" s="70"/>
      <c r="J130" s="70"/>
      <c r="K130" s="70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24.96" customHeight="1">
      <c r="A131" s="39"/>
      <c r="B131" s="40"/>
      <c r="C131" s="24" t="s">
        <v>166</v>
      </c>
      <c r="D131" s="41"/>
      <c r="E131" s="41"/>
      <c r="F131" s="41"/>
      <c r="G131" s="41"/>
      <c r="H131" s="41"/>
      <c r="I131" s="41"/>
      <c r="J131" s="41"/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6.96" customHeight="1">
      <c r="A132" s="39"/>
      <c r="B132" s="40"/>
      <c r="C132" s="41"/>
      <c r="D132" s="41"/>
      <c r="E132" s="41"/>
      <c r="F132" s="41"/>
      <c r="G132" s="41"/>
      <c r="H132" s="41"/>
      <c r="I132" s="41"/>
      <c r="J132" s="41"/>
      <c r="K132" s="41"/>
      <c r="L132" s="64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12" customHeight="1">
      <c r="A133" s="39"/>
      <c r="B133" s="40"/>
      <c r="C133" s="33" t="s">
        <v>16</v>
      </c>
      <c r="D133" s="41"/>
      <c r="E133" s="41"/>
      <c r="F133" s="41"/>
      <c r="G133" s="41"/>
      <c r="H133" s="41"/>
      <c r="I133" s="41"/>
      <c r="J133" s="41"/>
      <c r="K133" s="41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2" customFormat="1" ht="16.5" customHeight="1">
      <c r="A134" s="39"/>
      <c r="B134" s="40"/>
      <c r="C134" s="41"/>
      <c r="D134" s="41"/>
      <c r="E134" s="185" t="str">
        <f>E7</f>
        <v>ZUŠ BEDŘICHA SMETANY čp.142, LITOMYŠL</v>
      </c>
      <c r="F134" s="33"/>
      <c r="G134" s="33"/>
      <c r="H134" s="33"/>
      <c r="I134" s="41"/>
      <c r="J134" s="41"/>
      <c r="K134" s="41"/>
      <c r="L134" s="64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="1" customFormat="1" ht="12" customHeight="1">
      <c r="B135" s="22"/>
      <c r="C135" s="33" t="s">
        <v>151</v>
      </c>
      <c r="D135" s="23"/>
      <c r="E135" s="23"/>
      <c r="F135" s="23"/>
      <c r="G135" s="23"/>
      <c r="H135" s="23"/>
      <c r="I135" s="23"/>
      <c r="J135" s="23"/>
      <c r="K135" s="23"/>
      <c r="L135" s="21"/>
    </row>
    <row r="136" s="2" customFormat="1" ht="23.25" customHeight="1">
      <c r="A136" s="39"/>
      <c r="B136" s="40"/>
      <c r="C136" s="41"/>
      <c r="D136" s="41"/>
      <c r="E136" s="185" t="s">
        <v>152</v>
      </c>
      <c r="F136" s="41"/>
      <c r="G136" s="41"/>
      <c r="H136" s="41"/>
      <c r="I136" s="41"/>
      <c r="J136" s="41"/>
      <c r="K136" s="41"/>
      <c r="L136" s="64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</row>
    <row r="137" s="2" customFormat="1" ht="12" customHeight="1">
      <c r="A137" s="39"/>
      <c r="B137" s="40"/>
      <c r="C137" s="33" t="s">
        <v>153</v>
      </c>
      <c r="D137" s="41"/>
      <c r="E137" s="41"/>
      <c r="F137" s="41"/>
      <c r="G137" s="41"/>
      <c r="H137" s="41"/>
      <c r="I137" s="41"/>
      <c r="J137" s="41"/>
      <c r="K137" s="41"/>
      <c r="L137" s="64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</row>
    <row r="138" s="2" customFormat="1" ht="30" customHeight="1">
      <c r="A138" s="39"/>
      <c r="B138" s="40"/>
      <c r="C138" s="41"/>
      <c r="D138" s="41"/>
      <c r="E138" s="77" t="str">
        <f>E11</f>
        <v>SO.01 -05 - Stavební úpravy 1.NP+2.NP z důvodu vestavbydo podkroví a umístění výtahu</v>
      </c>
      <c r="F138" s="41"/>
      <c r="G138" s="41"/>
      <c r="H138" s="41"/>
      <c r="I138" s="41"/>
      <c r="J138" s="41"/>
      <c r="K138" s="41"/>
      <c r="L138" s="64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</row>
    <row r="139" s="2" customFormat="1" ht="6.96" customHeight="1">
      <c r="A139" s="39"/>
      <c r="B139" s="40"/>
      <c r="C139" s="41"/>
      <c r="D139" s="41"/>
      <c r="E139" s="41"/>
      <c r="F139" s="41"/>
      <c r="G139" s="41"/>
      <c r="H139" s="41"/>
      <c r="I139" s="41"/>
      <c r="J139" s="41"/>
      <c r="K139" s="41"/>
      <c r="L139" s="64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</row>
    <row r="140" s="2" customFormat="1" ht="12" customHeight="1">
      <c r="A140" s="39"/>
      <c r="B140" s="40"/>
      <c r="C140" s="33" t="s">
        <v>20</v>
      </c>
      <c r="D140" s="41"/>
      <c r="E140" s="41"/>
      <c r="F140" s="28" t="str">
        <f>F14</f>
        <v>Litomyšl</v>
      </c>
      <c r="G140" s="41"/>
      <c r="H140" s="41"/>
      <c r="I140" s="33" t="s">
        <v>22</v>
      </c>
      <c r="J140" s="80" t="str">
        <f>IF(J14="","",J14)</f>
        <v>6. 6. 2025</v>
      </c>
      <c r="K140" s="41"/>
      <c r="L140" s="64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</row>
    <row r="141" s="2" customFormat="1" ht="6.96" customHeight="1">
      <c r="A141" s="39"/>
      <c r="B141" s="40"/>
      <c r="C141" s="41"/>
      <c r="D141" s="41"/>
      <c r="E141" s="41"/>
      <c r="F141" s="41"/>
      <c r="G141" s="41"/>
      <c r="H141" s="41"/>
      <c r="I141" s="41"/>
      <c r="J141" s="41"/>
      <c r="K141" s="41"/>
      <c r="L141" s="64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</row>
    <row r="142" s="2" customFormat="1" ht="15.15" customHeight="1">
      <c r="A142" s="39"/>
      <c r="B142" s="40"/>
      <c r="C142" s="33" t="s">
        <v>24</v>
      </c>
      <c r="D142" s="41"/>
      <c r="E142" s="41"/>
      <c r="F142" s="28" t="str">
        <f>E17</f>
        <v>Město Litomyšl</v>
      </c>
      <c r="G142" s="41"/>
      <c r="H142" s="41"/>
      <c r="I142" s="33" t="s">
        <v>30</v>
      </c>
      <c r="J142" s="37" t="str">
        <f>E23</f>
        <v>ing. Ivana Smolová</v>
      </c>
      <c r="K142" s="41"/>
      <c r="L142" s="64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</row>
    <row r="143" s="2" customFormat="1" ht="15.15" customHeight="1">
      <c r="A143" s="39"/>
      <c r="B143" s="40"/>
      <c r="C143" s="33" t="s">
        <v>28</v>
      </c>
      <c r="D143" s="41"/>
      <c r="E143" s="41"/>
      <c r="F143" s="28" t="str">
        <f>IF(E20="","",E20)</f>
        <v>Vyplň údaj</v>
      </c>
      <c r="G143" s="41"/>
      <c r="H143" s="41"/>
      <c r="I143" s="33" t="s">
        <v>34</v>
      </c>
      <c r="J143" s="37" t="str">
        <f>E26</f>
        <v>ing. Ivana Smolová</v>
      </c>
      <c r="K143" s="41"/>
      <c r="L143" s="64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</row>
    <row r="144" s="2" customFormat="1" ht="10.32" customHeight="1">
      <c r="A144" s="39"/>
      <c r="B144" s="40"/>
      <c r="C144" s="41"/>
      <c r="D144" s="41"/>
      <c r="E144" s="41"/>
      <c r="F144" s="41"/>
      <c r="G144" s="41"/>
      <c r="H144" s="41"/>
      <c r="I144" s="41"/>
      <c r="J144" s="41"/>
      <c r="K144" s="41"/>
      <c r="L144" s="64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</row>
    <row r="145" s="11" customFormat="1" ht="29.28" customHeight="1">
      <c r="A145" s="201"/>
      <c r="B145" s="202"/>
      <c r="C145" s="203" t="s">
        <v>167</v>
      </c>
      <c r="D145" s="204" t="s">
        <v>61</v>
      </c>
      <c r="E145" s="204" t="s">
        <v>57</v>
      </c>
      <c r="F145" s="204" t="s">
        <v>58</v>
      </c>
      <c r="G145" s="204" t="s">
        <v>168</v>
      </c>
      <c r="H145" s="204" t="s">
        <v>169</v>
      </c>
      <c r="I145" s="204" t="s">
        <v>170</v>
      </c>
      <c r="J145" s="204" t="s">
        <v>159</v>
      </c>
      <c r="K145" s="205" t="s">
        <v>171</v>
      </c>
      <c r="L145" s="206"/>
      <c r="M145" s="101" t="s">
        <v>1</v>
      </c>
      <c r="N145" s="102" t="s">
        <v>40</v>
      </c>
      <c r="O145" s="102" t="s">
        <v>172</v>
      </c>
      <c r="P145" s="102" t="s">
        <v>173</v>
      </c>
      <c r="Q145" s="102" t="s">
        <v>174</v>
      </c>
      <c r="R145" s="102" t="s">
        <v>175</v>
      </c>
      <c r="S145" s="102" t="s">
        <v>176</v>
      </c>
      <c r="T145" s="103" t="s">
        <v>177</v>
      </c>
      <c r="U145" s="201"/>
      <c r="V145" s="201"/>
      <c r="W145" s="201"/>
      <c r="X145" s="201"/>
      <c r="Y145" s="201"/>
      <c r="Z145" s="201"/>
      <c r="AA145" s="201"/>
      <c r="AB145" s="201"/>
      <c r="AC145" s="201"/>
      <c r="AD145" s="201"/>
      <c r="AE145" s="201"/>
    </row>
    <row r="146" s="2" customFormat="1" ht="22.8" customHeight="1">
      <c r="A146" s="39"/>
      <c r="B146" s="40"/>
      <c r="C146" s="108" t="s">
        <v>178</v>
      </c>
      <c r="D146" s="41"/>
      <c r="E146" s="41"/>
      <c r="F146" s="41"/>
      <c r="G146" s="41"/>
      <c r="H146" s="41"/>
      <c r="I146" s="41"/>
      <c r="J146" s="207">
        <f>BK146</f>
        <v>0</v>
      </c>
      <c r="K146" s="41"/>
      <c r="L146" s="45"/>
      <c r="M146" s="104"/>
      <c r="N146" s="208"/>
      <c r="O146" s="105"/>
      <c r="P146" s="209">
        <f>P147+P646</f>
        <v>0</v>
      </c>
      <c r="Q146" s="105"/>
      <c r="R146" s="209">
        <f>R147+R646</f>
        <v>236.65799553000005</v>
      </c>
      <c r="S146" s="105"/>
      <c r="T146" s="210">
        <f>T147+T646</f>
        <v>187.34243199999997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75</v>
      </c>
      <c r="AU146" s="18" t="s">
        <v>161</v>
      </c>
      <c r="BK146" s="211">
        <f>BK147+BK646</f>
        <v>0</v>
      </c>
    </row>
    <row r="147" s="12" customFormat="1" ht="25.92" customHeight="1">
      <c r="A147" s="12"/>
      <c r="B147" s="212"/>
      <c r="C147" s="213"/>
      <c r="D147" s="214" t="s">
        <v>75</v>
      </c>
      <c r="E147" s="215" t="s">
        <v>179</v>
      </c>
      <c r="F147" s="215" t="s">
        <v>1200</v>
      </c>
      <c r="G147" s="213"/>
      <c r="H147" s="213"/>
      <c r="I147" s="216"/>
      <c r="J147" s="217">
        <f>BK147</f>
        <v>0</v>
      </c>
      <c r="K147" s="213"/>
      <c r="L147" s="218"/>
      <c r="M147" s="219"/>
      <c r="N147" s="220"/>
      <c r="O147" s="220"/>
      <c r="P147" s="221">
        <f>P148+P182+P194+P270+P359+P428+P621+P643</f>
        <v>0</v>
      </c>
      <c r="Q147" s="220"/>
      <c r="R147" s="221">
        <f>R148+R182+R194+R270+R359+R428+R621+R643</f>
        <v>165.94784899000001</v>
      </c>
      <c r="S147" s="220"/>
      <c r="T147" s="222">
        <f>T148+T182+T194+T270+T359+T428+T621+T643</f>
        <v>161.47215499999996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23" t="s">
        <v>83</v>
      </c>
      <c r="AT147" s="224" t="s">
        <v>75</v>
      </c>
      <c r="AU147" s="224" t="s">
        <v>76</v>
      </c>
      <c r="AY147" s="223" t="s">
        <v>181</v>
      </c>
      <c r="BK147" s="225">
        <f>BK148+BK182+BK194+BK270+BK359+BK428+BK621+BK643</f>
        <v>0</v>
      </c>
    </row>
    <row r="148" s="12" customFormat="1" ht="22.8" customHeight="1">
      <c r="A148" s="12"/>
      <c r="B148" s="212"/>
      <c r="C148" s="213"/>
      <c r="D148" s="214" t="s">
        <v>75</v>
      </c>
      <c r="E148" s="254" t="s">
        <v>83</v>
      </c>
      <c r="F148" s="254" t="s">
        <v>1201</v>
      </c>
      <c r="G148" s="213"/>
      <c r="H148" s="213"/>
      <c r="I148" s="216"/>
      <c r="J148" s="255">
        <f>BK148</f>
        <v>0</v>
      </c>
      <c r="K148" s="213"/>
      <c r="L148" s="218"/>
      <c r="M148" s="219"/>
      <c r="N148" s="220"/>
      <c r="O148" s="220"/>
      <c r="P148" s="221">
        <f>SUM(P149:P181)</f>
        <v>0</v>
      </c>
      <c r="Q148" s="220"/>
      <c r="R148" s="221">
        <f>SUM(R149:R181)</f>
        <v>0</v>
      </c>
      <c r="S148" s="220"/>
      <c r="T148" s="222">
        <f>SUM(T149:T181)</f>
        <v>0.47537999999999991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23" t="s">
        <v>83</v>
      </c>
      <c r="AT148" s="224" t="s">
        <v>75</v>
      </c>
      <c r="AU148" s="224" t="s">
        <v>83</v>
      </c>
      <c r="AY148" s="223" t="s">
        <v>181</v>
      </c>
      <c r="BK148" s="225">
        <f>SUM(BK149:BK181)</f>
        <v>0</v>
      </c>
    </row>
    <row r="149" s="2" customFormat="1" ht="24.15" customHeight="1">
      <c r="A149" s="39"/>
      <c r="B149" s="40"/>
      <c r="C149" s="245" t="s">
        <v>83</v>
      </c>
      <c r="D149" s="245" t="s">
        <v>191</v>
      </c>
      <c r="E149" s="246" t="s">
        <v>1202</v>
      </c>
      <c r="F149" s="247" t="s">
        <v>1203</v>
      </c>
      <c r="G149" s="248" t="s">
        <v>734</v>
      </c>
      <c r="H149" s="249">
        <v>1.1399999999999999</v>
      </c>
      <c r="I149" s="250"/>
      <c r="J149" s="251">
        <f>ROUND(I149*H149,2)</f>
        <v>0</v>
      </c>
      <c r="K149" s="247" t="s">
        <v>1</v>
      </c>
      <c r="L149" s="45"/>
      <c r="M149" s="252" t="s">
        <v>1</v>
      </c>
      <c r="N149" s="253" t="s">
        <v>41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0.41699999999999998</v>
      </c>
      <c r="T149" s="237">
        <f>S149*H149</f>
        <v>0.47537999999999991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200</v>
      </c>
      <c r="AT149" s="238" t="s">
        <v>191</v>
      </c>
      <c r="AU149" s="238" t="s">
        <v>85</v>
      </c>
      <c r="AY149" s="18" t="s">
        <v>181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83</v>
      </c>
      <c r="BK149" s="239">
        <f>ROUND(I149*H149,2)</f>
        <v>0</v>
      </c>
      <c r="BL149" s="18" t="s">
        <v>200</v>
      </c>
      <c r="BM149" s="238" t="s">
        <v>1204</v>
      </c>
    </row>
    <row r="150" s="2" customFormat="1">
      <c r="A150" s="39"/>
      <c r="B150" s="40"/>
      <c r="C150" s="41"/>
      <c r="D150" s="240" t="s">
        <v>190</v>
      </c>
      <c r="E150" s="41"/>
      <c r="F150" s="241" t="s">
        <v>1203</v>
      </c>
      <c r="G150" s="41"/>
      <c r="H150" s="41"/>
      <c r="I150" s="242"/>
      <c r="J150" s="41"/>
      <c r="K150" s="41"/>
      <c r="L150" s="45"/>
      <c r="M150" s="243"/>
      <c r="N150" s="244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190</v>
      </c>
      <c r="AU150" s="18" t="s">
        <v>85</v>
      </c>
    </row>
    <row r="151" s="13" customFormat="1">
      <c r="A151" s="13"/>
      <c r="B151" s="262"/>
      <c r="C151" s="263"/>
      <c r="D151" s="240" t="s">
        <v>1205</v>
      </c>
      <c r="E151" s="264" t="s">
        <v>1</v>
      </c>
      <c r="F151" s="265" t="s">
        <v>1206</v>
      </c>
      <c r="G151" s="263"/>
      <c r="H151" s="266">
        <v>1.1399999999999999</v>
      </c>
      <c r="I151" s="267"/>
      <c r="J151" s="263"/>
      <c r="K151" s="263"/>
      <c r="L151" s="268"/>
      <c r="M151" s="269"/>
      <c r="N151" s="270"/>
      <c r="O151" s="270"/>
      <c r="P151" s="270"/>
      <c r="Q151" s="270"/>
      <c r="R151" s="270"/>
      <c r="S151" s="270"/>
      <c r="T151" s="271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2" t="s">
        <v>1205</v>
      </c>
      <c r="AU151" s="272" t="s">
        <v>85</v>
      </c>
      <c r="AV151" s="13" t="s">
        <v>85</v>
      </c>
      <c r="AW151" s="13" t="s">
        <v>33</v>
      </c>
      <c r="AX151" s="13" t="s">
        <v>83</v>
      </c>
      <c r="AY151" s="272" t="s">
        <v>181</v>
      </c>
    </row>
    <row r="152" s="2" customFormat="1" ht="24.15" customHeight="1">
      <c r="A152" s="39"/>
      <c r="B152" s="40"/>
      <c r="C152" s="245" t="s">
        <v>85</v>
      </c>
      <c r="D152" s="245" t="s">
        <v>191</v>
      </c>
      <c r="E152" s="246" t="s">
        <v>1207</v>
      </c>
      <c r="F152" s="247" t="s">
        <v>1208</v>
      </c>
      <c r="G152" s="248" t="s">
        <v>1209</v>
      </c>
      <c r="H152" s="249">
        <v>5</v>
      </c>
      <c r="I152" s="250"/>
      <c r="J152" s="251">
        <f>ROUND(I152*H152,2)</f>
        <v>0</v>
      </c>
      <c r="K152" s="247" t="s">
        <v>1</v>
      </c>
      <c r="L152" s="45"/>
      <c r="M152" s="252" t="s">
        <v>1</v>
      </c>
      <c r="N152" s="253" t="s">
        <v>41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200</v>
      </c>
      <c r="AT152" s="238" t="s">
        <v>191</v>
      </c>
      <c r="AU152" s="238" t="s">
        <v>85</v>
      </c>
      <c r="AY152" s="18" t="s">
        <v>181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83</v>
      </c>
      <c r="BK152" s="239">
        <f>ROUND(I152*H152,2)</f>
        <v>0</v>
      </c>
      <c r="BL152" s="18" t="s">
        <v>200</v>
      </c>
      <c r="BM152" s="238" t="s">
        <v>1210</v>
      </c>
    </row>
    <row r="153" s="2" customFormat="1">
      <c r="A153" s="39"/>
      <c r="B153" s="40"/>
      <c r="C153" s="41"/>
      <c r="D153" s="240" t="s">
        <v>190</v>
      </c>
      <c r="E153" s="41"/>
      <c r="F153" s="241" t="s">
        <v>1208</v>
      </c>
      <c r="G153" s="41"/>
      <c r="H153" s="41"/>
      <c r="I153" s="242"/>
      <c r="J153" s="41"/>
      <c r="K153" s="41"/>
      <c r="L153" s="45"/>
      <c r="M153" s="243"/>
      <c r="N153" s="244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190</v>
      </c>
      <c r="AU153" s="18" t="s">
        <v>85</v>
      </c>
    </row>
    <row r="154" s="13" customFormat="1">
      <c r="A154" s="13"/>
      <c r="B154" s="262"/>
      <c r="C154" s="263"/>
      <c r="D154" s="240" t="s">
        <v>1205</v>
      </c>
      <c r="E154" s="264" t="s">
        <v>1</v>
      </c>
      <c r="F154" s="265" t="s">
        <v>1211</v>
      </c>
      <c r="G154" s="263"/>
      <c r="H154" s="266">
        <v>5</v>
      </c>
      <c r="I154" s="267"/>
      <c r="J154" s="263"/>
      <c r="K154" s="263"/>
      <c r="L154" s="268"/>
      <c r="M154" s="269"/>
      <c r="N154" s="270"/>
      <c r="O154" s="270"/>
      <c r="P154" s="270"/>
      <c r="Q154" s="270"/>
      <c r="R154" s="270"/>
      <c r="S154" s="270"/>
      <c r="T154" s="271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72" t="s">
        <v>1205</v>
      </c>
      <c r="AU154" s="272" t="s">
        <v>85</v>
      </c>
      <c r="AV154" s="13" t="s">
        <v>85</v>
      </c>
      <c r="AW154" s="13" t="s">
        <v>33</v>
      </c>
      <c r="AX154" s="13" t="s">
        <v>83</v>
      </c>
      <c r="AY154" s="272" t="s">
        <v>181</v>
      </c>
    </row>
    <row r="155" s="2" customFormat="1" ht="37.8" customHeight="1">
      <c r="A155" s="39"/>
      <c r="B155" s="40"/>
      <c r="C155" s="245" t="s">
        <v>91</v>
      </c>
      <c r="D155" s="245" t="s">
        <v>191</v>
      </c>
      <c r="E155" s="246" t="s">
        <v>1212</v>
      </c>
      <c r="F155" s="247" t="s">
        <v>1213</v>
      </c>
      <c r="G155" s="248" t="s">
        <v>1209</v>
      </c>
      <c r="H155" s="249">
        <v>2.8559999999999999</v>
      </c>
      <c r="I155" s="250"/>
      <c r="J155" s="251">
        <f>ROUND(I155*H155,2)</f>
        <v>0</v>
      </c>
      <c r="K155" s="247" t="s">
        <v>1</v>
      </c>
      <c r="L155" s="45"/>
      <c r="M155" s="252" t="s">
        <v>1</v>
      </c>
      <c r="N155" s="253" t="s">
        <v>41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200</v>
      </c>
      <c r="AT155" s="238" t="s">
        <v>191</v>
      </c>
      <c r="AU155" s="238" t="s">
        <v>85</v>
      </c>
      <c r="AY155" s="18" t="s">
        <v>181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83</v>
      </c>
      <c r="BK155" s="239">
        <f>ROUND(I155*H155,2)</f>
        <v>0</v>
      </c>
      <c r="BL155" s="18" t="s">
        <v>200</v>
      </c>
      <c r="BM155" s="238" t="s">
        <v>1214</v>
      </c>
    </row>
    <row r="156" s="2" customFormat="1">
      <c r="A156" s="39"/>
      <c r="B156" s="40"/>
      <c r="C156" s="41"/>
      <c r="D156" s="240" t="s">
        <v>190</v>
      </c>
      <c r="E156" s="41"/>
      <c r="F156" s="241" t="s">
        <v>1213</v>
      </c>
      <c r="G156" s="41"/>
      <c r="H156" s="41"/>
      <c r="I156" s="242"/>
      <c r="J156" s="41"/>
      <c r="K156" s="41"/>
      <c r="L156" s="45"/>
      <c r="M156" s="243"/>
      <c r="N156" s="244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190</v>
      </c>
      <c r="AU156" s="18" t="s">
        <v>85</v>
      </c>
    </row>
    <row r="157" s="14" customFormat="1">
      <c r="A157" s="14"/>
      <c r="B157" s="273"/>
      <c r="C157" s="274"/>
      <c r="D157" s="240" t="s">
        <v>1205</v>
      </c>
      <c r="E157" s="275" t="s">
        <v>1</v>
      </c>
      <c r="F157" s="276" t="s">
        <v>1215</v>
      </c>
      <c r="G157" s="274"/>
      <c r="H157" s="275" t="s">
        <v>1</v>
      </c>
      <c r="I157" s="277"/>
      <c r="J157" s="274"/>
      <c r="K157" s="274"/>
      <c r="L157" s="278"/>
      <c r="M157" s="279"/>
      <c r="N157" s="280"/>
      <c r="O157" s="280"/>
      <c r="P157" s="280"/>
      <c r="Q157" s="280"/>
      <c r="R157" s="280"/>
      <c r="S157" s="280"/>
      <c r="T157" s="281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82" t="s">
        <v>1205</v>
      </c>
      <c r="AU157" s="282" t="s">
        <v>85</v>
      </c>
      <c r="AV157" s="14" t="s">
        <v>83</v>
      </c>
      <c r="AW157" s="14" t="s">
        <v>33</v>
      </c>
      <c r="AX157" s="14" t="s">
        <v>76</v>
      </c>
      <c r="AY157" s="282" t="s">
        <v>181</v>
      </c>
    </row>
    <row r="158" s="13" customFormat="1">
      <c r="A158" s="13"/>
      <c r="B158" s="262"/>
      <c r="C158" s="263"/>
      <c r="D158" s="240" t="s">
        <v>1205</v>
      </c>
      <c r="E158" s="264" t="s">
        <v>1</v>
      </c>
      <c r="F158" s="265" t="s">
        <v>1216</v>
      </c>
      <c r="G158" s="263"/>
      <c r="H158" s="266">
        <v>1.716</v>
      </c>
      <c r="I158" s="267"/>
      <c r="J158" s="263"/>
      <c r="K158" s="263"/>
      <c r="L158" s="268"/>
      <c r="M158" s="269"/>
      <c r="N158" s="270"/>
      <c r="O158" s="270"/>
      <c r="P158" s="270"/>
      <c r="Q158" s="270"/>
      <c r="R158" s="270"/>
      <c r="S158" s="270"/>
      <c r="T158" s="271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72" t="s">
        <v>1205</v>
      </c>
      <c r="AU158" s="272" t="s">
        <v>85</v>
      </c>
      <c r="AV158" s="13" t="s">
        <v>85</v>
      </c>
      <c r="AW158" s="13" t="s">
        <v>33</v>
      </c>
      <c r="AX158" s="13" t="s">
        <v>76</v>
      </c>
      <c r="AY158" s="272" t="s">
        <v>181</v>
      </c>
    </row>
    <row r="159" s="14" customFormat="1">
      <c r="A159" s="14"/>
      <c r="B159" s="273"/>
      <c r="C159" s="274"/>
      <c r="D159" s="240" t="s">
        <v>1205</v>
      </c>
      <c r="E159" s="275" t="s">
        <v>1</v>
      </c>
      <c r="F159" s="276" t="s">
        <v>1217</v>
      </c>
      <c r="G159" s="274"/>
      <c r="H159" s="275" t="s">
        <v>1</v>
      </c>
      <c r="I159" s="277"/>
      <c r="J159" s="274"/>
      <c r="K159" s="274"/>
      <c r="L159" s="278"/>
      <c r="M159" s="279"/>
      <c r="N159" s="280"/>
      <c r="O159" s="280"/>
      <c r="P159" s="280"/>
      <c r="Q159" s="280"/>
      <c r="R159" s="280"/>
      <c r="S159" s="280"/>
      <c r="T159" s="281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82" t="s">
        <v>1205</v>
      </c>
      <c r="AU159" s="282" t="s">
        <v>85</v>
      </c>
      <c r="AV159" s="14" t="s">
        <v>83</v>
      </c>
      <c r="AW159" s="14" t="s">
        <v>33</v>
      </c>
      <c r="AX159" s="14" t="s">
        <v>76</v>
      </c>
      <c r="AY159" s="282" t="s">
        <v>181</v>
      </c>
    </row>
    <row r="160" s="13" customFormat="1">
      <c r="A160" s="13"/>
      <c r="B160" s="262"/>
      <c r="C160" s="263"/>
      <c r="D160" s="240" t="s">
        <v>1205</v>
      </c>
      <c r="E160" s="264" t="s">
        <v>1</v>
      </c>
      <c r="F160" s="265" t="s">
        <v>1218</v>
      </c>
      <c r="G160" s="263"/>
      <c r="H160" s="266">
        <v>1.1399999999999999</v>
      </c>
      <c r="I160" s="267"/>
      <c r="J160" s="263"/>
      <c r="K160" s="263"/>
      <c r="L160" s="268"/>
      <c r="M160" s="269"/>
      <c r="N160" s="270"/>
      <c r="O160" s="270"/>
      <c r="P160" s="270"/>
      <c r="Q160" s="270"/>
      <c r="R160" s="270"/>
      <c r="S160" s="270"/>
      <c r="T160" s="271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2" t="s">
        <v>1205</v>
      </c>
      <c r="AU160" s="272" t="s">
        <v>85</v>
      </c>
      <c r="AV160" s="13" t="s">
        <v>85</v>
      </c>
      <c r="AW160" s="13" t="s">
        <v>33</v>
      </c>
      <c r="AX160" s="13" t="s">
        <v>76</v>
      </c>
      <c r="AY160" s="272" t="s">
        <v>181</v>
      </c>
    </row>
    <row r="161" s="15" customFormat="1">
      <c r="A161" s="15"/>
      <c r="B161" s="283"/>
      <c r="C161" s="284"/>
      <c r="D161" s="240" t="s">
        <v>1205</v>
      </c>
      <c r="E161" s="285" t="s">
        <v>1</v>
      </c>
      <c r="F161" s="286" t="s">
        <v>1219</v>
      </c>
      <c r="G161" s="284"/>
      <c r="H161" s="287">
        <v>2.8559999999999999</v>
      </c>
      <c r="I161" s="288"/>
      <c r="J161" s="284"/>
      <c r="K161" s="284"/>
      <c r="L161" s="289"/>
      <c r="M161" s="290"/>
      <c r="N161" s="291"/>
      <c r="O161" s="291"/>
      <c r="P161" s="291"/>
      <c r="Q161" s="291"/>
      <c r="R161" s="291"/>
      <c r="S161" s="291"/>
      <c r="T161" s="292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T161" s="293" t="s">
        <v>1205</v>
      </c>
      <c r="AU161" s="293" t="s">
        <v>85</v>
      </c>
      <c r="AV161" s="15" t="s">
        <v>200</v>
      </c>
      <c r="AW161" s="15" t="s">
        <v>33</v>
      </c>
      <c r="AX161" s="15" t="s">
        <v>83</v>
      </c>
      <c r="AY161" s="293" t="s">
        <v>181</v>
      </c>
    </row>
    <row r="162" s="2" customFormat="1" ht="33" customHeight="1">
      <c r="A162" s="39"/>
      <c r="B162" s="40"/>
      <c r="C162" s="245" t="s">
        <v>200</v>
      </c>
      <c r="D162" s="245" t="s">
        <v>191</v>
      </c>
      <c r="E162" s="246" t="s">
        <v>1220</v>
      </c>
      <c r="F162" s="247" t="s">
        <v>1221</v>
      </c>
      <c r="G162" s="248" t="s">
        <v>1209</v>
      </c>
      <c r="H162" s="249">
        <v>8.4339999999999993</v>
      </c>
      <c r="I162" s="250"/>
      <c r="J162" s="251">
        <f>ROUND(I162*H162,2)</f>
        <v>0</v>
      </c>
      <c r="K162" s="247" t="s">
        <v>1</v>
      </c>
      <c r="L162" s="45"/>
      <c r="M162" s="252" t="s">
        <v>1</v>
      </c>
      <c r="N162" s="253" t="s">
        <v>41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200</v>
      </c>
      <c r="AT162" s="238" t="s">
        <v>191</v>
      </c>
      <c r="AU162" s="238" t="s">
        <v>85</v>
      </c>
      <c r="AY162" s="18" t="s">
        <v>181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83</v>
      </c>
      <c r="BK162" s="239">
        <f>ROUND(I162*H162,2)</f>
        <v>0</v>
      </c>
      <c r="BL162" s="18" t="s">
        <v>200</v>
      </c>
      <c r="BM162" s="238" t="s">
        <v>1222</v>
      </c>
    </row>
    <row r="163" s="2" customFormat="1">
      <c r="A163" s="39"/>
      <c r="B163" s="40"/>
      <c r="C163" s="41"/>
      <c r="D163" s="240" t="s">
        <v>190</v>
      </c>
      <c r="E163" s="41"/>
      <c r="F163" s="241" t="s">
        <v>1221</v>
      </c>
      <c r="G163" s="41"/>
      <c r="H163" s="41"/>
      <c r="I163" s="242"/>
      <c r="J163" s="41"/>
      <c r="K163" s="41"/>
      <c r="L163" s="45"/>
      <c r="M163" s="243"/>
      <c r="N163" s="244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190</v>
      </c>
      <c r="AU163" s="18" t="s">
        <v>85</v>
      </c>
    </row>
    <row r="164" s="13" customFormat="1">
      <c r="A164" s="13"/>
      <c r="B164" s="262"/>
      <c r="C164" s="263"/>
      <c r="D164" s="240" t="s">
        <v>1205</v>
      </c>
      <c r="E164" s="264" t="s">
        <v>1</v>
      </c>
      <c r="F164" s="265" t="s">
        <v>1223</v>
      </c>
      <c r="G164" s="263"/>
      <c r="H164" s="266">
        <v>8.4339999999999993</v>
      </c>
      <c r="I164" s="267"/>
      <c r="J164" s="263"/>
      <c r="K164" s="263"/>
      <c r="L164" s="268"/>
      <c r="M164" s="269"/>
      <c r="N164" s="270"/>
      <c r="O164" s="270"/>
      <c r="P164" s="270"/>
      <c r="Q164" s="270"/>
      <c r="R164" s="270"/>
      <c r="S164" s="270"/>
      <c r="T164" s="271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72" t="s">
        <v>1205</v>
      </c>
      <c r="AU164" s="272" t="s">
        <v>85</v>
      </c>
      <c r="AV164" s="13" t="s">
        <v>85</v>
      </c>
      <c r="AW164" s="13" t="s">
        <v>33</v>
      </c>
      <c r="AX164" s="13" t="s">
        <v>83</v>
      </c>
      <c r="AY164" s="272" t="s">
        <v>181</v>
      </c>
    </row>
    <row r="165" s="2" customFormat="1" ht="37.8" customHeight="1">
      <c r="A165" s="39"/>
      <c r="B165" s="40"/>
      <c r="C165" s="245" t="s">
        <v>204</v>
      </c>
      <c r="D165" s="245" t="s">
        <v>191</v>
      </c>
      <c r="E165" s="246" t="s">
        <v>1224</v>
      </c>
      <c r="F165" s="247" t="s">
        <v>1225</v>
      </c>
      <c r="G165" s="248" t="s">
        <v>1209</v>
      </c>
      <c r="H165" s="249">
        <v>16.289999999999999</v>
      </c>
      <c r="I165" s="250"/>
      <c r="J165" s="251">
        <f>ROUND(I165*H165,2)</f>
        <v>0</v>
      </c>
      <c r="K165" s="247" t="s">
        <v>1</v>
      </c>
      <c r="L165" s="45"/>
      <c r="M165" s="252" t="s">
        <v>1</v>
      </c>
      <c r="N165" s="253" t="s">
        <v>41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200</v>
      </c>
      <c r="AT165" s="238" t="s">
        <v>191</v>
      </c>
      <c r="AU165" s="238" t="s">
        <v>85</v>
      </c>
      <c r="AY165" s="18" t="s">
        <v>181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83</v>
      </c>
      <c r="BK165" s="239">
        <f>ROUND(I165*H165,2)</f>
        <v>0</v>
      </c>
      <c r="BL165" s="18" t="s">
        <v>200</v>
      </c>
      <c r="BM165" s="238" t="s">
        <v>1226</v>
      </c>
    </row>
    <row r="166" s="2" customFormat="1">
      <c r="A166" s="39"/>
      <c r="B166" s="40"/>
      <c r="C166" s="41"/>
      <c r="D166" s="240" t="s">
        <v>190</v>
      </c>
      <c r="E166" s="41"/>
      <c r="F166" s="241" t="s">
        <v>1225</v>
      </c>
      <c r="G166" s="41"/>
      <c r="H166" s="41"/>
      <c r="I166" s="242"/>
      <c r="J166" s="41"/>
      <c r="K166" s="41"/>
      <c r="L166" s="45"/>
      <c r="M166" s="243"/>
      <c r="N166" s="244"/>
      <c r="O166" s="92"/>
      <c r="P166" s="92"/>
      <c r="Q166" s="92"/>
      <c r="R166" s="92"/>
      <c r="S166" s="92"/>
      <c r="T166" s="93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T166" s="18" t="s">
        <v>190</v>
      </c>
      <c r="AU166" s="18" t="s">
        <v>85</v>
      </c>
    </row>
    <row r="167" s="13" customFormat="1">
      <c r="A167" s="13"/>
      <c r="B167" s="262"/>
      <c r="C167" s="263"/>
      <c r="D167" s="240" t="s">
        <v>1205</v>
      </c>
      <c r="E167" s="264" t="s">
        <v>1</v>
      </c>
      <c r="F167" s="265" t="s">
        <v>1211</v>
      </c>
      <c r="G167" s="263"/>
      <c r="H167" s="266">
        <v>5</v>
      </c>
      <c r="I167" s="267"/>
      <c r="J167" s="263"/>
      <c r="K167" s="263"/>
      <c r="L167" s="268"/>
      <c r="M167" s="269"/>
      <c r="N167" s="270"/>
      <c r="O167" s="270"/>
      <c r="P167" s="270"/>
      <c r="Q167" s="270"/>
      <c r="R167" s="270"/>
      <c r="S167" s="270"/>
      <c r="T167" s="271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72" t="s">
        <v>1205</v>
      </c>
      <c r="AU167" s="272" t="s">
        <v>85</v>
      </c>
      <c r="AV167" s="13" t="s">
        <v>85</v>
      </c>
      <c r="AW167" s="13" t="s">
        <v>33</v>
      </c>
      <c r="AX167" s="13" t="s">
        <v>76</v>
      </c>
      <c r="AY167" s="272" t="s">
        <v>181</v>
      </c>
    </row>
    <row r="168" s="14" customFormat="1">
      <c r="A168" s="14"/>
      <c r="B168" s="273"/>
      <c r="C168" s="274"/>
      <c r="D168" s="240" t="s">
        <v>1205</v>
      </c>
      <c r="E168" s="275" t="s">
        <v>1</v>
      </c>
      <c r="F168" s="276" t="s">
        <v>1215</v>
      </c>
      <c r="G168" s="274"/>
      <c r="H168" s="275" t="s">
        <v>1</v>
      </c>
      <c r="I168" s="277"/>
      <c r="J168" s="274"/>
      <c r="K168" s="274"/>
      <c r="L168" s="278"/>
      <c r="M168" s="279"/>
      <c r="N168" s="280"/>
      <c r="O168" s="280"/>
      <c r="P168" s="280"/>
      <c r="Q168" s="280"/>
      <c r="R168" s="280"/>
      <c r="S168" s="280"/>
      <c r="T168" s="281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82" t="s">
        <v>1205</v>
      </c>
      <c r="AU168" s="282" t="s">
        <v>85</v>
      </c>
      <c r="AV168" s="14" t="s">
        <v>83</v>
      </c>
      <c r="AW168" s="14" t="s">
        <v>33</v>
      </c>
      <c r="AX168" s="14" t="s">
        <v>76</v>
      </c>
      <c r="AY168" s="282" t="s">
        <v>181</v>
      </c>
    </row>
    <row r="169" s="13" customFormat="1">
      <c r="A169" s="13"/>
      <c r="B169" s="262"/>
      <c r="C169" s="263"/>
      <c r="D169" s="240" t="s">
        <v>1205</v>
      </c>
      <c r="E169" s="264" t="s">
        <v>1</v>
      </c>
      <c r="F169" s="265" t="s">
        <v>1216</v>
      </c>
      <c r="G169" s="263"/>
      <c r="H169" s="266">
        <v>1.716</v>
      </c>
      <c r="I169" s="267"/>
      <c r="J169" s="263"/>
      <c r="K169" s="263"/>
      <c r="L169" s="268"/>
      <c r="M169" s="269"/>
      <c r="N169" s="270"/>
      <c r="O169" s="270"/>
      <c r="P169" s="270"/>
      <c r="Q169" s="270"/>
      <c r="R169" s="270"/>
      <c r="S169" s="270"/>
      <c r="T169" s="271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2" t="s">
        <v>1205</v>
      </c>
      <c r="AU169" s="272" t="s">
        <v>85</v>
      </c>
      <c r="AV169" s="13" t="s">
        <v>85</v>
      </c>
      <c r="AW169" s="13" t="s">
        <v>33</v>
      </c>
      <c r="AX169" s="13" t="s">
        <v>76</v>
      </c>
      <c r="AY169" s="272" t="s">
        <v>181</v>
      </c>
    </row>
    <row r="170" s="13" customFormat="1">
      <c r="A170" s="13"/>
      <c r="B170" s="262"/>
      <c r="C170" s="263"/>
      <c r="D170" s="240" t="s">
        <v>1205</v>
      </c>
      <c r="E170" s="264" t="s">
        <v>1</v>
      </c>
      <c r="F170" s="265" t="s">
        <v>1223</v>
      </c>
      <c r="G170" s="263"/>
      <c r="H170" s="266">
        <v>8.4339999999999993</v>
      </c>
      <c r="I170" s="267"/>
      <c r="J170" s="263"/>
      <c r="K170" s="263"/>
      <c r="L170" s="268"/>
      <c r="M170" s="269"/>
      <c r="N170" s="270"/>
      <c r="O170" s="270"/>
      <c r="P170" s="270"/>
      <c r="Q170" s="270"/>
      <c r="R170" s="270"/>
      <c r="S170" s="270"/>
      <c r="T170" s="271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72" t="s">
        <v>1205</v>
      </c>
      <c r="AU170" s="272" t="s">
        <v>85</v>
      </c>
      <c r="AV170" s="13" t="s">
        <v>85</v>
      </c>
      <c r="AW170" s="13" t="s">
        <v>33</v>
      </c>
      <c r="AX170" s="13" t="s">
        <v>76</v>
      </c>
      <c r="AY170" s="272" t="s">
        <v>181</v>
      </c>
    </row>
    <row r="171" s="13" customFormat="1">
      <c r="A171" s="13"/>
      <c r="B171" s="262"/>
      <c r="C171" s="263"/>
      <c r="D171" s="240" t="s">
        <v>1205</v>
      </c>
      <c r="E171" s="264" t="s">
        <v>1</v>
      </c>
      <c r="F171" s="265" t="s">
        <v>1227</v>
      </c>
      <c r="G171" s="263"/>
      <c r="H171" s="266">
        <v>1.1399999999999999</v>
      </c>
      <c r="I171" s="267"/>
      <c r="J171" s="263"/>
      <c r="K171" s="263"/>
      <c r="L171" s="268"/>
      <c r="M171" s="269"/>
      <c r="N171" s="270"/>
      <c r="O171" s="270"/>
      <c r="P171" s="270"/>
      <c r="Q171" s="270"/>
      <c r="R171" s="270"/>
      <c r="S171" s="270"/>
      <c r="T171" s="271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72" t="s">
        <v>1205</v>
      </c>
      <c r="AU171" s="272" t="s">
        <v>85</v>
      </c>
      <c r="AV171" s="13" t="s">
        <v>85</v>
      </c>
      <c r="AW171" s="13" t="s">
        <v>33</v>
      </c>
      <c r="AX171" s="13" t="s">
        <v>76</v>
      </c>
      <c r="AY171" s="272" t="s">
        <v>181</v>
      </c>
    </row>
    <row r="172" s="15" customFormat="1">
      <c r="A172" s="15"/>
      <c r="B172" s="283"/>
      <c r="C172" s="284"/>
      <c r="D172" s="240" t="s">
        <v>1205</v>
      </c>
      <c r="E172" s="285" t="s">
        <v>1</v>
      </c>
      <c r="F172" s="286" t="s">
        <v>1219</v>
      </c>
      <c r="G172" s="284"/>
      <c r="H172" s="287">
        <v>16.289999999999999</v>
      </c>
      <c r="I172" s="288"/>
      <c r="J172" s="284"/>
      <c r="K172" s="284"/>
      <c r="L172" s="289"/>
      <c r="M172" s="290"/>
      <c r="N172" s="291"/>
      <c r="O172" s="291"/>
      <c r="P172" s="291"/>
      <c r="Q172" s="291"/>
      <c r="R172" s="291"/>
      <c r="S172" s="291"/>
      <c r="T172" s="292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T172" s="293" t="s">
        <v>1205</v>
      </c>
      <c r="AU172" s="293" t="s">
        <v>85</v>
      </c>
      <c r="AV172" s="15" t="s">
        <v>200</v>
      </c>
      <c r="AW172" s="15" t="s">
        <v>33</v>
      </c>
      <c r="AX172" s="15" t="s">
        <v>83</v>
      </c>
      <c r="AY172" s="293" t="s">
        <v>181</v>
      </c>
    </row>
    <row r="173" s="2" customFormat="1" ht="37.8" customHeight="1">
      <c r="A173" s="39"/>
      <c r="B173" s="40"/>
      <c r="C173" s="245" t="s">
        <v>209</v>
      </c>
      <c r="D173" s="245" t="s">
        <v>191</v>
      </c>
      <c r="E173" s="246" t="s">
        <v>1228</v>
      </c>
      <c r="F173" s="247" t="s">
        <v>1229</v>
      </c>
      <c r="G173" s="248" t="s">
        <v>1209</v>
      </c>
      <c r="H173" s="249">
        <v>15.289999999999999</v>
      </c>
      <c r="I173" s="250"/>
      <c r="J173" s="251">
        <f>ROUND(I173*H173,2)</f>
        <v>0</v>
      </c>
      <c r="K173" s="247" t="s">
        <v>1</v>
      </c>
      <c r="L173" s="45"/>
      <c r="M173" s="252" t="s">
        <v>1</v>
      </c>
      <c r="N173" s="253" t="s">
        <v>41</v>
      </c>
      <c r="O173" s="92"/>
      <c r="P173" s="236">
        <f>O173*H173</f>
        <v>0</v>
      </c>
      <c r="Q173" s="236">
        <v>0</v>
      </c>
      <c r="R173" s="236">
        <f>Q173*H173</f>
        <v>0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200</v>
      </c>
      <c r="AT173" s="238" t="s">
        <v>191</v>
      </c>
      <c r="AU173" s="238" t="s">
        <v>85</v>
      </c>
      <c r="AY173" s="18" t="s">
        <v>181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83</v>
      </c>
      <c r="BK173" s="239">
        <f>ROUND(I173*H173,2)</f>
        <v>0</v>
      </c>
      <c r="BL173" s="18" t="s">
        <v>200</v>
      </c>
      <c r="BM173" s="238" t="s">
        <v>1230</v>
      </c>
    </row>
    <row r="174" s="2" customFormat="1">
      <c r="A174" s="39"/>
      <c r="B174" s="40"/>
      <c r="C174" s="41"/>
      <c r="D174" s="240" t="s">
        <v>190</v>
      </c>
      <c r="E174" s="41"/>
      <c r="F174" s="241" t="s">
        <v>1229</v>
      </c>
      <c r="G174" s="41"/>
      <c r="H174" s="41"/>
      <c r="I174" s="242"/>
      <c r="J174" s="41"/>
      <c r="K174" s="41"/>
      <c r="L174" s="45"/>
      <c r="M174" s="243"/>
      <c r="N174" s="244"/>
      <c r="O174" s="92"/>
      <c r="P174" s="92"/>
      <c r="Q174" s="92"/>
      <c r="R174" s="92"/>
      <c r="S174" s="92"/>
      <c r="T174" s="93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T174" s="18" t="s">
        <v>190</v>
      </c>
      <c r="AU174" s="18" t="s">
        <v>85</v>
      </c>
    </row>
    <row r="175" s="13" customFormat="1">
      <c r="A175" s="13"/>
      <c r="B175" s="262"/>
      <c r="C175" s="263"/>
      <c r="D175" s="240" t="s">
        <v>1205</v>
      </c>
      <c r="E175" s="264" t="s">
        <v>1</v>
      </c>
      <c r="F175" s="265" t="s">
        <v>1231</v>
      </c>
      <c r="G175" s="263"/>
      <c r="H175" s="266">
        <v>15.289999999999999</v>
      </c>
      <c r="I175" s="267"/>
      <c r="J175" s="263"/>
      <c r="K175" s="263"/>
      <c r="L175" s="268"/>
      <c r="M175" s="269"/>
      <c r="N175" s="270"/>
      <c r="O175" s="270"/>
      <c r="P175" s="270"/>
      <c r="Q175" s="270"/>
      <c r="R175" s="270"/>
      <c r="S175" s="270"/>
      <c r="T175" s="271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72" t="s">
        <v>1205</v>
      </c>
      <c r="AU175" s="272" t="s">
        <v>85</v>
      </c>
      <c r="AV175" s="13" t="s">
        <v>85</v>
      </c>
      <c r="AW175" s="13" t="s">
        <v>33</v>
      </c>
      <c r="AX175" s="13" t="s">
        <v>83</v>
      </c>
      <c r="AY175" s="272" t="s">
        <v>181</v>
      </c>
    </row>
    <row r="176" s="2" customFormat="1" ht="24.15" customHeight="1">
      <c r="A176" s="39"/>
      <c r="B176" s="40"/>
      <c r="C176" s="245" t="s">
        <v>214</v>
      </c>
      <c r="D176" s="245" t="s">
        <v>191</v>
      </c>
      <c r="E176" s="246" t="s">
        <v>1232</v>
      </c>
      <c r="F176" s="247" t="s">
        <v>1233</v>
      </c>
      <c r="G176" s="248" t="s">
        <v>868</v>
      </c>
      <c r="H176" s="249">
        <v>27.521999999999998</v>
      </c>
      <c r="I176" s="250"/>
      <c r="J176" s="251">
        <f>ROUND(I176*H176,2)</f>
        <v>0</v>
      </c>
      <c r="K176" s="247" t="s">
        <v>1</v>
      </c>
      <c r="L176" s="45"/>
      <c r="M176" s="252" t="s">
        <v>1</v>
      </c>
      <c r="N176" s="253" t="s">
        <v>41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200</v>
      </c>
      <c r="AT176" s="238" t="s">
        <v>191</v>
      </c>
      <c r="AU176" s="238" t="s">
        <v>85</v>
      </c>
      <c r="AY176" s="18" t="s">
        <v>181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83</v>
      </c>
      <c r="BK176" s="239">
        <f>ROUND(I176*H176,2)</f>
        <v>0</v>
      </c>
      <c r="BL176" s="18" t="s">
        <v>200</v>
      </c>
      <c r="BM176" s="238" t="s">
        <v>1234</v>
      </c>
    </row>
    <row r="177" s="2" customFormat="1">
      <c r="A177" s="39"/>
      <c r="B177" s="40"/>
      <c r="C177" s="41"/>
      <c r="D177" s="240" t="s">
        <v>190</v>
      </c>
      <c r="E177" s="41"/>
      <c r="F177" s="241" t="s">
        <v>1233</v>
      </c>
      <c r="G177" s="41"/>
      <c r="H177" s="41"/>
      <c r="I177" s="242"/>
      <c r="J177" s="41"/>
      <c r="K177" s="41"/>
      <c r="L177" s="45"/>
      <c r="M177" s="243"/>
      <c r="N177" s="244"/>
      <c r="O177" s="92"/>
      <c r="P177" s="92"/>
      <c r="Q177" s="92"/>
      <c r="R177" s="92"/>
      <c r="S177" s="92"/>
      <c r="T177" s="93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190</v>
      </c>
      <c r="AU177" s="18" t="s">
        <v>85</v>
      </c>
    </row>
    <row r="178" s="13" customFormat="1">
      <c r="A178" s="13"/>
      <c r="B178" s="262"/>
      <c r="C178" s="263"/>
      <c r="D178" s="240" t="s">
        <v>1205</v>
      </c>
      <c r="E178" s="264" t="s">
        <v>1</v>
      </c>
      <c r="F178" s="265" t="s">
        <v>1235</v>
      </c>
      <c r="G178" s="263"/>
      <c r="H178" s="266">
        <v>15.289999999999999</v>
      </c>
      <c r="I178" s="267"/>
      <c r="J178" s="263"/>
      <c r="K178" s="263"/>
      <c r="L178" s="268"/>
      <c r="M178" s="269"/>
      <c r="N178" s="270"/>
      <c r="O178" s="270"/>
      <c r="P178" s="270"/>
      <c r="Q178" s="270"/>
      <c r="R178" s="270"/>
      <c r="S178" s="270"/>
      <c r="T178" s="271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72" t="s">
        <v>1205</v>
      </c>
      <c r="AU178" s="272" t="s">
        <v>85</v>
      </c>
      <c r="AV178" s="13" t="s">
        <v>85</v>
      </c>
      <c r="AW178" s="13" t="s">
        <v>33</v>
      </c>
      <c r="AX178" s="13" t="s">
        <v>76</v>
      </c>
      <c r="AY178" s="272" t="s">
        <v>181</v>
      </c>
    </row>
    <row r="179" s="13" customFormat="1">
      <c r="A179" s="13"/>
      <c r="B179" s="262"/>
      <c r="C179" s="263"/>
      <c r="D179" s="240" t="s">
        <v>1205</v>
      </c>
      <c r="E179" s="264" t="s">
        <v>1</v>
      </c>
      <c r="F179" s="265" t="s">
        <v>1236</v>
      </c>
      <c r="G179" s="263"/>
      <c r="H179" s="266">
        <v>27.521999999999998</v>
      </c>
      <c r="I179" s="267"/>
      <c r="J179" s="263"/>
      <c r="K179" s="263"/>
      <c r="L179" s="268"/>
      <c r="M179" s="269"/>
      <c r="N179" s="270"/>
      <c r="O179" s="270"/>
      <c r="P179" s="270"/>
      <c r="Q179" s="270"/>
      <c r="R179" s="270"/>
      <c r="S179" s="270"/>
      <c r="T179" s="271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72" t="s">
        <v>1205</v>
      </c>
      <c r="AU179" s="272" t="s">
        <v>85</v>
      </c>
      <c r="AV179" s="13" t="s">
        <v>85</v>
      </c>
      <c r="AW179" s="13" t="s">
        <v>33</v>
      </c>
      <c r="AX179" s="13" t="s">
        <v>83</v>
      </c>
      <c r="AY179" s="272" t="s">
        <v>181</v>
      </c>
    </row>
    <row r="180" s="2" customFormat="1" ht="24.15" customHeight="1">
      <c r="A180" s="39"/>
      <c r="B180" s="40"/>
      <c r="C180" s="245" t="s">
        <v>220</v>
      </c>
      <c r="D180" s="245" t="s">
        <v>191</v>
      </c>
      <c r="E180" s="246" t="s">
        <v>1237</v>
      </c>
      <c r="F180" s="247" t="s">
        <v>1238</v>
      </c>
      <c r="G180" s="248" t="s">
        <v>1209</v>
      </c>
      <c r="H180" s="249">
        <v>1</v>
      </c>
      <c r="I180" s="250"/>
      <c r="J180" s="251">
        <f>ROUND(I180*H180,2)</f>
        <v>0</v>
      </c>
      <c r="K180" s="247" t="s">
        <v>1</v>
      </c>
      <c r="L180" s="45"/>
      <c r="M180" s="252" t="s">
        <v>1</v>
      </c>
      <c r="N180" s="253" t="s">
        <v>41</v>
      </c>
      <c r="O180" s="92"/>
      <c r="P180" s="236">
        <f>O180*H180</f>
        <v>0</v>
      </c>
      <c r="Q180" s="236">
        <v>0</v>
      </c>
      <c r="R180" s="236">
        <f>Q180*H180</f>
        <v>0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200</v>
      </c>
      <c r="AT180" s="238" t="s">
        <v>191</v>
      </c>
      <c r="AU180" s="238" t="s">
        <v>85</v>
      </c>
      <c r="AY180" s="18" t="s">
        <v>181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83</v>
      </c>
      <c r="BK180" s="239">
        <f>ROUND(I180*H180,2)</f>
        <v>0</v>
      </c>
      <c r="BL180" s="18" t="s">
        <v>200</v>
      </c>
      <c r="BM180" s="238" t="s">
        <v>1239</v>
      </c>
    </row>
    <row r="181" s="2" customFormat="1">
      <c r="A181" s="39"/>
      <c r="B181" s="40"/>
      <c r="C181" s="41"/>
      <c r="D181" s="240" t="s">
        <v>190</v>
      </c>
      <c r="E181" s="41"/>
      <c r="F181" s="241" t="s">
        <v>1238</v>
      </c>
      <c r="G181" s="41"/>
      <c r="H181" s="41"/>
      <c r="I181" s="242"/>
      <c r="J181" s="41"/>
      <c r="K181" s="41"/>
      <c r="L181" s="45"/>
      <c r="M181" s="243"/>
      <c r="N181" s="244"/>
      <c r="O181" s="92"/>
      <c r="P181" s="92"/>
      <c r="Q181" s="92"/>
      <c r="R181" s="92"/>
      <c r="S181" s="92"/>
      <c r="T181" s="93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T181" s="18" t="s">
        <v>190</v>
      </c>
      <c r="AU181" s="18" t="s">
        <v>85</v>
      </c>
    </row>
    <row r="182" s="12" customFormat="1" ht="22.8" customHeight="1">
      <c r="A182" s="12"/>
      <c r="B182" s="212"/>
      <c r="C182" s="213"/>
      <c r="D182" s="214" t="s">
        <v>75</v>
      </c>
      <c r="E182" s="254" t="s">
        <v>85</v>
      </c>
      <c r="F182" s="254" t="s">
        <v>1240</v>
      </c>
      <c r="G182" s="213"/>
      <c r="H182" s="213"/>
      <c r="I182" s="216"/>
      <c r="J182" s="255">
        <f>BK182</f>
        <v>0</v>
      </c>
      <c r="K182" s="213"/>
      <c r="L182" s="218"/>
      <c r="M182" s="219"/>
      <c r="N182" s="220"/>
      <c r="O182" s="220"/>
      <c r="P182" s="221">
        <f>SUM(P183:P193)</f>
        <v>0</v>
      </c>
      <c r="Q182" s="220"/>
      <c r="R182" s="221">
        <f>SUM(R183:R193)</f>
        <v>18.366379739999996</v>
      </c>
      <c r="S182" s="220"/>
      <c r="T182" s="222">
        <f>SUM(T183:T193)</f>
        <v>0</v>
      </c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R182" s="223" t="s">
        <v>83</v>
      </c>
      <c r="AT182" s="224" t="s">
        <v>75</v>
      </c>
      <c r="AU182" s="224" t="s">
        <v>83</v>
      </c>
      <c r="AY182" s="223" t="s">
        <v>181</v>
      </c>
      <c r="BK182" s="225">
        <f>SUM(BK183:BK193)</f>
        <v>0</v>
      </c>
    </row>
    <row r="183" s="2" customFormat="1" ht="24.15" customHeight="1">
      <c r="A183" s="39"/>
      <c r="B183" s="40"/>
      <c r="C183" s="245" t="s">
        <v>224</v>
      </c>
      <c r="D183" s="245" t="s">
        <v>191</v>
      </c>
      <c r="E183" s="246" t="s">
        <v>1241</v>
      </c>
      <c r="F183" s="247" t="s">
        <v>1242</v>
      </c>
      <c r="G183" s="248" t="s">
        <v>1209</v>
      </c>
      <c r="H183" s="249">
        <v>0.90000000000000002</v>
      </c>
      <c r="I183" s="250"/>
      <c r="J183" s="251">
        <f>ROUND(I183*H183,2)</f>
        <v>0</v>
      </c>
      <c r="K183" s="247" t="s">
        <v>1</v>
      </c>
      <c r="L183" s="45"/>
      <c r="M183" s="252" t="s">
        <v>1</v>
      </c>
      <c r="N183" s="253" t="s">
        <v>41</v>
      </c>
      <c r="O183" s="92"/>
      <c r="P183" s="236">
        <f>O183*H183</f>
        <v>0</v>
      </c>
      <c r="Q183" s="236">
        <v>2.1600000000000001</v>
      </c>
      <c r="R183" s="236">
        <f>Q183*H183</f>
        <v>1.9440000000000002</v>
      </c>
      <c r="S183" s="236">
        <v>0</v>
      </c>
      <c r="T183" s="237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8" t="s">
        <v>200</v>
      </c>
      <c r="AT183" s="238" t="s">
        <v>191</v>
      </c>
      <c r="AU183" s="238" t="s">
        <v>85</v>
      </c>
      <c r="AY183" s="18" t="s">
        <v>181</v>
      </c>
      <c r="BE183" s="239">
        <f>IF(N183="základní",J183,0)</f>
        <v>0</v>
      </c>
      <c r="BF183" s="239">
        <f>IF(N183="snížená",J183,0)</f>
        <v>0</v>
      </c>
      <c r="BG183" s="239">
        <f>IF(N183="zákl. přenesená",J183,0)</f>
        <v>0</v>
      </c>
      <c r="BH183" s="239">
        <f>IF(N183="sníž. přenesená",J183,0)</f>
        <v>0</v>
      </c>
      <c r="BI183" s="239">
        <f>IF(N183="nulová",J183,0)</f>
        <v>0</v>
      </c>
      <c r="BJ183" s="18" t="s">
        <v>83</v>
      </c>
      <c r="BK183" s="239">
        <f>ROUND(I183*H183,2)</f>
        <v>0</v>
      </c>
      <c r="BL183" s="18" t="s">
        <v>200</v>
      </c>
      <c r="BM183" s="238" t="s">
        <v>1243</v>
      </c>
    </row>
    <row r="184" s="2" customFormat="1">
      <c r="A184" s="39"/>
      <c r="B184" s="40"/>
      <c r="C184" s="41"/>
      <c r="D184" s="240" t="s">
        <v>190</v>
      </c>
      <c r="E184" s="41"/>
      <c r="F184" s="241" t="s">
        <v>1242</v>
      </c>
      <c r="G184" s="41"/>
      <c r="H184" s="41"/>
      <c r="I184" s="242"/>
      <c r="J184" s="41"/>
      <c r="K184" s="41"/>
      <c r="L184" s="45"/>
      <c r="M184" s="243"/>
      <c r="N184" s="244"/>
      <c r="O184" s="92"/>
      <c r="P184" s="92"/>
      <c r="Q184" s="92"/>
      <c r="R184" s="92"/>
      <c r="S184" s="92"/>
      <c r="T184" s="93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T184" s="18" t="s">
        <v>190</v>
      </c>
      <c r="AU184" s="18" t="s">
        <v>85</v>
      </c>
    </row>
    <row r="185" s="14" customFormat="1">
      <c r="A185" s="14"/>
      <c r="B185" s="273"/>
      <c r="C185" s="274"/>
      <c r="D185" s="240" t="s">
        <v>1205</v>
      </c>
      <c r="E185" s="275" t="s">
        <v>1</v>
      </c>
      <c r="F185" s="276" t="s">
        <v>1244</v>
      </c>
      <c r="G185" s="274"/>
      <c r="H185" s="275" t="s">
        <v>1</v>
      </c>
      <c r="I185" s="277"/>
      <c r="J185" s="274"/>
      <c r="K185" s="274"/>
      <c r="L185" s="278"/>
      <c r="M185" s="279"/>
      <c r="N185" s="280"/>
      <c r="O185" s="280"/>
      <c r="P185" s="280"/>
      <c r="Q185" s="280"/>
      <c r="R185" s="280"/>
      <c r="S185" s="280"/>
      <c r="T185" s="281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82" t="s">
        <v>1205</v>
      </c>
      <c r="AU185" s="282" t="s">
        <v>85</v>
      </c>
      <c r="AV185" s="14" t="s">
        <v>83</v>
      </c>
      <c r="AW185" s="14" t="s">
        <v>33</v>
      </c>
      <c r="AX185" s="14" t="s">
        <v>76</v>
      </c>
      <c r="AY185" s="282" t="s">
        <v>181</v>
      </c>
    </row>
    <row r="186" s="13" customFormat="1">
      <c r="A186" s="13"/>
      <c r="B186" s="262"/>
      <c r="C186" s="263"/>
      <c r="D186" s="240" t="s">
        <v>1205</v>
      </c>
      <c r="E186" s="264" t="s">
        <v>1</v>
      </c>
      <c r="F186" s="265" t="s">
        <v>1245</v>
      </c>
      <c r="G186" s="263"/>
      <c r="H186" s="266">
        <v>0.90000000000000002</v>
      </c>
      <c r="I186" s="267"/>
      <c r="J186" s="263"/>
      <c r="K186" s="263"/>
      <c r="L186" s="268"/>
      <c r="M186" s="269"/>
      <c r="N186" s="270"/>
      <c r="O186" s="270"/>
      <c r="P186" s="270"/>
      <c r="Q186" s="270"/>
      <c r="R186" s="270"/>
      <c r="S186" s="270"/>
      <c r="T186" s="271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72" t="s">
        <v>1205</v>
      </c>
      <c r="AU186" s="272" t="s">
        <v>85</v>
      </c>
      <c r="AV186" s="13" t="s">
        <v>85</v>
      </c>
      <c r="AW186" s="13" t="s">
        <v>33</v>
      </c>
      <c r="AX186" s="13" t="s">
        <v>83</v>
      </c>
      <c r="AY186" s="272" t="s">
        <v>181</v>
      </c>
    </row>
    <row r="187" s="2" customFormat="1" ht="16.5" customHeight="1">
      <c r="A187" s="39"/>
      <c r="B187" s="40"/>
      <c r="C187" s="245" t="s">
        <v>228</v>
      </c>
      <c r="D187" s="245" t="s">
        <v>191</v>
      </c>
      <c r="E187" s="246" t="s">
        <v>1246</v>
      </c>
      <c r="F187" s="247" t="s">
        <v>1247</v>
      </c>
      <c r="G187" s="248" t="s">
        <v>1209</v>
      </c>
      <c r="H187" s="249">
        <v>7.1369999999999996</v>
      </c>
      <c r="I187" s="250"/>
      <c r="J187" s="251">
        <f>ROUND(I187*H187,2)</f>
        <v>0</v>
      </c>
      <c r="K187" s="247" t="s">
        <v>1</v>
      </c>
      <c r="L187" s="45"/>
      <c r="M187" s="252" t="s">
        <v>1</v>
      </c>
      <c r="N187" s="253" t="s">
        <v>41</v>
      </c>
      <c r="O187" s="92"/>
      <c r="P187" s="236">
        <f>O187*H187</f>
        <v>0</v>
      </c>
      <c r="Q187" s="236">
        <v>2.3010199999999998</v>
      </c>
      <c r="R187" s="236">
        <f>Q187*H187</f>
        <v>16.422379739999997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200</v>
      </c>
      <c r="AT187" s="238" t="s">
        <v>191</v>
      </c>
      <c r="AU187" s="238" t="s">
        <v>85</v>
      </c>
      <c r="AY187" s="18" t="s">
        <v>181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83</v>
      </c>
      <c r="BK187" s="239">
        <f>ROUND(I187*H187,2)</f>
        <v>0</v>
      </c>
      <c r="BL187" s="18" t="s">
        <v>200</v>
      </c>
      <c r="BM187" s="238" t="s">
        <v>1248</v>
      </c>
    </row>
    <row r="188" s="2" customFormat="1">
      <c r="A188" s="39"/>
      <c r="B188" s="40"/>
      <c r="C188" s="41"/>
      <c r="D188" s="240" t="s">
        <v>190</v>
      </c>
      <c r="E188" s="41"/>
      <c r="F188" s="241" t="s">
        <v>1247</v>
      </c>
      <c r="G188" s="41"/>
      <c r="H188" s="41"/>
      <c r="I188" s="242"/>
      <c r="J188" s="41"/>
      <c r="K188" s="41"/>
      <c r="L188" s="45"/>
      <c r="M188" s="243"/>
      <c r="N188" s="244"/>
      <c r="O188" s="92"/>
      <c r="P188" s="92"/>
      <c r="Q188" s="92"/>
      <c r="R188" s="92"/>
      <c r="S188" s="92"/>
      <c r="T188" s="93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18" t="s">
        <v>190</v>
      </c>
      <c r="AU188" s="18" t="s">
        <v>85</v>
      </c>
    </row>
    <row r="189" s="14" customFormat="1">
      <c r="A189" s="14"/>
      <c r="B189" s="273"/>
      <c r="C189" s="274"/>
      <c r="D189" s="240" t="s">
        <v>1205</v>
      </c>
      <c r="E189" s="275" t="s">
        <v>1</v>
      </c>
      <c r="F189" s="276" t="s">
        <v>1215</v>
      </c>
      <c r="G189" s="274"/>
      <c r="H189" s="275" t="s">
        <v>1</v>
      </c>
      <c r="I189" s="277"/>
      <c r="J189" s="274"/>
      <c r="K189" s="274"/>
      <c r="L189" s="278"/>
      <c r="M189" s="279"/>
      <c r="N189" s="280"/>
      <c r="O189" s="280"/>
      <c r="P189" s="280"/>
      <c r="Q189" s="280"/>
      <c r="R189" s="280"/>
      <c r="S189" s="280"/>
      <c r="T189" s="281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82" t="s">
        <v>1205</v>
      </c>
      <c r="AU189" s="282" t="s">
        <v>85</v>
      </c>
      <c r="AV189" s="14" t="s">
        <v>83</v>
      </c>
      <c r="AW189" s="14" t="s">
        <v>33</v>
      </c>
      <c r="AX189" s="14" t="s">
        <v>76</v>
      </c>
      <c r="AY189" s="282" t="s">
        <v>181</v>
      </c>
    </row>
    <row r="190" s="13" customFormat="1">
      <c r="A190" s="13"/>
      <c r="B190" s="262"/>
      <c r="C190" s="263"/>
      <c r="D190" s="240" t="s">
        <v>1205</v>
      </c>
      <c r="E190" s="264" t="s">
        <v>1</v>
      </c>
      <c r="F190" s="265" t="s">
        <v>1249</v>
      </c>
      <c r="G190" s="263"/>
      <c r="H190" s="266">
        <v>2.9969999999999999</v>
      </c>
      <c r="I190" s="267"/>
      <c r="J190" s="263"/>
      <c r="K190" s="263"/>
      <c r="L190" s="268"/>
      <c r="M190" s="269"/>
      <c r="N190" s="270"/>
      <c r="O190" s="270"/>
      <c r="P190" s="270"/>
      <c r="Q190" s="270"/>
      <c r="R190" s="270"/>
      <c r="S190" s="270"/>
      <c r="T190" s="271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72" t="s">
        <v>1205</v>
      </c>
      <c r="AU190" s="272" t="s">
        <v>85</v>
      </c>
      <c r="AV190" s="13" t="s">
        <v>85</v>
      </c>
      <c r="AW190" s="13" t="s">
        <v>33</v>
      </c>
      <c r="AX190" s="13" t="s">
        <v>76</v>
      </c>
      <c r="AY190" s="272" t="s">
        <v>181</v>
      </c>
    </row>
    <row r="191" s="13" customFormat="1">
      <c r="A191" s="13"/>
      <c r="B191" s="262"/>
      <c r="C191" s="263"/>
      <c r="D191" s="240" t="s">
        <v>1205</v>
      </c>
      <c r="E191" s="264" t="s">
        <v>1</v>
      </c>
      <c r="F191" s="265" t="s">
        <v>1250</v>
      </c>
      <c r="G191" s="263"/>
      <c r="H191" s="266">
        <v>3</v>
      </c>
      <c r="I191" s="267"/>
      <c r="J191" s="263"/>
      <c r="K191" s="263"/>
      <c r="L191" s="268"/>
      <c r="M191" s="269"/>
      <c r="N191" s="270"/>
      <c r="O191" s="270"/>
      <c r="P191" s="270"/>
      <c r="Q191" s="270"/>
      <c r="R191" s="270"/>
      <c r="S191" s="270"/>
      <c r="T191" s="271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72" t="s">
        <v>1205</v>
      </c>
      <c r="AU191" s="272" t="s">
        <v>85</v>
      </c>
      <c r="AV191" s="13" t="s">
        <v>85</v>
      </c>
      <c r="AW191" s="13" t="s">
        <v>33</v>
      </c>
      <c r="AX191" s="13" t="s">
        <v>76</v>
      </c>
      <c r="AY191" s="272" t="s">
        <v>181</v>
      </c>
    </row>
    <row r="192" s="13" customFormat="1">
      <c r="A192" s="13"/>
      <c r="B192" s="262"/>
      <c r="C192" s="263"/>
      <c r="D192" s="240" t="s">
        <v>1205</v>
      </c>
      <c r="E192" s="264" t="s">
        <v>1</v>
      </c>
      <c r="F192" s="265" t="s">
        <v>1251</v>
      </c>
      <c r="G192" s="263"/>
      <c r="H192" s="266">
        <v>1.1399999999999999</v>
      </c>
      <c r="I192" s="267"/>
      <c r="J192" s="263"/>
      <c r="K192" s="263"/>
      <c r="L192" s="268"/>
      <c r="M192" s="269"/>
      <c r="N192" s="270"/>
      <c r="O192" s="270"/>
      <c r="P192" s="270"/>
      <c r="Q192" s="270"/>
      <c r="R192" s="270"/>
      <c r="S192" s="270"/>
      <c r="T192" s="271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72" t="s">
        <v>1205</v>
      </c>
      <c r="AU192" s="272" t="s">
        <v>85</v>
      </c>
      <c r="AV192" s="13" t="s">
        <v>85</v>
      </c>
      <c r="AW192" s="13" t="s">
        <v>33</v>
      </c>
      <c r="AX192" s="13" t="s">
        <v>76</v>
      </c>
      <c r="AY192" s="272" t="s">
        <v>181</v>
      </c>
    </row>
    <row r="193" s="15" customFormat="1">
      <c r="A193" s="15"/>
      <c r="B193" s="283"/>
      <c r="C193" s="284"/>
      <c r="D193" s="240" t="s">
        <v>1205</v>
      </c>
      <c r="E193" s="285" t="s">
        <v>1</v>
      </c>
      <c r="F193" s="286" t="s">
        <v>1219</v>
      </c>
      <c r="G193" s="284"/>
      <c r="H193" s="287">
        <v>7.1369999999999996</v>
      </c>
      <c r="I193" s="288"/>
      <c r="J193" s="284"/>
      <c r="K193" s="284"/>
      <c r="L193" s="289"/>
      <c r="M193" s="290"/>
      <c r="N193" s="291"/>
      <c r="O193" s="291"/>
      <c r="P193" s="291"/>
      <c r="Q193" s="291"/>
      <c r="R193" s="291"/>
      <c r="S193" s="291"/>
      <c r="T193" s="292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T193" s="293" t="s">
        <v>1205</v>
      </c>
      <c r="AU193" s="293" t="s">
        <v>85</v>
      </c>
      <c r="AV193" s="15" t="s">
        <v>200</v>
      </c>
      <c r="AW193" s="15" t="s">
        <v>33</v>
      </c>
      <c r="AX193" s="15" t="s">
        <v>83</v>
      </c>
      <c r="AY193" s="293" t="s">
        <v>181</v>
      </c>
    </row>
    <row r="194" s="12" customFormat="1" ht="22.8" customHeight="1">
      <c r="A194" s="12"/>
      <c r="B194" s="212"/>
      <c r="C194" s="213"/>
      <c r="D194" s="214" t="s">
        <v>75</v>
      </c>
      <c r="E194" s="254" t="s">
        <v>91</v>
      </c>
      <c r="F194" s="254" t="s">
        <v>1252</v>
      </c>
      <c r="G194" s="213"/>
      <c r="H194" s="213"/>
      <c r="I194" s="216"/>
      <c r="J194" s="255">
        <f>BK194</f>
        <v>0</v>
      </c>
      <c r="K194" s="213"/>
      <c r="L194" s="218"/>
      <c r="M194" s="219"/>
      <c r="N194" s="220"/>
      <c r="O194" s="220"/>
      <c r="P194" s="221">
        <f>SUM(P195:P269)</f>
        <v>0</v>
      </c>
      <c r="Q194" s="220"/>
      <c r="R194" s="221">
        <f>SUM(R195:R269)</f>
        <v>34.576715360000001</v>
      </c>
      <c r="S194" s="220"/>
      <c r="T194" s="222">
        <f>SUM(T195:T269)</f>
        <v>0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223" t="s">
        <v>83</v>
      </c>
      <c r="AT194" s="224" t="s">
        <v>75</v>
      </c>
      <c r="AU194" s="224" t="s">
        <v>83</v>
      </c>
      <c r="AY194" s="223" t="s">
        <v>181</v>
      </c>
      <c r="BK194" s="225">
        <f>SUM(BK195:BK269)</f>
        <v>0</v>
      </c>
    </row>
    <row r="195" s="2" customFormat="1" ht="24.15" customHeight="1">
      <c r="A195" s="39"/>
      <c r="B195" s="40"/>
      <c r="C195" s="245" t="s">
        <v>232</v>
      </c>
      <c r="D195" s="245" t="s">
        <v>191</v>
      </c>
      <c r="E195" s="246" t="s">
        <v>1253</v>
      </c>
      <c r="F195" s="247" t="s">
        <v>1254</v>
      </c>
      <c r="G195" s="248" t="s">
        <v>734</v>
      </c>
      <c r="H195" s="249">
        <v>7.1699999999999999</v>
      </c>
      <c r="I195" s="250"/>
      <c r="J195" s="251">
        <f>ROUND(I195*H195,2)</f>
        <v>0</v>
      </c>
      <c r="K195" s="247" t="s">
        <v>1</v>
      </c>
      <c r="L195" s="45"/>
      <c r="M195" s="252" t="s">
        <v>1</v>
      </c>
      <c r="N195" s="253" t="s">
        <v>41</v>
      </c>
      <c r="O195" s="92"/>
      <c r="P195" s="236">
        <f>O195*H195</f>
        <v>0</v>
      </c>
      <c r="Q195" s="236">
        <v>0.14380999999999999</v>
      </c>
      <c r="R195" s="236">
        <f>Q195*H195</f>
        <v>1.0311177</v>
      </c>
      <c r="S195" s="236">
        <v>0</v>
      </c>
      <c r="T195" s="237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200</v>
      </c>
      <c r="AT195" s="238" t="s">
        <v>191</v>
      </c>
      <c r="AU195" s="238" t="s">
        <v>85</v>
      </c>
      <c r="AY195" s="18" t="s">
        <v>181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83</v>
      </c>
      <c r="BK195" s="239">
        <f>ROUND(I195*H195,2)</f>
        <v>0</v>
      </c>
      <c r="BL195" s="18" t="s">
        <v>200</v>
      </c>
      <c r="BM195" s="238" t="s">
        <v>1255</v>
      </c>
    </row>
    <row r="196" s="2" customFormat="1">
      <c r="A196" s="39"/>
      <c r="B196" s="40"/>
      <c r="C196" s="41"/>
      <c r="D196" s="240" t="s">
        <v>190</v>
      </c>
      <c r="E196" s="41"/>
      <c r="F196" s="241" t="s">
        <v>1254</v>
      </c>
      <c r="G196" s="41"/>
      <c r="H196" s="41"/>
      <c r="I196" s="242"/>
      <c r="J196" s="41"/>
      <c r="K196" s="41"/>
      <c r="L196" s="45"/>
      <c r="M196" s="243"/>
      <c r="N196" s="244"/>
      <c r="O196" s="92"/>
      <c r="P196" s="92"/>
      <c r="Q196" s="92"/>
      <c r="R196" s="92"/>
      <c r="S196" s="92"/>
      <c r="T196" s="93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T196" s="18" t="s">
        <v>190</v>
      </c>
      <c r="AU196" s="18" t="s">
        <v>85</v>
      </c>
    </row>
    <row r="197" s="14" customFormat="1">
      <c r="A197" s="14"/>
      <c r="B197" s="273"/>
      <c r="C197" s="274"/>
      <c r="D197" s="240" t="s">
        <v>1205</v>
      </c>
      <c r="E197" s="275" t="s">
        <v>1</v>
      </c>
      <c r="F197" s="276" t="s">
        <v>1256</v>
      </c>
      <c r="G197" s="274"/>
      <c r="H197" s="275" t="s">
        <v>1</v>
      </c>
      <c r="I197" s="277"/>
      <c r="J197" s="274"/>
      <c r="K197" s="274"/>
      <c r="L197" s="278"/>
      <c r="M197" s="279"/>
      <c r="N197" s="280"/>
      <c r="O197" s="280"/>
      <c r="P197" s="280"/>
      <c r="Q197" s="280"/>
      <c r="R197" s="280"/>
      <c r="S197" s="280"/>
      <c r="T197" s="281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82" t="s">
        <v>1205</v>
      </c>
      <c r="AU197" s="282" t="s">
        <v>85</v>
      </c>
      <c r="AV197" s="14" t="s">
        <v>83</v>
      </c>
      <c r="AW197" s="14" t="s">
        <v>33</v>
      </c>
      <c r="AX197" s="14" t="s">
        <v>76</v>
      </c>
      <c r="AY197" s="282" t="s">
        <v>181</v>
      </c>
    </row>
    <row r="198" s="13" customFormat="1">
      <c r="A198" s="13"/>
      <c r="B198" s="262"/>
      <c r="C198" s="263"/>
      <c r="D198" s="240" t="s">
        <v>1205</v>
      </c>
      <c r="E198" s="264" t="s">
        <v>1</v>
      </c>
      <c r="F198" s="265" t="s">
        <v>1257</v>
      </c>
      <c r="G198" s="263"/>
      <c r="H198" s="266">
        <v>7.1699999999999999</v>
      </c>
      <c r="I198" s="267"/>
      <c r="J198" s="263"/>
      <c r="K198" s="263"/>
      <c r="L198" s="268"/>
      <c r="M198" s="269"/>
      <c r="N198" s="270"/>
      <c r="O198" s="270"/>
      <c r="P198" s="270"/>
      <c r="Q198" s="270"/>
      <c r="R198" s="270"/>
      <c r="S198" s="270"/>
      <c r="T198" s="271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72" t="s">
        <v>1205</v>
      </c>
      <c r="AU198" s="272" t="s">
        <v>85</v>
      </c>
      <c r="AV198" s="13" t="s">
        <v>85</v>
      </c>
      <c r="AW198" s="13" t="s">
        <v>33</v>
      </c>
      <c r="AX198" s="13" t="s">
        <v>83</v>
      </c>
      <c r="AY198" s="272" t="s">
        <v>181</v>
      </c>
    </row>
    <row r="199" s="2" customFormat="1" ht="24.15" customHeight="1">
      <c r="A199" s="39"/>
      <c r="B199" s="40"/>
      <c r="C199" s="245" t="s">
        <v>8</v>
      </c>
      <c r="D199" s="245" t="s">
        <v>191</v>
      </c>
      <c r="E199" s="246" t="s">
        <v>1258</v>
      </c>
      <c r="F199" s="247" t="s">
        <v>1259</v>
      </c>
      <c r="G199" s="248" t="s">
        <v>734</v>
      </c>
      <c r="H199" s="249">
        <v>5.4560000000000004</v>
      </c>
      <c r="I199" s="250"/>
      <c r="J199" s="251">
        <f>ROUND(I199*H199,2)</f>
        <v>0</v>
      </c>
      <c r="K199" s="247" t="s">
        <v>1</v>
      </c>
      <c r="L199" s="45"/>
      <c r="M199" s="252" t="s">
        <v>1</v>
      </c>
      <c r="N199" s="253" t="s">
        <v>41</v>
      </c>
      <c r="O199" s="92"/>
      <c r="P199" s="236">
        <f>O199*H199</f>
        <v>0</v>
      </c>
      <c r="Q199" s="236">
        <v>0.18970999999999999</v>
      </c>
      <c r="R199" s="236">
        <f>Q199*H199</f>
        <v>1.0350577599999999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200</v>
      </c>
      <c r="AT199" s="238" t="s">
        <v>191</v>
      </c>
      <c r="AU199" s="238" t="s">
        <v>85</v>
      </c>
      <c r="AY199" s="18" t="s">
        <v>181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83</v>
      </c>
      <c r="BK199" s="239">
        <f>ROUND(I199*H199,2)</f>
        <v>0</v>
      </c>
      <c r="BL199" s="18" t="s">
        <v>200</v>
      </c>
      <c r="BM199" s="238" t="s">
        <v>1260</v>
      </c>
    </row>
    <row r="200" s="2" customFormat="1">
      <c r="A200" s="39"/>
      <c r="B200" s="40"/>
      <c r="C200" s="41"/>
      <c r="D200" s="240" t="s">
        <v>190</v>
      </c>
      <c r="E200" s="41"/>
      <c r="F200" s="241" t="s">
        <v>1259</v>
      </c>
      <c r="G200" s="41"/>
      <c r="H200" s="41"/>
      <c r="I200" s="242"/>
      <c r="J200" s="41"/>
      <c r="K200" s="41"/>
      <c r="L200" s="45"/>
      <c r="M200" s="243"/>
      <c r="N200" s="244"/>
      <c r="O200" s="92"/>
      <c r="P200" s="92"/>
      <c r="Q200" s="92"/>
      <c r="R200" s="92"/>
      <c r="S200" s="92"/>
      <c r="T200" s="93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T200" s="18" t="s">
        <v>190</v>
      </c>
      <c r="AU200" s="18" t="s">
        <v>85</v>
      </c>
    </row>
    <row r="201" s="14" customFormat="1">
      <c r="A201" s="14"/>
      <c r="B201" s="273"/>
      <c r="C201" s="274"/>
      <c r="D201" s="240" t="s">
        <v>1205</v>
      </c>
      <c r="E201" s="275" t="s">
        <v>1</v>
      </c>
      <c r="F201" s="276" t="s">
        <v>1256</v>
      </c>
      <c r="G201" s="274"/>
      <c r="H201" s="275" t="s">
        <v>1</v>
      </c>
      <c r="I201" s="277"/>
      <c r="J201" s="274"/>
      <c r="K201" s="274"/>
      <c r="L201" s="278"/>
      <c r="M201" s="279"/>
      <c r="N201" s="280"/>
      <c r="O201" s="280"/>
      <c r="P201" s="280"/>
      <c r="Q201" s="280"/>
      <c r="R201" s="280"/>
      <c r="S201" s="280"/>
      <c r="T201" s="281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82" t="s">
        <v>1205</v>
      </c>
      <c r="AU201" s="282" t="s">
        <v>85</v>
      </c>
      <c r="AV201" s="14" t="s">
        <v>83</v>
      </c>
      <c r="AW201" s="14" t="s">
        <v>33</v>
      </c>
      <c r="AX201" s="14" t="s">
        <v>76</v>
      </c>
      <c r="AY201" s="282" t="s">
        <v>181</v>
      </c>
    </row>
    <row r="202" s="13" customFormat="1">
      <c r="A202" s="13"/>
      <c r="B202" s="262"/>
      <c r="C202" s="263"/>
      <c r="D202" s="240" t="s">
        <v>1205</v>
      </c>
      <c r="E202" s="264" t="s">
        <v>1</v>
      </c>
      <c r="F202" s="265" t="s">
        <v>1261</v>
      </c>
      <c r="G202" s="263"/>
      <c r="H202" s="266">
        <v>5.4560000000000004</v>
      </c>
      <c r="I202" s="267"/>
      <c r="J202" s="263"/>
      <c r="K202" s="263"/>
      <c r="L202" s="268"/>
      <c r="M202" s="269"/>
      <c r="N202" s="270"/>
      <c r="O202" s="270"/>
      <c r="P202" s="270"/>
      <c r="Q202" s="270"/>
      <c r="R202" s="270"/>
      <c r="S202" s="270"/>
      <c r="T202" s="271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72" t="s">
        <v>1205</v>
      </c>
      <c r="AU202" s="272" t="s">
        <v>85</v>
      </c>
      <c r="AV202" s="13" t="s">
        <v>85</v>
      </c>
      <c r="AW202" s="13" t="s">
        <v>33</v>
      </c>
      <c r="AX202" s="13" t="s">
        <v>83</v>
      </c>
      <c r="AY202" s="272" t="s">
        <v>181</v>
      </c>
    </row>
    <row r="203" s="2" customFormat="1" ht="24.15" customHeight="1">
      <c r="A203" s="39"/>
      <c r="B203" s="40"/>
      <c r="C203" s="245" t="s">
        <v>239</v>
      </c>
      <c r="D203" s="245" t="s">
        <v>191</v>
      </c>
      <c r="E203" s="246" t="s">
        <v>1262</v>
      </c>
      <c r="F203" s="247" t="s">
        <v>1263</v>
      </c>
      <c r="G203" s="248" t="s">
        <v>734</v>
      </c>
      <c r="H203" s="249">
        <v>10.199999999999999</v>
      </c>
      <c r="I203" s="250"/>
      <c r="J203" s="251">
        <f>ROUND(I203*H203,2)</f>
        <v>0</v>
      </c>
      <c r="K203" s="247" t="s">
        <v>1</v>
      </c>
      <c r="L203" s="45"/>
      <c r="M203" s="252" t="s">
        <v>1</v>
      </c>
      <c r="N203" s="253" t="s">
        <v>41</v>
      </c>
      <c r="O203" s="92"/>
      <c r="P203" s="236">
        <f>O203*H203</f>
        <v>0</v>
      </c>
      <c r="Q203" s="236">
        <v>0.24865000000000001</v>
      </c>
      <c r="R203" s="236">
        <f>Q203*H203</f>
        <v>2.5362299999999998</v>
      </c>
      <c r="S203" s="236">
        <v>0</v>
      </c>
      <c r="T203" s="237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8" t="s">
        <v>200</v>
      </c>
      <c r="AT203" s="238" t="s">
        <v>191</v>
      </c>
      <c r="AU203" s="238" t="s">
        <v>85</v>
      </c>
      <c r="AY203" s="18" t="s">
        <v>181</v>
      </c>
      <c r="BE203" s="239">
        <f>IF(N203="základní",J203,0)</f>
        <v>0</v>
      </c>
      <c r="BF203" s="239">
        <f>IF(N203="snížená",J203,0)</f>
        <v>0</v>
      </c>
      <c r="BG203" s="239">
        <f>IF(N203="zákl. přenesená",J203,0)</f>
        <v>0</v>
      </c>
      <c r="BH203" s="239">
        <f>IF(N203="sníž. přenesená",J203,0)</f>
        <v>0</v>
      </c>
      <c r="BI203" s="239">
        <f>IF(N203="nulová",J203,0)</f>
        <v>0</v>
      </c>
      <c r="BJ203" s="18" t="s">
        <v>83</v>
      </c>
      <c r="BK203" s="239">
        <f>ROUND(I203*H203,2)</f>
        <v>0</v>
      </c>
      <c r="BL203" s="18" t="s">
        <v>200</v>
      </c>
      <c r="BM203" s="238" t="s">
        <v>1264</v>
      </c>
    </row>
    <row r="204" s="2" customFormat="1">
      <c r="A204" s="39"/>
      <c r="B204" s="40"/>
      <c r="C204" s="41"/>
      <c r="D204" s="240" t="s">
        <v>190</v>
      </c>
      <c r="E204" s="41"/>
      <c r="F204" s="241" t="s">
        <v>1263</v>
      </c>
      <c r="G204" s="41"/>
      <c r="H204" s="41"/>
      <c r="I204" s="242"/>
      <c r="J204" s="41"/>
      <c r="K204" s="41"/>
      <c r="L204" s="45"/>
      <c r="M204" s="243"/>
      <c r="N204" s="244"/>
      <c r="O204" s="92"/>
      <c r="P204" s="92"/>
      <c r="Q204" s="92"/>
      <c r="R204" s="92"/>
      <c r="S204" s="92"/>
      <c r="T204" s="93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T204" s="18" t="s">
        <v>190</v>
      </c>
      <c r="AU204" s="18" t="s">
        <v>85</v>
      </c>
    </row>
    <row r="205" s="14" customFormat="1">
      <c r="A205" s="14"/>
      <c r="B205" s="273"/>
      <c r="C205" s="274"/>
      <c r="D205" s="240" t="s">
        <v>1205</v>
      </c>
      <c r="E205" s="275" t="s">
        <v>1</v>
      </c>
      <c r="F205" s="276" t="s">
        <v>1265</v>
      </c>
      <c r="G205" s="274"/>
      <c r="H205" s="275" t="s">
        <v>1</v>
      </c>
      <c r="I205" s="277"/>
      <c r="J205" s="274"/>
      <c r="K205" s="274"/>
      <c r="L205" s="278"/>
      <c r="M205" s="279"/>
      <c r="N205" s="280"/>
      <c r="O205" s="280"/>
      <c r="P205" s="280"/>
      <c r="Q205" s="280"/>
      <c r="R205" s="280"/>
      <c r="S205" s="280"/>
      <c r="T205" s="281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82" t="s">
        <v>1205</v>
      </c>
      <c r="AU205" s="282" t="s">
        <v>85</v>
      </c>
      <c r="AV205" s="14" t="s">
        <v>83</v>
      </c>
      <c r="AW205" s="14" t="s">
        <v>33</v>
      </c>
      <c r="AX205" s="14" t="s">
        <v>76</v>
      </c>
      <c r="AY205" s="282" t="s">
        <v>181</v>
      </c>
    </row>
    <row r="206" s="13" customFormat="1">
      <c r="A206" s="13"/>
      <c r="B206" s="262"/>
      <c r="C206" s="263"/>
      <c r="D206" s="240" t="s">
        <v>1205</v>
      </c>
      <c r="E206" s="264" t="s">
        <v>1</v>
      </c>
      <c r="F206" s="265" t="s">
        <v>1266</v>
      </c>
      <c r="G206" s="263"/>
      <c r="H206" s="266">
        <v>10.199999999999999</v>
      </c>
      <c r="I206" s="267"/>
      <c r="J206" s="263"/>
      <c r="K206" s="263"/>
      <c r="L206" s="268"/>
      <c r="M206" s="269"/>
      <c r="N206" s="270"/>
      <c r="O206" s="270"/>
      <c r="P206" s="270"/>
      <c r="Q206" s="270"/>
      <c r="R206" s="270"/>
      <c r="S206" s="270"/>
      <c r="T206" s="271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72" t="s">
        <v>1205</v>
      </c>
      <c r="AU206" s="272" t="s">
        <v>85</v>
      </c>
      <c r="AV206" s="13" t="s">
        <v>85</v>
      </c>
      <c r="AW206" s="13" t="s">
        <v>33</v>
      </c>
      <c r="AX206" s="13" t="s">
        <v>83</v>
      </c>
      <c r="AY206" s="272" t="s">
        <v>181</v>
      </c>
    </row>
    <row r="207" s="2" customFormat="1" ht="24.15" customHeight="1">
      <c r="A207" s="39"/>
      <c r="B207" s="40"/>
      <c r="C207" s="245" t="s">
        <v>244</v>
      </c>
      <c r="D207" s="245" t="s">
        <v>191</v>
      </c>
      <c r="E207" s="246" t="s">
        <v>1267</v>
      </c>
      <c r="F207" s="247" t="s">
        <v>1268</v>
      </c>
      <c r="G207" s="248" t="s">
        <v>734</v>
      </c>
      <c r="H207" s="249">
        <v>70.150999999999996</v>
      </c>
      <c r="I207" s="250"/>
      <c r="J207" s="251">
        <f>ROUND(I207*H207,2)</f>
        <v>0</v>
      </c>
      <c r="K207" s="247" t="s">
        <v>1</v>
      </c>
      <c r="L207" s="45"/>
      <c r="M207" s="252" t="s">
        <v>1</v>
      </c>
      <c r="N207" s="253" t="s">
        <v>41</v>
      </c>
      <c r="O207" s="92"/>
      <c r="P207" s="236">
        <f>O207*H207</f>
        <v>0</v>
      </c>
      <c r="Q207" s="236">
        <v>0.28715000000000002</v>
      </c>
      <c r="R207" s="236">
        <f>Q207*H207</f>
        <v>20.14385965</v>
      </c>
      <c r="S207" s="236">
        <v>0</v>
      </c>
      <c r="T207" s="237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8" t="s">
        <v>200</v>
      </c>
      <c r="AT207" s="238" t="s">
        <v>191</v>
      </c>
      <c r="AU207" s="238" t="s">
        <v>85</v>
      </c>
      <c r="AY207" s="18" t="s">
        <v>181</v>
      </c>
      <c r="BE207" s="239">
        <f>IF(N207="základní",J207,0)</f>
        <v>0</v>
      </c>
      <c r="BF207" s="239">
        <f>IF(N207="snížená",J207,0)</f>
        <v>0</v>
      </c>
      <c r="BG207" s="239">
        <f>IF(N207="zákl. přenesená",J207,0)</f>
        <v>0</v>
      </c>
      <c r="BH207" s="239">
        <f>IF(N207="sníž. přenesená",J207,0)</f>
        <v>0</v>
      </c>
      <c r="BI207" s="239">
        <f>IF(N207="nulová",J207,0)</f>
        <v>0</v>
      </c>
      <c r="BJ207" s="18" t="s">
        <v>83</v>
      </c>
      <c r="BK207" s="239">
        <f>ROUND(I207*H207,2)</f>
        <v>0</v>
      </c>
      <c r="BL207" s="18" t="s">
        <v>200</v>
      </c>
      <c r="BM207" s="238" t="s">
        <v>1269</v>
      </c>
    </row>
    <row r="208" s="2" customFormat="1">
      <c r="A208" s="39"/>
      <c r="B208" s="40"/>
      <c r="C208" s="41"/>
      <c r="D208" s="240" t="s">
        <v>190</v>
      </c>
      <c r="E208" s="41"/>
      <c r="F208" s="241" t="s">
        <v>1268</v>
      </c>
      <c r="G208" s="41"/>
      <c r="H208" s="41"/>
      <c r="I208" s="242"/>
      <c r="J208" s="41"/>
      <c r="K208" s="41"/>
      <c r="L208" s="45"/>
      <c r="M208" s="243"/>
      <c r="N208" s="244"/>
      <c r="O208" s="92"/>
      <c r="P208" s="92"/>
      <c r="Q208" s="92"/>
      <c r="R208" s="92"/>
      <c r="S208" s="92"/>
      <c r="T208" s="93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T208" s="18" t="s">
        <v>190</v>
      </c>
      <c r="AU208" s="18" t="s">
        <v>85</v>
      </c>
    </row>
    <row r="209" s="14" customFormat="1">
      <c r="A209" s="14"/>
      <c r="B209" s="273"/>
      <c r="C209" s="274"/>
      <c r="D209" s="240" t="s">
        <v>1205</v>
      </c>
      <c r="E209" s="275" t="s">
        <v>1</v>
      </c>
      <c r="F209" s="276" t="s">
        <v>1270</v>
      </c>
      <c r="G209" s="274"/>
      <c r="H209" s="275" t="s">
        <v>1</v>
      </c>
      <c r="I209" s="277"/>
      <c r="J209" s="274"/>
      <c r="K209" s="274"/>
      <c r="L209" s="278"/>
      <c r="M209" s="279"/>
      <c r="N209" s="280"/>
      <c r="O209" s="280"/>
      <c r="P209" s="280"/>
      <c r="Q209" s="280"/>
      <c r="R209" s="280"/>
      <c r="S209" s="280"/>
      <c r="T209" s="281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82" t="s">
        <v>1205</v>
      </c>
      <c r="AU209" s="282" t="s">
        <v>85</v>
      </c>
      <c r="AV209" s="14" t="s">
        <v>83</v>
      </c>
      <c r="AW209" s="14" t="s">
        <v>33</v>
      </c>
      <c r="AX209" s="14" t="s">
        <v>76</v>
      </c>
      <c r="AY209" s="282" t="s">
        <v>181</v>
      </c>
    </row>
    <row r="210" s="13" customFormat="1">
      <c r="A210" s="13"/>
      <c r="B210" s="262"/>
      <c r="C210" s="263"/>
      <c r="D210" s="240" t="s">
        <v>1205</v>
      </c>
      <c r="E210" s="264" t="s">
        <v>1</v>
      </c>
      <c r="F210" s="265" t="s">
        <v>1271</v>
      </c>
      <c r="G210" s="263"/>
      <c r="H210" s="266">
        <v>30.969000000000001</v>
      </c>
      <c r="I210" s="267"/>
      <c r="J210" s="263"/>
      <c r="K210" s="263"/>
      <c r="L210" s="268"/>
      <c r="M210" s="269"/>
      <c r="N210" s="270"/>
      <c r="O210" s="270"/>
      <c r="P210" s="270"/>
      <c r="Q210" s="270"/>
      <c r="R210" s="270"/>
      <c r="S210" s="270"/>
      <c r="T210" s="271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72" t="s">
        <v>1205</v>
      </c>
      <c r="AU210" s="272" t="s">
        <v>85</v>
      </c>
      <c r="AV210" s="13" t="s">
        <v>85</v>
      </c>
      <c r="AW210" s="13" t="s">
        <v>33</v>
      </c>
      <c r="AX210" s="13" t="s">
        <v>76</v>
      </c>
      <c r="AY210" s="272" t="s">
        <v>181</v>
      </c>
    </row>
    <row r="211" s="13" customFormat="1">
      <c r="A211" s="13"/>
      <c r="B211" s="262"/>
      <c r="C211" s="263"/>
      <c r="D211" s="240" t="s">
        <v>1205</v>
      </c>
      <c r="E211" s="264" t="s">
        <v>1</v>
      </c>
      <c r="F211" s="265" t="s">
        <v>1272</v>
      </c>
      <c r="G211" s="263"/>
      <c r="H211" s="266">
        <v>23.562999999999999</v>
      </c>
      <c r="I211" s="267"/>
      <c r="J211" s="263"/>
      <c r="K211" s="263"/>
      <c r="L211" s="268"/>
      <c r="M211" s="269"/>
      <c r="N211" s="270"/>
      <c r="O211" s="270"/>
      <c r="P211" s="270"/>
      <c r="Q211" s="270"/>
      <c r="R211" s="270"/>
      <c r="S211" s="270"/>
      <c r="T211" s="271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72" t="s">
        <v>1205</v>
      </c>
      <c r="AU211" s="272" t="s">
        <v>85</v>
      </c>
      <c r="AV211" s="13" t="s">
        <v>85</v>
      </c>
      <c r="AW211" s="13" t="s">
        <v>33</v>
      </c>
      <c r="AX211" s="13" t="s">
        <v>76</v>
      </c>
      <c r="AY211" s="272" t="s">
        <v>181</v>
      </c>
    </row>
    <row r="212" s="13" customFormat="1">
      <c r="A212" s="13"/>
      <c r="B212" s="262"/>
      <c r="C212" s="263"/>
      <c r="D212" s="240" t="s">
        <v>1205</v>
      </c>
      <c r="E212" s="264" t="s">
        <v>1</v>
      </c>
      <c r="F212" s="265" t="s">
        <v>1273</v>
      </c>
      <c r="G212" s="263"/>
      <c r="H212" s="266">
        <v>15.619</v>
      </c>
      <c r="I212" s="267"/>
      <c r="J212" s="263"/>
      <c r="K212" s="263"/>
      <c r="L212" s="268"/>
      <c r="M212" s="269"/>
      <c r="N212" s="270"/>
      <c r="O212" s="270"/>
      <c r="P212" s="270"/>
      <c r="Q212" s="270"/>
      <c r="R212" s="270"/>
      <c r="S212" s="270"/>
      <c r="T212" s="271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72" t="s">
        <v>1205</v>
      </c>
      <c r="AU212" s="272" t="s">
        <v>85</v>
      </c>
      <c r="AV212" s="13" t="s">
        <v>85</v>
      </c>
      <c r="AW212" s="13" t="s">
        <v>33</v>
      </c>
      <c r="AX212" s="13" t="s">
        <v>76</v>
      </c>
      <c r="AY212" s="272" t="s">
        <v>181</v>
      </c>
    </row>
    <row r="213" s="15" customFormat="1">
      <c r="A213" s="15"/>
      <c r="B213" s="283"/>
      <c r="C213" s="284"/>
      <c r="D213" s="240" t="s">
        <v>1205</v>
      </c>
      <c r="E213" s="285" t="s">
        <v>1</v>
      </c>
      <c r="F213" s="286" t="s">
        <v>1219</v>
      </c>
      <c r="G213" s="284"/>
      <c r="H213" s="287">
        <v>70.150999999999996</v>
      </c>
      <c r="I213" s="288"/>
      <c r="J213" s="284"/>
      <c r="K213" s="284"/>
      <c r="L213" s="289"/>
      <c r="M213" s="290"/>
      <c r="N213" s="291"/>
      <c r="O213" s="291"/>
      <c r="P213" s="291"/>
      <c r="Q213" s="291"/>
      <c r="R213" s="291"/>
      <c r="S213" s="291"/>
      <c r="T213" s="292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T213" s="293" t="s">
        <v>1205</v>
      </c>
      <c r="AU213" s="293" t="s">
        <v>85</v>
      </c>
      <c r="AV213" s="15" t="s">
        <v>200</v>
      </c>
      <c r="AW213" s="15" t="s">
        <v>33</v>
      </c>
      <c r="AX213" s="15" t="s">
        <v>83</v>
      </c>
      <c r="AY213" s="293" t="s">
        <v>181</v>
      </c>
    </row>
    <row r="214" s="2" customFormat="1" ht="24.15" customHeight="1">
      <c r="A214" s="39"/>
      <c r="B214" s="40"/>
      <c r="C214" s="245" t="s">
        <v>250</v>
      </c>
      <c r="D214" s="245" t="s">
        <v>191</v>
      </c>
      <c r="E214" s="246" t="s">
        <v>1274</v>
      </c>
      <c r="F214" s="247" t="s">
        <v>1275</v>
      </c>
      <c r="G214" s="248" t="s">
        <v>185</v>
      </c>
      <c r="H214" s="249">
        <v>14</v>
      </c>
      <c r="I214" s="250"/>
      <c r="J214" s="251">
        <f>ROUND(I214*H214,2)</f>
        <v>0</v>
      </c>
      <c r="K214" s="247" t="s">
        <v>1</v>
      </c>
      <c r="L214" s="45"/>
      <c r="M214" s="252" t="s">
        <v>1</v>
      </c>
      <c r="N214" s="253" t="s">
        <v>41</v>
      </c>
      <c r="O214" s="92"/>
      <c r="P214" s="236">
        <f>O214*H214</f>
        <v>0</v>
      </c>
      <c r="Q214" s="236">
        <v>0.02588</v>
      </c>
      <c r="R214" s="236">
        <f>Q214*H214</f>
        <v>0.36231999999999998</v>
      </c>
      <c r="S214" s="236">
        <v>0</v>
      </c>
      <c r="T214" s="237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8" t="s">
        <v>200</v>
      </c>
      <c r="AT214" s="238" t="s">
        <v>191</v>
      </c>
      <c r="AU214" s="238" t="s">
        <v>85</v>
      </c>
      <c r="AY214" s="18" t="s">
        <v>181</v>
      </c>
      <c r="BE214" s="239">
        <f>IF(N214="základní",J214,0)</f>
        <v>0</v>
      </c>
      <c r="BF214" s="239">
        <f>IF(N214="snížená",J214,0)</f>
        <v>0</v>
      </c>
      <c r="BG214" s="239">
        <f>IF(N214="zákl. přenesená",J214,0)</f>
        <v>0</v>
      </c>
      <c r="BH214" s="239">
        <f>IF(N214="sníž. přenesená",J214,0)</f>
        <v>0</v>
      </c>
      <c r="BI214" s="239">
        <f>IF(N214="nulová",J214,0)</f>
        <v>0</v>
      </c>
      <c r="BJ214" s="18" t="s">
        <v>83</v>
      </c>
      <c r="BK214" s="239">
        <f>ROUND(I214*H214,2)</f>
        <v>0</v>
      </c>
      <c r="BL214" s="18" t="s">
        <v>200</v>
      </c>
      <c r="BM214" s="238" t="s">
        <v>1276</v>
      </c>
    </row>
    <row r="215" s="2" customFormat="1">
      <c r="A215" s="39"/>
      <c r="B215" s="40"/>
      <c r="C215" s="41"/>
      <c r="D215" s="240" t="s">
        <v>190</v>
      </c>
      <c r="E215" s="41"/>
      <c r="F215" s="241" t="s">
        <v>1275</v>
      </c>
      <c r="G215" s="41"/>
      <c r="H215" s="41"/>
      <c r="I215" s="242"/>
      <c r="J215" s="41"/>
      <c r="K215" s="41"/>
      <c r="L215" s="45"/>
      <c r="M215" s="243"/>
      <c r="N215" s="244"/>
      <c r="O215" s="92"/>
      <c r="P215" s="92"/>
      <c r="Q215" s="92"/>
      <c r="R215" s="92"/>
      <c r="S215" s="92"/>
      <c r="T215" s="93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T215" s="18" t="s">
        <v>190</v>
      </c>
      <c r="AU215" s="18" t="s">
        <v>85</v>
      </c>
    </row>
    <row r="216" s="13" customFormat="1">
      <c r="A216" s="13"/>
      <c r="B216" s="262"/>
      <c r="C216" s="263"/>
      <c r="D216" s="240" t="s">
        <v>1205</v>
      </c>
      <c r="E216" s="264" t="s">
        <v>1</v>
      </c>
      <c r="F216" s="265" t="s">
        <v>1277</v>
      </c>
      <c r="G216" s="263"/>
      <c r="H216" s="266">
        <v>2</v>
      </c>
      <c r="I216" s="267"/>
      <c r="J216" s="263"/>
      <c r="K216" s="263"/>
      <c r="L216" s="268"/>
      <c r="M216" s="269"/>
      <c r="N216" s="270"/>
      <c r="O216" s="270"/>
      <c r="P216" s="270"/>
      <c r="Q216" s="270"/>
      <c r="R216" s="270"/>
      <c r="S216" s="270"/>
      <c r="T216" s="271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72" t="s">
        <v>1205</v>
      </c>
      <c r="AU216" s="272" t="s">
        <v>85</v>
      </c>
      <c r="AV216" s="13" t="s">
        <v>85</v>
      </c>
      <c r="AW216" s="13" t="s">
        <v>33</v>
      </c>
      <c r="AX216" s="13" t="s">
        <v>76</v>
      </c>
      <c r="AY216" s="272" t="s">
        <v>181</v>
      </c>
    </row>
    <row r="217" s="13" customFormat="1">
      <c r="A217" s="13"/>
      <c r="B217" s="262"/>
      <c r="C217" s="263"/>
      <c r="D217" s="240" t="s">
        <v>1205</v>
      </c>
      <c r="E217" s="264" t="s">
        <v>1</v>
      </c>
      <c r="F217" s="265" t="s">
        <v>1278</v>
      </c>
      <c r="G217" s="263"/>
      <c r="H217" s="266">
        <v>9</v>
      </c>
      <c r="I217" s="267"/>
      <c r="J217" s="263"/>
      <c r="K217" s="263"/>
      <c r="L217" s="268"/>
      <c r="M217" s="269"/>
      <c r="N217" s="270"/>
      <c r="O217" s="270"/>
      <c r="P217" s="270"/>
      <c r="Q217" s="270"/>
      <c r="R217" s="270"/>
      <c r="S217" s="270"/>
      <c r="T217" s="271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72" t="s">
        <v>1205</v>
      </c>
      <c r="AU217" s="272" t="s">
        <v>85</v>
      </c>
      <c r="AV217" s="13" t="s">
        <v>85</v>
      </c>
      <c r="AW217" s="13" t="s">
        <v>33</v>
      </c>
      <c r="AX217" s="13" t="s">
        <v>76</v>
      </c>
      <c r="AY217" s="272" t="s">
        <v>181</v>
      </c>
    </row>
    <row r="218" s="13" customFormat="1">
      <c r="A218" s="13"/>
      <c r="B218" s="262"/>
      <c r="C218" s="263"/>
      <c r="D218" s="240" t="s">
        <v>1205</v>
      </c>
      <c r="E218" s="264" t="s">
        <v>1</v>
      </c>
      <c r="F218" s="265" t="s">
        <v>1279</v>
      </c>
      <c r="G218" s="263"/>
      <c r="H218" s="266">
        <v>3</v>
      </c>
      <c r="I218" s="267"/>
      <c r="J218" s="263"/>
      <c r="K218" s="263"/>
      <c r="L218" s="268"/>
      <c r="M218" s="269"/>
      <c r="N218" s="270"/>
      <c r="O218" s="270"/>
      <c r="P218" s="270"/>
      <c r="Q218" s="270"/>
      <c r="R218" s="270"/>
      <c r="S218" s="270"/>
      <c r="T218" s="271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72" t="s">
        <v>1205</v>
      </c>
      <c r="AU218" s="272" t="s">
        <v>85</v>
      </c>
      <c r="AV218" s="13" t="s">
        <v>85</v>
      </c>
      <c r="AW218" s="13" t="s">
        <v>33</v>
      </c>
      <c r="AX218" s="13" t="s">
        <v>76</v>
      </c>
      <c r="AY218" s="272" t="s">
        <v>181</v>
      </c>
    </row>
    <row r="219" s="15" customFormat="1">
      <c r="A219" s="15"/>
      <c r="B219" s="283"/>
      <c r="C219" s="284"/>
      <c r="D219" s="240" t="s">
        <v>1205</v>
      </c>
      <c r="E219" s="285" t="s">
        <v>1</v>
      </c>
      <c r="F219" s="286" t="s">
        <v>1219</v>
      </c>
      <c r="G219" s="284"/>
      <c r="H219" s="287">
        <v>14</v>
      </c>
      <c r="I219" s="288"/>
      <c r="J219" s="284"/>
      <c r="K219" s="284"/>
      <c r="L219" s="289"/>
      <c r="M219" s="290"/>
      <c r="N219" s="291"/>
      <c r="O219" s="291"/>
      <c r="P219" s="291"/>
      <c r="Q219" s="291"/>
      <c r="R219" s="291"/>
      <c r="S219" s="291"/>
      <c r="T219" s="292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T219" s="293" t="s">
        <v>1205</v>
      </c>
      <c r="AU219" s="293" t="s">
        <v>85</v>
      </c>
      <c r="AV219" s="15" t="s">
        <v>200</v>
      </c>
      <c r="AW219" s="15" t="s">
        <v>33</v>
      </c>
      <c r="AX219" s="15" t="s">
        <v>83</v>
      </c>
      <c r="AY219" s="293" t="s">
        <v>181</v>
      </c>
    </row>
    <row r="220" s="2" customFormat="1" ht="24.15" customHeight="1">
      <c r="A220" s="39"/>
      <c r="B220" s="40"/>
      <c r="C220" s="226" t="s">
        <v>188</v>
      </c>
      <c r="D220" s="226" t="s">
        <v>182</v>
      </c>
      <c r="E220" s="227" t="s">
        <v>1280</v>
      </c>
      <c r="F220" s="228" t="s">
        <v>1281</v>
      </c>
      <c r="G220" s="229" t="s">
        <v>185</v>
      </c>
      <c r="H220" s="230">
        <v>2</v>
      </c>
      <c r="I220" s="231"/>
      <c r="J220" s="232">
        <f>ROUND(I220*H220,2)</f>
        <v>0</v>
      </c>
      <c r="K220" s="228" t="s">
        <v>1</v>
      </c>
      <c r="L220" s="233"/>
      <c r="M220" s="234" t="s">
        <v>1</v>
      </c>
      <c r="N220" s="235" t="s">
        <v>41</v>
      </c>
      <c r="O220" s="92"/>
      <c r="P220" s="236">
        <f>O220*H220</f>
        <v>0</v>
      </c>
      <c r="Q220" s="236">
        <v>0.041000000000000002</v>
      </c>
      <c r="R220" s="236">
        <f>Q220*H220</f>
        <v>0.082000000000000003</v>
      </c>
      <c r="S220" s="236">
        <v>0</v>
      </c>
      <c r="T220" s="237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38" t="s">
        <v>220</v>
      </c>
      <c r="AT220" s="238" t="s">
        <v>182</v>
      </c>
      <c r="AU220" s="238" t="s">
        <v>85</v>
      </c>
      <c r="AY220" s="18" t="s">
        <v>181</v>
      </c>
      <c r="BE220" s="239">
        <f>IF(N220="základní",J220,0)</f>
        <v>0</v>
      </c>
      <c r="BF220" s="239">
        <f>IF(N220="snížená",J220,0)</f>
        <v>0</v>
      </c>
      <c r="BG220" s="239">
        <f>IF(N220="zákl. přenesená",J220,0)</f>
        <v>0</v>
      </c>
      <c r="BH220" s="239">
        <f>IF(N220="sníž. přenesená",J220,0)</f>
        <v>0</v>
      </c>
      <c r="BI220" s="239">
        <f>IF(N220="nulová",J220,0)</f>
        <v>0</v>
      </c>
      <c r="BJ220" s="18" t="s">
        <v>83</v>
      </c>
      <c r="BK220" s="239">
        <f>ROUND(I220*H220,2)</f>
        <v>0</v>
      </c>
      <c r="BL220" s="18" t="s">
        <v>200</v>
      </c>
      <c r="BM220" s="238" t="s">
        <v>1282</v>
      </c>
    </row>
    <row r="221" s="2" customFormat="1">
      <c r="A221" s="39"/>
      <c r="B221" s="40"/>
      <c r="C221" s="41"/>
      <c r="D221" s="240" t="s">
        <v>190</v>
      </c>
      <c r="E221" s="41"/>
      <c r="F221" s="241" t="s">
        <v>1281</v>
      </c>
      <c r="G221" s="41"/>
      <c r="H221" s="41"/>
      <c r="I221" s="242"/>
      <c r="J221" s="41"/>
      <c r="K221" s="41"/>
      <c r="L221" s="45"/>
      <c r="M221" s="243"/>
      <c r="N221" s="244"/>
      <c r="O221" s="92"/>
      <c r="P221" s="92"/>
      <c r="Q221" s="92"/>
      <c r="R221" s="92"/>
      <c r="S221" s="92"/>
      <c r="T221" s="93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T221" s="18" t="s">
        <v>190</v>
      </c>
      <c r="AU221" s="18" t="s">
        <v>85</v>
      </c>
    </row>
    <row r="222" s="2" customFormat="1" ht="16.5" customHeight="1">
      <c r="A222" s="39"/>
      <c r="B222" s="40"/>
      <c r="C222" s="226" t="s">
        <v>261</v>
      </c>
      <c r="D222" s="226" t="s">
        <v>182</v>
      </c>
      <c r="E222" s="227" t="s">
        <v>1283</v>
      </c>
      <c r="F222" s="228" t="s">
        <v>1284</v>
      </c>
      <c r="G222" s="229" t="s">
        <v>185</v>
      </c>
      <c r="H222" s="230">
        <v>9</v>
      </c>
      <c r="I222" s="231"/>
      <c r="J222" s="232">
        <f>ROUND(I222*H222,2)</f>
        <v>0</v>
      </c>
      <c r="K222" s="228" t="s">
        <v>1</v>
      </c>
      <c r="L222" s="233"/>
      <c r="M222" s="234" t="s">
        <v>1</v>
      </c>
      <c r="N222" s="235" t="s">
        <v>41</v>
      </c>
      <c r="O222" s="92"/>
      <c r="P222" s="236">
        <f>O222*H222</f>
        <v>0</v>
      </c>
      <c r="Q222" s="236">
        <v>0</v>
      </c>
      <c r="R222" s="236">
        <f>Q222*H222</f>
        <v>0</v>
      </c>
      <c r="S222" s="236">
        <v>0</v>
      </c>
      <c r="T222" s="237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38" t="s">
        <v>220</v>
      </c>
      <c r="AT222" s="238" t="s">
        <v>182</v>
      </c>
      <c r="AU222" s="238" t="s">
        <v>85</v>
      </c>
      <c r="AY222" s="18" t="s">
        <v>181</v>
      </c>
      <c r="BE222" s="239">
        <f>IF(N222="základní",J222,0)</f>
        <v>0</v>
      </c>
      <c r="BF222" s="239">
        <f>IF(N222="snížená",J222,0)</f>
        <v>0</v>
      </c>
      <c r="BG222" s="239">
        <f>IF(N222="zákl. přenesená",J222,0)</f>
        <v>0</v>
      </c>
      <c r="BH222" s="239">
        <f>IF(N222="sníž. přenesená",J222,0)</f>
        <v>0</v>
      </c>
      <c r="BI222" s="239">
        <f>IF(N222="nulová",J222,0)</f>
        <v>0</v>
      </c>
      <c r="BJ222" s="18" t="s">
        <v>83</v>
      </c>
      <c r="BK222" s="239">
        <f>ROUND(I222*H222,2)</f>
        <v>0</v>
      </c>
      <c r="BL222" s="18" t="s">
        <v>200</v>
      </c>
      <c r="BM222" s="238" t="s">
        <v>1285</v>
      </c>
    </row>
    <row r="223" s="2" customFormat="1">
      <c r="A223" s="39"/>
      <c r="B223" s="40"/>
      <c r="C223" s="41"/>
      <c r="D223" s="240" t="s">
        <v>190</v>
      </c>
      <c r="E223" s="41"/>
      <c r="F223" s="241" t="s">
        <v>1284</v>
      </c>
      <c r="G223" s="41"/>
      <c r="H223" s="41"/>
      <c r="I223" s="242"/>
      <c r="J223" s="41"/>
      <c r="K223" s="41"/>
      <c r="L223" s="45"/>
      <c r="M223" s="243"/>
      <c r="N223" s="244"/>
      <c r="O223" s="92"/>
      <c r="P223" s="92"/>
      <c r="Q223" s="92"/>
      <c r="R223" s="92"/>
      <c r="S223" s="92"/>
      <c r="T223" s="93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T223" s="18" t="s">
        <v>190</v>
      </c>
      <c r="AU223" s="18" t="s">
        <v>85</v>
      </c>
    </row>
    <row r="224" s="2" customFormat="1" ht="24.15" customHeight="1">
      <c r="A224" s="39"/>
      <c r="B224" s="40"/>
      <c r="C224" s="226" t="s">
        <v>266</v>
      </c>
      <c r="D224" s="226" t="s">
        <v>182</v>
      </c>
      <c r="E224" s="227" t="s">
        <v>1286</v>
      </c>
      <c r="F224" s="228" t="s">
        <v>1287</v>
      </c>
      <c r="G224" s="229" t="s">
        <v>185</v>
      </c>
      <c r="H224" s="230">
        <v>3</v>
      </c>
      <c r="I224" s="231"/>
      <c r="J224" s="232">
        <f>ROUND(I224*H224,2)</f>
        <v>0</v>
      </c>
      <c r="K224" s="228" t="s">
        <v>1</v>
      </c>
      <c r="L224" s="233"/>
      <c r="M224" s="234" t="s">
        <v>1</v>
      </c>
      <c r="N224" s="235" t="s">
        <v>41</v>
      </c>
      <c r="O224" s="92"/>
      <c r="P224" s="236">
        <f>O224*H224</f>
        <v>0</v>
      </c>
      <c r="Q224" s="236">
        <v>0.072999999999999995</v>
      </c>
      <c r="R224" s="236">
        <f>Q224*H224</f>
        <v>0.21899999999999997</v>
      </c>
      <c r="S224" s="236">
        <v>0</v>
      </c>
      <c r="T224" s="237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38" t="s">
        <v>220</v>
      </c>
      <c r="AT224" s="238" t="s">
        <v>182</v>
      </c>
      <c r="AU224" s="238" t="s">
        <v>85</v>
      </c>
      <c r="AY224" s="18" t="s">
        <v>181</v>
      </c>
      <c r="BE224" s="239">
        <f>IF(N224="základní",J224,0)</f>
        <v>0</v>
      </c>
      <c r="BF224" s="239">
        <f>IF(N224="snížená",J224,0)</f>
        <v>0</v>
      </c>
      <c r="BG224" s="239">
        <f>IF(N224="zákl. přenesená",J224,0)</f>
        <v>0</v>
      </c>
      <c r="BH224" s="239">
        <f>IF(N224="sníž. přenesená",J224,0)</f>
        <v>0</v>
      </c>
      <c r="BI224" s="239">
        <f>IF(N224="nulová",J224,0)</f>
        <v>0</v>
      </c>
      <c r="BJ224" s="18" t="s">
        <v>83</v>
      </c>
      <c r="BK224" s="239">
        <f>ROUND(I224*H224,2)</f>
        <v>0</v>
      </c>
      <c r="BL224" s="18" t="s">
        <v>200</v>
      </c>
      <c r="BM224" s="238" t="s">
        <v>1288</v>
      </c>
    </row>
    <row r="225" s="2" customFormat="1">
      <c r="A225" s="39"/>
      <c r="B225" s="40"/>
      <c r="C225" s="41"/>
      <c r="D225" s="240" t="s">
        <v>190</v>
      </c>
      <c r="E225" s="41"/>
      <c r="F225" s="241" t="s">
        <v>1287</v>
      </c>
      <c r="G225" s="41"/>
      <c r="H225" s="41"/>
      <c r="I225" s="242"/>
      <c r="J225" s="41"/>
      <c r="K225" s="41"/>
      <c r="L225" s="45"/>
      <c r="M225" s="243"/>
      <c r="N225" s="244"/>
      <c r="O225" s="92"/>
      <c r="P225" s="92"/>
      <c r="Q225" s="92"/>
      <c r="R225" s="92"/>
      <c r="S225" s="92"/>
      <c r="T225" s="93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T225" s="18" t="s">
        <v>190</v>
      </c>
      <c r="AU225" s="18" t="s">
        <v>85</v>
      </c>
    </row>
    <row r="226" s="2" customFormat="1" ht="24.15" customHeight="1">
      <c r="A226" s="39"/>
      <c r="B226" s="40"/>
      <c r="C226" s="245" t="s">
        <v>271</v>
      </c>
      <c r="D226" s="245" t="s">
        <v>191</v>
      </c>
      <c r="E226" s="246" t="s">
        <v>1289</v>
      </c>
      <c r="F226" s="247" t="s">
        <v>1290</v>
      </c>
      <c r="G226" s="248" t="s">
        <v>185</v>
      </c>
      <c r="H226" s="249">
        <v>2</v>
      </c>
      <c r="I226" s="250"/>
      <c r="J226" s="251">
        <f>ROUND(I226*H226,2)</f>
        <v>0</v>
      </c>
      <c r="K226" s="247" t="s">
        <v>1</v>
      </c>
      <c r="L226" s="45"/>
      <c r="M226" s="252" t="s">
        <v>1</v>
      </c>
      <c r="N226" s="253" t="s">
        <v>41</v>
      </c>
      <c r="O226" s="92"/>
      <c r="P226" s="236">
        <f>O226*H226</f>
        <v>0</v>
      </c>
      <c r="Q226" s="236">
        <v>0.02588</v>
      </c>
      <c r="R226" s="236">
        <f>Q226*H226</f>
        <v>0.05176</v>
      </c>
      <c r="S226" s="236">
        <v>0</v>
      </c>
      <c r="T226" s="237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38" t="s">
        <v>200</v>
      </c>
      <c r="AT226" s="238" t="s">
        <v>191</v>
      </c>
      <c r="AU226" s="238" t="s">
        <v>85</v>
      </c>
      <c r="AY226" s="18" t="s">
        <v>181</v>
      </c>
      <c r="BE226" s="239">
        <f>IF(N226="základní",J226,0)</f>
        <v>0</v>
      </c>
      <c r="BF226" s="239">
        <f>IF(N226="snížená",J226,0)</f>
        <v>0</v>
      </c>
      <c r="BG226" s="239">
        <f>IF(N226="zákl. přenesená",J226,0)</f>
        <v>0</v>
      </c>
      <c r="BH226" s="239">
        <f>IF(N226="sníž. přenesená",J226,0)</f>
        <v>0</v>
      </c>
      <c r="BI226" s="239">
        <f>IF(N226="nulová",J226,0)</f>
        <v>0</v>
      </c>
      <c r="BJ226" s="18" t="s">
        <v>83</v>
      </c>
      <c r="BK226" s="239">
        <f>ROUND(I226*H226,2)</f>
        <v>0</v>
      </c>
      <c r="BL226" s="18" t="s">
        <v>200</v>
      </c>
      <c r="BM226" s="238" t="s">
        <v>1291</v>
      </c>
    </row>
    <row r="227" s="2" customFormat="1">
      <c r="A227" s="39"/>
      <c r="B227" s="40"/>
      <c r="C227" s="41"/>
      <c r="D227" s="240" t="s">
        <v>190</v>
      </c>
      <c r="E227" s="41"/>
      <c r="F227" s="241" t="s">
        <v>1290</v>
      </c>
      <c r="G227" s="41"/>
      <c r="H227" s="41"/>
      <c r="I227" s="242"/>
      <c r="J227" s="41"/>
      <c r="K227" s="41"/>
      <c r="L227" s="45"/>
      <c r="M227" s="243"/>
      <c r="N227" s="244"/>
      <c r="O227" s="92"/>
      <c r="P227" s="92"/>
      <c r="Q227" s="92"/>
      <c r="R227" s="92"/>
      <c r="S227" s="92"/>
      <c r="T227" s="93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T227" s="18" t="s">
        <v>190</v>
      </c>
      <c r="AU227" s="18" t="s">
        <v>85</v>
      </c>
    </row>
    <row r="228" s="13" customFormat="1">
      <c r="A228" s="13"/>
      <c r="B228" s="262"/>
      <c r="C228" s="263"/>
      <c r="D228" s="240" t="s">
        <v>1205</v>
      </c>
      <c r="E228" s="264" t="s">
        <v>1</v>
      </c>
      <c r="F228" s="265" t="s">
        <v>1292</v>
      </c>
      <c r="G228" s="263"/>
      <c r="H228" s="266">
        <v>2</v>
      </c>
      <c r="I228" s="267"/>
      <c r="J228" s="263"/>
      <c r="K228" s="263"/>
      <c r="L228" s="268"/>
      <c r="M228" s="269"/>
      <c r="N228" s="270"/>
      <c r="O228" s="270"/>
      <c r="P228" s="270"/>
      <c r="Q228" s="270"/>
      <c r="R228" s="270"/>
      <c r="S228" s="270"/>
      <c r="T228" s="271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72" t="s">
        <v>1205</v>
      </c>
      <c r="AU228" s="272" t="s">
        <v>85</v>
      </c>
      <c r="AV228" s="13" t="s">
        <v>85</v>
      </c>
      <c r="AW228" s="13" t="s">
        <v>33</v>
      </c>
      <c r="AX228" s="13" t="s">
        <v>83</v>
      </c>
      <c r="AY228" s="272" t="s">
        <v>181</v>
      </c>
    </row>
    <row r="229" s="2" customFormat="1" ht="24.15" customHeight="1">
      <c r="A229" s="39"/>
      <c r="B229" s="40"/>
      <c r="C229" s="226" t="s">
        <v>276</v>
      </c>
      <c r="D229" s="226" t="s">
        <v>182</v>
      </c>
      <c r="E229" s="227" t="s">
        <v>1293</v>
      </c>
      <c r="F229" s="228" t="s">
        <v>1294</v>
      </c>
      <c r="G229" s="229" t="s">
        <v>185</v>
      </c>
      <c r="H229" s="230">
        <v>2</v>
      </c>
      <c r="I229" s="231"/>
      <c r="J229" s="232">
        <f>ROUND(I229*H229,2)</f>
        <v>0</v>
      </c>
      <c r="K229" s="228" t="s">
        <v>1</v>
      </c>
      <c r="L229" s="233"/>
      <c r="M229" s="234" t="s">
        <v>1</v>
      </c>
      <c r="N229" s="235" t="s">
        <v>41</v>
      </c>
      <c r="O229" s="92"/>
      <c r="P229" s="236">
        <f>O229*H229</f>
        <v>0</v>
      </c>
      <c r="Q229" s="236">
        <v>0.067000000000000004</v>
      </c>
      <c r="R229" s="236">
        <f>Q229*H229</f>
        <v>0.13400000000000001</v>
      </c>
      <c r="S229" s="236">
        <v>0</v>
      </c>
      <c r="T229" s="237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38" t="s">
        <v>220</v>
      </c>
      <c r="AT229" s="238" t="s">
        <v>182</v>
      </c>
      <c r="AU229" s="238" t="s">
        <v>85</v>
      </c>
      <c r="AY229" s="18" t="s">
        <v>181</v>
      </c>
      <c r="BE229" s="239">
        <f>IF(N229="základní",J229,0)</f>
        <v>0</v>
      </c>
      <c r="BF229" s="239">
        <f>IF(N229="snížená",J229,0)</f>
        <v>0</v>
      </c>
      <c r="BG229" s="239">
        <f>IF(N229="zákl. přenesená",J229,0)</f>
        <v>0</v>
      </c>
      <c r="BH229" s="239">
        <f>IF(N229="sníž. přenesená",J229,0)</f>
        <v>0</v>
      </c>
      <c r="BI229" s="239">
        <f>IF(N229="nulová",J229,0)</f>
        <v>0</v>
      </c>
      <c r="BJ229" s="18" t="s">
        <v>83</v>
      </c>
      <c r="BK229" s="239">
        <f>ROUND(I229*H229,2)</f>
        <v>0</v>
      </c>
      <c r="BL229" s="18" t="s">
        <v>200</v>
      </c>
      <c r="BM229" s="238" t="s">
        <v>1295</v>
      </c>
    </row>
    <row r="230" s="2" customFormat="1">
      <c r="A230" s="39"/>
      <c r="B230" s="40"/>
      <c r="C230" s="41"/>
      <c r="D230" s="240" t="s">
        <v>190</v>
      </c>
      <c r="E230" s="41"/>
      <c r="F230" s="241" t="s">
        <v>1294</v>
      </c>
      <c r="G230" s="41"/>
      <c r="H230" s="41"/>
      <c r="I230" s="242"/>
      <c r="J230" s="41"/>
      <c r="K230" s="41"/>
      <c r="L230" s="45"/>
      <c r="M230" s="243"/>
      <c r="N230" s="244"/>
      <c r="O230" s="92"/>
      <c r="P230" s="92"/>
      <c r="Q230" s="92"/>
      <c r="R230" s="92"/>
      <c r="S230" s="92"/>
      <c r="T230" s="93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T230" s="18" t="s">
        <v>190</v>
      </c>
      <c r="AU230" s="18" t="s">
        <v>85</v>
      </c>
    </row>
    <row r="231" s="2" customFormat="1" ht="21.75" customHeight="1">
      <c r="A231" s="39"/>
      <c r="B231" s="40"/>
      <c r="C231" s="245" t="s">
        <v>7</v>
      </c>
      <c r="D231" s="245" t="s">
        <v>191</v>
      </c>
      <c r="E231" s="246" t="s">
        <v>1296</v>
      </c>
      <c r="F231" s="247" t="s">
        <v>1297</v>
      </c>
      <c r="G231" s="248" t="s">
        <v>185</v>
      </c>
      <c r="H231" s="249">
        <v>3</v>
      </c>
      <c r="I231" s="250"/>
      <c r="J231" s="251">
        <f>ROUND(I231*H231,2)</f>
        <v>0</v>
      </c>
      <c r="K231" s="247" t="s">
        <v>1</v>
      </c>
      <c r="L231" s="45"/>
      <c r="M231" s="252" t="s">
        <v>1</v>
      </c>
      <c r="N231" s="253" t="s">
        <v>41</v>
      </c>
      <c r="O231" s="92"/>
      <c r="P231" s="236">
        <f>O231*H231</f>
        <v>0</v>
      </c>
      <c r="Q231" s="236">
        <v>0.022780000000000002</v>
      </c>
      <c r="R231" s="236">
        <f>Q231*H231</f>
        <v>0.068340000000000012</v>
      </c>
      <c r="S231" s="236">
        <v>0</v>
      </c>
      <c r="T231" s="237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38" t="s">
        <v>200</v>
      </c>
      <c r="AT231" s="238" t="s">
        <v>191</v>
      </c>
      <c r="AU231" s="238" t="s">
        <v>85</v>
      </c>
      <c r="AY231" s="18" t="s">
        <v>181</v>
      </c>
      <c r="BE231" s="239">
        <f>IF(N231="základní",J231,0)</f>
        <v>0</v>
      </c>
      <c r="BF231" s="239">
        <f>IF(N231="snížená",J231,0)</f>
        <v>0</v>
      </c>
      <c r="BG231" s="239">
        <f>IF(N231="zákl. přenesená",J231,0)</f>
        <v>0</v>
      </c>
      <c r="BH231" s="239">
        <f>IF(N231="sníž. přenesená",J231,0)</f>
        <v>0</v>
      </c>
      <c r="BI231" s="239">
        <f>IF(N231="nulová",J231,0)</f>
        <v>0</v>
      </c>
      <c r="BJ231" s="18" t="s">
        <v>83</v>
      </c>
      <c r="BK231" s="239">
        <f>ROUND(I231*H231,2)</f>
        <v>0</v>
      </c>
      <c r="BL231" s="18" t="s">
        <v>200</v>
      </c>
      <c r="BM231" s="238" t="s">
        <v>1298</v>
      </c>
    </row>
    <row r="232" s="2" customFormat="1">
      <c r="A232" s="39"/>
      <c r="B232" s="40"/>
      <c r="C232" s="41"/>
      <c r="D232" s="240" t="s">
        <v>190</v>
      </c>
      <c r="E232" s="41"/>
      <c r="F232" s="241" t="s">
        <v>1297</v>
      </c>
      <c r="G232" s="41"/>
      <c r="H232" s="41"/>
      <c r="I232" s="242"/>
      <c r="J232" s="41"/>
      <c r="K232" s="41"/>
      <c r="L232" s="45"/>
      <c r="M232" s="243"/>
      <c r="N232" s="244"/>
      <c r="O232" s="92"/>
      <c r="P232" s="92"/>
      <c r="Q232" s="92"/>
      <c r="R232" s="92"/>
      <c r="S232" s="92"/>
      <c r="T232" s="93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T232" s="18" t="s">
        <v>190</v>
      </c>
      <c r="AU232" s="18" t="s">
        <v>85</v>
      </c>
    </row>
    <row r="233" s="13" customFormat="1">
      <c r="A233" s="13"/>
      <c r="B233" s="262"/>
      <c r="C233" s="263"/>
      <c r="D233" s="240" t="s">
        <v>1205</v>
      </c>
      <c r="E233" s="264" t="s">
        <v>1</v>
      </c>
      <c r="F233" s="265" t="s">
        <v>1299</v>
      </c>
      <c r="G233" s="263"/>
      <c r="H233" s="266">
        <v>3</v>
      </c>
      <c r="I233" s="267"/>
      <c r="J233" s="263"/>
      <c r="K233" s="263"/>
      <c r="L233" s="268"/>
      <c r="M233" s="269"/>
      <c r="N233" s="270"/>
      <c r="O233" s="270"/>
      <c r="P233" s="270"/>
      <c r="Q233" s="270"/>
      <c r="R233" s="270"/>
      <c r="S233" s="270"/>
      <c r="T233" s="271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72" t="s">
        <v>1205</v>
      </c>
      <c r="AU233" s="272" t="s">
        <v>85</v>
      </c>
      <c r="AV233" s="13" t="s">
        <v>85</v>
      </c>
      <c r="AW233" s="13" t="s">
        <v>33</v>
      </c>
      <c r="AX233" s="13" t="s">
        <v>83</v>
      </c>
      <c r="AY233" s="272" t="s">
        <v>181</v>
      </c>
    </row>
    <row r="234" s="2" customFormat="1" ht="21.75" customHeight="1">
      <c r="A234" s="39"/>
      <c r="B234" s="40"/>
      <c r="C234" s="245" t="s">
        <v>284</v>
      </c>
      <c r="D234" s="245" t="s">
        <v>191</v>
      </c>
      <c r="E234" s="246" t="s">
        <v>1300</v>
      </c>
      <c r="F234" s="247" t="s">
        <v>1301</v>
      </c>
      <c r="G234" s="248" t="s">
        <v>185</v>
      </c>
      <c r="H234" s="249">
        <v>12</v>
      </c>
      <c r="I234" s="250"/>
      <c r="J234" s="251">
        <f>ROUND(I234*H234,2)</f>
        <v>0</v>
      </c>
      <c r="K234" s="247" t="s">
        <v>1</v>
      </c>
      <c r="L234" s="45"/>
      <c r="M234" s="252" t="s">
        <v>1</v>
      </c>
      <c r="N234" s="253" t="s">
        <v>41</v>
      </c>
      <c r="O234" s="92"/>
      <c r="P234" s="236">
        <f>O234*H234</f>
        <v>0</v>
      </c>
      <c r="Q234" s="236">
        <v>0.04555</v>
      </c>
      <c r="R234" s="236">
        <f>Q234*H234</f>
        <v>0.54659999999999997</v>
      </c>
      <c r="S234" s="236">
        <v>0</v>
      </c>
      <c r="T234" s="237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38" t="s">
        <v>200</v>
      </c>
      <c r="AT234" s="238" t="s">
        <v>191</v>
      </c>
      <c r="AU234" s="238" t="s">
        <v>85</v>
      </c>
      <c r="AY234" s="18" t="s">
        <v>181</v>
      </c>
      <c r="BE234" s="239">
        <f>IF(N234="základní",J234,0)</f>
        <v>0</v>
      </c>
      <c r="BF234" s="239">
        <f>IF(N234="snížená",J234,0)</f>
        <v>0</v>
      </c>
      <c r="BG234" s="239">
        <f>IF(N234="zákl. přenesená",J234,0)</f>
        <v>0</v>
      </c>
      <c r="BH234" s="239">
        <f>IF(N234="sníž. přenesená",J234,0)</f>
        <v>0</v>
      </c>
      <c r="BI234" s="239">
        <f>IF(N234="nulová",J234,0)</f>
        <v>0</v>
      </c>
      <c r="BJ234" s="18" t="s">
        <v>83</v>
      </c>
      <c r="BK234" s="239">
        <f>ROUND(I234*H234,2)</f>
        <v>0</v>
      </c>
      <c r="BL234" s="18" t="s">
        <v>200</v>
      </c>
      <c r="BM234" s="238" t="s">
        <v>1302</v>
      </c>
    </row>
    <row r="235" s="2" customFormat="1">
      <c r="A235" s="39"/>
      <c r="B235" s="40"/>
      <c r="C235" s="41"/>
      <c r="D235" s="240" t="s">
        <v>190</v>
      </c>
      <c r="E235" s="41"/>
      <c r="F235" s="241" t="s">
        <v>1301</v>
      </c>
      <c r="G235" s="41"/>
      <c r="H235" s="41"/>
      <c r="I235" s="242"/>
      <c r="J235" s="41"/>
      <c r="K235" s="41"/>
      <c r="L235" s="45"/>
      <c r="M235" s="243"/>
      <c r="N235" s="244"/>
      <c r="O235" s="92"/>
      <c r="P235" s="92"/>
      <c r="Q235" s="92"/>
      <c r="R235" s="92"/>
      <c r="S235" s="92"/>
      <c r="T235" s="93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T235" s="18" t="s">
        <v>190</v>
      </c>
      <c r="AU235" s="18" t="s">
        <v>85</v>
      </c>
    </row>
    <row r="236" s="13" customFormat="1">
      <c r="A236" s="13"/>
      <c r="B236" s="262"/>
      <c r="C236" s="263"/>
      <c r="D236" s="240" t="s">
        <v>1205</v>
      </c>
      <c r="E236" s="264" t="s">
        <v>1</v>
      </c>
      <c r="F236" s="265" t="s">
        <v>1299</v>
      </c>
      <c r="G236" s="263"/>
      <c r="H236" s="266">
        <v>3</v>
      </c>
      <c r="I236" s="267"/>
      <c r="J236" s="263"/>
      <c r="K236" s="263"/>
      <c r="L236" s="268"/>
      <c r="M236" s="269"/>
      <c r="N236" s="270"/>
      <c r="O236" s="270"/>
      <c r="P236" s="270"/>
      <c r="Q236" s="270"/>
      <c r="R236" s="270"/>
      <c r="S236" s="270"/>
      <c r="T236" s="271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72" t="s">
        <v>1205</v>
      </c>
      <c r="AU236" s="272" t="s">
        <v>85</v>
      </c>
      <c r="AV236" s="13" t="s">
        <v>85</v>
      </c>
      <c r="AW236" s="13" t="s">
        <v>33</v>
      </c>
      <c r="AX236" s="13" t="s">
        <v>76</v>
      </c>
      <c r="AY236" s="272" t="s">
        <v>181</v>
      </c>
    </row>
    <row r="237" s="13" customFormat="1">
      <c r="A237" s="13"/>
      <c r="B237" s="262"/>
      <c r="C237" s="263"/>
      <c r="D237" s="240" t="s">
        <v>1205</v>
      </c>
      <c r="E237" s="264" t="s">
        <v>1</v>
      </c>
      <c r="F237" s="265" t="s">
        <v>1303</v>
      </c>
      <c r="G237" s="263"/>
      <c r="H237" s="266">
        <v>6</v>
      </c>
      <c r="I237" s="267"/>
      <c r="J237" s="263"/>
      <c r="K237" s="263"/>
      <c r="L237" s="268"/>
      <c r="M237" s="269"/>
      <c r="N237" s="270"/>
      <c r="O237" s="270"/>
      <c r="P237" s="270"/>
      <c r="Q237" s="270"/>
      <c r="R237" s="270"/>
      <c r="S237" s="270"/>
      <c r="T237" s="271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72" t="s">
        <v>1205</v>
      </c>
      <c r="AU237" s="272" t="s">
        <v>85</v>
      </c>
      <c r="AV237" s="13" t="s">
        <v>85</v>
      </c>
      <c r="AW237" s="13" t="s">
        <v>33</v>
      </c>
      <c r="AX237" s="13" t="s">
        <v>76</v>
      </c>
      <c r="AY237" s="272" t="s">
        <v>181</v>
      </c>
    </row>
    <row r="238" s="13" customFormat="1">
      <c r="A238" s="13"/>
      <c r="B238" s="262"/>
      <c r="C238" s="263"/>
      <c r="D238" s="240" t="s">
        <v>1205</v>
      </c>
      <c r="E238" s="264" t="s">
        <v>1</v>
      </c>
      <c r="F238" s="265" t="s">
        <v>1304</v>
      </c>
      <c r="G238" s="263"/>
      <c r="H238" s="266">
        <v>3</v>
      </c>
      <c r="I238" s="267"/>
      <c r="J238" s="263"/>
      <c r="K238" s="263"/>
      <c r="L238" s="268"/>
      <c r="M238" s="269"/>
      <c r="N238" s="270"/>
      <c r="O238" s="270"/>
      <c r="P238" s="270"/>
      <c r="Q238" s="270"/>
      <c r="R238" s="270"/>
      <c r="S238" s="270"/>
      <c r="T238" s="271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72" t="s">
        <v>1205</v>
      </c>
      <c r="AU238" s="272" t="s">
        <v>85</v>
      </c>
      <c r="AV238" s="13" t="s">
        <v>85</v>
      </c>
      <c r="AW238" s="13" t="s">
        <v>33</v>
      </c>
      <c r="AX238" s="13" t="s">
        <v>76</v>
      </c>
      <c r="AY238" s="272" t="s">
        <v>181</v>
      </c>
    </row>
    <row r="239" s="15" customFormat="1">
      <c r="A239" s="15"/>
      <c r="B239" s="283"/>
      <c r="C239" s="284"/>
      <c r="D239" s="240" t="s">
        <v>1205</v>
      </c>
      <c r="E239" s="285" t="s">
        <v>1</v>
      </c>
      <c r="F239" s="286" t="s">
        <v>1219</v>
      </c>
      <c r="G239" s="284"/>
      <c r="H239" s="287">
        <v>12</v>
      </c>
      <c r="I239" s="288"/>
      <c r="J239" s="284"/>
      <c r="K239" s="284"/>
      <c r="L239" s="289"/>
      <c r="M239" s="290"/>
      <c r="N239" s="291"/>
      <c r="O239" s="291"/>
      <c r="P239" s="291"/>
      <c r="Q239" s="291"/>
      <c r="R239" s="291"/>
      <c r="S239" s="291"/>
      <c r="T239" s="292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T239" s="293" t="s">
        <v>1205</v>
      </c>
      <c r="AU239" s="293" t="s">
        <v>85</v>
      </c>
      <c r="AV239" s="15" t="s">
        <v>200</v>
      </c>
      <c r="AW239" s="15" t="s">
        <v>33</v>
      </c>
      <c r="AX239" s="15" t="s">
        <v>83</v>
      </c>
      <c r="AY239" s="293" t="s">
        <v>181</v>
      </c>
    </row>
    <row r="240" s="2" customFormat="1" ht="21.75" customHeight="1">
      <c r="A240" s="39"/>
      <c r="B240" s="40"/>
      <c r="C240" s="245" t="s">
        <v>289</v>
      </c>
      <c r="D240" s="245" t="s">
        <v>191</v>
      </c>
      <c r="E240" s="246" t="s">
        <v>1305</v>
      </c>
      <c r="F240" s="247" t="s">
        <v>1306</v>
      </c>
      <c r="G240" s="248" t="s">
        <v>185</v>
      </c>
      <c r="H240" s="249">
        <v>6</v>
      </c>
      <c r="I240" s="250"/>
      <c r="J240" s="251">
        <f>ROUND(I240*H240,2)</f>
        <v>0</v>
      </c>
      <c r="K240" s="247" t="s">
        <v>1</v>
      </c>
      <c r="L240" s="45"/>
      <c r="M240" s="252" t="s">
        <v>1</v>
      </c>
      <c r="N240" s="253" t="s">
        <v>41</v>
      </c>
      <c r="O240" s="92"/>
      <c r="P240" s="236">
        <f>O240*H240</f>
        <v>0</v>
      </c>
      <c r="Q240" s="236">
        <v>0.054550000000000001</v>
      </c>
      <c r="R240" s="236">
        <f>Q240*H240</f>
        <v>0.32730000000000004</v>
      </c>
      <c r="S240" s="236">
        <v>0</v>
      </c>
      <c r="T240" s="237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38" t="s">
        <v>200</v>
      </c>
      <c r="AT240" s="238" t="s">
        <v>191</v>
      </c>
      <c r="AU240" s="238" t="s">
        <v>85</v>
      </c>
      <c r="AY240" s="18" t="s">
        <v>181</v>
      </c>
      <c r="BE240" s="239">
        <f>IF(N240="základní",J240,0)</f>
        <v>0</v>
      </c>
      <c r="BF240" s="239">
        <f>IF(N240="snížená",J240,0)</f>
        <v>0</v>
      </c>
      <c r="BG240" s="239">
        <f>IF(N240="zákl. přenesená",J240,0)</f>
        <v>0</v>
      </c>
      <c r="BH240" s="239">
        <f>IF(N240="sníž. přenesená",J240,0)</f>
        <v>0</v>
      </c>
      <c r="BI240" s="239">
        <f>IF(N240="nulová",J240,0)</f>
        <v>0</v>
      </c>
      <c r="BJ240" s="18" t="s">
        <v>83</v>
      </c>
      <c r="BK240" s="239">
        <f>ROUND(I240*H240,2)</f>
        <v>0</v>
      </c>
      <c r="BL240" s="18" t="s">
        <v>200</v>
      </c>
      <c r="BM240" s="238" t="s">
        <v>1307</v>
      </c>
    </row>
    <row r="241" s="2" customFormat="1">
      <c r="A241" s="39"/>
      <c r="B241" s="40"/>
      <c r="C241" s="41"/>
      <c r="D241" s="240" t="s">
        <v>190</v>
      </c>
      <c r="E241" s="41"/>
      <c r="F241" s="241" t="s">
        <v>1306</v>
      </c>
      <c r="G241" s="41"/>
      <c r="H241" s="41"/>
      <c r="I241" s="242"/>
      <c r="J241" s="41"/>
      <c r="K241" s="41"/>
      <c r="L241" s="45"/>
      <c r="M241" s="243"/>
      <c r="N241" s="244"/>
      <c r="O241" s="92"/>
      <c r="P241" s="92"/>
      <c r="Q241" s="92"/>
      <c r="R241" s="92"/>
      <c r="S241" s="92"/>
      <c r="T241" s="93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T241" s="18" t="s">
        <v>190</v>
      </c>
      <c r="AU241" s="18" t="s">
        <v>85</v>
      </c>
    </row>
    <row r="242" s="13" customFormat="1">
      <c r="A242" s="13"/>
      <c r="B242" s="262"/>
      <c r="C242" s="263"/>
      <c r="D242" s="240" t="s">
        <v>1205</v>
      </c>
      <c r="E242" s="264" t="s">
        <v>1</v>
      </c>
      <c r="F242" s="265" t="s">
        <v>1308</v>
      </c>
      <c r="G242" s="263"/>
      <c r="H242" s="266">
        <v>6</v>
      </c>
      <c r="I242" s="267"/>
      <c r="J242" s="263"/>
      <c r="K242" s="263"/>
      <c r="L242" s="268"/>
      <c r="M242" s="269"/>
      <c r="N242" s="270"/>
      <c r="O242" s="270"/>
      <c r="P242" s="270"/>
      <c r="Q242" s="270"/>
      <c r="R242" s="270"/>
      <c r="S242" s="270"/>
      <c r="T242" s="271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72" t="s">
        <v>1205</v>
      </c>
      <c r="AU242" s="272" t="s">
        <v>85</v>
      </c>
      <c r="AV242" s="13" t="s">
        <v>85</v>
      </c>
      <c r="AW242" s="13" t="s">
        <v>33</v>
      </c>
      <c r="AX242" s="13" t="s">
        <v>83</v>
      </c>
      <c r="AY242" s="272" t="s">
        <v>181</v>
      </c>
    </row>
    <row r="243" s="2" customFormat="1" ht="24.15" customHeight="1">
      <c r="A243" s="39"/>
      <c r="B243" s="40"/>
      <c r="C243" s="245" t="s">
        <v>293</v>
      </c>
      <c r="D243" s="245" t="s">
        <v>191</v>
      </c>
      <c r="E243" s="246" t="s">
        <v>1309</v>
      </c>
      <c r="F243" s="247" t="s">
        <v>1310</v>
      </c>
      <c r="G243" s="248" t="s">
        <v>868</v>
      </c>
      <c r="H243" s="249">
        <v>0.998</v>
      </c>
      <c r="I243" s="250"/>
      <c r="J243" s="251">
        <f>ROUND(I243*H243,2)</f>
        <v>0</v>
      </c>
      <c r="K243" s="247" t="s">
        <v>1</v>
      </c>
      <c r="L243" s="45"/>
      <c r="M243" s="252" t="s">
        <v>1</v>
      </c>
      <c r="N243" s="253" t="s">
        <v>41</v>
      </c>
      <c r="O243" s="92"/>
      <c r="P243" s="236">
        <f>O243*H243</f>
        <v>0</v>
      </c>
      <c r="Q243" s="236">
        <v>1.0900000000000001</v>
      </c>
      <c r="R243" s="236">
        <f>Q243*H243</f>
        <v>1.08782</v>
      </c>
      <c r="S243" s="236">
        <v>0</v>
      </c>
      <c r="T243" s="237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38" t="s">
        <v>200</v>
      </c>
      <c r="AT243" s="238" t="s">
        <v>191</v>
      </c>
      <c r="AU243" s="238" t="s">
        <v>85</v>
      </c>
      <c r="AY243" s="18" t="s">
        <v>181</v>
      </c>
      <c r="BE243" s="239">
        <f>IF(N243="základní",J243,0)</f>
        <v>0</v>
      </c>
      <c r="BF243" s="239">
        <f>IF(N243="snížená",J243,0)</f>
        <v>0</v>
      </c>
      <c r="BG243" s="239">
        <f>IF(N243="zákl. přenesená",J243,0)</f>
        <v>0</v>
      </c>
      <c r="BH243" s="239">
        <f>IF(N243="sníž. přenesená",J243,0)</f>
        <v>0</v>
      </c>
      <c r="BI243" s="239">
        <f>IF(N243="nulová",J243,0)</f>
        <v>0</v>
      </c>
      <c r="BJ243" s="18" t="s">
        <v>83</v>
      </c>
      <c r="BK243" s="239">
        <f>ROUND(I243*H243,2)</f>
        <v>0</v>
      </c>
      <c r="BL243" s="18" t="s">
        <v>200</v>
      </c>
      <c r="BM243" s="238" t="s">
        <v>1311</v>
      </c>
    </row>
    <row r="244" s="2" customFormat="1">
      <c r="A244" s="39"/>
      <c r="B244" s="40"/>
      <c r="C244" s="41"/>
      <c r="D244" s="240" t="s">
        <v>190</v>
      </c>
      <c r="E244" s="41"/>
      <c r="F244" s="241" t="s">
        <v>1310</v>
      </c>
      <c r="G244" s="41"/>
      <c r="H244" s="41"/>
      <c r="I244" s="242"/>
      <c r="J244" s="41"/>
      <c r="K244" s="41"/>
      <c r="L244" s="45"/>
      <c r="M244" s="243"/>
      <c r="N244" s="244"/>
      <c r="O244" s="92"/>
      <c r="P244" s="92"/>
      <c r="Q244" s="92"/>
      <c r="R244" s="92"/>
      <c r="S244" s="92"/>
      <c r="T244" s="93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T244" s="18" t="s">
        <v>190</v>
      </c>
      <c r="AU244" s="18" t="s">
        <v>85</v>
      </c>
    </row>
    <row r="245" s="13" customFormat="1">
      <c r="A245" s="13"/>
      <c r="B245" s="262"/>
      <c r="C245" s="263"/>
      <c r="D245" s="240" t="s">
        <v>1205</v>
      </c>
      <c r="E245" s="264" t="s">
        <v>1</v>
      </c>
      <c r="F245" s="265" t="s">
        <v>1312</v>
      </c>
      <c r="G245" s="263"/>
      <c r="H245" s="266">
        <v>0.502</v>
      </c>
      <c r="I245" s="267"/>
      <c r="J245" s="263"/>
      <c r="K245" s="263"/>
      <c r="L245" s="268"/>
      <c r="M245" s="269"/>
      <c r="N245" s="270"/>
      <c r="O245" s="270"/>
      <c r="P245" s="270"/>
      <c r="Q245" s="270"/>
      <c r="R245" s="270"/>
      <c r="S245" s="270"/>
      <c r="T245" s="271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72" t="s">
        <v>1205</v>
      </c>
      <c r="AU245" s="272" t="s">
        <v>85</v>
      </c>
      <c r="AV245" s="13" t="s">
        <v>85</v>
      </c>
      <c r="AW245" s="13" t="s">
        <v>33</v>
      </c>
      <c r="AX245" s="13" t="s">
        <v>76</v>
      </c>
      <c r="AY245" s="272" t="s">
        <v>181</v>
      </c>
    </row>
    <row r="246" s="13" customFormat="1">
      <c r="A246" s="13"/>
      <c r="B246" s="262"/>
      <c r="C246" s="263"/>
      <c r="D246" s="240" t="s">
        <v>1205</v>
      </c>
      <c r="E246" s="264" t="s">
        <v>1</v>
      </c>
      <c r="F246" s="265" t="s">
        <v>1313</v>
      </c>
      <c r="G246" s="263"/>
      <c r="H246" s="266">
        <v>0.496</v>
      </c>
      <c r="I246" s="267"/>
      <c r="J246" s="263"/>
      <c r="K246" s="263"/>
      <c r="L246" s="268"/>
      <c r="M246" s="269"/>
      <c r="N246" s="270"/>
      <c r="O246" s="270"/>
      <c r="P246" s="270"/>
      <c r="Q246" s="270"/>
      <c r="R246" s="270"/>
      <c r="S246" s="270"/>
      <c r="T246" s="271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72" t="s">
        <v>1205</v>
      </c>
      <c r="AU246" s="272" t="s">
        <v>85</v>
      </c>
      <c r="AV246" s="13" t="s">
        <v>85</v>
      </c>
      <c r="AW246" s="13" t="s">
        <v>33</v>
      </c>
      <c r="AX246" s="13" t="s">
        <v>76</v>
      </c>
      <c r="AY246" s="272" t="s">
        <v>181</v>
      </c>
    </row>
    <row r="247" s="15" customFormat="1">
      <c r="A247" s="15"/>
      <c r="B247" s="283"/>
      <c r="C247" s="284"/>
      <c r="D247" s="240" t="s">
        <v>1205</v>
      </c>
      <c r="E247" s="285" t="s">
        <v>1</v>
      </c>
      <c r="F247" s="286" t="s">
        <v>1219</v>
      </c>
      <c r="G247" s="284"/>
      <c r="H247" s="287">
        <v>0.998</v>
      </c>
      <c r="I247" s="288"/>
      <c r="J247" s="284"/>
      <c r="K247" s="284"/>
      <c r="L247" s="289"/>
      <c r="M247" s="290"/>
      <c r="N247" s="291"/>
      <c r="O247" s="291"/>
      <c r="P247" s="291"/>
      <c r="Q247" s="291"/>
      <c r="R247" s="291"/>
      <c r="S247" s="291"/>
      <c r="T247" s="292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T247" s="293" t="s">
        <v>1205</v>
      </c>
      <c r="AU247" s="293" t="s">
        <v>85</v>
      </c>
      <c r="AV247" s="15" t="s">
        <v>200</v>
      </c>
      <c r="AW247" s="15" t="s">
        <v>33</v>
      </c>
      <c r="AX247" s="15" t="s">
        <v>83</v>
      </c>
      <c r="AY247" s="293" t="s">
        <v>181</v>
      </c>
    </row>
    <row r="248" s="2" customFormat="1" ht="24.15" customHeight="1">
      <c r="A248" s="39"/>
      <c r="B248" s="40"/>
      <c r="C248" s="245" t="s">
        <v>298</v>
      </c>
      <c r="D248" s="245" t="s">
        <v>191</v>
      </c>
      <c r="E248" s="246" t="s">
        <v>1314</v>
      </c>
      <c r="F248" s="247" t="s">
        <v>1315</v>
      </c>
      <c r="G248" s="248" t="s">
        <v>734</v>
      </c>
      <c r="H248" s="249">
        <v>8.6300000000000008</v>
      </c>
      <c r="I248" s="250"/>
      <c r="J248" s="251">
        <f>ROUND(I248*H248,2)</f>
        <v>0</v>
      </c>
      <c r="K248" s="247" t="s">
        <v>1</v>
      </c>
      <c r="L248" s="45"/>
      <c r="M248" s="252" t="s">
        <v>1</v>
      </c>
      <c r="N248" s="253" t="s">
        <v>41</v>
      </c>
      <c r="O248" s="92"/>
      <c r="P248" s="236">
        <f>O248*H248</f>
        <v>0</v>
      </c>
      <c r="Q248" s="236">
        <v>0.27128000000000002</v>
      </c>
      <c r="R248" s="236">
        <f>Q248*H248</f>
        <v>2.3411464000000004</v>
      </c>
      <c r="S248" s="236">
        <v>0</v>
      </c>
      <c r="T248" s="237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38" t="s">
        <v>200</v>
      </c>
      <c r="AT248" s="238" t="s">
        <v>191</v>
      </c>
      <c r="AU248" s="238" t="s">
        <v>85</v>
      </c>
      <c r="AY248" s="18" t="s">
        <v>181</v>
      </c>
      <c r="BE248" s="239">
        <f>IF(N248="základní",J248,0)</f>
        <v>0</v>
      </c>
      <c r="BF248" s="239">
        <f>IF(N248="snížená",J248,0)</f>
        <v>0</v>
      </c>
      <c r="BG248" s="239">
        <f>IF(N248="zákl. přenesená",J248,0)</f>
        <v>0</v>
      </c>
      <c r="BH248" s="239">
        <f>IF(N248="sníž. přenesená",J248,0)</f>
        <v>0</v>
      </c>
      <c r="BI248" s="239">
        <f>IF(N248="nulová",J248,0)</f>
        <v>0</v>
      </c>
      <c r="BJ248" s="18" t="s">
        <v>83</v>
      </c>
      <c r="BK248" s="239">
        <f>ROUND(I248*H248,2)</f>
        <v>0</v>
      </c>
      <c r="BL248" s="18" t="s">
        <v>200</v>
      </c>
      <c r="BM248" s="238" t="s">
        <v>1316</v>
      </c>
    </row>
    <row r="249" s="2" customFormat="1">
      <c r="A249" s="39"/>
      <c r="B249" s="40"/>
      <c r="C249" s="41"/>
      <c r="D249" s="240" t="s">
        <v>190</v>
      </c>
      <c r="E249" s="41"/>
      <c r="F249" s="241" t="s">
        <v>1315</v>
      </c>
      <c r="G249" s="41"/>
      <c r="H249" s="41"/>
      <c r="I249" s="242"/>
      <c r="J249" s="41"/>
      <c r="K249" s="41"/>
      <c r="L249" s="45"/>
      <c r="M249" s="243"/>
      <c r="N249" s="244"/>
      <c r="O249" s="92"/>
      <c r="P249" s="92"/>
      <c r="Q249" s="92"/>
      <c r="R249" s="92"/>
      <c r="S249" s="92"/>
      <c r="T249" s="93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T249" s="18" t="s">
        <v>190</v>
      </c>
      <c r="AU249" s="18" t="s">
        <v>85</v>
      </c>
    </row>
    <row r="250" s="13" customFormat="1">
      <c r="A250" s="13"/>
      <c r="B250" s="262"/>
      <c r="C250" s="263"/>
      <c r="D250" s="240" t="s">
        <v>1205</v>
      </c>
      <c r="E250" s="264" t="s">
        <v>1</v>
      </c>
      <c r="F250" s="265" t="s">
        <v>1317</v>
      </c>
      <c r="G250" s="263"/>
      <c r="H250" s="266">
        <v>2.8700000000000001</v>
      </c>
      <c r="I250" s="267"/>
      <c r="J250" s="263"/>
      <c r="K250" s="263"/>
      <c r="L250" s="268"/>
      <c r="M250" s="269"/>
      <c r="N250" s="270"/>
      <c r="O250" s="270"/>
      <c r="P250" s="270"/>
      <c r="Q250" s="270"/>
      <c r="R250" s="270"/>
      <c r="S250" s="270"/>
      <c r="T250" s="271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72" t="s">
        <v>1205</v>
      </c>
      <c r="AU250" s="272" t="s">
        <v>85</v>
      </c>
      <c r="AV250" s="13" t="s">
        <v>85</v>
      </c>
      <c r="AW250" s="13" t="s">
        <v>33</v>
      </c>
      <c r="AX250" s="13" t="s">
        <v>76</v>
      </c>
      <c r="AY250" s="272" t="s">
        <v>181</v>
      </c>
    </row>
    <row r="251" s="13" customFormat="1">
      <c r="A251" s="13"/>
      <c r="B251" s="262"/>
      <c r="C251" s="263"/>
      <c r="D251" s="240" t="s">
        <v>1205</v>
      </c>
      <c r="E251" s="264" t="s">
        <v>1</v>
      </c>
      <c r="F251" s="265" t="s">
        <v>1318</v>
      </c>
      <c r="G251" s="263"/>
      <c r="H251" s="266">
        <v>5.7599999999999998</v>
      </c>
      <c r="I251" s="267"/>
      <c r="J251" s="263"/>
      <c r="K251" s="263"/>
      <c r="L251" s="268"/>
      <c r="M251" s="269"/>
      <c r="N251" s="270"/>
      <c r="O251" s="270"/>
      <c r="P251" s="270"/>
      <c r="Q251" s="270"/>
      <c r="R251" s="270"/>
      <c r="S251" s="270"/>
      <c r="T251" s="271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72" t="s">
        <v>1205</v>
      </c>
      <c r="AU251" s="272" t="s">
        <v>85</v>
      </c>
      <c r="AV251" s="13" t="s">
        <v>85</v>
      </c>
      <c r="AW251" s="13" t="s">
        <v>33</v>
      </c>
      <c r="AX251" s="13" t="s">
        <v>76</v>
      </c>
      <c r="AY251" s="272" t="s">
        <v>181</v>
      </c>
    </row>
    <row r="252" s="15" customFormat="1">
      <c r="A252" s="15"/>
      <c r="B252" s="283"/>
      <c r="C252" s="284"/>
      <c r="D252" s="240" t="s">
        <v>1205</v>
      </c>
      <c r="E252" s="285" t="s">
        <v>1</v>
      </c>
      <c r="F252" s="286" t="s">
        <v>1219</v>
      </c>
      <c r="G252" s="284"/>
      <c r="H252" s="287">
        <v>8.629999999999999</v>
      </c>
      <c r="I252" s="288"/>
      <c r="J252" s="284"/>
      <c r="K252" s="284"/>
      <c r="L252" s="289"/>
      <c r="M252" s="290"/>
      <c r="N252" s="291"/>
      <c r="O252" s="291"/>
      <c r="P252" s="291"/>
      <c r="Q252" s="291"/>
      <c r="R252" s="291"/>
      <c r="S252" s="291"/>
      <c r="T252" s="292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T252" s="293" t="s">
        <v>1205</v>
      </c>
      <c r="AU252" s="293" t="s">
        <v>85</v>
      </c>
      <c r="AV252" s="15" t="s">
        <v>200</v>
      </c>
      <c r="AW252" s="15" t="s">
        <v>33</v>
      </c>
      <c r="AX252" s="15" t="s">
        <v>83</v>
      </c>
      <c r="AY252" s="293" t="s">
        <v>181</v>
      </c>
    </row>
    <row r="253" s="2" customFormat="1" ht="21.75" customHeight="1">
      <c r="A253" s="39"/>
      <c r="B253" s="40"/>
      <c r="C253" s="245" t="s">
        <v>302</v>
      </c>
      <c r="D253" s="245" t="s">
        <v>191</v>
      </c>
      <c r="E253" s="246" t="s">
        <v>1319</v>
      </c>
      <c r="F253" s="247" t="s">
        <v>1320</v>
      </c>
      <c r="G253" s="248" t="s">
        <v>734</v>
      </c>
      <c r="H253" s="249">
        <v>33.350000000000001</v>
      </c>
      <c r="I253" s="250"/>
      <c r="J253" s="251">
        <f>ROUND(I253*H253,2)</f>
        <v>0</v>
      </c>
      <c r="K253" s="247" t="s">
        <v>1</v>
      </c>
      <c r="L253" s="45"/>
      <c r="M253" s="252" t="s">
        <v>1</v>
      </c>
      <c r="N253" s="253" t="s">
        <v>41</v>
      </c>
      <c r="O253" s="92"/>
      <c r="P253" s="236">
        <f>O253*H253</f>
        <v>0</v>
      </c>
      <c r="Q253" s="236">
        <v>0.12021</v>
      </c>
      <c r="R253" s="236">
        <f>Q253*H253</f>
        <v>4.0090035000000004</v>
      </c>
      <c r="S253" s="236">
        <v>0</v>
      </c>
      <c r="T253" s="237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38" t="s">
        <v>200</v>
      </c>
      <c r="AT253" s="238" t="s">
        <v>191</v>
      </c>
      <c r="AU253" s="238" t="s">
        <v>85</v>
      </c>
      <c r="AY253" s="18" t="s">
        <v>181</v>
      </c>
      <c r="BE253" s="239">
        <f>IF(N253="základní",J253,0)</f>
        <v>0</v>
      </c>
      <c r="BF253" s="239">
        <f>IF(N253="snížená",J253,0)</f>
        <v>0</v>
      </c>
      <c r="BG253" s="239">
        <f>IF(N253="zákl. přenesená",J253,0)</f>
        <v>0</v>
      </c>
      <c r="BH253" s="239">
        <f>IF(N253="sníž. přenesená",J253,0)</f>
        <v>0</v>
      </c>
      <c r="BI253" s="239">
        <f>IF(N253="nulová",J253,0)</f>
        <v>0</v>
      </c>
      <c r="BJ253" s="18" t="s">
        <v>83</v>
      </c>
      <c r="BK253" s="239">
        <f>ROUND(I253*H253,2)</f>
        <v>0</v>
      </c>
      <c r="BL253" s="18" t="s">
        <v>200</v>
      </c>
      <c r="BM253" s="238" t="s">
        <v>1321</v>
      </c>
    </row>
    <row r="254" s="2" customFormat="1">
      <c r="A254" s="39"/>
      <c r="B254" s="40"/>
      <c r="C254" s="41"/>
      <c r="D254" s="240" t="s">
        <v>190</v>
      </c>
      <c r="E254" s="41"/>
      <c r="F254" s="241" t="s">
        <v>1320</v>
      </c>
      <c r="G254" s="41"/>
      <c r="H254" s="41"/>
      <c r="I254" s="242"/>
      <c r="J254" s="41"/>
      <c r="K254" s="41"/>
      <c r="L254" s="45"/>
      <c r="M254" s="243"/>
      <c r="N254" s="244"/>
      <c r="O254" s="92"/>
      <c r="P254" s="92"/>
      <c r="Q254" s="92"/>
      <c r="R254" s="92"/>
      <c r="S254" s="92"/>
      <c r="T254" s="93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T254" s="18" t="s">
        <v>190</v>
      </c>
      <c r="AU254" s="18" t="s">
        <v>85</v>
      </c>
    </row>
    <row r="255" s="13" customFormat="1">
      <c r="A255" s="13"/>
      <c r="B255" s="262"/>
      <c r="C255" s="263"/>
      <c r="D255" s="240" t="s">
        <v>1205</v>
      </c>
      <c r="E255" s="264" t="s">
        <v>1</v>
      </c>
      <c r="F255" s="265" t="s">
        <v>1322</v>
      </c>
      <c r="G255" s="263"/>
      <c r="H255" s="266">
        <v>11.869999999999999</v>
      </c>
      <c r="I255" s="267"/>
      <c r="J255" s="263"/>
      <c r="K255" s="263"/>
      <c r="L255" s="268"/>
      <c r="M255" s="269"/>
      <c r="N255" s="270"/>
      <c r="O255" s="270"/>
      <c r="P255" s="270"/>
      <c r="Q255" s="270"/>
      <c r="R255" s="270"/>
      <c r="S255" s="270"/>
      <c r="T255" s="271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72" t="s">
        <v>1205</v>
      </c>
      <c r="AU255" s="272" t="s">
        <v>85</v>
      </c>
      <c r="AV255" s="13" t="s">
        <v>85</v>
      </c>
      <c r="AW255" s="13" t="s">
        <v>33</v>
      </c>
      <c r="AX255" s="13" t="s">
        <v>76</v>
      </c>
      <c r="AY255" s="272" t="s">
        <v>181</v>
      </c>
    </row>
    <row r="256" s="13" customFormat="1">
      <c r="A256" s="13"/>
      <c r="B256" s="262"/>
      <c r="C256" s="263"/>
      <c r="D256" s="240" t="s">
        <v>1205</v>
      </c>
      <c r="E256" s="264" t="s">
        <v>1</v>
      </c>
      <c r="F256" s="265" t="s">
        <v>1323</v>
      </c>
      <c r="G256" s="263"/>
      <c r="H256" s="266">
        <v>1.4299999999999999</v>
      </c>
      <c r="I256" s="267"/>
      <c r="J256" s="263"/>
      <c r="K256" s="263"/>
      <c r="L256" s="268"/>
      <c r="M256" s="269"/>
      <c r="N256" s="270"/>
      <c r="O256" s="270"/>
      <c r="P256" s="270"/>
      <c r="Q256" s="270"/>
      <c r="R256" s="270"/>
      <c r="S256" s="270"/>
      <c r="T256" s="271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72" t="s">
        <v>1205</v>
      </c>
      <c r="AU256" s="272" t="s">
        <v>85</v>
      </c>
      <c r="AV256" s="13" t="s">
        <v>85</v>
      </c>
      <c r="AW256" s="13" t="s">
        <v>33</v>
      </c>
      <c r="AX256" s="13" t="s">
        <v>76</v>
      </c>
      <c r="AY256" s="272" t="s">
        <v>181</v>
      </c>
    </row>
    <row r="257" s="13" customFormat="1">
      <c r="A257" s="13"/>
      <c r="B257" s="262"/>
      <c r="C257" s="263"/>
      <c r="D257" s="240" t="s">
        <v>1205</v>
      </c>
      <c r="E257" s="264" t="s">
        <v>1</v>
      </c>
      <c r="F257" s="265" t="s">
        <v>1324</v>
      </c>
      <c r="G257" s="263"/>
      <c r="H257" s="266">
        <v>2.2999999999999998</v>
      </c>
      <c r="I257" s="267"/>
      <c r="J257" s="263"/>
      <c r="K257" s="263"/>
      <c r="L257" s="268"/>
      <c r="M257" s="269"/>
      <c r="N257" s="270"/>
      <c r="O257" s="270"/>
      <c r="P257" s="270"/>
      <c r="Q257" s="270"/>
      <c r="R257" s="270"/>
      <c r="S257" s="270"/>
      <c r="T257" s="271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72" t="s">
        <v>1205</v>
      </c>
      <c r="AU257" s="272" t="s">
        <v>85</v>
      </c>
      <c r="AV257" s="13" t="s">
        <v>85</v>
      </c>
      <c r="AW257" s="13" t="s">
        <v>33</v>
      </c>
      <c r="AX257" s="13" t="s">
        <v>76</v>
      </c>
      <c r="AY257" s="272" t="s">
        <v>181</v>
      </c>
    </row>
    <row r="258" s="13" customFormat="1">
      <c r="A258" s="13"/>
      <c r="B258" s="262"/>
      <c r="C258" s="263"/>
      <c r="D258" s="240" t="s">
        <v>1205</v>
      </c>
      <c r="E258" s="264" t="s">
        <v>1</v>
      </c>
      <c r="F258" s="265" t="s">
        <v>1325</v>
      </c>
      <c r="G258" s="263"/>
      <c r="H258" s="266">
        <v>1.1599999999999999</v>
      </c>
      <c r="I258" s="267"/>
      <c r="J258" s="263"/>
      <c r="K258" s="263"/>
      <c r="L258" s="268"/>
      <c r="M258" s="269"/>
      <c r="N258" s="270"/>
      <c r="O258" s="270"/>
      <c r="P258" s="270"/>
      <c r="Q258" s="270"/>
      <c r="R258" s="270"/>
      <c r="S258" s="270"/>
      <c r="T258" s="271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72" t="s">
        <v>1205</v>
      </c>
      <c r="AU258" s="272" t="s">
        <v>85</v>
      </c>
      <c r="AV258" s="13" t="s">
        <v>85</v>
      </c>
      <c r="AW258" s="13" t="s">
        <v>33</v>
      </c>
      <c r="AX258" s="13" t="s">
        <v>76</v>
      </c>
      <c r="AY258" s="272" t="s">
        <v>181</v>
      </c>
    </row>
    <row r="259" s="16" customFormat="1">
      <c r="A259" s="16"/>
      <c r="B259" s="294"/>
      <c r="C259" s="295"/>
      <c r="D259" s="240" t="s">
        <v>1205</v>
      </c>
      <c r="E259" s="296" t="s">
        <v>1</v>
      </c>
      <c r="F259" s="297" t="s">
        <v>1326</v>
      </c>
      <c r="G259" s="295"/>
      <c r="H259" s="298">
        <v>16.759999999999998</v>
      </c>
      <c r="I259" s="299"/>
      <c r="J259" s="295"/>
      <c r="K259" s="295"/>
      <c r="L259" s="300"/>
      <c r="M259" s="301"/>
      <c r="N259" s="302"/>
      <c r="O259" s="302"/>
      <c r="P259" s="302"/>
      <c r="Q259" s="302"/>
      <c r="R259" s="302"/>
      <c r="S259" s="302"/>
      <c r="T259" s="303"/>
      <c r="U259" s="16"/>
      <c r="V259" s="16"/>
      <c r="W259" s="16"/>
      <c r="X259" s="16"/>
      <c r="Y259" s="16"/>
      <c r="Z259" s="16"/>
      <c r="AA259" s="16"/>
      <c r="AB259" s="16"/>
      <c r="AC259" s="16"/>
      <c r="AD259" s="16"/>
      <c r="AE259" s="16"/>
      <c r="AT259" s="304" t="s">
        <v>1205</v>
      </c>
      <c r="AU259" s="304" t="s">
        <v>85</v>
      </c>
      <c r="AV259" s="16" t="s">
        <v>91</v>
      </c>
      <c r="AW259" s="16" t="s">
        <v>33</v>
      </c>
      <c r="AX259" s="16" t="s">
        <v>76</v>
      </c>
      <c r="AY259" s="304" t="s">
        <v>181</v>
      </c>
    </row>
    <row r="260" s="14" customFormat="1">
      <c r="A260" s="14"/>
      <c r="B260" s="273"/>
      <c r="C260" s="274"/>
      <c r="D260" s="240" t="s">
        <v>1205</v>
      </c>
      <c r="E260" s="275" t="s">
        <v>1</v>
      </c>
      <c r="F260" s="276" t="s">
        <v>1327</v>
      </c>
      <c r="G260" s="274"/>
      <c r="H260" s="275" t="s">
        <v>1</v>
      </c>
      <c r="I260" s="277"/>
      <c r="J260" s="274"/>
      <c r="K260" s="274"/>
      <c r="L260" s="278"/>
      <c r="M260" s="279"/>
      <c r="N260" s="280"/>
      <c r="O260" s="280"/>
      <c r="P260" s="280"/>
      <c r="Q260" s="280"/>
      <c r="R260" s="280"/>
      <c r="S260" s="280"/>
      <c r="T260" s="281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82" t="s">
        <v>1205</v>
      </c>
      <c r="AU260" s="282" t="s">
        <v>85</v>
      </c>
      <c r="AV260" s="14" t="s">
        <v>83</v>
      </c>
      <c r="AW260" s="14" t="s">
        <v>33</v>
      </c>
      <c r="AX260" s="14" t="s">
        <v>76</v>
      </c>
      <c r="AY260" s="282" t="s">
        <v>181</v>
      </c>
    </row>
    <row r="261" s="13" customFormat="1">
      <c r="A261" s="13"/>
      <c r="B261" s="262"/>
      <c r="C261" s="263"/>
      <c r="D261" s="240" t="s">
        <v>1205</v>
      </c>
      <c r="E261" s="264" t="s">
        <v>1</v>
      </c>
      <c r="F261" s="265" t="s">
        <v>1328</v>
      </c>
      <c r="G261" s="263"/>
      <c r="H261" s="266">
        <v>2.3999999999999999</v>
      </c>
      <c r="I261" s="267"/>
      <c r="J261" s="263"/>
      <c r="K261" s="263"/>
      <c r="L261" s="268"/>
      <c r="M261" s="269"/>
      <c r="N261" s="270"/>
      <c r="O261" s="270"/>
      <c r="P261" s="270"/>
      <c r="Q261" s="270"/>
      <c r="R261" s="270"/>
      <c r="S261" s="270"/>
      <c r="T261" s="271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72" t="s">
        <v>1205</v>
      </c>
      <c r="AU261" s="272" t="s">
        <v>85</v>
      </c>
      <c r="AV261" s="13" t="s">
        <v>85</v>
      </c>
      <c r="AW261" s="13" t="s">
        <v>33</v>
      </c>
      <c r="AX261" s="13" t="s">
        <v>76</v>
      </c>
      <c r="AY261" s="272" t="s">
        <v>181</v>
      </c>
    </row>
    <row r="262" s="13" customFormat="1">
      <c r="A262" s="13"/>
      <c r="B262" s="262"/>
      <c r="C262" s="263"/>
      <c r="D262" s="240" t="s">
        <v>1205</v>
      </c>
      <c r="E262" s="264" t="s">
        <v>1</v>
      </c>
      <c r="F262" s="265" t="s">
        <v>1329</v>
      </c>
      <c r="G262" s="263"/>
      <c r="H262" s="266">
        <v>6.6600000000000001</v>
      </c>
      <c r="I262" s="267"/>
      <c r="J262" s="263"/>
      <c r="K262" s="263"/>
      <c r="L262" s="268"/>
      <c r="M262" s="269"/>
      <c r="N262" s="270"/>
      <c r="O262" s="270"/>
      <c r="P262" s="270"/>
      <c r="Q262" s="270"/>
      <c r="R262" s="270"/>
      <c r="S262" s="270"/>
      <c r="T262" s="271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72" t="s">
        <v>1205</v>
      </c>
      <c r="AU262" s="272" t="s">
        <v>85</v>
      </c>
      <c r="AV262" s="13" t="s">
        <v>85</v>
      </c>
      <c r="AW262" s="13" t="s">
        <v>33</v>
      </c>
      <c r="AX262" s="13" t="s">
        <v>76</v>
      </c>
      <c r="AY262" s="272" t="s">
        <v>181</v>
      </c>
    </row>
    <row r="263" s="13" customFormat="1">
      <c r="A263" s="13"/>
      <c r="B263" s="262"/>
      <c r="C263" s="263"/>
      <c r="D263" s="240" t="s">
        <v>1205</v>
      </c>
      <c r="E263" s="264" t="s">
        <v>1</v>
      </c>
      <c r="F263" s="265" t="s">
        <v>1330</v>
      </c>
      <c r="G263" s="263"/>
      <c r="H263" s="266">
        <v>7.5300000000000002</v>
      </c>
      <c r="I263" s="267"/>
      <c r="J263" s="263"/>
      <c r="K263" s="263"/>
      <c r="L263" s="268"/>
      <c r="M263" s="269"/>
      <c r="N263" s="270"/>
      <c r="O263" s="270"/>
      <c r="P263" s="270"/>
      <c r="Q263" s="270"/>
      <c r="R263" s="270"/>
      <c r="S263" s="270"/>
      <c r="T263" s="271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72" t="s">
        <v>1205</v>
      </c>
      <c r="AU263" s="272" t="s">
        <v>85</v>
      </c>
      <c r="AV263" s="13" t="s">
        <v>85</v>
      </c>
      <c r="AW263" s="13" t="s">
        <v>33</v>
      </c>
      <c r="AX263" s="13" t="s">
        <v>76</v>
      </c>
      <c r="AY263" s="272" t="s">
        <v>181</v>
      </c>
    </row>
    <row r="264" s="16" customFormat="1">
      <c r="A264" s="16"/>
      <c r="B264" s="294"/>
      <c r="C264" s="295"/>
      <c r="D264" s="240" t="s">
        <v>1205</v>
      </c>
      <c r="E264" s="296" t="s">
        <v>1</v>
      </c>
      <c r="F264" s="297" t="s">
        <v>1326</v>
      </c>
      <c r="G264" s="295"/>
      <c r="H264" s="298">
        <v>16.59</v>
      </c>
      <c r="I264" s="299"/>
      <c r="J264" s="295"/>
      <c r="K264" s="295"/>
      <c r="L264" s="300"/>
      <c r="M264" s="301"/>
      <c r="N264" s="302"/>
      <c r="O264" s="302"/>
      <c r="P264" s="302"/>
      <c r="Q264" s="302"/>
      <c r="R264" s="302"/>
      <c r="S264" s="302"/>
      <c r="T264" s="303"/>
      <c r="U264" s="16"/>
      <c r="V264" s="16"/>
      <c r="W264" s="16"/>
      <c r="X264" s="16"/>
      <c r="Y264" s="16"/>
      <c r="Z264" s="16"/>
      <c r="AA264" s="16"/>
      <c r="AB264" s="16"/>
      <c r="AC264" s="16"/>
      <c r="AD264" s="16"/>
      <c r="AE264" s="16"/>
      <c r="AT264" s="304" t="s">
        <v>1205</v>
      </c>
      <c r="AU264" s="304" t="s">
        <v>85</v>
      </c>
      <c r="AV264" s="16" t="s">
        <v>91</v>
      </c>
      <c r="AW264" s="16" t="s">
        <v>33</v>
      </c>
      <c r="AX264" s="16" t="s">
        <v>76</v>
      </c>
      <c r="AY264" s="304" t="s">
        <v>181</v>
      </c>
    </row>
    <row r="265" s="15" customFormat="1">
      <c r="A265" s="15"/>
      <c r="B265" s="283"/>
      <c r="C265" s="284"/>
      <c r="D265" s="240" t="s">
        <v>1205</v>
      </c>
      <c r="E265" s="285" t="s">
        <v>1</v>
      </c>
      <c r="F265" s="286" t="s">
        <v>1219</v>
      </c>
      <c r="G265" s="284"/>
      <c r="H265" s="287">
        <v>33.349999999999994</v>
      </c>
      <c r="I265" s="288"/>
      <c r="J265" s="284"/>
      <c r="K265" s="284"/>
      <c r="L265" s="289"/>
      <c r="M265" s="290"/>
      <c r="N265" s="291"/>
      <c r="O265" s="291"/>
      <c r="P265" s="291"/>
      <c r="Q265" s="291"/>
      <c r="R265" s="291"/>
      <c r="S265" s="291"/>
      <c r="T265" s="292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T265" s="293" t="s">
        <v>1205</v>
      </c>
      <c r="AU265" s="293" t="s">
        <v>85</v>
      </c>
      <c r="AV265" s="15" t="s">
        <v>200</v>
      </c>
      <c r="AW265" s="15" t="s">
        <v>33</v>
      </c>
      <c r="AX265" s="15" t="s">
        <v>83</v>
      </c>
      <c r="AY265" s="293" t="s">
        <v>181</v>
      </c>
    </row>
    <row r="266" s="2" customFormat="1" ht="21.75" customHeight="1">
      <c r="A266" s="39"/>
      <c r="B266" s="40"/>
      <c r="C266" s="245" t="s">
        <v>306</v>
      </c>
      <c r="D266" s="245" t="s">
        <v>191</v>
      </c>
      <c r="E266" s="246" t="s">
        <v>1331</v>
      </c>
      <c r="F266" s="247" t="s">
        <v>1332</v>
      </c>
      <c r="G266" s="248" t="s">
        <v>734</v>
      </c>
      <c r="H266" s="249">
        <v>4.1150000000000002</v>
      </c>
      <c r="I266" s="250"/>
      <c r="J266" s="251">
        <f>ROUND(I266*H266,2)</f>
        <v>0</v>
      </c>
      <c r="K266" s="247" t="s">
        <v>1</v>
      </c>
      <c r="L266" s="45"/>
      <c r="M266" s="252" t="s">
        <v>1</v>
      </c>
      <c r="N266" s="253" t="s">
        <v>41</v>
      </c>
      <c r="O266" s="92"/>
      <c r="P266" s="236">
        <f>O266*H266</f>
        <v>0</v>
      </c>
      <c r="Q266" s="236">
        <v>0.14609</v>
      </c>
      <c r="R266" s="236">
        <f>Q266*H266</f>
        <v>0.60116035000000001</v>
      </c>
      <c r="S266" s="236">
        <v>0</v>
      </c>
      <c r="T266" s="237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38" t="s">
        <v>200</v>
      </c>
      <c r="AT266" s="238" t="s">
        <v>191</v>
      </c>
      <c r="AU266" s="238" t="s">
        <v>85</v>
      </c>
      <c r="AY266" s="18" t="s">
        <v>181</v>
      </c>
      <c r="BE266" s="239">
        <f>IF(N266="základní",J266,0)</f>
        <v>0</v>
      </c>
      <c r="BF266" s="239">
        <f>IF(N266="snížená",J266,0)</f>
        <v>0</v>
      </c>
      <c r="BG266" s="239">
        <f>IF(N266="zákl. přenesená",J266,0)</f>
        <v>0</v>
      </c>
      <c r="BH266" s="239">
        <f>IF(N266="sníž. přenesená",J266,0)</f>
        <v>0</v>
      </c>
      <c r="BI266" s="239">
        <f>IF(N266="nulová",J266,0)</f>
        <v>0</v>
      </c>
      <c r="BJ266" s="18" t="s">
        <v>83</v>
      </c>
      <c r="BK266" s="239">
        <f>ROUND(I266*H266,2)</f>
        <v>0</v>
      </c>
      <c r="BL266" s="18" t="s">
        <v>200</v>
      </c>
      <c r="BM266" s="238" t="s">
        <v>1333</v>
      </c>
    </row>
    <row r="267" s="2" customFormat="1">
      <c r="A267" s="39"/>
      <c r="B267" s="40"/>
      <c r="C267" s="41"/>
      <c r="D267" s="240" t="s">
        <v>190</v>
      </c>
      <c r="E267" s="41"/>
      <c r="F267" s="241" t="s">
        <v>1332</v>
      </c>
      <c r="G267" s="41"/>
      <c r="H267" s="41"/>
      <c r="I267" s="242"/>
      <c r="J267" s="41"/>
      <c r="K267" s="41"/>
      <c r="L267" s="45"/>
      <c r="M267" s="243"/>
      <c r="N267" s="244"/>
      <c r="O267" s="92"/>
      <c r="P267" s="92"/>
      <c r="Q267" s="92"/>
      <c r="R267" s="92"/>
      <c r="S267" s="92"/>
      <c r="T267" s="93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T267" s="18" t="s">
        <v>190</v>
      </c>
      <c r="AU267" s="18" t="s">
        <v>85</v>
      </c>
    </row>
    <row r="268" s="14" customFormat="1">
      <c r="A268" s="14"/>
      <c r="B268" s="273"/>
      <c r="C268" s="274"/>
      <c r="D268" s="240" t="s">
        <v>1205</v>
      </c>
      <c r="E268" s="275" t="s">
        <v>1</v>
      </c>
      <c r="F268" s="276" t="s">
        <v>1334</v>
      </c>
      <c r="G268" s="274"/>
      <c r="H268" s="275" t="s">
        <v>1</v>
      </c>
      <c r="I268" s="277"/>
      <c r="J268" s="274"/>
      <c r="K268" s="274"/>
      <c r="L268" s="278"/>
      <c r="M268" s="279"/>
      <c r="N268" s="280"/>
      <c r="O268" s="280"/>
      <c r="P268" s="280"/>
      <c r="Q268" s="280"/>
      <c r="R268" s="280"/>
      <c r="S268" s="280"/>
      <c r="T268" s="281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82" t="s">
        <v>1205</v>
      </c>
      <c r="AU268" s="282" t="s">
        <v>85</v>
      </c>
      <c r="AV268" s="14" t="s">
        <v>83</v>
      </c>
      <c r="AW268" s="14" t="s">
        <v>33</v>
      </c>
      <c r="AX268" s="14" t="s">
        <v>76</v>
      </c>
      <c r="AY268" s="282" t="s">
        <v>181</v>
      </c>
    </row>
    <row r="269" s="13" customFormat="1">
      <c r="A269" s="13"/>
      <c r="B269" s="262"/>
      <c r="C269" s="263"/>
      <c r="D269" s="240" t="s">
        <v>1205</v>
      </c>
      <c r="E269" s="264" t="s">
        <v>1</v>
      </c>
      <c r="F269" s="265" t="s">
        <v>1335</v>
      </c>
      <c r="G269" s="263"/>
      <c r="H269" s="266">
        <v>4.1150000000000002</v>
      </c>
      <c r="I269" s="267"/>
      <c r="J269" s="263"/>
      <c r="K269" s="263"/>
      <c r="L269" s="268"/>
      <c r="M269" s="269"/>
      <c r="N269" s="270"/>
      <c r="O269" s="270"/>
      <c r="P269" s="270"/>
      <c r="Q269" s="270"/>
      <c r="R269" s="270"/>
      <c r="S269" s="270"/>
      <c r="T269" s="271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72" t="s">
        <v>1205</v>
      </c>
      <c r="AU269" s="272" t="s">
        <v>85</v>
      </c>
      <c r="AV269" s="13" t="s">
        <v>85</v>
      </c>
      <c r="AW269" s="13" t="s">
        <v>33</v>
      </c>
      <c r="AX269" s="13" t="s">
        <v>83</v>
      </c>
      <c r="AY269" s="272" t="s">
        <v>181</v>
      </c>
    </row>
    <row r="270" s="12" customFormat="1" ht="22.8" customHeight="1">
      <c r="A270" s="12"/>
      <c r="B270" s="212"/>
      <c r="C270" s="213"/>
      <c r="D270" s="214" t="s">
        <v>75</v>
      </c>
      <c r="E270" s="254" t="s">
        <v>200</v>
      </c>
      <c r="F270" s="254" t="s">
        <v>1336</v>
      </c>
      <c r="G270" s="213"/>
      <c r="H270" s="213"/>
      <c r="I270" s="216"/>
      <c r="J270" s="255">
        <f>BK270</f>
        <v>0</v>
      </c>
      <c r="K270" s="213"/>
      <c r="L270" s="218"/>
      <c r="M270" s="219"/>
      <c r="N270" s="220"/>
      <c r="O270" s="220"/>
      <c r="P270" s="221">
        <f>SUM(P271:P358)</f>
        <v>0</v>
      </c>
      <c r="Q270" s="220"/>
      <c r="R270" s="221">
        <f>SUM(R271:R358)</f>
        <v>56.901674960000001</v>
      </c>
      <c r="S270" s="220"/>
      <c r="T270" s="222">
        <f>SUM(T271:T358)</f>
        <v>0</v>
      </c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R270" s="223" t="s">
        <v>83</v>
      </c>
      <c r="AT270" s="224" t="s">
        <v>75</v>
      </c>
      <c r="AU270" s="224" t="s">
        <v>83</v>
      </c>
      <c r="AY270" s="223" t="s">
        <v>181</v>
      </c>
      <c r="BK270" s="225">
        <f>SUM(BK271:BK358)</f>
        <v>0</v>
      </c>
    </row>
    <row r="271" s="2" customFormat="1" ht="16.5" customHeight="1">
      <c r="A271" s="39"/>
      <c r="B271" s="40"/>
      <c r="C271" s="245" t="s">
        <v>310</v>
      </c>
      <c r="D271" s="245" t="s">
        <v>191</v>
      </c>
      <c r="E271" s="246" t="s">
        <v>1337</v>
      </c>
      <c r="F271" s="247" t="s">
        <v>1338</v>
      </c>
      <c r="G271" s="248" t="s">
        <v>1209</v>
      </c>
      <c r="H271" s="249">
        <v>12</v>
      </c>
      <c r="I271" s="250"/>
      <c r="J271" s="251">
        <f>ROUND(I271*H271,2)</f>
        <v>0</v>
      </c>
      <c r="K271" s="247" t="s">
        <v>1</v>
      </c>
      <c r="L271" s="45"/>
      <c r="M271" s="252" t="s">
        <v>1</v>
      </c>
      <c r="N271" s="253" t="s">
        <v>41</v>
      </c>
      <c r="O271" s="92"/>
      <c r="P271" s="236">
        <f>O271*H271</f>
        <v>0</v>
      </c>
      <c r="Q271" s="236">
        <v>2.5020099999999998</v>
      </c>
      <c r="R271" s="236">
        <f>Q271*H271</f>
        <v>30.024119999999996</v>
      </c>
      <c r="S271" s="236">
        <v>0</v>
      </c>
      <c r="T271" s="237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38" t="s">
        <v>200</v>
      </c>
      <c r="AT271" s="238" t="s">
        <v>191</v>
      </c>
      <c r="AU271" s="238" t="s">
        <v>85</v>
      </c>
      <c r="AY271" s="18" t="s">
        <v>181</v>
      </c>
      <c r="BE271" s="239">
        <f>IF(N271="základní",J271,0)</f>
        <v>0</v>
      </c>
      <c r="BF271" s="239">
        <f>IF(N271="snížená",J271,0)</f>
        <v>0</v>
      </c>
      <c r="BG271" s="239">
        <f>IF(N271="zákl. přenesená",J271,0)</f>
        <v>0</v>
      </c>
      <c r="BH271" s="239">
        <f>IF(N271="sníž. přenesená",J271,0)</f>
        <v>0</v>
      </c>
      <c r="BI271" s="239">
        <f>IF(N271="nulová",J271,0)</f>
        <v>0</v>
      </c>
      <c r="BJ271" s="18" t="s">
        <v>83</v>
      </c>
      <c r="BK271" s="239">
        <f>ROUND(I271*H271,2)</f>
        <v>0</v>
      </c>
      <c r="BL271" s="18" t="s">
        <v>200</v>
      </c>
      <c r="BM271" s="238" t="s">
        <v>1339</v>
      </c>
    </row>
    <row r="272" s="2" customFormat="1">
      <c r="A272" s="39"/>
      <c r="B272" s="40"/>
      <c r="C272" s="41"/>
      <c r="D272" s="240" t="s">
        <v>190</v>
      </c>
      <c r="E272" s="41"/>
      <c r="F272" s="241" t="s">
        <v>1338</v>
      </c>
      <c r="G272" s="41"/>
      <c r="H272" s="41"/>
      <c r="I272" s="242"/>
      <c r="J272" s="41"/>
      <c r="K272" s="41"/>
      <c r="L272" s="45"/>
      <c r="M272" s="243"/>
      <c r="N272" s="244"/>
      <c r="O272" s="92"/>
      <c r="P272" s="92"/>
      <c r="Q272" s="92"/>
      <c r="R272" s="92"/>
      <c r="S272" s="92"/>
      <c r="T272" s="93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T272" s="18" t="s">
        <v>190</v>
      </c>
      <c r="AU272" s="18" t="s">
        <v>85</v>
      </c>
    </row>
    <row r="273" s="14" customFormat="1">
      <c r="A273" s="14"/>
      <c r="B273" s="273"/>
      <c r="C273" s="274"/>
      <c r="D273" s="240" t="s">
        <v>1205</v>
      </c>
      <c r="E273" s="275" t="s">
        <v>1</v>
      </c>
      <c r="F273" s="276" t="s">
        <v>1340</v>
      </c>
      <c r="G273" s="274"/>
      <c r="H273" s="275" t="s">
        <v>1</v>
      </c>
      <c r="I273" s="277"/>
      <c r="J273" s="274"/>
      <c r="K273" s="274"/>
      <c r="L273" s="278"/>
      <c r="M273" s="279"/>
      <c r="N273" s="280"/>
      <c r="O273" s="280"/>
      <c r="P273" s="280"/>
      <c r="Q273" s="280"/>
      <c r="R273" s="280"/>
      <c r="S273" s="280"/>
      <c r="T273" s="281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82" t="s">
        <v>1205</v>
      </c>
      <c r="AU273" s="282" t="s">
        <v>85</v>
      </c>
      <c r="AV273" s="14" t="s">
        <v>83</v>
      </c>
      <c r="AW273" s="14" t="s">
        <v>33</v>
      </c>
      <c r="AX273" s="14" t="s">
        <v>76</v>
      </c>
      <c r="AY273" s="282" t="s">
        <v>181</v>
      </c>
    </row>
    <row r="274" s="13" customFormat="1">
      <c r="A274" s="13"/>
      <c r="B274" s="262"/>
      <c r="C274" s="263"/>
      <c r="D274" s="240" t="s">
        <v>1205</v>
      </c>
      <c r="E274" s="264" t="s">
        <v>1</v>
      </c>
      <c r="F274" s="265" t="s">
        <v>1341</v>
      </c>
      <c r="G274" s="263"/>
      <c r="H274" s="266">
        <v>6.5999999999999996</v>
      </c>
      <c r="I274" s="267"/>
      <c r="J274" s="263"/>
      <c r="K274" s="263"/>
      <c r="L274" s="268"/>
      <c r="M274" s="269"/>
      <c r="N274" s="270"/>
      <c r="O274" s="270"/>
      <c r="P274" s="270"/>
      <c r="Q274" s="270"/>
      <c r="R274" s="270"/>
      <c r="S274" s="270"/>
      <c r="T274" s="271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72" t="s">
        <v>1205</v>
      </c>
      <c r="AU274" s="272" t="s">
        <v>85</v>
      </c>
      <c r="AV274" s="13" t="s">
        <v>85</v>
      </c>
      <c r="AW274" s="13" t="s">
        <v>33</v>
      </c>
      <c r="AX274" s="13" t="s">
        <v>76</v>
      </c>
      <c r="AY274" s="272" t="s">
        <v>181</v>
      </c>
    </row>
    <row r="275" s="14" customFormat="1">
      <c r="A275" s="14"/>
      <c r="B275" s="273"/>
      <c r="C275" s="274"/>
      <c r="D275" s="240" t="s">
        <v>1205</v>
      </c>
      <c r="E275" s="275" t="s">
        <v>1</v>
      </c>
      <c r="F275" s="276" t="s">
        <v>1342</v>
      </c>
      <c r="G275" s="274"/>
      <c r="H275" s="275" t="s">
        <v>1</v>
      </c>
      <c r="I275" s="277"/>
      <c r="J275" s="274"/>
      <c r="K275" s="274"/>
      <c r="L275" s="278"/>
      <c r="M275" s="279"/>
      <c r="N275" s="280"/>
      <c r="O275" s="280"/>
      <c r="P275" s="280"/>
      <c r="Q275" s="280"/>
      <c r="R275" s="280"/>
      <c r="S275" s="280"/>
      <c r="T275" s="281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82" t="s">
        <v>1205</v>
      </c>
      <c r="AU275" s="282" t="s">
        <v>85</v>
      </c>
      <c r="AV275" s="14" t="s">
        <v>83</v>
      </c>
      <c r="AW275" s="14" t="s">
        <v>33</v>
      </c>
      <c r="AX275" s="14" t="s">
        <v>76</v>
      </c>
      <c r="AY275" s="282" t="s">
        <v>181</v>
      </c>
    </row>
    <row r="276" s="13" customFormat="1">
      <c r="A276" s="13"/>
      <c r="B276" s="262"/>
      <c r="C276" s="263"/>
      <c r="D276" s="240" t="s">
        <v>1205</v>
      </c>
      <c r="E276" s="264" t="s">
        <v>1</v>
      </c>
      <c r="F276" s="265" t="s">
        <v>1343</v>
      </c>
      <c r="G276" s="263"/>
      <c r="H276" s="266">
        <v>5.4000000000000004</v>
      </c>
      <c r="I276" s="267"/>
      <c r="J276" s="263"/>
      <c r="K276" s="263"/>
      <c r="L276" s="268"/>
      <c r="M276" s="269"/>
      <c r="N276" s="270"/>
      <c r="O276" s="270"/>
      <c r="P276" s="270"/>
      <c r="Q276" s="270"/>
      <c r="R276" s="270"/>
      <c r="S276" s="270"/>
      <c r="T276" s="271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72" t="s">
        <v>1205</v>
      </c>
      <c r="AU276" s="272" t="s">
        <v>85</v>
      </c>
      <c r="AV276" s="13" t="s">
        <v>85</v>
      </c>
      <c r="AW276" s="13" t="s">
        <v>33</v>
      </c>
      <c r="AX276" s="13" t="s">
        <v>76</v>
      </c>
      <c r="AY276" s="272" t="s">
        <v>181</v>
      </c>
    </row>
    <row r="277" s="15" customFormat="1">
      <c r="A277" s="15"/>
      <c r="B277" s="283"/>
      <c r="C277" s="284"/>
      <c r="D277" s="240" t="s">
        <v>1205</v>
      </c>
      <c r="E277" s="285" t="s">
        <v>1</v>
      </c>
      <c r="F277" s="286" t="s">
        <v>1219</v>
      </c>
      <c r="G277" s="284"/>
      <c r="H277" s="287">
        <v>12</v>
      </c>
      <c r="I277" s="288"/>
      <c r="J277" s="284"/>
      <c r="K277" s="284"/>
      <c r="L277" s="289"/>
      <c r="M277" s="290"/>
      <c r="N277" s="291"/>
      <c r="O277" s="291"/>
      <c r="P277" s="291"/>
      <c r="Q277" s="291"/>
      <c r="R277" s="291"/>
      <c r="S277" s="291"/>
      <c r="T277" s="292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T277" s="293" t="s">
        <v>1205</v>
      </c>
      <c r="AU277" s="293" t="s">
        <v>85</v>
      </c>
      <c r="AV277" s="15" t="s">
        <v>200</v>
      </c>
      <c r="AW277" s="15" t="s">
        <v>33</v>
      </c>
      <c r="AX277" s="15" t="s">
        <v>83</v>
      </c>
      <c r="AY277" s="293" t="s">
        <v>181</v>
      </c>
    </row>
    <row r="278" s="2" customFormat="1" ht="24.15" customHeight="1">
      <c r="A278" s="39"/>
      <c r="B278" s="40"/>
      <c r="C278" s="245" t="s">
        <v>314</v>
      </c>
      <c r="D278" s="245" t="s">
        <v>191</v>
      </c>
      <c r="E278" s="246" t="s">
        <v>1344</v>
      </c>
      <c r="F278" s="247" t="s">
        <v>1345</v>
      </c>
      <c r="G278" s="248" t="s">
        <v>734</v>
      </c>
      <c r="H278" s="249">
        <v>60</v>
      </c>
      <c r="I278" s="250"/>
      <c r="J278" s="251">
        <f>ROUND(I278*H278,2)</f>
        <v>0</v>
      </c>
      <c r="K278" s="247" t="s">
        <v>1</v>
      </c>
      <c r="L278" s="45"/>
      <c r="M278" s="252" t="s">
        <v>1</v>
      </c>
      <c r="N278" s="253" t="s">
        <v>41</v>
      </c>
      <c r="O278" s="92"/>
      <c r="P278" s="236">
        <f>O278*H278</f>
        <v>0</v>
      </c>
      <c r="Q278" s="236">
        <v>0.0053299999999999997</v>
      </c>
      <c r="R278" s="236">
        <f>Q278*H278</f>
        <v>0.31979999999999997</v>
      </c>
      <c r="S278" s="236">
        <v>0</v>
      </c>
      <c r="T278" s="237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38" t="s">
        <v>200</v>
      </c>
      <c r="AT278" s="238" t="s">
        <v>191</v>
      </c>
      <c r="AU278" s="238" t="s">
        <v>85</v>
      </c>
      <c r="AY278" s="18" t="s">
        <v>181</v>
      </c>
      <c r="BE278" s="239">
        <f>IF(N278="základní",J278,0)</f>
        <v>0</v>
      </c>
      <c r="BF278" s="239">
        <f>IF(N278="snížená",J278,0)</f>
        <v>0</v>
      </c>
      <c r="BG278" s="239">
        <f>IF(N278="zákl. přenesená",J278,0)</f>
        <v>0</v>
      </c>
      <c r="BH278" s="239">
        <f>IF(N278="sníž. přenesená",J278,0)</f>
        <v>0</v>
      </c>
      <c r="BI278" s="239">
        <f>IF(N278="nulová",J278,0)</f>
        <v>0</v>
      </c>
      <c r="BJ278" s="18" t="s">
        <v>83</v>
      </c>
      <c r="BK278" s="239">
        <f>ROUND(I278*H278,2)</f>
        <v>0</v>
      </c>
      <c r="BL278" s="18" t="s">
        <v>200</v>
      </c>
      <c r="BM278" s="238" t="s">
        <v>1346</v>
      </c>
    </row>
    <row r="279" s="2" customFormat="1">
      <c r="A279" s="39"/>
      <c r="B279" s="40"/>
      <c r="C279" s="41"/>
      <c r="D279" s="240" t="s">
        <v>190</v>
      </c>
      <c r="E279" s="41"/>
      <c r="F279" s="241" t="s">
        <v>1345</v>
      </c>
      <c r="G279" s="41"/>
      <c r="H279" s="41"/>
      <c r="I279" s="242"/>
      <c r="J279" s="41"/>
      <c r="K279" s="41"/>
      <c r="L279" s="45"/>
      <c r="M279" s="243"/>
      <c r="N279" s="244"/>
      <c r="O279" s="92"/>
      <c r="P279" s="92"/>
      <c r="Q279" s="92"/>
      <c r="R279" s="92"/>
      <c r="S279" s="92"/>
      <c r="T279" s="93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T279" s="18" t="s">
        <v>190</v>
      </c>
      <c r="AU279" s="18" t="s">
        <v>85</v>
      </c>
    </row>
    <row r="280" s="13" customFormat="1">
      <c r="A280" s="13"/>
      <c r="B280" s="262"/>
      <c r="C280" s="263"/>
      <c r="D280" s="240" t="s">
        <v>1205</v>
      </c>
      <c r="E280" s="264" t="s">
        <v>1</v>
      </c>
      <c r="F280" s="265" t="s">
        <v>1347</v>
      </c>
      <c r="G280" s="263"/>
      <c r="H280" s="266">
        <v>60</v>
      </c>
      <c r="I280" s="267"/>
      <c r="J280" s="263"/>
      <c r="K280" s="263"/>
      <c r="L280" s="268"/>
      <c r="M280" s="269"/>
      <c r="N280" s="270"/>
      <c r="O280" s="270"/>
      <c r="P280" s="270"/>
      <c r="Q280" s="270"/>
      <c r="R280" s="270"/>
      <c r="S280" s="270"/>
      <c r="T280" s="271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72" t="s">
        <v>1205</v>
      </c>
      <c r="AU280" s="272" t="s">
        <v>85</v>
      </c>
      <c r="AV280" s="13" t="s">
        <v>85</v>
      </c>
      <c r="AW280" s="13" t="s">
        <v>33</v>
      </c>
      <c r="AX280" s="13" t="s">
        <v>83</v>
      </c>
      <c r="AY280" s="272" t="s">
        <v>181</v>
      </c>
    </row>
    <row r="281" s="2" customFormat="1" ht="24.15" customHeight="1">
      <c r="A281" s="39"/>
      <c r="B281" s="40"/>
      <c r="C281" s="245" t="s">
        <v>318</v>
      </c>
      <c r="D281" s="245" t="s">
        <v>191</v>
      </c>
      <c r="E281" s="246" t="s">
        <v>1348</v>
      </c>
      <c r="F281" s="247" t="s">
        <v>1349</v>
      </c>
      <c r="G281" s="248" t="s">
        <v>734</v>
      </c>
      <c r="H281" s="249">
        <v>60</v>
      </c>
      <c r="I281" s="250"/>
      <c r="J281" s="251">
        <f>ROUND(I281*H281,2)</f>
        <v>0</v>
      </c>
      <c r="K281" s="247" t="s">
        <v>1</v>
      </c>
      <c r="L281" s="45"/>
      <c r="M281" s="252" t="s">
        <v>1</v>
      </c>
      <c r="N281" s="253" t="s">
        <v>41</v>
      </c>
      <c r="O281" s="92"/>
      <c r="P281" s="236">
        <f>O281*H281</f>
        <v>0</v>
      </c>
      <c r="Q281" s="236">
        <v>0</v>
      </c>
      <c r="R281" s="236">
        <f>Q281*H281</f>
        <v>0</v>
      </c>
      <c r="S281" s="236">
        <v>0</v>
      </c>
      <c r="T281" s="237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38" t="s">
        <v>200</v>
      </c>
      <c r="AT281" s="238" t="s">
        <v>191</v>
      </c>
      <c r="AU281" s="238" t="s">
        <v>85</v>
      </c>
      <c r="AY281" s="18" t="s">
        <v>181</v>
      </c>
      <c r="BE281" s="239">
        <f>IF(N281="základní",J281,0)</f>
        <v>0</v>
      </c>
      <c r="BF281" s="239">
        <f>IF(N281="snížená",J281,0)</f>
        <v>0</v>
      </c>
      <c r="BG281" s="239">
        <f>IF(N281="zákl. přenesená",J281,0)</f>
        <v>0</v>
      </c>
      <c r="BH281" s="239">
        <f>IF(N281="sníž. přenesená",J281,0)</f>
        <v>0</v>
      </c>
      <c r="BI281" s="239">
        <f>IF(N281="nulová",J281,0)</f>
        <v>0</v>
      </c>
      <c r="BJ281" s="18" t="s">
        <v>83</v>
      </c>
      <c r="BK281" s="239">
        <f>ROUND(I281*H281,2)</f>
        <v>0</v>
      </c>
      <c r="BL281" s="18" t="s">
        <v>200</v>
      </c>
      <c r="BM281" s="238" t="s">
        <v>1350</v>
      </c>
    </row>
    <row r="282" s="2" customFormat="1">
      <c r="A282" s="39"/>
      <c r="B282" s="40"/>
      <c r="C282" s="41"/>
      <c r="D282" s="240" t="s">
        <v>190</v>
      </c>
      <c r="E282" s="41"/>
      <c r="F282" s="241" t="s">
        <v>1349</v>
      </c>
      <c r="G282" s="41"/>
      <c r="H282" s="41"/>
      <c r="I282" s="242"/>
      <c r="J282" s="41"/>
      <c r="K282" s="41"/>
      <c r="L282" s="45"/>
      <c r="M282" s="243"/>
      <c r="N282" s="244"/>
      <c r="O282" s="92"/>
      <c r="P282" s="92"/>
      <c r="Q282" s="92"/>
      <c r="R282" s="92"/>
      <c r="S282" s="92"/>
      <c r="T282" s="93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T282" s="18" t="s">
        <v>190</v>
      </c>
      <c r="AU282" s="18" t="s">
        <v>85</v>
      </c>
    </row>
    <row r="283" s="2" customFormat="1" ht="24.15" customHeight="1">
      <c r="A283" s="39"/>
      <c r="B283" s="40"/>
      <c r="C283" s="245" t="s">
        <v>322</v>
      </c>
      <c r="D283" s="245" t="s">
        <v>191</v>
      </c>
      <c r="E283" s="246" t="s">
        <v>1351</v>
      </c>
      <c r="F283" s="247" t="s">
        <v>1352</v>
      </c>
      <c r="G283" s="248" t="s">
        <v>734</v>
      </c>
      <c r="H283" s="249">
        <v>60</v>
      </c>
      <c r="I283" s="250"/>
      <c r="J283" s="251">
        <f>ROUND(I283*H283,2)</f>
        <v>0</v>
      </c>
      <c r="K283" s="247" t="s">
        <v>1</v>
      </c>
      <c r="L283" s="45"/>
      <c r="M283" s="252" t="s">
        <v>1</v>
      </c>
      <c r="N283" s="253" t="s">
        <v>41</v>
      </c>
      <c r="O283" s="92"/>
      <c r="P283" s="236">
        <f>O283*H283</f>
        <v>0</v>
      </c>
      <c r="Q283" s="236">
        <v>0.00088000000000000003</v>
      </c>
      <c r="R283" s="236">
        <f>Q283*H283</f>
        <v>0.0528</v>
      </c>
      <c r="S283" s="236">
        <v>0</v>
      </c>
      <c r="T283" s="237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38" t="s">
        <v>200</v>
      </c>
      <c r="AT283" s="238" t="s">
        <v>191</v>
      </c>
      <c r="AU283" s="238" t="s">
        <v>85</v>
      </c>
      <c r="AY283" s="18" t="s">
        <v>181</v>
      </c>
      <c r="BE283" s="239">
        <f>IF(N283="základní",J283,0)</f>
        <v>0</v>
      </c>
      <c r="BF283" s="239">
        <f>IF(N283="snížená",J283,0)</f>
        <v>0</v>
      </c>
      <c r="BG283" s="239">
        <f>IF(N283="zákl. přenesená",J283,0)</f>
        <v>0</v>
      </c>
      <c r="BH283" s="239">
        <f>IF(N283="sníž. přenesená",J283,0)</f>
        <v>0</v>
      </c>
      <c r="BI283" s="239">
        <f>IF(N283="nulová",J283,0)</f>
        <v>0</v>
      </c>
      <c r="BJ283" s="18" t="s">
        <v>83</v>
      </c>
      <c r="BK283" s="239">
        <f>ROUND(I283*H283,2)</f>
        <v>0</v>
      </c>
      <c r="BL283" s="18" t="s">
        <v>200</v>
      </c>
      <c r="BM283" s="238" t="s">
        <v>1353</v>
      </c>
    </row>
    <row r="284" s="2" customFormat="1">
      <c r="A284" s="39"/>
      <c r="B284" s="40"/>
      <c r="C284" s="41"/>
      <c r="D284" s="240" t="s">
        <v>190</v>
      </c>
      <c r="E284" s="41"/>
      <c r="F284" s="241" t="s">
        <v>1352</v>
      </c>
      <c r="G284" s="41"/>
      <c r="H284" s="41"/>
      <c r="I284" s="242"/>
      <c r="J284" s="41"/>
      <c r="K284" s="41"/>
      <c r="L284" s="45"/>
      <c r="M284" s="243"/>
      <c r="N284" s="244"/>
      <c r="O284" s="92"/>
      <c r="P284" s="92"/>
      <c r="Q284" s="92"/>
      <c r="R284" s="92"/>
      <c r="S284" s="92"/>
      <c r="T284" s="93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T284" s="18" t="s">
        <v>190</v>
      </c>
      <c r="AU284" s="18" t="s">
        <v>85</v>
      </c>
    </row>
    <row r="285" s="2" customFormat="1" ht="24.15" customHeight="1">
      <c r="A285" s="39"/>
      <c r="B285" s="40"/>
      <c r="C285" s="245" t="s">
        <v>187</v>
      </c>
      <c r="D285" s="245" t="s">
        <v>191</v>
      </c>
      <c r="E285" s="246" t="s">
        <v>1354</v>
      </c>
      <c r="F285" s="247" t="s">
        <v>1355</v>
      </c>
      <c r="G285" s="248" t="s">
        <v>734</v>
      </c>
      <c r="H285" s="249">
        <v>60</v>
      </c>
      <c r="I285" s="250"/>
      <c r="J285" s="251">
        <f>ROUND(I285*H285,2)</f>
        <v>0</v>
      </c>
      <c r="K285" s="247" t="s">
        <v>1</v>
      </c>
      <c r="L285" s="45"/>
      <c r="M285" s="252" t="s">
        <v>1</v>
      </c>
      <c r="N285" s="253" t="s">
        <v>41</v>
      </c>
      <c r="O285" s="92"/>
      <c r="P285" s="236">
        <f>O285*H285</f>
        <v>0</v>
      </c>
      <c r="Q285" s="236">
        <v>0</v>
      </c>
      <c r="R285" s="236">
        <f>Q285*H285</f>
        <v>0</v>
      </c>
      <c r="S285" s="236">
        <v>0</v>
      </c>
      <c r="T285" s="237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38" t="s">
        <v>200</v>
      </c>
      <c r="AT285" s="238" t="s">
        <v>191</v>
      </c>
      <c r="AU285" s="238" t="s">
        <v>85</v>
      </c>
      <c r="AY285" s="18" t="s">
        <v>181</v>
      </c>
      <c r="BE285" s="239">
        <f>IF(N285="základní",J285,0)</f>
        <v>0</v>
      </c>
      <c r="BF285" s="239">
        <f>IF(N285="snížená",J285,0)</f>
        <v>0</v>
      </c>
      <c r="BG285" s="239">
        <f>IF(N285="zákl. přenesená",J285,0)</f>
        <v>0</v>
      </c>
      <c r="BH285" s="239">
        <f>IF(N285="sníž. přenesená",J285,0)</f>
        <v>0</v>
      </c>
      <c r="BI285" s="239">
        <f>IF(N285="nulová",J285,0)</f>
        <v>0</v>
      </c>
      <c r="BJ285" s="18" t="s">
        <v>83</v>
      </c>
      <c r="BK285" s="239">
        <f>ROUND(I285*H285,2)</f>
        <v>0</v>
      </c>
      <c r="BL285" s="18" t="s">
        <v>200</v>
      </c>
      <c r="BM285" s="238" t="s">
        <v>1356</v>
      </c>
    </row>
    <row r="286" s="2" customFormat="1">
      <c r="A286" s="39"/>
      <c r="B286" s="40"/>
      <c r="C286" s="41"/>
      <c r="D286" s="240" t="s">
        <v>190</v>
      </c>
      <c r="E286" s="41"/>
      <c r="F286" s="241" t="s">
        <v>1355</v>
      </c>
      <c r="G286" s="41"/>
      <c r="H286" s="41"/>
      <c r="I286" s="242"/>
      <c r="J286" s="41"/>
      <c r="K286" s="41"/>
      <c r="L286" s="45"/>
      <c r="M286" s="243"/>
      <c r="N286" s="244"/>
      <c r="O286" s="92"/>
      <c r="P286" s="92"/>
      <c r="Q286" s="92"/>
      <c r="R286" s="92"/>
      <c r="S286" s="92"/>
      <c r="T286" s="93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T286" s="18" t="s">
        <v>190</v>
      </c>
      <c r="AU286" s="18" t="s">
        <v>85</v>
      </c>
    </row>
    <row r="287" s="2" customFormat="1" ht="21.75" customHeight="1">
      <c r="A287" s="39"/>
      <c r="B287" s="40"/>
      <c r="C287" s="245" t="s">
        <v>329</v>
      </c>
      <c r="D287" s="245" t="s">
        <v>191</v>
      </c>
      <c r="E287" s="246" t="s">
        <v>1357</v>
      </c>
      <c r="F287" s="247" t="s">
        <v>1358</v>
      </c>
      <c r="G287" s="248" t="s">
        <v>734</v>
      </c>
      <c r="H287" s="249">
        <v>60</v>
      </c>
      <c r="I287" s="250"/>
      <c r="J287" s="251">
        <f>ROUND(I287*H287,2)</f>
        <v>0</v>
      </c>
      <c r="K287" s="247" t="s">
        <v>1</v>
      </c>
      <c r="L287" s="45"/>
      <c r="M287" s="252" t="s">
        <v>1</v>
      </c>
      <c r="N287" s="253" t="s">
        <v>41</v>
      </c>
      <c r="O287" s="92"/>
      <c r="P287" s="236">
        <f>O287*H287</f>
        <v>0</v>
      </c>
      <c r="Q287" s="236">
        <v>0.0032000000000000002</v>
      </c>
      <c r="R287" s="236">
        <f>Q287*H287</f>
        <v>0.192</v>
      </c>
      <c r="S287" s="236">
        <v>0</v>
      </c>
      <c r="T287" s="237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38" t="s">
        <v>200</v>
      </c>
      <c r="AT287" s="238" t="s">
        <v>191</v>
      </c>
      <c r="AU287" s="238" t="s">
        <v>85</v>
      </c>
      <c r="AY287" s="18" t="s">
        <v>181</v>
      </c>
      <c r="BE287" s="239">
        <f>IF(N287="základní",J287,0)</f>
        <v>0</v>
      </c>
      <c r="BF287" s="239">
        <f>IF(N287="snížená",J287,0)</f>
        <v>0</v>
      </c>
      <c r="BG287" s="239">
        <f>IF(N287="zákl. přenesená",J287,0)</f>
        <v>0</v>
      </c>
      <c r="BH287" s="239">
        <f>IF(N287="sníž. přenesená",J287,0)</f>
        <v>0</v>
      </c>
      <c r="BI287" s="239">
        <f>IF(N287="nulová",J287,0)</f>
        <v>0</v>
      </c>
      <c r="BJ287" s="18" t="s">
        <v>83</v>
      </c>
      <c r="BK287" s="239">
        <f>ROUND(I287*H287,2)</f>
        <v>0</v>
      </c>
      <c r="BL287" s="18" t="s">
        <v>200</v>
      </c>
      <c r="BM287" s="238" t="s">
        <v>1359</v>
      </c>
    </row>
    <row r="288" s="2" customFormat="1">
      <c r="A288" s="39"/>
      <c r="B288" s="40"/>
      <c r="C288" s="41"/>
      <c r="D288" s="240" t="s">
        <v>190</v>
      </c>
      <c r="E288" s="41"/>
      <c r="F288" s="241" t="s">
        <v>1358</v>
      </c>
      <c r="G288" s="41"/>
      <c r="H288" s="41"/>
      <c r="I288" s="242"/>
      <c r="J288" s="41"/>
      <c r="K288" s="41"/>
      <c r="L288" s="45"/>
      <c r="M288" s="243"/>
      <c r="N288" s="244"/>
      <c r="O288" s="92"/>
      <c r="P288" s="92"/>
      <c r="Q288" s="92"/>
      <c r="R288" s="92"/>
      <c r="S288" s="92"/>
      <c r="T288" s="93"/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T288" s="18" t="s">
        <v>190</v>
      </c>
      <c r="AU288" s="18" t="s">
        <v>85</v>
      </c>
    </row>
    <row r="289" s="2" customFormat="1" ht="16.5" customHeight="1">
      <c r="A289" s="39"/>
      <c r="B289" s="40"/>
      <c r="C289" s="245" t="s">
        <v>333</v>
      </c>
      <c r="D289" s="245" t="s">
        <v>191</v>
      </c>
      <c r="E289" s="246" t="s">
        <v>1360</v>
      </c>
      <c r="F289" s="247" t="s">
        <v>1361</v>
      </c>
      <c r="G289" s="248" t="s">
        <v>868</v>
      </c>
      <c r="H289" s="249">
        <v>1.948</v>
      </c>
      <c r="I289" s="250"/>
      <c r="J289" s="251">
        <f>ROUND(I289*H289,2)</f>
        <v>0</v>
      </c>
      <c r="K289" s="247" t="s">
        <v>1</v>
      </c>
      <c r="L289" s="45"/>
      <c r="M289" s="252" t="s">
        <v>1</v>
      </c>
      <c r="N289" s="253" t="s">
        <v>41</v>
      </c>
      <c r="O289" s="92"/>
      <c r="P289" s="236">
        <f>O289*H289</f>
        <v>0</v>
      </c>
      <c r="Q289" s="236">
        <v>1.05555</v>
      </c>
      <c r="R289" s="236">
        <f>Q289*H289</f>
        <v>2.0562114</v>
      </c>
      <c r="S289" s="236">
        <v>0</v>
      </c>
      <c r="T289" s="237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238" t="s">
        <v>200</v>
      </c>
      <c r="AT289" s="238" t="s">
        <v>191</v>
      </c>
      <c r="AU289" s="238" t="s">
        <v>85</v>
      </c>
      <c r="AY289" s="18" t="s">
        <v>181</v>
      </c>
      <c r="BE289" s="239">
        <f>IF(N289="základní",J289,0)</f>
        <v>0</v>
      </c>
      <c r="BF289" s="239">
        <f>IF(N289="snížená",J289,0)</f>
        <v>0</v>
      </c>
      <c r="BG289" s="239">
        <f>IF(N289="zákl. přenesená",J289,0)</f>
        <v>0</v>
      </c>
      <c r="BH289" s="239">
        <f>IF(N289="sníž. přenesená",J289,0)</f>
        <v>0</v>
      </c>
      <c r="BI289" s="239">
        <f>IF(N289="nulová",J289,0)</f>
        <v>0</v>
      </c>
      <c r="BJ289" s="18" t="s">
        <v>83</v>
      </c>
      <c r="BK289" s="239">
        <f>ROUND(I289*H289,2)</f>
        <v>0</v>
      </c>
      <c r="BL289" s="18" t="s">
        <v>200</v>
      </c>
      <c r="BM289" s="238" t="s">
        <v>1362</v>
      </c>
    </row>
    <row r="290" s="2" customFormat="1">
      <c r="A290" s="39"/>
      <c r="B290" s="40"/>
      <c r="C290" s="41"/>
      <c r="D290" s="240" t="s">
        <v>190</v>
      </c>
      <c r="E290" s="41"/>
      <c r="F290" s="241" t="s">
        <v>1361</v>
      </c>
      <c r="G290" s="41"/>
      <c r="H290" s="41"/>
      <c r="I290" s="242"/>
      <c r="J290" s="41"/>
      <c r="K290" s="41"/>
      <c r="L290" s="45"/>
      <c r="M290" s="243"/>
      <c r="N290" s="244"/>
      <c r="O290" s="92"/>
      <c r="P290" s="92"/>
      <c r="Q290" s="92"/>
      <c r="R290" s="92"/>
      <c r="S290" s="92"/>
      <c r="T290" s="93"/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T290" s="18" t="s">
        <v>190</v>
      </c>
      <c r="AU290" s="18" t="s">
        <v>85</v>
      </c>
    </row>
    <row r="291" s="14" customFormat="1">
      <c r="A291" s="14"/>
      <c r="B291" s="273"/>
      <c r="C291" s="274"/>
      <c r="D291" s="240" t="s">
        <v>1205</v>
      </c>
      <c r="E291" s="275" t="s">
        <v>1</v>
      </c>
      <c r="F291" s="276" t="s">
        <v>1340</v>
      </c>
      <c r="G291" s="274"/>
      <c r="H291" s="275" t="s">
        <v>1</v>
      </c>
      <c r="I291" s="277"/>
      <c r="J291" s="274"/>
      <c r="K291" s="274"/>
      <c r="L291" s="278"/>
      <c r="M291" s="279"/>
      <c r="N291" s="280"/>
      <c r="O291" s="280"/>
      <c r="P291" s="280"/>
      <c r="Q291" s="280"/>
      <c r="R291" s="280"/>
      <c r="S291" s="280"/>
      <c r="T291" s="281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82" t="s">
        <v>1205</v>
      </c>
      <c r="AU291" s="282" t="s">
        <v>85</v>
      </c>
      <c r="AV291" s="14" t="s">
        <v>83</v>
      </c>
      <c r="AW291" s="14" t="s">
        <v>33</v>
      </c>
      <c r="AX291" s="14" t="s">
        <v>76</v>
      </c>
      <c r="AY291" s="282" t="s">
        <v>181</v>
      </c>
    </row>
    <row r="292" s="13" customFormat="1">
      <c r="A292" s="13"/>
      <c r="B292" s="262"/>
      <c r="C292" s="263"/>
      <c r="D292" s="240" t="s">
        <v>1205</v>
      </c>
      <c r="E292" s="264" t="s">
        <v>1</v>
      </c>
      <c r="F292" s="265" t="s">
        <v>1363</v>
      </c>
      <c r="G292" s="263"/>
      <c r="H292" s="266">
        <v>0.94299999999999995</v>
      </c>
      <c r="I292" s="267"/>
      <c r="J292" s="263"/>
      <c r="K292" s="263"/>
      <c r="L292" s="268"/>
      <c r="M292" s="269"/>
      <c r="N292" s="270"/>
      <c r="O292" s="270"/>
      <c r="P292" s="270"/>
      <c r="Q292" s="270"/>
      <c r="R292" s="270"/>
      <c r="S292" s="270"/>
      <c r="T292" s="271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72" t="s">
        <v>1205</v>
      </c>
      <c r="AU292" s="272" t="s">
        <v>85</v>
      </c>
      <c r="AV292" s="13" t="s">
        <v>85</v>
      </c>
      <c r="AW292" s="13" t="s">
        <v>33</v>
      </c>
      <c r="AX292" s="13" t="s">
        <v>76</v>
      </c>
      <c r="AY292" s="272" t="s">
        <v>181</v>
      </c>
    </row>
    <row r="293" s="13" customFormat="1">
      <c r="A293" s="13"/>
      <c r="B293" s="262"/>
      <c r="C293" s="263"/>
      <c r="D293" s="240" t="s">
        <v>1205</v>
      </c>
      <c r="E293" s="264" t="s">
        <v>1</v>
      </c>
      <c r="F293" s="265" t="s">
        <v>1364</v>
      </c>
      <c r="G293" s="263"/>
      <c r="H293" s="266">
        <v>0.065000000000000002</v>
      </c>
      <c r="I293" s="267"/>
      <c r="J293" s="263"/>
      <c r="K293" s="263"/>
      <c r="L293" s="268"/>
      <c r="M293" s="269"/>
      <c r="N293" s="270"/>
      <c r="O293" s="270"/>
      <c r="P293" s="270"/>
      <c r="Q293" s="270"/>
      <c r="R293" s="270"/>
      <c r="S293" s="270"/>
      <c r="T293" s="271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72" t="s">
        <v>1205</v>
      </c>
      <c r="AU293" s="272" t="s">
        <v>85</v>
      </c>
      <c r="AV293" s="13" t="s">
        <v>85</v>
      </c>
      <c r="AW293" s="13" t="s">
        <v>33</v>
      </c>
      <c r="AX293" s="13" t="s">
        <v>76</v>
      </c>
      <c r="AY293" s="272" t="s">
        <v>181</v>
      </c>
    </row>
    <row r="294" s="14" customFormat="1">
      <c r="A294" s="14"/>
      <c r="B294" s="273"/>
      <c r="C294" s="274"/>
      <c r="D294" s="240" t="s">
        <v>1205</v>
      </c>
      <c r="E294" s="275" t="s">
        <v>1</v>
      </c>
      <c r="F294" s="276" t="s">
        <v>1342</v>
      </c>
      <c r="G294" s="274"/>
      <c r="H294" s="275" t="s">
        <v>1</v>
      </c>
      <c r="I294" s="277"/>
      <c r="J294" s="274"/>
      <c r="K294" s="274"/>
      <c r="L294" s="278"/>
      <c r="M294" s="279"/>
      <c r="N294" s="280"/>
      <c r="O294" s="280"/>
      <c r="P294" s="280"/>
      <c r="Q294" s="280"/>
      <c r="R294" s="280"/>
      <c r="S294" s="280"/>
      <c r="T294" s="281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82" t="s">
        <v>1205</v>
      </c>
      <c r="AU294" s="282" t="s">
        <v>85</v>
      </c>
      <c r="AV294" s="14" t="s">
        <v>83</v>
      </c>
      <c r="AW294" s="14" t="s">
        <v>33</v>
      </c>
      <c r="AX294" s="14" t="s">
        <v>76</v>
      </c>
      <c r="AY294" s="282" t="s">
        <v>181</v>
      </c>
    </row>
    <row r="295" s="13" customFormat="1">
      <c r="A295" s="13"/>
      <c r="B295" s="262"/>
      <c r="C295" s="263"/>
      <c r="D295" s="240" t="s">
        <v>1205</v>
      </c>
      <c r="E295" s="264" t="s">
        <v>1</v>
      </c>
      <c r="F295" s="265" t="s">
        <v>1365</v>
      </c>
      <c r="G295" s="263"/>
      <c r="H295" s="266">
        <v>0.60999999999999999</v>
      </c>
      <c r="I295" s="267"/>
      <c r="J295" s="263"/>
      <c r="K295" s="263"/>
      <c r="L295" s="268"/>
      <c r="M295" s="269"/>
      <c r="N295" s="270"/>
      <c r="O295" s="270"/>
      <c r="P295" s="270"/>
      <c r="Q295" s="270"/>
      <c r="R295" s="270"/>
      <c r="S295" s="270"/>
      <c r="T295" s="271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72" t="s">
        <v>1205</v>
      </c>
      <c r="AU295" s="272" t="s">
        <v>85</v>
      </c>
      <c r="AV295" s="13" t="s">
        <v>85</v>
      </c>
      <c r="AW295" s="13" t="s">
        <v>33</v>
      </c>
      <c r="AX295" s="13" t="s">
        <v>76</v>
      </c>
      <c r="AY295" s="272" t="s">
        <v>181</v>
      </c>
    </row>
    <row r="296" s="13" customFormat="1">
      <c r="A296" s="13"/>
      <c r="B296" s="262"/>
      <c r="C296" s="263"/>
      <c r="D296" s="240" t="s">
        <v>1205</v>
      </c>
      <c r="E296" s="264" t="s">
        <v>1</v>
      </c>
      <c r="F296" s="265" t="s">
        <v>1366</v>
      </c>
      <c r="G296" s="263"/>
      <c r="H296" s="266">
        <v>0.33000000000000002</v>
      </c>
      <c r="I296" s="267"/>
      <c r="J296" s="263"/>
      <c r="K296" s="263"/>
      <c r="L296" s="268"/>
      <c r="M296" s="269"/>
      <c r="N296" s="270"/>
      <c r="O296" s="270"/>
      <c r="P296" s="270"/>
      <c r="Q296" s="270"/>
      <c r="R296" s="270"/>
      <c r="S296" s="270"/>
      <c r="T296" s="271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72" t="s">
        <v>1205</v>
      </c>
      <c r="AU296" s="272" t="s">
        <v>85</v>
      </c>
      <c r="AV296" s="13" t="s">
        <v>85</v>
      </c>
      <c r="AW296" s="13" t="s">
        <v>33</v>
      </c>
      <c r="AX296" s="13" t="s">
        <v>76</v>
      </c>
      <c r="AY296" s="272" t="s">
        <v>181</v>
      </c>
    </row>
    <row r="297" s="15" customFormat="1">
      <c r="A297" s="15"/>
      <c r="B297" s="283"/>
      <c r="C297" s="284"/>
      <c r="D297" s="240" t="s">
        <v>1205</v>
      </c>
      <c r="E297" s="285" t="s">
        <v>1</v>
      </c>
      <c r="F297" s="286" t="s">
        <v>1219</v>
      </c>
      <c r="G297" s="284"/>
      <c r="H297" s="287">
        <v>1.948</v>
      </c>
      <c r="I297" s="288"/>
      <c r="J297" s="284"/>
      <c r="K297" s="284"/>
      <c r="L297" s="289"/>
      <c r="M297" s="290"/>
      <c r="N297" s="291"/>
      <c r="O297" s="291"/>
      <c r="P297" s="291"/>
      <c r="Q297" s="291"/>
      <c r="R297" s="291"/>
      <c r="S297" s="291"/>
      <c r="T297" s="292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T297" s="293" t="s">
        <v>1205</v>
      </c>
      <c r="AU297" s="293" t="s">
        <v>85</v>
      </c>
      <c r="AV297" s="15" t="s">
        <v>200</v>
      </c>
      <c r="AW297" s="15" t="s">
        <v>33</v>
      </c>
      <c r="AX297" s="15" t="s">
        <v>83</v>
      </c>
      <c r="AY297" s="293" t="s">
        <v>181</v>
      </c>
    </row>
    <row r="298" s="2" customFormat="1" ht="16.5" customHeight="1">
      <c r="A298" s="39"/>
      <c r="B298" s="40"/>
      <c r="C298" s="245" t="s">
        <v>338</v>
      </c>
      <c r="D298" s="245" t="s">
        <v>191</v>
      </c>
      <c r="E298" s="246" t="s">
        <v>1367</v>
      </c>
      <c r="F298" s="247" t="s">
        <v>1368</v>
      </c>
      <c r="G298" s="248" t="s">
        <v>868</v>
      </c>
      <c r="H298" s="249">
        <v>0.070999999999999994</v>
      </c>
      <c r="I298" s="250"/>
      <c r="J298" s="251">
        <f>ROUND(I298*H298,2)</f>
        <v>0</v>
      </c>
      <c r="K298" s="247" t="s">
        <v>1</v>
      </c>
      <c r="L298" s="45"/>
      <c r="M298" s="252" t="s">
        <v>1</v>
      </c>
      <c r="N298" s="253" t="s">
        <v>41</v>
      </c>
      <c r="O298" s="92"/>
      <c r="P298" s="236">
        <f>O298*H298</f>
        <v>0</v>
      </c>
      <c r="Q298" s="236">
        <v>1.06277</v>
      </c>
      <c r="R298" s="236">
        <f>Q298*H298</f>
        <v>0.07545666999999999</v>
      </c>
      <c r="S298" s="236">
        <v>0</v>
      </c>
      <c r="T298" s="237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238" t="s">
        <v>200</v>
      </c>
      <c r="AT298" s="238" t="s">
        <v>191</v>
      </c>
      <c r="AU298" s="238" t="s">
        <v>85</v>
      </c>
      <c r="AY298" s="18" t="s">
        <v>181</v>
      </c>
      <c r="BE298" s="239">
        <f>IF(N298="základní",J298,0)</f>
        <v>0</v>
      </c>
      <c r="BF298" s="239">
        <f>IF(N298="snížená",J298,0)</f>
        <v>0</v>
      </c>
      <c r="BG298" s="239">
        <f>IF(N298="zákl. přenesená",J298,0)</f>
        <v>0</v>
      </c>
      <c r="BH298" s="239">
        <f>IF(N298="sníž. přenesená",J298,0)</f>
        <v>0</v>
      </c>
      <c r="BI298" s="239">
        <f>IF(N298="nulová",J298,0)</f>
        <v>0</v>
      </c>
      <c r="BJ298" s="18" t="s">
        <v>83</v>
      </c>
      <c r="BK298" s="239">
        <f>ROUND(I298*H298,2)</f>
        <v>0</v>
      </c>
      <c r="BL298" s="18" t="s">
        <v>200</v>
      </c>
      <c r="BM298" s="238" t="s">
        <v>1369</v>
      </c>
    </row>
    <row r="299" s="2" customFormat="1">
      <c r="A299" s="39"/>
      <c r="B299" s="40"/>
      <c r="C299" s="41"/>
      <c r="D299" s="240" t="s">
        <v>190</v>
      </c>
      <c r="E299" s="41"/>
      <c r="F299" s="241" t="s">
        <v>1368</v>
      </c>
      <c r="G299" s="41"/>
      <c r="H299" s="41"/>
      <c r="I299" s="242"/>
      <c r="J299" s="41"/>
      <c r="K299" s="41"/>
      <c r="L299" s="45"/>
      <c r="M299" s="243"/>
      <c r="N299" s="244"/>
      <c r="O299" s="92"/>
      <c r="P299" s="92"/>
      <c r="Q299" s="92"/>
      <c r="R299" s="92"/>
      <c r="S299" s="92"/>
      <c r="T299" s="93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T299" s="18" t="s">
        <v>190</v>
      </c>
      <c r="AU299" s="18" t="s">
        <v>85</v>
      </c>
    </row>
    <row r="300" s="14" customFormat="1">
      <c r="A300" s="14"/>
      <c r="B300" s="273"/>
      <c r="C300" s="274"/>
      <c r="D300" s="240" t="s">
        <v>1205</v>
      </c>
      <c r="E300" s="275" t="s">
        <v>1</v>
      </c>
      <c r="F300" s="276" t="s">
        <v>1370</v>
      </c>
      <c r="G300" s="274"/>
      <c r="H300" s="275" t="s">
        <v>1</v>
      </c>
      <c r="I300" s="277"/>
      <c r="J300" s="274"/>
      <c r="K300" s="274"/>
      <c r="L300" s="278"/>
      <c r="M300" s="279"/>
      <c r="N300" s="280"/>
      <c r="O300" s="280"/>
      <c r="P300" s="280"/>
      <c r="Q300" s="280"/>
      <c r="R300" s="280"/>
      <c r="S300" s="280"/>
      <c r="T300" s="281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82" t="s">
        <v>1205</v>
      </c>
      <c r="AU300" s="282" t="s">
        <v>85</v>
      </c>
      <c r="AV300" s="14" t="s">
        <v>83</v>
      </c>
      <c r="AW300" s="14" t="s">
        <v>33</v>
      </c>
      <c r="AX300" s="14" t="s">
        <v>76</v>
      </c>
      <c r="AY300" s="282" t="s">
        <v>181</v>
      </c>
    </row>
    <row r="301" s="14" customFormat="1">
      <c r="A301" s="14"/>
      <c r="B301" s="273"/>
      <c r="C301" s="274"/>
      <c r="D301" s="240" t="s">
        <v>1205</v>
      </c>
      <c r="E301" s="275" t="s">
        <v>1</v>
      </c>
      <c r="F301" s="276" t="s">
        <v>1371</v>
      </c>
      <c r="G301" s="274"/>
      <c r="H301" s="275" t="s">
        <v>1</v>
      </c>
      <c r="I301" s="277"/>
      <c r="J301" s="274"/>
      <c r="K301" s="274"/>
      <c r="L301" s="278"/>
      <c r="M301" s="279"/>
      <c r="N301" s="280"/>
      <c r="O301" s="280"/>
      <c r="P301" s="280"/>
      <c r="Q301" s="280"/>
      <c r="R301" s="280"/>
      <c r="S301" s="280"/>
      <c r="T301" s="281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82" t="s">
        <v>1205</v>
      </c>
      <c r="AU301" s="282" t="s">
        <v>85</v>
      </c>
      <c r="AV301" s="14" t="s">
        <v>83</v>
      </c>
      <c r="AW301" s="14" t="s">
        <v>33</v>
      </c>
      <c r="AX301" s="14" t="s">
        <v>76</v>
      </c>
      <c r="AY301" s="282" t="s">
        <v>181</v>
      </c>
    </row>
    <row r="302" s="13" customFormat="1">
      <c r="A302" s="13"/>
      <c r="B302" s="262"/>
      <c r="C302" s="263"/>
      <c r="D302" s="240" t="s">
        <v>1205</v>
      </c>
      <c r="E302" s="264" t="s">
        <v>1</v>
      </c>
      <c r="F302" s="265" t="s">
        <v>1372</v>
      </c>
      <c r="G302" s="263"/>
      <c r="H302" s="266">
        <v>0.070999999999999994</v>
      </c>
      <c r="I302" s="267"/>
      <c r="J302" s="263"/>
      <c r="K302" s="263"/>
      <c r="L302" s="268"/>
      <c r="M302" s="269"/>
      <c r="N302" s="270"/>
      <c r="O302" s="270"/>
      <c r="P302" s="270"/>
      <c r="Q302" s="270"/>
      <c r="R302" s="270"/>
      <c r="S302" s="270"/>
      <c r="T302" s="271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72" t="s">
        <v>1205</v>
      </c>
      <c r="AU302" s="272" t="s">
        <v>85</v>
      </c>
      <c r="AV302" s="13" t="s">
        <v>85</v>
      </c>
      <c r="AW302" s="13" t="s">
        <v>33</v>
      </c>
      <c r="AX302" s="13" t="s">
        <v>76</v>
      </c>
      <c r="AY302" s="272" t="s">
        <v>181</v>
      </c>
    </row>
    <row r="303" s="15" customFormat="1">
      <c r="A303" s="15"/>
      <c r="B303" s="283"/>
      <c r="C303" s="284"/>
      <c r="D303" s="240" t="s">
        <v>1205</v>
      </c>
      <c r="E303" s="285" t="s">
        <v>1</v>
      </c>
      <c r="F303" s="286" t="s">
        <v>1219</v>
      </c>
      <c r="G303" s="284"/>
      <c r="H303" s="287">
        <v>0.070999999999999994</v>
      </c>
      <c r="I303" s="288"/>
      <c r="J303" s="284"/>
      <c r="K303" s="284"/>
      <c r="L303" s="289"/>
      <c r="M303" s="290"/>
      <c r="N303" s="291"/>
      <c r="O303" s="291"/>
      <c r="P303" s="291"/>
      <c r="Q303" s="291"/>
      <c r="R303" s="291"/>
      <c r="S303" s="291"/>
      <c r="T303" s="292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  <c r="AE303" s="15"/>
      <c r="AT303" s="293" t="s">
        <v>1205</v>
      </c>
      <c r="AU303" s="293" t="s">
        <v>85</v>
      </c>
      <c r="AV303" s="15" t="s">
        <v>200</v>
      </c>
      <c r="AW303" s="15" t="s">
        <v>33</v>
      </c>
      <c r="AX303" s="15" t="s">
        <v>83</v>
      </c>
      <c r="AY303" s="293" t="s">
        <v>181</v>
      </c>
    </row>
    <row r="304" s="2" customFormat="1" ht="33" customHeight="1">
      <c r="A304" s="39"/>
      <c r="B304" s="40"/>
      <c r="C304" s="245" t="s">
        <v>343</v>
      </c>
      <c r="D304" s="245" t="s">
        <v>191</v>
      </c>
      <c r="E304" s="246" t="s">
        <v>1373</v>
      </c>
      <c r="F304" s="247" t="s">
        <v>1374</v>
      </c>
      <c r="G304" s="248" t="s">
        <v>868</v>
      </c>
      <c r="H304" s="249">
        <v>4.3529999999999998</v>
      </c>
      <c r="I304" s="250"/>
      <c r="J304" s="251">
        <f>ROUND(I304*H304,2)</f>
        <v>0</v>
      </c>
      <c r="K304" s="247" t="s">
        <v>1</v>
      </c>
      <c r="L304" s="45"/>
      <c r="M304" s="252" t="s">
        <v>1</v>
      </c>
      <c r="N304" s="253" t="s">
        <v>41</v>
      </c>
      <c r="O304" s="92"/>
      <c r="P304" s="236">
        <f>O304*H304</f>
        <v>0</v>
      </c>
      <c r="Q304" s="236">
        <v>0.01221</v>
      </c>
      <c r="R304" s="236">
        <f>Q304*H304</f>
        <v>0.053150129999999997</v>
      </c>
      <c r="S304" s="236">
        <v>0</v>
      </c>
      <c r="T304" s="237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238" t="s">
        <v>200</v>
      </c>
      <c r="AT304" s="238" t="s">
        <v>191</v>
      </c>
      <c r="AU304" s="238" t="s">
        <v>85</v>
      </c>
      <c r="AY304" s="18" t="s">
        <v>181</v>
      </c>
      <c r="BE304" s="239">
        <f>IF(N304="základní",J304,0)</f>
        <v>0</v>
      </c>
      <c r="BF304" s="239">
        <f>IF(N304="snížená",J304,0)</f>
        <v>0</v>
      </c>
      <c r="BG304" s="239">
        <f>IF(N304="zákl. přenesená",J304,0)</f>
        <v>0</v>
      </c>
      <c r="BH304" s="239">
        <f>IF(N304="sníž. přenesená",J304,0)</f>
        <v>0</v>
      </c>
      <c r="BI304" s="239">
        <f>IF(N304="nulová",J304,0)</f>
        <v>0</v>
      </c>
      <c r="BJ304" s="18" t="s">
        <v>83</v>
      </c>
      <c r="BK304" s="239">
        <f>ROUND(I304*H304,2)</f>
        <v>0</v>
      </c>
      <c r="BL304" s="18" t="s">
        <v>200</v>
      </c>
      <c r="BM304" s="238" t="s">
        <v>1375</v>
      </c>
    </row>
    <row r="305" s="2" customFormat="1">
      <c r="A305" s="39"/>
      <c r="B305" s="40"/>
      <c r="C305" s="41"/>
      <c r="D305" s="240" t="s">
        <v>190</v>
      </c>
      <c r="E305" s="41"/>
      <c r="F305" s="241" t="s">
        <v>1374</v>
      </c>
      <c r="G305" s="41"/>
      <c r="H305" s="41"/>
      <c r="I305" s="242"/>
      <c r="J305" s="41"/>
      <c r="K305" s="41"/>
      <c r="L305" s="45"/>
      <c r="M305" s="243"/>
      <c r="N305" s="244"/>
      <c r="O305" s="92"/>
      <c r="P305" s="92"/>
      <c r="Q305" s="92"/>
      <c r="R305" s="92"/>
      <c r="S305" s="92"/>
      <c r="T305" s="93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T305" s="18" t="s">
        <v>190</v>
      </c>
      <c r="AU305" s="18" t="s">
        <v>85</v>
      </c>
    </row>
    <row r="306" s="13" customFormat="1">
      <c r="A306" s="13"/>
      <c r="B306" s="262"/>
      <c r="C306" s="263"/>
      <c r="D306" s="240" t="s">
        <v>1205</v>
      </c>
      <c r="E306" s="264" t="s">
        <v>1</v>
      </c>
      <c r="F306" s="265" t="s">
        <v>1376</v>
      </c>
      <c r="G306" s="263"/>
      <c r="H306" s="266">
        <v>3.7989999999999999</v>
      </c>
      <c r="I306" s="267"/>
      <c r="J306" s="263"/>
      <c r="K306" s="263"/>
      <c r="L306" s="268"/>
      <c r="M306" s="269"/>
      <c r="N306" s="270"/>
      <c r="O306" s="270"/>
      <c r="P306" s="270"/>
      <c r="Q306" s="270"/>
      <c r="R306" s="270"/>
      <c r="S306" s="270"/>
      <c r="T306" s="271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72" t="s">
        <v>1205</v>
      </c>
      <c r="AU306" s="272" t="s">
        <v>85</v>
      </c>
      <c r="AV306" s="13" t="s">
        <v>85</v>
      </c>
      <c r="AW306" s="13" t="s">
        <v>33</v>
      </c>
      <c r="AX306" s="13" t="s">
        <v>76</v>
      </c>
      <c r="AY306" s="272" t="s">
        <v>181</v>
      </c>
    </row>
    <row r="307" s="13" customFormat="1">
      <c r="A307" s="13"/>
      <c r="B307" s="262"/>
      <c r="C307" s="263"/>
      <c r="D307" s="240" t="s">
        <v>1205</v>
      </c>
      <c r="E307" s="264" t="s">
        <v>1</v>
      </c>
      <c r="F307" s="265" t="s">
        <v>1377</v>
      </c>
      <c r="G307" s="263"/>
      <c r="H307" s="266">
        <v>0.55400000000000005</v>
      </c>
      <c r="I307" s="267"/>
      <c r="J307" s="263"/>
      <c r="K307" s="263"/>
      <c r="L307" s="268"/>
      <c r="M307" s="269"/>
      <c r="N307" s="270"/>
      <c r="O307" s="270"/>
      <c r="P307" s="270"/>
      <c r="Q307" s="270"/>
      <c r="R307" s="270"/>
      <c r="S307" s="270"/>
      <c r="T307" s="271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72" t="s">
        <v>1205</v>
      </c>
      <c r="AU307" s="272" t="s">
        <v>85</v>
      </c>
      <c r="AV307" s="13" t="s">
        <v>85</v>
      </c>
      <c r="AW307" s="13" t="s">
        <v>33</v>
      </c>
      <c r="AX307" s="13" t="s">
        <v>76</v>
      </c>
      <c r="AY307" s="272" t="s">
        <v>181</v>
      </c>
    </row>
    <row r="308" s="15" customFormat="1">
      <c r="A308" s="15"/>
      <c r="B308" s="283"/>
      <c r="C308" s="284"/>
      <c r="D308" s="240" t="s">
        <v>1205</v>
      </c>
      <c r="E308" s="285" t="s">
        <v>1</v>
      </c>
      <c r="F308" s="286" t="s">
        <v>1219</v>
      </c>
      <c r="G308" s="284"/>
      <c r="H308" s="287">
        <v>4.3529999999999998</v>
      </c>
      <c r="I308" s="288"/>
      <c r="J308" s="284"/>
      <c r="K308" s="284"/>
      <c r="L308" s="289"/>
      <c r="M308" s="290"/>
      <c r="N308" s="291"/>
      <c r="O308" s="291"/>
      <c r="P308" s="291"/>
      <c r="Q308" s="291"/>
      <c r="R308" s="291"/>
      <c r="S308" s="291"/>
      <c r="T308" s="292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T308" s="293" t="s">
        <v>1205</v>
      </c>
      <c r="AU308" s="293" t="s">
        <v>85</v>
      </c>
      <c r="AV308" s="15" t="s">
        <v>200</v>
      </c>
      <c r="AW308" s="15" t="s">
        <v>33</v>
      </c>
      <c r="AX308" s="15" t="s">
        <v>83</v>
      </c>
      <c r="AY308" s="293" t="s">
        <v>181</v>
      </c>
    </row>
    <row r="309" s="2" customFormat="1" ht="21.75" customHeight="1">
      <c r="A309" s="39"/>
      <c r="B309" s="40"/>
      <c r="C309" s="226" t="s">
        <v>348</v>
      </c>
      <c r="D309" s="226" t="s">
        <v>182</v>
      </c>
      <c r="E309" s="227" t="s">
        <v>1378</v>
      </c>
      <c r="F309" s="228" t="s">
        <v>1379</v>
      </c>
      <c r="G309" s="229" t="s">
        <v>868</v>
      </c>
      <c r="H309" s="230">
        <v>0.55400000000000005</v>
      </c>
      <c r="I309" s="231"/>
      <c r="J309" s="232">
        <f>ROUND(I309*H309,2)</f>
        <v>0</v>
      </c>
      <c r="K309" s="228" t="s">
        <v>1</v>
      </c>
      <c r="L309" s="233"/>
      <c r="M309" s="234" t="s">
        <v>1</v>
      </c>
      <c r="N309" s="235" t="s">
        <v>41</v>
      </c>
      <c r="O309" s="92"/>
      <c r="P309" s="236">
        <f>O309*H309</f>
        <v>0</v>
      </c>
      <c r="Q309" s="236">
        <v>1</v>
      </c>
      <c r="R309" s="236">
        <f>Q309*H309</f>
        <v>0.55400000000000005</v>
      </c>
      <c r="S309" s="236">
        <v>0</v>
      </c>
      <c r="T309" s="237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38" t="s">
        <v>220</v>
      </c>
      <c r="AT309" s="238" t="s">
        <v>182</v>
      </c>
      <c r="AU309" s="238" t="s">
        <v>85</v>
      </c>
      <c r="AY309" s="18" t="s">
        <v>181</v>
      </c>
      <c r="BE309" s="239">
        <f>IF(N309="základní",J309,0)</f>
        <v>0</v>
      </c>
      <c r="BF309" s="239">
        <f>IF(N309="snížená",J309,0)</f>
        <v>0</v>
      </c>
      <c r="BG309" s="239">
        <f>IF(N309="zákl. přenesená",J309,0)</f>
        <v>0</v>
      </c>
      <c r="BH309" s="239">
        <f>IF(N309="sníž. přenesená",J309,0)</f>
        <v>0</v>
      </c>
      <c r="BI309" s="239">
        <f>IF(N309="nulová",J309,0)</f>
        <v>0</v>
      </c>
      <c r="BJ309" s="18" t="s">
        <v>83</v>
      </c>
      <c r="BK309" s="239">
        <f>ROUND(I309*H309,2)</f>
        <v>0</v>
      </c>
      <c r="BL309" s="18" t="s">
        <v>200</v>
      </c>
      <c r="BM309" s="238" t="s">
        <v>1380</v>
      </c>
    </row>
    <row r="310" s="2" customFormat="1">
      <c r="A310" s="39"/>
      <c r="B310" s="40"/>
      <c r="C310" s="41"/>
      <c r="D310" s="240" t="s">
        <v>190</v>
      </c>
      <c r="E310" s="41"/>
      <c r="F310" s="241" t="s">
        <v>1379</v>
      </c>
      <c r="G310" s="41"/>
      <c r="H310" s="41"/>
      <c r="I310" s="242"/>
      <c r="J310" s="41"/>
      <c r="K310" s="41"/>
      <c r="L310" s="45"/>
      <c r="M310" s="243"/>
      <c r="N310" s="244"/>
      <c r="O310" s="92"/>
      <c r="P310" s="92"/>
      <c r="Q310" s="92"/>
      <c r="R310" s="92"/>
      <c r="S310" s="92"/>
      <c r="T310" s="93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T310" s="18" t="s">
        <v>190</v>
      </c>
      <c r="AU310" s="18" t="s">
        <v>85</v>
      </c>
    </row>
    <row r="311" s="2" customFormat="1" ht="24.15" customHeight="1">
      <c r="A311" s="39"/>
      <c r="B311" s="40"/>
      <c r="C311" s="226" t="s">
        <v>352</v>
      </c>
      <c r="D311" s="226" t="s">
        <v>182</v>
      </c>
      <c r="E311" s="227" t="s">
        <v>1381</v>
      </c>
      <c r="F311" s="228" t="s">
        <v>1382</v>
      </c>
      <c r="G311" s="229" t="s">
        <v>868</v>
      </c>
      <c r="H311" s="230">
        <v>3.7789999999999999</v>
      </c>
      <c r="I311" s="231"/>
      <c r="J311" s="232">
        <f>ROUND(I311*H311,2)</f>
        <v>0</v>
      </c>
      <c r="K311" s="228" t="s">
        <v>1</v>
      </c>
      <c r="L311" s="233"/>
      <c r="M311" s="234" t="s">
        <v>1</v>
      </c>
      <c r="N311" s="235" t="s">
        <v>41</v>
      </c>
      <c r="O311" s="92"/>
      <c r="P311" s="236">
        <f>O311*H311</f>
        <v>0</v>
      </c>
      <c r="Q311" s="236">
        <v>1</v>
      </c>
      <c r="R311" s="236">
        <f>Q311*H311</f>
        <v>3.7789999999999999</v>
      </c>
      <c r="S311" s="236">
        <v>0</v>
      </c>
      <c r="T311" s="237">
        <f>S311*H311</f>
        <v>0</v>
      </c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R311" s="238" t="s">
        <v>220</v>
      </c>
      <c r="AT311" s="238" t="s">
        <v>182</v>
      </c>
      <c r="AU311" s="238" t="s">
        <v>85</v>
      </c>
      <c r="AY311" s="18" t="s">
        <v>181</v>
      </c>
      <c r="BE311" s="239">
        <f>IF(N311="základní",J311,0)</f>
        <v>0</v>
      </c>
      <c r="BF311" s="239">
        <f>IF(N311="snížená",J311,0)</f>
        <v>0</v>
      </c>
      <c r="BG311" s="239">
        <f>IF(N311="zákl. přenesená",J311,0)</f>
        <v>0</v>
      </c>
      <c r="BH311" s="239">
        <f>IF(N311="sníž. přenesená",J311,0)</f>
        <v>0</v>
      </c>
      <c r="BI311" s="239">
        <f>IF(N311="nulová",J311,0)</f>
        <v>0</v>
      </c>
      <c r="BJ311" s="18" t="s">
        <v>83</v>
      </c>
      <c r="BK311" s="239">
        <f>ROUND(I311*H311,2)</f>
        <v>0</v>
      </c>
      <c r="BL311" s="18" t="s">
        <v>200</v>
      </c>
      <c r="BM311" s="238" t="s">
        <v>1383</v>
      </c>
    </row>
    <row r="312" s="2" customFormat="1">
      <c r="A312" s="39"/>
      <c r="B312" s="40"/>
      <c r="C312" s="41"/>
      <c r="D312" s="240" t="s">
        <v>190</v>
      </c>
      <c r="E312" s="41"/>
      <c r="F312" s="241" t="s">
        <v>1382</v>
      </c>
      <c r="G312" s="41"/>
      <c r="H312" s="41"/>
      <c r="I312" s="242"/>
      <c r="J312" s="41"/>
      <c r="K312" s="41"/>
      <c r="L312" s="45"/>
      <c r="M312" s="243"/>
      <c r="N312" s="244"/>
      <c r="O312" s="92"/>
      <c r="P312" s="92"/>
      <c r="Q312" s="92"/>
      <c r="R312" s="92"/>
      <c r="S312" s="92"/>
      <c r="T312" s="93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T312" s="18" t="s">
        <v>190</v>
      </c>
      <c r="AU312" s="18" t="s">
        <v>85</v>
      </c>
    </row>
    <row r="313" s="2" customFormat="1" ht="16.5" customHeight="1">
      <c r="A313" s="39"/>
      <c r="B313" s="40"/>
      <c r="C313" s="245" t="s">
        <v>356</v>
      </c>
      <c r="D313" s="245" t="s">
        <v>191</v>
      </c>
      <c r="E313" s="246" t="s">
        <v>1384</v>
      </c>
      <c r="F313" s="247" t="s">
        <v>1385</v>
      </c>
      <c r="G313" s="248" t="s">
        <v>1209</v>
      </c>
      <c r="H313" s="249">
        <v>2.8730000000000002</v>
      </c>
      <c r="I313" s="250"/>
      <c r="J313" s="251">
        <f>ROUND(I313*H313,2)</f>
        <v>0</v>
      </c>
      <c r="K313" s="247" t="s">
        <v>1</v>
      </c>
      <c r="L313" s="45"/>
      <c r="M313" s="252" t="s">
        <v>1</v>
      </c>
      <c r="N313" s="253" t="s">
        <v>41</v>
      </c>
      <c r="O313" s="92"/>
      <c r="P313" s="236">
        <f>O313*H313</f>
        <v>0</v>
      </c>
      <c r="Q313" s="236">
        <v>2.5019800000000001</v>
      </c>
      <c r="R313" s="236">
        <f>Q313*H313</f>
        <v>7.1881885400000005</v>
      </c>
      <c r="S313" s="236">
        <v>0</v>
      </c>
      <c r="T313" s="237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238" t="s">
        <v>200</v>
      </c>
      <c r="AT313" s="238" t="s">
        <v>191</v>
      </c>
      <c r="AU313" s="238" t="s">
        <v>85</v>
      </c>
      <c r="AY313" s="18" t="s">
        <v>181</v>
      </c>
      <c r="BE313" s="239">
        <f>IF(N313="základní",J313,0)</f>
        <v>0</v>
      </c>
      <c r="BF313" s="239">
        <f>IF(N313="snížená",J313,0)</f>
        <v>0</v>
      </c>
      <c r="BG313" s="239">
        <f>IF(N313="zákl. přenesená",J313,0)</f>
        <v>0</v>
      </c>
      <c r="BH313" s="239">
        <f>IF(N313="sníž. přenesená",J313,0)</f>
        <v>0</v>
      </c>
      <c r="BI313" s="239">
        <f>IF(N313="nulová",J313,0)</f>
        <v>0</v>
      </c>
      <c r="BJ313" s="18" t="s">
        <v>83</v>
      </c>
      <c r="BK313" s="239">
        <f>ROUND(I313*H313,2)</f>
        <v>0</v>
      </c>
      <c r="BL313" s="18" t="s">
        <v>200</v>
      </c>
      <c r="BM313" s="238" t="s">
        <v>1386</v>
      </c>
    </row>
    <row r="314" s="2" customFormat="1">
      <c r="A314" s="39"/>
      <c r="B314" s="40"/>
      <c r="C314" s="41"/>
      <c r="D314" s="240" t="s">
        <v>190</v>
      </c>
      <c r="E314" s="41"/>
      <c r="F314" s="241" t="s">
        <v>1385</v>
      </c>
      <c r="G314" s="41"/>
      <c r="H314" s="41"/>
      <c r="I314" s="242"/>
      <c r="J314" s="41"/>
      <c r="K314" s="41"/>
      <c r="L314" s="45"/>
      <c r="M314" s="243"/>
      <c r="N314" s="244"/>
      <c r="O314" s="92"/>
      <c r="P314" s="92"/>
      <c r="Q314" s="92"/>
      <c r="R314" s="92"/>
      <c r="S314" s="92"/>
      <c r="T314" s="93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T314" s="18" t="s">
        <v>190</v>
      </c>
      <c r="AU314" s="18" t="s">
        <v>85</v>
      </c>
    </row>
    <row r="315" s="14" customFormat="1">
      <c r="A315" s="14"/>
      <c r="B315" s="273"/>
      <c r="C315" s="274"/>
      <c r="D315" s="240" t="s">
        <v>1205</v>
      </c>
      <c r="E315" s="275" t="s">
        <v>1</v>
      </c>
      <c r="F315" s="276" t="s">
        <v>1387</v>
      </c>
      <c r="G315" s="274"/>
      <c r="H315" s="275" t="s">
        <v>1</v>
      </c>
      <c r="I315" s="277"/>
      <c r="J315" s="274"/>
      <c r="K315" s="274"/>
      <c r="L315" s="278"/>
      <c r="M315" s="279"/>
      <c r="N315" s="280"/>
      <c r="O315" s="280"/>
      <c r="P315" s="280"/>
      <c r="Q315" s="280"/>
      <c r="R315" s="280"/>
      <c r="S315" s="280"/>
      <c r="T315" s="281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82" t="s">
        <v>1205</v>
      </c>
      <c r="AU315" s="282" t="s">
        <v>85</v>
      </c>
      <c r="AV315" s="14" t="s">
        <v>83</v>
      </c>
      <c r="AW315" s="14" t="s">
        <v>33</v>
      </c>
      <c r="AX315" s="14" t="s">
        <v>76</v>
      </c>
      <c r="AY315" s="282" t="s">
        <v>181</v>
      </c>
    </row>
    <row r="316" s="13" customFormat="1">
      <c r="A316" s="13"/>
      <c r="B316" s="262"/>
      <c r="C316" s="263"/>
      <c r="D316" s="240" t="s">
        <v>1205</v>
      </c>
      <c r="E316" s="264" t="s">
        <v>1</v>
      </c>
      <c r="F316" s="265" t="s">
        <v>1388</v>
      </c>
      <c r="G316" s="263"/>
      <c r="H316" s="266">
        <v>1.2889999999999999</v>
      </c>
      <c r="I316" s="267"/>
      <c r="J316" s="263"/>
      <c r="K316" s="263"/>
      <c r="L316" s="268"/>
      <c r="M316" s="269"/>
      <c r="N316" s="270"/>
      <c r="O316" s="270"/>
      <c r="P316" s="270"/>
      <c r="Q316" s="270"/>
      <c r="R316" s="270"/>
      <c r="S316" s="270"/>
      <c r="T316" s="271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72" t="s">
        <v>1205</v>
      </c>
      <c r="AU316" s="272" t="s">
        <v>85</v>
      </c>
      <c r="AV316" s="13" t="s">
        <v>85</v>
      </c>
      <c r="AW316" s="13" t="s">
        <v>33</v>
      </c>
      <c r="AX316" s="13" t="s">
        <v>76</v>
      </c>
      <c r="AY316" s="272" t="s">
        <v>181</v>
      </c>
    </row>
    <row r="317" s="14" customFormat="1">
      <c r="A317" s="14"/>
      <c r="B317" s="273"/>
      <c r="C317" s="274"/>
      <c r="D317" s="240" t="s">
        <v>1205</v>
      </c>
      <c r="E317" s="275" t="s">
        <v>1</v>
      </c>
      <c r="F317" s="276" t="s">
        <v>1389</v>
      </c>
      <c r="G317" s="274"/>
      <c r="H317" s="275" t="s">
        <v>1</v>
      </c>
      <c r="I317" s="277"/>
      <c r="J317" s="274"/>
      <c r="K317" s="274"/>
      <c r="L317" s="278"/>
      <c r="M317" s="279"/>
      <c r="N317" s="280"/>
      <c r="O317" s="280"/>
      <c r="P317" s="280"/>
      <c r="Q317" s="280"/>
      <c r="R317" s="280"/>
      <c r="S317" s="280"/>
      <c r="T317" s="281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82" t="s">
        <v>1205</v>
      </c>
      <c r="AU317" s="282" t="s">
        <v>85</v>
      </c>
      <c r="AV317" s="14" t="s">
        <v>83</v>
      </c>
      <c r="AW317" s="14" t="s">
        <v>33</v>
      </c>
      <c r="AX317" s="14" t="s">
        <v>76</v>
      </c>
      <c r="AY317" s="282" t="s">
        <v>181</v>
      </c>
    </row>
    <row r="318" s="13" customFormat="1">
      <c r="A318" s="13"/>
      <c r="B318" s="262"/>
      <c r="C318" s="263"/>
      <c r="D318" s="240" t="s">
        <v>1205</v>
      </c>
      <c r="E318" s="264" t="s">
        <v>1</v>
      </c>
      <c r="F318" s="265" t="s">
        <v>1390</v>
      </c>
      <c r="G318" s="263"/>
      <c r="H318" s="266">
        <v>0.82799999999999996</v>
      </c>
      <c r="I318" s="267"/>
      <c r="J318" s="263"/>
      <c r="K318" s="263"/>
      <c r="L318" s="268"/>
      <c r="M318" s="269"/>
      <c r="N318" s="270"/>
      <c r="O318" s="270"/>
      <c r="P318" s="270"/>
      <c r="Q318" s="270"/>
      <c r="R318" s="270"/>
      <c r="S318" s="270"/>
      <c r="T318" s="271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72" t="s">
        <v>1205</v>
      </c>
      <c r="AU318" s="272" t="s">
        <v>85</v>
      </c>
      <c r="AV318" s="13" t="s">
        <v>85</v>
      </c>
      <c r="AW318" s="13" t="s">
        <v>33</v>
      </c>
      <c r="AX318" s="13" t="s">
        <v>76</v>
      </c>
      <c r="AY318" s="272" t="s">
        <v>181</v>
      </c>
    </row>
    <row r="319" s="13" customFormat="1">
      <c r="A319" s="13"/>
      <c r="B319" s="262"/>
      <c r="C319" s="263"/>
      <c r="D319" s="240" t="s">
        <v>1205</v>
      </c>
      <c r="E319" s="264" t="s">
        <v>1</v>
      </c>
      <c r="F319" s="265" t="s">
        <v>1391</v>
      </c>
      <c r="G319" s="263"/>
      <c r="H319" s="266">
        <v>0.75600000000000001</v>
      </c>
      <c r="I319" s="267"/>
      <c r="J319" s="263"/>
      <c r="K319" s="263"/>
      <c r="L319" s="268"/>
      <c r="M319" s="269"/>
      <c r="N319" s="270"/>
      <c r="O319" s="270"/>
      <c r="P319" s="270"/>
      <c r="Q319" s="270"/>
      <c r="R319" s="270"/>
      <c r="S319" s="270"/>
      <c r="T319" s="271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72" t="s">
        <v>1205</v>
      </c>
      <c r="AU319" s="272" t="s">
        <v>85</v>
      </c>
      <c r="AV319" s="13" t="s">
        <v>85</v>
      </c>
      <c r="AW319" s="13" t="s">
        <v>33</v>
      </c>
      <c r="AX319" s="13" t="s">
        <v>76</v>
      </c>
      <c r="AY319" s="272" t="s">
        <v>181</v>
      </c>
    </row>
    <row r="320" s="15" customFormat="1">
      <c r="A320" s="15"/>
      <c r="B320" s="283"/>
      <c r="C320" s="284"/>
      <c r="D320" s="240" t="s">
        <v>1205</v>
      </c>
      <c r="E320" s="285" t="s">
        <v>1</v>
      </c>
      <c r="F320" s="286" t="s">
        <v>1219</v>
      </c>
      <c r="G320" s="284"/>
      <c r="H320" s="287">
        <v>2.8730000000000002</v>
      </c>
      <c r="I320" s="288"/>
      <c r="J320" s="284"/>
      <c r="K320" s="284"/>
      <c r="L320" s="289"/>
      <c r="M320" s="290"/>
      <c r="N320" s="291"/>
      <c r="O320" s="291"/>
      <c r="P320" s="291"/>
      <c r="Q320" s="291"/>
      <c r="R320" s="291"/>
      <c r="S320" s="291"/>
      <c r="T320" s="292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T320" s="293" t="s">
        <v>1205</v>
      </c>
      <c r="AU320" s="293" t="s">
        <v>85</v>
      </c>
      <c r="AV320" s="15" t="s">
        <v>200</v>
      </c>
      <c r="AW320" s="15" t="s">
        <v>33</v>
      </c>
      <c r="AX320" s="15" t="s">
        <v>83</v>
      </c>
      <c r="AY320" s="293" t="s">
        <v>181</v>
      </c>
    </row>
    <row r="321" s="2" customFormat="1" ht="16.5" customHeight="1">
      <c r="A321" s="39"/>
      <c r="B321" s="40"/>
      <c r="C321" s="245" t="s">
        <v>361</v>
      </c>
      <c r="D321" s="245" t="s">
        <v>191</v>
      </c>
      <c r="E321" s="246" t="s">
        <v>1392</v>
      </c>
      <c r="F321" s="247" t="s">
        <v>1393</v>
      </c>
      <c r="G321" s="248" t="s">
        <v>734</v>
      </c>
      <c r="H321" s="249">
        <v>25.073</v>
      </c>
      <c r="I321" s="250"/>
      <c r="J321" s="251">
        <f>ROUND(I321*H321,2)</f>
        <v>0</v>
      </c>
      <c r="K321" s="247" t="s">
        <v>1</v>
      </c>
      <c r="L321" s="45"/>
      <c r="M321" s="252" t="s">
        <v>1</v>
      </c>
      <c r="N321" s="253" t="s">
        <v>41</v>
      </c>
      <c r="O321" s="92"/>
      <c r="P321" s="236">
        <f>O321*H321</f>
        <v>0</v>
      </c>
      <c r="Q321" s="236">
        <v>0.011169999999999999</v>
      </c>
      <c r="R321" s="236">
        <f>Q321*H321</f>
        <v>0.28006541000000001</v>
      </c>
      <c r="S321" s="236">
        <v>0</v>
      </c>
      <c r="T321" s="237">
        <f>S321*H321</f>
        <v>0</v>
      </c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R321" s="238" t="s">
        <v>200</v>
      </c>
      <c r="AT321" s="238" t="s">
        <v>191</v>
      </c>
      <c r="AU321" s="238" t="s">
        <v>85</v>
      </c>
      <c r="AY321" s="18" t="s">
        <v>181</v>
      </c>
      <c r="BE321" s="239">
        <f>IF(N321="základní",J321,0)</f>
        <v>0</v>
      </c>
      <c r="BF321" s="239">
        <f>IF(N321="snížená",J321,0)</f>
        <v>0</v>
      </c>
      <c r="BG321" s="239">
        <f>IF(N321="zákl. přenesená",J321,0)</f>
        <v>0</v>
      </c>
      <c r="BH321" s="239">
        <f>IF(N321="sníž. přenesená",J321,0)</f>
        <v>0</v>
      </c>
      <c r="BI321" s="239">
        <f>IF(N321="nulová",J321,0)</f>
        <v>0</v>
      </c>
      <c r="BJ321" s="18" t="s">
        <v>83</v>
      </c>
      <c r="BK321" s="239">
        <f>ROUND(I321*H321,2)</f>
        <v>0</v>
      </c>
      <c r="BL321" s="18" t="s">
        <v>200</v>
      </c>
      <c r="BM321" s="238" t="s">
        <v>1394</v>
      </c>
    </row>
    <row r="322" s="2" customFormat="1">
      <c r="A322" s="39"/>
      <c r="B322" s="40"/>
      <c r="C322" s="41"/>
      <c r="D322" s="240" t="s">
        <v>190</v>
      </c>
      <c r="E322" s="41"/>
      <c r="F322" s="241" t="s">
        <v>1393</v>
      </c>
      <c r="G322" s="41"/>
      <c r="H322" s="41"/>
      <c r="I322" s="242"/>
      <c r="J322" s="41"/>
      <c r="K322" s="41"/>
      <c r="L322" s="45"/>
      <c r="M322" s="243"/>
      <c r="N322" s="244"/>
      <c r="O322" s="92"/>
      <c r="P322" s="92"/>
      <c r="Q322" s="92"/>
      <c r="R322" s="92"/>
      <c r="S322" s="92"/>
      <c r="T322" s="93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T322" s="18" t="s">
        <v>190</v>
      </c>
      <c r="AU322" s="18" t="s">
        <v>85</v>
      </c>
    </row>
    <row r="323" s="14" customFormat="1">
      <c r="A323" s="14"/>
      <c r="B323" s="273"/>
      <c r="C323" s="274"/>
      <c r="D323" s="240" t="s">
        <v>1205</v>
      </c>
      <c r="E323" s="275" t="s">
        <v>1</v>
      </c>
      <c r="F323" s="276" t="s">
        <v>1395</v>
      </c>
      <c r="G323" s="274"/>
      <c r="H323" s="275" t="s">
        <v>1</v>
      </c>
      <c r="I323" s="277"/>
      <c r="J323" s="274"/>
      <c r="K323" s="274"/>
      <c r="L323" s="278"/>
      <c r="M323" s="279"/>
      <c r="N323" s="280"/>
      <c r="O323" s="280"/>
      <c r="P323" s="280"/>
      <c r="Q323" s="280"/>
      <c r="R323" s="280"/>
      <c r="S323" s="280"/>
      <c r="T323" s="281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82" t="s">
        <v>1205</v>
      </c>
      <c r="AU323" s="282" t="s">
        <v>85</v>
      </c>
      <c r="AV323" s="14" t="s">
        <v>83</v>
      </c>
      <c r="AW323" s="14" t="s">
        <v>33</v>
      </c>
      <c r="AX323" s="14" t="s">
        <v>76</v>
      </c>
      <c r="AY323" s="282" t="s">
        <v>181</v>
      </c>
    </row>
    <row r="324" s="13" customFormat="1">
      <c r="A324" s="13"/>
      <c r="B324" s="262"/>
      <c r="C324" s="263"/>
      <c r="D324" s="240" t="s">
        <v>1205</v>
      </c>
      <c r="E324" s="264" t="s">
        <v>1</v>
      </c>
      <c r="F324" s="265" t="s">
        <v>1396</v>
      </c>
      <c r="G324" s="263"/>
      <c r="H324" s="266">
        <v>10.313000000000001</v>
      </c>
      <c r="I324" s="267"/>
      <c r="J324" s="263"/>
      <c r="K324" s="263"/>
      <c r="L324" s="268"/>
      <c r="M324" s="269"/>
      <c r="N324" s="270"/>
      <c r="O324" s="270"/>
      <c r="P324" s="270"/>
      <c r="Q324" s="270"/>
      <c r="R324" s="270"/>
      <c r="S324" s="270"/>
      <c r="T324" s="271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72" t="s">
        <v>1205</v>
      </c>
      <c r="AU324" s="272" t="s">
        <v>85</v>
      </c>
      <c r="AV324" s="13" t="s">
        <v>85</v>
      </c>
      <c r="AW324" s="13" t="s">
        <v>33</v>
      </c>
      <c r="AX324" s="13" t="s">
        <v>76</v>
      </c>
      <c r="AY324" s="272" t="s">
        <v>181</v>
      </c>
    </row>
    <row r="325" s="14" customFormat="1">
      <c r="A325" s="14"/>
      <c r="B325" s="273"/>
      <c r="C325" s="274"/>
      <c r="D325" s="240" t="s">
        <v>1205</v>
      </c>
      <c r="E325" s="275" t="s">
        <v>1</v>
      </c>
      <c r="F325" s="276" t="s">
        <v>1397</v>
      </c>
      <c r="G325" s="274"/>
      <c r="H325" s="275" t="s">
        <v>1</v>
      </c>
      <c r="I325" s="277"/>
      <c r="J325" s="274"/>
      <c r="K325" s="274"/>
      <c r="L325" s="278"/>
      <c r="M325" s="279"/>
      <c r="N325" s="280"/>
      <c r="O325" s="280"/>
      <c r="P325" s="280"/>
      <c r="Q325" s="280"/>
      <c r="R325" s="280"/>
      <c r="S325" s="280"/>
      <c r="T325" s="281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82" t="s">
        <v>1205</v>
      </c>
      <c r="AU325" s="282" t="s">
        <v>85</v>
      </c>
      <c r="AV325" s="14" t="s">
        <v>83</v>
      </c>
      <c r="AW325" s="14" t="s">
        <v>33</v>
      </c>
      <c r="AX325" s="14" t="s">
        <v>76</v>
      </c>
      <c r="AY325" s="282" t="s">
        <v>181</v>
      </c>
    </row>
    <row r="326" s="13" customFormat="1">
      <c r="A326" s="13"/>
      <c r="B326" s="262"/>
      <c r="C326" s="263"/>
      <c r="D326" s="240" t="s">
        <v>1205</v>
      </c>
      <c r="E326" s="264" t="s">
        <v>1</v>
      </c>
      <c r="F326" s="265" t="s">
        <v>1398</v>
      </c>
      <c r="G326" s="263"/>
      <c r="H326" s="266">
        <v>7.2000000000000002</v>
      </c>
      <c r="I326" s="267"/>
      <c r="J326" s="263"/>
      <c r="K326" s="263"/>
      <c r="L326" s="268"/>
      <c r="M326" s="269"/>
      <c r="N326" s="270"/>
      <c r="O326" s="270"/>
      <c r="P326" s="270"/>
      <c r="Q326" s="270"/>
      <c r="R326" s="270"/>
      <c r="S326" s="270"/>
      <c r="T326" s="271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72" t="s">
        <v>1205</v>
      </c>
      <c r="AU326" s="272" t="s">
        <v>85</v>
      </c>
      <c r="AV326" s="13" t="s">
        <v>85</v>
      </c>
      <c r="AW326" s="13" t="s">
        <v>33</v>
      </c>
      <c r="AX326" s="13" t="s">
        <v>76</v>
      </c>
      <c r="AY326" s="272" t="s">
        <v>181</v>
      </c>
    </row>
    <row r="327" s="13" customFormat="1">
      <c r="A327" s="13"/>
      <c r="B327" s="262"/>
      <c r="C327" s="263"/>
      <c r="D327" s="240" t="s">
        <v>1205</v>
      </c>
      <c r="E327" s="264" t="s">
        <v>1</v>
      </c>
      <c r="F327" s="265" t="s">
        <v>1399</v>
      </c>
      <c r="G327" s="263"/>
      <c r="H327" s="266">
        <v>7.5599999999999996</v>
      </c>
      <c r="I327" s="267"/>
      <c r="J327" s="263"/>
      <c r="K327" s="263"/>
      <c r="L327" s="268"/>
      <c r="M327" s="269"/>
      <c r="N327" s="270"/>
      <c r="O327" s="270"/>
      <c r="P327" s="270"/>
      <c r="Q327" s="270"/>
      <c r="R327" s="270"/>
      <c r="S327" s="270"/>
      <c r="T327" s="271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72" t="s">
        <v>1205</v>
      </c>
      <c r="AU327" s="272" t="s">
        <v>85</v>
      </c>
      <c r="AV327" s="13" t="s">
        <v>85</v>
      </c>
      <c r="AW327" s="13" t="s">
        <v>33</v>
      </c>
      <c r="AX327" s="13" t="s">
        <v>76</v>
      </c>
      <c r="AY327" s="272" t="s">
        <v>181</v>
      </c>
    </row>
    <row r="328" s="15" customFormat="1">
      <c r="A328" s="15"/>
      <c r="B328" s="283"/>
      <c r="C328" s="284"/>
      <c r="D328" s="240" t="s">
        <v>1205</v>
      </c>
      <c r="E328" s="285" t="s">
        <v>1</v>
      </c>
      <c r="F328" s="286" t="s">
        <v>1219</v>
      </c>
      <c r="G328" s="284"/>
      <c r="H328" s="287">
        <v>25.073</v>
      </c>
      <c r="I328" s="288"/>
      <c r="J328" s="284"/>
      <c r="K328" s="284"/>
      <c r="L328" s="289"/>
      <c r="M328" s="290"/>
      <c r="N328" s="291"/>
      <c r="O328" s="291"/>
      <c r="P328" s="291"/>
      <c r="Q328" s="291"/>
      <c r="R328" s="291"/>
      <c r="S328" s="291"/>
      <c r="T328" s="292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T328" s="293" t="s">
        <v>1205</v>
      </c>
      <c r="AU328" s="293" t="s">
        <v>85</v>
      </c>
      <c r="AV328" s="15" t="s">
        <v>200</v>
      </c>
      <c r="AW328" s="15" t="s">
        <v>33</v>
      </c>
      <c r="AX328" s="15" t="s">
        <v>83</v>
      </c>
      <c r="AY328" s="293" t="s">
        <v>181</v>
      </c>
    </row>
    <row r="329" s="2" customFormat="1" ht="16.5" customHeight="1">
      <c r="A329" s="39"/>
      <c r="B329" s="40"/>
      <c r="C329" s="245" t="s">
        <v>366</v>
      </c>
      <c r="D329" s="245" t="s">
        <v>191</v>
      </c>
      <c r="E329" s="246" t="s">
        <v>1400</v>
      </c>
      <c r="F329" s="247" t="s">
        <v>1401</v>
      </c>
      <c r="G329" s="248" t="s">
        <v>734</v>
      </c>
      <c r="H329" s="249">
        <v>25.073</v>
      </c>
      <c r="I329" s="250"/>
      <c r="J329" s="251">
        <f>ROUND(I329*H329,2)</f>
        <v>0</v>
      </c>
      <c r="K329" s="247" t="s">
        <v>1</v>
      </c>
      <c r="L329" s="45"/>
      <c r="M329" s="252" t="s">
        <v>1</v>
      </c>
      <c r="N329" s="253" t="s">
        <v>41</v>
      </c>
      <c r="O329" s="92"/>
      <c r="P329" s="236">
        <f>O329*H329</f>
        <v>0</v>
      </c>
      <c r="Q329" s="236">
        <v>0</v>
      </c>
      <c r="R329" s="236">
        <f>Q329*H329</f>
        <v>0</v>
      </c>
      <c r="S329" s="236">
        <v>0</v>
      </c>
      <c r="T329" s="237">
        <f>S329*H329</f>
        <v>0</v>
      </c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R329" s="238" t="s">
        <v>200</v>
      </c>
      <c r="AT329" s="238" t="s">
        <v>191</v>
      </c>
      <c r="AU329" s="238" t="s">
        <v>85</v>
      </c>
      <c r="AY329" s="18" t="s">
        <v>181</v>
      </c>
      <c r="BE329" s="239">
        <f>IF(N329="základní",J329,0)</f>
        <v>0</v>
      </c>
      <c r="BF329" s="239">
        <f>IF(N329="snížená",J329,0)</f>
        <v>0</v>
      </c>
      <c r="BG329" s="239">
        <f>IF(N329="zákl. přenesená",J329,0)</f>
        <v>0</v>
      </c>
      <c r="BH329" s="239">
        <f>IF(N329="sníž. přenesená",J329,0)</f>
        <v>0</v>
      </c>
      <c r="BI329" s="239">
        <f>IF(N329="nulová",J329,0)</f>
        <v>0</v>
      </c>
      <c r="BJ329" s="18" t="s">
        <v>83</v>
      </c>
      <c r="BK329" s="239">
        <f>ROUND(I329*H329,2)</f>
        <v>0</v>
      </c>
      <c r="BL329" s="18" t="s">
        <v>200</v>
      </c>
      <c r="BM329" s="238" t="s">
        <v>1402</v>
      </c>
    </row>
    <row r="330" s="2" customFormat="1">
      <c r="A330" s="39"/>
      <c r="B330" s="40"/>
      <c r="C330" s="41"/>
      <c r="D330" s="240" t="s">
        <v>190</v>
      </c>
      <c r="E330" s="41"/>
      <c r="F330" s="241" t="s">
        <v>1401</v>
      </c>
      <c r="G330" s="41"/>
      <c r="H330" s="41"/>
      <c r="I330" s="242"/>
      <c r="J330" s="41"/>
      <c r="K330" s="41"/>
      <c r="L330" s="45"/>
      <c r="M330" s="243"/>
      <c r="N330" s="244"/>
      <c r="O330" s="92"/>
      <c r="P330" s="92"/>
      <c r="Q330" s="92"/>
      <c r="R330" s="92"/>
      <c r="S330" s="92"/>
      <c r="T330" s="93"/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T330" s="18" t="s">
        <v>190</v>
      </c>
      <c r="AU330" s="18" t="s">
        <v>85</v>
      </c>
    </row>
    <row r="331" s="2" customFormat="1" ht="24.15" customHeight="1">
      <c r="A331" s="39"/>
      <c r="B331" s="40"/>
      <c r="C331" s="245" t="s">
        <v>371</v>
      </c>
      <c r="D331" s="245" t="s">
        <v>191</v>
      </c>
      <c r="E331" s="246" t="s">
        <v>1403</v>
      </c>
      <c r="F331" s="247" t="s">
        <v>1404</v>
      </c>
      <c r="G331" s="248" t="s">
        <v>868</v>
      </c>
      <c r="H331" s="249">
        <v>0.035999999999999997</v>
      </c>
      <c r="I331" s="250"/>
      <c r="J331" s="251">
        <f>ROUND(I331*H331,2)</f>
        <v>0</v>
      </c>
      <c r="K331" s="247" t="s">
        <v>1</v>
      </c>
      <c r="L331" s="45"/>
      <c r="M331" s="252" t="s">
        <v>1</v>
      </c>
      <c r="N331" s="253" t="s">
        <v>41</v>
      </c>
      <c r="O331" s="92"/>
      <c r="P331" s="236">
        <f>O331*H331</f>
        <v>0</v>
      </c>
      <c r="Q331" s="236">
        <v>1.0519099999999999</v>
      </c>
      <c r="R331" s="236">
        <f>Q331*H331</f>
        <v>0.037868759999999994</v>
      </c>
      <c r="S331" s="236">
        <v>0</v>
      </c>
      <c r="T331" s="237">
        <f>S331*H331</f>
        <v>0</v>
      </c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R331" s="238" t="s">
        <v>200</v>
      </c>
      <c r="AT331" s="238" t="s">
        <v>191</v>
      </c>
      <c r="AU331" s="238" t="s">
        <v>85</v>
      </c>
      <c r="AY331" s="18" t="s">
        <v>181</v>
      </c>
      <c r="BE331" s="239">
        <f>IF(N331="základní",J331,0)</f>
        <v>0</v>
      </c>
      <c r="BF331" s="239">
        <f>IF(N331="snížená",J331,0)</f>
        <v>0</v>
      </c>
      <c r="BG331" s="239">
        <f>IF(N331="zákl. přenesená",J331,0)</f>
        <v>0</v>
      </c>
      <c r="BH331" s="239">
        <f>IF(N331="sníž. přenesená",J331,0)</f>
        <v>0</v>
      </c>
      <c r="BI331" s="239">
        <f>IF(N331="nulová",J331,0)</f>
        <v>0</v>
      </c>
      <c r="BJ331" s="18" t="s">
        <v>83</v>
      </c>
      <c r="BK331" s="239">
        <f>ROUND(I331*H331,2)</f>
        <v>0</v>
      </c>
      <c r="BL331" s="18" t="s">
        <v>200</v>
      </c>
      <c r="BM331" s="238" t="s">
        <v>1405</v>
      </c>
    </row>
    <row r="332" s="2" customFormat="1">
      <c r="A332" s="39"/>
      <c r="B332" s="40"/>
      <c r="C332" s="41"/>
      <c r="D332" s="240" t="s">
        <v>190</v>
      </c>
      <c r="E332" s="41"/>
      <c r="F332" s="241" t="s">
        <v>1404</v>
      </c>
      <c r="G332" s="41"/>
      <c r="H332" s="41"/>
      <c r="I332" s="242"/>
      <c r="J332" s="41"/>
      <c r="K332" s="41"/>
      <c r="L332" s="45"/>
      <c r="M332" s="243"/>
      <c r="N332" s="244"/>
      <c r="O332" s="92"/>
      <c r="P332" s="92"/>
      <c r="Q332" s="92"/>
      <c r="R332" s="92"/>
      <c r="S332" s="92"/>
      <c r="T332" s="93"/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T332" s="18" t="s">
        <v>190</v>
      </c>
      <c r="AU332" s="18" t="s">
        <v>85</v>
      </c>
    </row>
    <row r="333" s="14" customFormat="1">
      <c r="A333" s="14"/>
      <c r="B333" s="273"/>
      <c r="C333" s="274"/>
      <c r="D333" s="240" t="s">
        <v>1205</v>
      </c>
      <c r="E333" s="275" t="s">
        <v>1</v>
      </c>
      <c r="F333" s="276" t="s">
        <v>1387</v>
      </c>
      <c r="G333" s="274"/>
      <c r="H333" s="275" t="s">
        <v>1</v>
      </c>
      <c r="I333" s="277"/>
      <c r="J333" s="274"/>
      <c r="K333" s="274"/>
      <c r="L333" s="278"/>
      <c r="M333" s="279"/>
      <c r="N333" s="280"/>
      <c r="O333" s="280"/>
      <c r="P333" s="280"/>
      <c r="Q333" s="280"/>
      <c r="R333" s="280"/>
      <c r="S333" s="280"/>
      <c r="T333" s="281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82" t="s">
        <v>1205</v>
      </c>
      <c r="AU333" s="282" t="s">
        <v>85</v>
      </c>
      <c r="AV333" s="14" t="s">
        <v>83</v>
      </c>
      <c r="AW333" s="14" t="s">
        <v>33</v>
      </c>
      <c r="AX333" s="14" t="s">
        <v>76</v>
      </c>
      <c r="AY333" s="282" t="s">
        <v>181</v>
      </c>
    </row>
    <row r="334" s="13" customFormat="1">
      <c r="A334" s="13"/>
      <c r="B334" s="262"/>
      <c r="C334" s="263"/>
      <c r="D334" s="240" t="s">
        <v>1205</v>
      </c>
      <c r="E334" s="264" t="s">
        <v>1</v>
      </c>
      <c r="F334" s="265" t="s">
        <v>1406</v>
      </c>
      <c r="G334" s="263"/>
      <c r="H334" s="266">
        <v>0.023</v>
      </c>
      <c r="I334" s="267"/>
      <c r="J334" s="263"/>
      <c r="K334" s="263"/>
      <c r="L334" s="268"/>
      <c r="M334" s="269"/>
      <c r="N334" s="270"/>
      <c r="O334" s="270"/>
      <c r="P334" s="270"/>
      <c r="Q334" s="270"/>
      <c r="R334" s="270"/>
      <c r="S334" s="270"/>
      <c r="T334" s="271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72" t="s">
        <v>1205</v>
      </c>
      <c r="AU334" s="272" t="s">
        <v>85</v>
      </c>
      <c r="AV334" s="13" t="s">
        <v>85</v>
      </c>
      <c r="AW334" s="13" t="s">
        <v>33</v>
      </c>
      <c r="AX334" s="13" t="s">
        <v>76</v>
      </c>
      <c r="AY334" s="272" t="s">
        <v>181</v>
      </c>
    </row>
    <row r="335" s="14" customFormat="1">
      <c r="A335" s="14"/>
      <c r="B335" s="273"/>
      <c r="C335" s="274"/>
      <c r="D335" s="240" t="s">
        <v>1205</v>
      </c>
      <c r="E335" s="275" t="s">
        <v>1</v>
      </c>
      <c r="F335" s="276" t="s">
        <v>1389</v>
      </c>
      <c r="G335" s="274"/>
      <c r="H335" s="275" t="s">
        <v>1</v>
      </c>
      <c r="I335" s="277"/>
      <c r="J335" s="274"/>
      <c r="K335" s="274"/>
      <c r="L335" s="278"/>
      <c r="M335" s="279"/>
      <c r="N335" s="280"/>
      <c r="O335" s="280"/>
      <c r="P335" s="280"/>
      <c r="Q335" s="280"/>
      <c r="R335" s="280"/>
      <c r="S335" s="280"/>
      <c r="T335" s="281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82" t="s">
        <v>1205</v>
      </c>
      <c r="AU335" s="282" t="s">
        <v>85</v>
      </c>
      <c r="AV335" s="14" t="s">
        <v>83</v>
      </c>
      <c r="AW335" s="14" t="s">
        <v>33</v>
      </c>
      <c r="AX335" s="14" t="s">
        <v>76</v>
      </c>
      <c r="AY335" s="282" t="s">
        <v>181</v>
      </c>
    </row>
    <row r="336" s="13" customFormat="1">
      <c r="A336" s="13"/>
      <c r="B336" s="262"/>
      <c r="C336" s="263"/>
      <c r="D336" s="240" t="s">
        <v>1205</v>
      </c>
      <c r="E336" s="264" t="s">
        <v>1</v>
      </c>
      <c r="F336" s="265" t="s">
        <v>1407</v>
      </c>
      <c r="G336" s="263"/>
      <c r="H336" s="266">
        <v>0.0070000000000000001</v>
      </c>
      <c r="I336" s="267"/>
      <c r="J336" s="263"/>
      <c r="K336" s="263"/>
      <c r="L336" s="268"/>
      <c r="M336" s="269"/>
      <c r="N336" s="270"/>
      <c r="O336" s="270"/>
      <c r="P336" s="270"/>
      <c r="Q336" s="270"/>
      <c r="R336" s="270"/>
      <c r="S336" s="270"/>
      <c r="T336" s="271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72" t="s">
        <v>1205</v>
      </c>
      <c r="AU336" s="272" t="s">
        <v>85</v>
      </c>
      <c r="AV336" s="13" t="s">
        <v>85</v>
      </c>
      <c r="AW336" s="13" t="s">
        <v>33</v>
      </c>
      <c r="AX336" s="13" t="s">
        <v>76</v>
      </c>
      <c r="AY336" s="272" t="s">
        <v>181</v>
      </c>
    </row>
    <row r="337" s="13" customFormat="1">
      <c r="A337" s="13"/>
      <c r="B337" s="262"/>
      <c r="C337" s="263"/>
      <c r="D337" s="240" t="s">
        <v>1205</v>
      </c>
      <c r="E337" s="264" t="s">
        <v>1</v>
      </c>
      <c r="F337" s="265" t="s">
        <v>1408</v>
      </c>
      <c r="G337" s="263"/>
      <c r="H337" s="266">
        <v>0.0060000000000000001</v>
      </c>
      <c r="I337" s="267"/>
      <c r="J337" s="263"/>
      <c r="K337" s="263"/>
      <c r="L337" s="268"/>
      <c r="M337" s="269"/>
      <c r="N337" s="270"/>
      <c r="O337" s="270"/>
      <c r="P337" s="270"/>
      <c r="Q337" s="270"/>
      <c r="R337" s="270"/>
      <c r="S337" s="270"/>
      <c r="T337" s="271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72" t="s">
        <v>1205</v>
      </c>
      <c r="AU337" s="272" t="s">
        <v>85</v>
      </c>
      <c r="AV337" s="13" t="s">
        <v>85</v>
      </c>
      <c r="AW337" s="13" t="s">
        <v>33</v>
      </c>
      <c r="AX337" s="13" t="s">
        <v>76</v>
      </c>
      <c r="AY337" s="272" t="s">
        <v>181</v>
      </c>
    </row>
    <row r="338" s="15" customFormat="1">
      <c r="A338" s="15"/>
      <c r="B338" s="283"/>
      <c r="C338" s="284"/>
      <c r="D338" s="240" t="s">
        <v>1205</v>
      </c>
      <c r="E338" s="285" t="s">
        <v>1</v>
      </c>
      <c r="F338" s="286" t="s">
        <v>1219</v>
      </c>
      <c r="G338" s="284"/>
      <c r="H338" s="287">
        <v>0.035999999999999997</v>
      </c>
      <c r="I338" s="288"/>
      <c r="J338" s="284"/>
      <c r="K338" s="284"/>
      <c r="L338" s="289"/>
      <c r="M338" s="290"/>
      <c r="N338" s="291"/>
      <c r="O338" s="291"/>
      <c r="P338" s="291"/>
      <c r="Q338" s="291"/>
      <c r="R338" s="291"/>
      <c r="S338" s="291"/>
      <c r="T338" s="292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T338" s="293" t="s">
        <v>1205</v>
      </c>
      <c r="AU338" s="293" t="s">
        <v>85</v>
      </c>
      <c r="AV338" s="15" t="s">
        <v>200</v>
      </c>
      <c r="AW338" s="15" t="s">
        <v>33</v>
      </c>
      <c r="AX338" s="15" t="s">
        <v>83</v>
      </c>
      <c r="AY338" s="293" t="s">
        <v>181</v>
      </c>
    </row>
    <row r="339" s="2" customFormat="1" ht="24.15" customHeight="1">
      <c r="A339" s="39"/>
      <c r="B339" s="40"/>
      <c r="C339" s="245" t="s">
        <v>376</v>
      </c>
      <c r="D339" s="245" t="s">
        <v>191</v>
      </c>
      <c r="E339" s="246" t="s">
        <v>1409</v>
      </c>
      <c r="F339" s="247" t="s">
        <v>1410</v>
      </c>
      <c r="G339" s="248" t="s">
        <v>868</v>
      </c>
      <c r="H339" s="249">
        <v>0.12</v>
      </c>
      <c r="I339" s="250"/>
      <c r="J339" s="251">
        <f>ROUND(I339*H339,2)</f>
        <v>0</v>
      </c>
      <c r="K339" s="247" t="s">
        <v>1</v>
      </c>
      <c r="L339" s="45"/>
      <c r="M339" s="252" t="s">
        <v>1</v>
      </c>
      <c r="N339" s="253" t="s">
        <v>41</v>
      </c>
      <c r="O339" s="92"/>
      <c r="P339" s="236">
        <f>O339*H339</f>
        <v>0</v>
      </c>
      <c r="Q339" s="236">
        <v>1.05291</v>
      </c>
      <c r="R339" s="236">
        <f>Q339*H339</f>
        <v>0.1263492</v>
      </c>
      <c r="S339" s="236">
        <v>0</v>
      </c>
      <c r="T339" s="237">
        <f>S339*H339</f>
        <v>0</v>
      </c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R339" s="238" t="s">
        <v>200</v>
      </c>
      <c r="AT339" s="238" t="s">
        <v>191</v>
      </c>
      <c r="AU339" s="238" t="s">
        <v>85</v>
      </c>
      <c r="AY339" s="18" t="s">
        <v>181</v>
      </c>
      <c r="BE339" s="239">
        <f>IF(N339="základní",J339,0)</f>
        <v>0</v>
      </c>
      <c r="BF339" s="239">
        <f>IF(N339="snížená",J339,0)</f>
        <v>0</v>
      </c>
      <c r="BG339" s="239">
        <f>IF(N339="zákl. přenesená",J339,0)</f>
        <v>0</v>
      </c>
      <c r="BH339" s="239">
        <f>IF(N339="sníž. přenesená",J339,0)</f>
        <v>0</v>
      </c>
      <c r="BI339" s="239">
        <f>IF(N339="nulová",J339,0)</f>
        <v>0</v>
      </c>
      <c r="BJ339" s="18" t="s">
        <v>83</v>
      </c>
      <c r="BK339" s="239">
        <f>ROUND(I339*H339,2)</f>
        <v>0</v>
      </c>
      <c r="BL339" s="18" t="s">
        <v>200</v>
      </c>
      <c r="BM339" s="238" t="s">
        <v>1411</v>
      </c>
    </row>
    <row r="340" s="2" customFormat="1">
      <c r="A340" s="39"/>
      <c r="B340" s="40"/>
      <c r="C340" s="41"/>
      <c r="D340" s="240" t="s">
        <v>190</v>
      </c>
      <c r="E340" s="41"/>
      <c r="F340" s="241" t="s">
        <v>1410</v>
      </c>
      <c r="G340" s="41"/>
      <c r="H340" s="41"/>
      <c r="I340" s="242"/>
      <c r="J340" s="41"/>
      <c r="K340" s="41"/>
      <c r="L340" s="45"/>
      <c r="M340" s="243"/>
      <c r="N340" s="244"/>
      <c r="O340" s="92"/>
      <c r="P340" s="92"/>
      <c r="Q340" s="92"/>
      <c r="R340" s="92"/>
      <c r="S340" s="92"/>
      <c r="T340" s="93"/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T340" s="18" t="s">
        <v>190</v>
      </c>
      <c r="AU340" s="18" t="s">
        <v>85</v>
      </c>
    </row>
    <row r="341" s="14" customFormat="1">
      <c r="A341" s="14"/>
      <c r="B341" s="273"/>
      <c r="C341" s="274"/>
      <c r="D341" s="240" t="s">
        <v>1205</v>
      </c>
      <c r="E341" s="275" t="s">
        <v>1</v>
      </c>
      <c r="F341" s="276" t="s">
        <v>1387</v>
      </c>
      <c r="G341" s="274"/>
      <c r="H341" s="275" t="s">
        <v>1</v>
      </c>
      <c r="I341" s="277"/>
      <c r="J341" s="274"/>
      <c r="K341" s="274"/>
      <c r="L341" s="278"/>
      <c r="M341" s="279"/>
      <c r="N341" s="280"/>
      <c r="O341" s="280"/>
      <c r="P341" s="280"/>
      <c r="Q341" s="280"/>
      <c r="R341" s="280"/>
      <c r="S341" s="280"/>
      <c r="T341" s="281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82" t="s">
        <v>1205</v>
      </c>
      <c r="AU341" s="282" t="s">
        <v>85</v>
      </c>
      <c r="AV341" s="14" t="s">
        <v>83</v>
      </c>
      <c r="AW341" s="14" t="s">
        <v>33</v>
      </c>
      <c r="AX341" s="14" t="s">
        <v>76</v>
      </c>
      <c r="AY341" s="282" t="s">
        <v>181</v>
      </c>
    </row>
    <row r="342" s="13" customFormat="1">
      <c r="A342" s="13"/>
      <c r="B342" s="262"/>
      <c r="C342" s="263"/>
      <c r="D342" s="240" t="s">
        <v>1205</v>
      </c>
      <c r="E342" s="264" t="s">
        <v>1</v>
      </c>
      <c r="F342" s="265" t="s">
        <v>1412</v>
      </c>
      <c r="G342" s="263"/>
      <c r="H342" s="266">
        <v>0.072999999999999995</v>
      </c>
      <c r="I342" s="267"/>
      <c r="J342" s="263"/>
      <c r="K342" s="263"/>
      <c r="L342" s="268"/>
      <c r="M342" s="269"/>
      <c r="N342" s="270"/>
      <c r="O342" s="270"/>
      <c r="P342" s="270"/>
      <c r="Q342" s="270"/>
      <c r="R342" s="270"/>
      <c r="S342" s="270"/>
      <c r="T342" s="271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72" t="s">
        <v>1205</v>
      </c>
      <c r="AU342" s="272" t="s">
        <v>85</v>
      </c>
      <c r="AV342" s="13" t="s">
        <v>85</v>
      </c>
      <c r="AW342" s="13" t="s">
        <v>33</v>
      </c>
      <c r="AX342" s="13" t="s">
        <v>76</v>
      </c>
      <c r="AY342" s="272" t="s">
        <v>181</v>
      </c>
    </row>
    <row r="343" s="14" customFormat="1">
      <c r="A343" s="14"/>
      <c r="B343" s="273"/>
      <c r="C343" s="274"/>
      <c r="D343" s="240" t="s">
        <v>1205</v>
      </c>
      <c r="E343" s="275" t="s">
        <v>1</v>
      </c>
      <c r="F343" s="276" t="s">
        <v>1389</v>
      </c>
      <c r="G343" s="274"/>
      <c r="H343" s="275" t="s">
        <v>1</v>
      </c>
      <c r="I343" s="277"/>
      <c r="J343" s="274"/>
      <c r="K343" s="274"/>
      <c r="L343" s="278"/>
      <c r="M343" s="279"/>
      <c r="N343" s="280"/>
      <c r="O343" s="280"/>
      <c r="P343" s="280"/>
      <c r="Q343" s="280"/>
      <c r="R343" s="280"/>
      <c r="S343" s="280"/>
      <c r="T343" s="281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82" t="s">
        <v>1205</v>
      </c>
      <c r="AU343" s="282" t="s">
        <v>85</v>
      </c>
      <c r="AV343" s="14" t="s">
        <v>83</v>
      </c>
      <c r="AW343" s="14" t="s">
        <v>33</v>
      </c>
      <c r="AX343" s="14" t="s">
        <v>76</v>
      </c>
      <c r="AY343" s="282" t="s">
        <v>181</v>
      </c>
    </row>
    <row r="344" s="13" customFormat="1">
      <c r="A344" s="13"/>
      <c r="B344" s="262"/>
      <c r="C344" s="263"/>
      <c r="D344" s="240" t="s">
        <v>1205</v>
      </c>
      <c r="E344" s="264" t="s">
        <v>1</v>
      </c>
      <c r="F344" s="265" t="s">
        <v>1413</v>
      </c>
      <c r="G344" s="263"/>
      <c r="H344" s="266">
        <v>0.021999999999999999</v>
      </c>
      <c r="I344" s="267"/>
      <c r="J344" s="263"/>
      <c r="K344" s="263"/>
      <c r="L344" s="268"/>
      <c r="M344" s="269"/>
      <c r="N344" s="270"/>
      <c r="O344" s="270"/>
      <c r="P344" s="270"/>
      <c r="Q344" s="270"/>
      <c r="R344" s="270"/>
      <c r="S344" s="270"/>
      <c r="T344" s="271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72" t="s">
        <v>1205</v>
      </c>
      <c r="AU344" s="272" t="s">
        <v>85</v>
      </c>
      <c r="AV344" s="13" t="s">
        <v>85</v>
      </c>
      <c r="AW344" s="13" t="s">
        <v>33</v>
      </c>
      <c r="AX344" s="13" t="s">
        <v>76</v>
      </c>
      <c r="AY344" s="272" t="s">
        <v>181</v>
      </c>
    </row>
    <row r="345" s="13" customFormat="1">
      <c r="A345" s="13"/>
      <c r="B345" s="262"/>
      <c r="C345" s="263"/>
      <c r="D345" s="240" t="s">
        <v>1205</v>
      </c>
      <c r="E345" s="264" t="s">
        <v>1</v>
      </c>
      <c r="F345" s="265" t="s">
        <v>1414</v>
      </c>
      <c r="G345" s="263"/>
      <c r="H345" s="266">
        <v>0.025000000000000001</v>
      </c>
      <c r="I345" s="267"/>
      <c r="J345" s="263"/>
      <c r="K345" s="263"/>
      <c r="L345" s="268"/>
      <c r="M345" s="269"/>
      <c r="N345" s="270"/>
      <c r="O345" s="270"/>
      <c r="P345" s="270"/>
      <c r="Q345" s="270"/>
      <c r="R345" s="270"/>
      <c r="S345" s="270"/>
      <c r="T345" s="271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72" t="s">
        <v>1205</v>
      </c>
      <c r="AU345" s="272" t="s">
        <v>85</v>
      </c>
      <c r="AV345" s="13" t="s">
        <v>85</v>
      </c>
      <c r="AW345" s="13" t="s">
        <v>33</v>
      </c>
      <c r="AX345" s="13" t="s">
        <v>76</v>
      </c>
      <c r="AY345" s="272" t="s">
        <v>181</v>
      </c>
    </row>
    <row r="346" s="15" customFormat="1">
      <c r="A346" s="15"/>
      <c r="B346" s="283"/>
      <c r="C346" s="284"/>
      <c r="D346" s="240" t="s">
        <v>1205</v>
      </c>
      <c r="E346" s="285" t="s">
        <v>1</v>
      </c>
      <c r="F346" s="286" t="s">
        <v>1219</v>
      </c>
      <c r="G346" s="284"/>
      <c r="H346" s="287">
        <v>0.12</v>
      </c>
      <c r="I346" s="288"/>
      <c r="J346" s="284"/>
      <c r="K346" s="284"/>
      <c r="L346" s="289"/>
      <c r="M346" s="290"/>
      <c r="N346" s="291"/>
      <c r="O346" s="291"/>
      <c r="P346" s="291"/>
      <c r="Q346" s="291"/>
      <c r="R346" s="291"/>
      <c r="S346" s="291"/>
      <c r="T346" s="292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T346" s="293" t="s">
        <v>1205</v>
      </c>
      <c r="AU346" s="293" t="s">
        <v>85</v>
      </c>
      <c r="AV346" s="15" t="s">
        <v>200</v>
      </c>
      <c r="AW346" s="15" t="s">
        <v>33</v>
      </c>
      <c r="AX346" s="15" t="s">
        <v>83</v>
      </c>
      <c r="AY346" s="293" t="s">
        <v>181</v>
      </c>
    </row>
    <row r="347" s="2" customFormat="1" ht="21.75" customHeight="1">
      <c r="A347" s="39"/>
      <c r="B347" s="40"/>
      <c r="C347" s="245" t="s">
        <v>381</v>
      </c>
      <c r="D347" s="245" t="s">
        <v>191</v>
      </c>
      <c r="E347" s="246" t="s">
        <v>1415</v>
      </c>
      <c r="F347" s="247" t="s">
        <v>1416</v>
      </c>
      <c r="G347" s="248" t="s">
        <v>1209</v>
      </c>
      <c r="H347" s="249">
        <v>4.5</v>
      </c>
      <c r="I347" s="250"/>
      <c r="J347" s="251">
        <f>ROUND(I347*H347,2)</f>
        <v>0</v>
      </c>
      <c r="K347" s="247" t="s">
        <v>1</v>
      </c>
      <c r="L347" s="45"/>
      <c r="M347" s="252" t="s">
        <v>1</v>
      </c>
      <c r="N347" s="253" t="s">
        <v>41</v>
      </c>
      <c r="O347" s="92"/>
      <c r="P347" s="236">
        <f>O347*H347</f>
        <v>0</v>
      </c>
      <c r="Q347" s="236">
        <v>2.5019499999999999</v>
      </c>
      <c r="R347" s="236">
        <f>Q347*H347</f>
        <v>11.258775</v>
      </c>
      <c r="S347" s="236">
        <v>0</v>
      </c>
      <c r="T347" s="237">
        <f>S347*H347</f>
        <v>0</v>
      </c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R347" s="238" t="s">
        <v>200</v>
      </c>
      <c r="AT347" s="238" t="s">
        <v>191</v>
      </c>
      <c r="AU347" s="238" t="s">
        <v>85</v>
      </c>
      <c r="AY347" s="18" t="s">
        <v>181</v>
      </c>
      <c r="BE347" s="239">
        <f>IF(N347="základní",J347,0)</f>
        <v>0</v>
      </c>
      <c r="BF347" s="239">
        <f>IF(N347="snížená",J347,0)</f>
        <v>0</v>
      </c>
      <c r="BG347" s="239">
        <f>IF(N347="zákl. přenesená",J347,0)</f>
        <v>0</v>
      </c>
      <c r="BH347" s="239">
        <f>IF(N347="sníž. přenesená",J347,0)</f>
        <v>0</v>
      </c>
      <c r="BI347" s="239">
        <f>IF(N347="nulová",J347,0)</f>
        <v>0</v>
      </c>
      <c r="BJ347" s="18" t="s">
        <v>83</v>
      </c>
      <c r="BK347" s="239">
        <f>ROUND(I347*H347,2)</f>
        <v>0</v>
      </c>
      <c r="BL347" s="18" t="s">
        <v>200</v>
      </c>
      <c r="BM347" s="238" t="s">
        <v>1417</v>
      </c>
    </row>
    <row r="348" s="2" customFormat="1">
      <c r="A348" s="39"/>
      <c r="B348" s="40"/>
      <c r="C348" s="41"/>
      <c r="D348" s="240" t="s">
        <v>190</v>
      </c>
      <c r="E348" s="41"/>
      <c r="F348" s="241" t="s">
        <v>1416</v>
      </c>
      <c r="G348" s="41"/>
      <c r="H348" s="41"/>
      <c r="I348" s="242"/>
      <c r="J348" s="41"/>
      <c r="K348" s="41"/>
      <c r="L348" s="45"/>
      <c r="M348" s="243"/>
      <c r="N348" s="244"/>
      <c r="O348" s="92"/>
      <c r="P348" s="92"/>
      <c r="Q348" s="92"/>
      <c r="R348" s="92"/>
      <c r="S348" s="92"/>
      <c r="T348" s="93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T348" s="18" t="s">
        <v>190</v>
      </c>
      <c r="AU348" s="18" t="s">
        <v>85</v>
      </c>
    </row>
    <row r="349" s="13" customFormat="1">
      <c r="A349" s="13"/>
      <c r="B349" s="262"/>
      <c r="C349" s="263"/>
      <c r="D349" s="240" t="s">
        <v>1205</v>
      </c>
      <c r="E349" s="264" t="s">
        <v>1</v>
      </c>
      <c r="F349" s="265" t="s">
        <v>1418</v>
      </c>
      <c r="G349" s="263"/>
      <c r="H349" s="266">
        <v>4.5</v>
      </c>
      <c r="I349" s="267"/>
      <c r="J349" s="263"/>
      <c r="K349" s="263"/>
      <c r="L349" s="268"/>
      <c r="M349" s="269"/>
      <c r="N349" s="270"/>
      <c r="O349" s="270"/>
      <c r="P349" s="270"/>
      <c r="Q349" s="270"/>
      <c r="R349" s="270"/>
      <c r="S349" s="270"/>
      <c r="T349" s="271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72" t="s">
        <v>1205</v>
      </c>
      <c r="AU349" s="272" t="s">
        <v>85</v>
      </c>
      <c r="AV349" s="13" t="s">
        <v>85</v>
      </c>
      <c r="AW349" s="13" t="s">
        <v>33</v>
      </c>
      <c r="AX349" s="13" t="s">
        <v>83</v>
      </c>
      <c r="AY349" s="272" t="s">
        <v>181</v>
      </c>
    </row>
    <row r="350" s="2" customFormat="1" ht="24.15" customHeight="1">
      <c r="A350" s="39"/>
      <c r="B350" s="40"/>
      <c r="C350" s="245" t="s">
        <v>385</v>
      </c>
      <c r="D350" s="245" t="s">
        <v>191</v>
      </c>
      <c r="E350" s="246" t="s">
        <v>1419</v>
      </c>
      <c r="F350" s="247" t="s">
        <v>1420</v>
      </c>
      <c r="G350" s="248" t="s">
        <v>868</v>
      </c>
      <c r="H350" s="249">
        <v>0.67500000000000004</v>
      </c>
      <c r="I350" s="250"/>
      <c r="J350" s="251">
        <f>ROUND(I350*H350,2)</f>
        <v>0</v>
      </c>
      <c r="K350" s="247" t="s">
        <v>1</v>
      </c>
      <c r="L350" s="45"/>
      <c r="M350" s="252" t="s">
        <v>1</v>
      </c>
      <c r="N350" s="253" t="s">
        <v>41</v>
      </c>
      <c r="O350" s="92"/>
      <c r="P350" s="236">
        <f>O350*H350</f>
        <v>0</v>
      </c>
      <c r="Q350" s="236">
        <v>1.0492699999999999</v>
      </c>
      <c r="R350" s="236">
        <f>Q350*H350</f>
        <v>0.70825724999999995</v>
      </c>
      <c r="S350" s="236">
        <v>0</v>
      </c>
      <c r="T350" s="237">
        <f>S350*H350</f>
        <v>0</v>
      </c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R350" s="238" t="s">
        <v>200</v>
      </c>
      <c r="AT350" s="238" t="s">
        <v>191</v>
      </c>
      <c r="AU350" s="238" t="s">
        <v>85</v>
      </c>
      <c r="AY350" s="18" t="s">
        <v>181</v>
      </c>
      <c r="BE350" s="239">
        <f>IF(N350="základní",J350,0)</f>
        <v>0</v>
      </c>
      <c r="BF350" s="239">
        <f>IF(N350="snížená",J350,0)</f>
        <v>0</v>
      </c>
      <c r="BG350" s="239">
        <f>IF(N350="zákl. přenesená",J350,0)</f>
        <v>0</v>
      </c>
      <c r="BH350" s="239">
        <f>IF(N350="sníž. přenesená",J350,0)</f>
        <v>0</v>
      </c>
      <c r="BI350" s="239">
        <f>IF(N350="nulová",J350,0)</f>
        <v>0</v>
      </c>
      <c r="BJ350" s="18" t="s">
        <v>83</v>
      </c>
      <c r="BK350" s="239">
        <f>ROUND(I350*H350,2)</f>
        <v>0</v>
      </c>
      <c r="BL350" s="18" t="s">
        <v>200</v>
      </c>
      <c r="BM350" s="238" t="s">
        <v>1421</v>
      </c>
    </row>
    <row r="351" s="2" customFormat="1">
      <c r="A351" s="39"/>
      <c r="B351" s="40"/>
      <c r="C351" s="41"/>
      <c r="D351" s="240" t="s">
        <v>190</v>
      </c>
      <c r="E351" s="41"/>
      <c r="F351" s="241" t="s">
        <v>1420</v>
      </c>
      <c r="G351" s="41"/>
      <c r="H351" s="41"/>
      <c r="I351" s="242"/>
      <c r="J351" s="41"/>
      <c r="K351" s="41"/>
      <c r="L351" s="45"/>
      <c r="M351" s="243"/>
      <c r="N351" s="244"/>
      <c r="O351" s="92"/>
      <c r="P351" s="92"/>
      <c r="Q351" s="92"/>
      <c r="R351" s="92"/>
      <c r="S351" s="92"/>
      <c r="T351" s="93"/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T351" s="18" t="s">
        <v>190</v>
      </c>
      <c r="AU351" s="18" t="s">
        <v>85</v>
      </c>
    </row>
    <row r="352" s="13" customFormat="1">
      <c r="A352" s="13"/>
      <c r="B352" s="262"/>
      <c r="C352" s="263"/>
      <c r="D352" s="240" t="s">
        <v>1205</v>
      </c>
      <c r="E352" s="264" t="s">
        <v>1</v>
      </c>
      <c r="F352" s="265" t="s">
        <v>1422</v>
      </c>
      <c r="G352" s="263"/>
      <c r="H352" s="266">
        <v>0.67500000000000004</v>
      </c>
      <c r="I352" s="267"/>
      <c r="J352" s="263"/>
      <c r="K352" s="263"/>
      <c r="L352" s="268"/>
      <c r="M352" s="269"/>
      <c r="N352" s="270"/>
      <c r="O352" s="270"/>
      <c r="P352" s="270"/>
      <c r="Q352" s="270"/>
      <c r="R352" s="270"/>
      <c r="S352" s="270"/>
      <c r="T352" s="271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72" t="s">
        <v>1205</v>
      </c>
      <c r="AU352" s="272" t="s">
        <v>85</v>
      </c>
      <c r="AV352" s="13" t="s">
        <v>85</v>
      </c>
      <c r="AW352" s="13" t="s">
        <v>33</v>
      </c>
      <c r="AX352" s="13" t="s">
        <v>83</v>
      </c>
      <c r="AY352" s="272" t="s">
        <v>181</v>
      </c>
    </row>
    <row r="353" s="2" customFormat="1" ht="24.15" customHeight="1">
      <c r="A353" s="39"/>
      <c r="B353" s="40"/>
      <c r="C353" s="245" t="s">
        <v>390</v>
      </c>
      <c r="D353" s="245" t="s">
        <v>191</v>
      </c>
      <c r="E353" s="246" t="s">
        <v>1423</v>
      </c>
      <c r="F353" s="247" t="s">
        <v>1424</v>
      </c>
      <c r="G353" s="248" t="s">
        <v>734</v>
      </c>
      <c r="H353" s="249">
        <v>13.855</v>
      </c>
      <c r="I353" s="250"/>
      <c r="J353" s="251">
        <f>ROUND(I353*H353,2)</f>
        <v>0</v>
      </c>
      <c r="K353" s="247" t="s">
        <v>1</v>
      </c>
      <c r="L353" s="45"/>
      <c r="M353" s="252" t="s">
        <v>1</v>
      </c>
      <c r="N353" s="253" t="s">
        <v>41</v>
      </c>
      <c r="O353" s="92"/>
      <c r="P353" s="236">
        <f>O353*H353</f>
        <v>0</v>
      </c>
      <c r="Q353" s="236">
        <v>0.014120000000000001</v>
      </c>
      <c r="R353" s="236">
        <f>Q353*H353</f>
        <v>0.19563260000000002</v>
      </c>
      <c r="S353" s="236">
        <v>0</v>
      </c>
      <c r="T353" s="237">
        <f>S353*H353</f>
        <v>0</v>
      </c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R353" s="238" t="s">
        <v>200</v>
      </c>
      <c r="AT353" s="238" t="s">
        <v>191</v>
      </c>
      <c r="AU353" s="238" t="s">
        <v>85</v>
      </c>
      <c r="AY353" s="18" t="s">
        <v>181</v>
      </c>
      <c r="BE353" s="239">
        <f>IF(N353="základní",J353,0)</f>
        <v>0</v>
      </c>
      <c r="BF353" s="239">
        <f>IF(N353="snížená",J353,0)</f>
        <v>0</v>
      </c>
      <c r="BG353" s="239">
        <f>IF(N353="zákl. přenesená",J353,0)</f>
        <v>0</v>
      </c>
      <c r="BH353" s="239">
        <f>IF(N353="sníž. přenesená",J353,0)</f>
        <v>0</v>
      </c>
      <c r="BI353" s="239">
        <f>IF(N353="nulová",J353,0)</f>
        <v>0</v>
      </c>
      <c r="BJ353" s="18" t="s">
        <v>83</v>
      </c>
      <c r="BK353" s="239">
        <f>ROUND(I353*H353,2)</f>
        <v>0</v>
      </c>
      <c r="BL353" s="18" t="s">
        <v>200</v>
      </c>
      <c r="BM353" s="238" t="s">
        <v>1425</v>
      </c>
    </row>
    <row r="354" s="2" customFormat="1">
      <c r="A354" s="39"/>
      <c r="B354" s="40"/>
      <c r="C354" s="41"/>
      <c r="D354" s="240" t="s">
        <v>190</v>
      </c>
      <c r="E354" s="41"/>
      <c r="F354" s="241" t="s">
        <v>1424</v>
      </c>
      <c r="G354" s="41"/>
      <c r="H354" s="41"/>
      <c r="I354" s="242"/>
      <c r="J354" s="41"/>
      <c r="K354" s="41"/>
      <c r="L354" s="45"/>
      <c r="M354" s="243"/>
      <c r="N354" s="244"/>
      <c r="O354" s="92"/>
      <c r="P354" s="92"/>
      <c r="Q354" s="92"/>
      <c r="R354" s="92"/>
      <c r="S354" s="92"/>
      <c r="T354" s="93"/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T354" s="18" t="s">
        <v>190</v>
      </c>
      <c r="AU354" s="18" t="s">
        <v>85</v>
      </c>
    </row>
    <row r="355" s="13" customFormat="1">
      <c r="A355" s="13"/>
      <c r="B355" s="262"/>
      <c r="C355" s="263"/>
      <c r="D355" s="240" t="s">
        <v>1205</v>
      </c>
      <c r="E355" s="264" t="s">
        <v>1</v>
      </c>
      <c r="F355" s="265" t="s">
        <v>1426</v>
      </c>
      <c r="G355" s="263"/>
      <c r="H355" s="266">
        <v>13.855</v>
      </c>
      <c r="I355" s="267"/>
      <c r="J355" s="263"/>
      <c r="K355" s="263"/>
      <c r="L355" s="268"/>
      <c r="M355" s="269"/>
      <c r="N355" s="270"/>
      <c r="O355" s="270"/>
      <c r="P355" s="270"/>
      <c r="Q355" s="270"/>
      <c r="R355" s="270"/>
      <c r="S355" s="270"/>
      <c r="T355" s="271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72" t="s">
        <v>1205</v>
      </c>
      <c r="AU355" s="272" t="s">
        <v>85</v>
      </c>
      <c r="AV355" s="13" t="s">
        <v>85</v>
      </c>
      <c r="AW355" s="13" t="s">
        <v>33</v>
      </c>
      <c r="AX355" s="13" t="s">
        <v>83</v>
      </c>
      <c r="AY355" s="272" t="s">
        <v>181</v>
      </c>
    </row>
    <row r="356" s="2" customFormat="1" ht="24.15" customHeight="1">
      <c r="A356" s="39"/>
      <c r="B356" s="40"/>
      <c r="C356" s="245" t="s">
        <v>394</v>
      </c>
      <c r="D356" s="245" t="s">
        <v>191</v>
      </c>
      <c r="E356" s="246" t="s">
        <v>1427</v>
      </c>
      <c r="F356" s="247" t="s">
        <v>1428</v>
      </c>
      <c r="G356" s="248" t="s">
        <v>734</v>
      </c>
      <c r="H356" s="249">
        <v>13.855</v>
      </c>
      <c r="I356" s="250"/>
      <c r="J356" s="251">
        <f>ROUND(I356*H356,2)</f>
        <v>0</v>
      </c>
      <c r="K356" s="247" t="s">
        <v>1</v>
      </c>
      <c r="L356" s="45"/>
      <c r="M356" s="252" t="s">
        <v>1</v>
      </c>
      <c r="N356" s="253" t="s">
        <v>41</v>
      </c>
      <c r="O356" s="92"/>
      <c r="P356" s="236">
        <f>O356*H356</f>
        <v>0</v>
      </c>
      <c r="Q356" s="236">
        <v>0</v>
      </c>
      <c r="R356" s="236">
        <f>Q356*H356</f>
        <v>0</v>
      </c>
      <c r="S356" s="236">
        <v>0</v>
      </c>
      <c r="T356" s="237">
        <f>S356*H356</f>
        <v>0</v>
      </c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R356" s="238" t="s">
        <v>200</v>
      </c>
      <c r="AT356" s="238" t="s">
        <v>191</v>
      </c>
      <c r="AU356" s="238" t="s">
        <v>85</v>
      </c>
      <c r="AY356" s="18" t="s">
        <v>181</v>
      </c>
      <c r="BE356" s="239">
        <f>IF(N356="základní",J356,0)</f>
        <v>0</v>
      </c>
      <c r="BF356" s="239">
        <f>IF(N356="snížená",J356,0)</f>
        <v>0</v>
      </c>
      <c r="BG356" s="239">
        <f>IF(N356="zákl. přenesená",J356,0)</f>
        <v>0</v>
      </c>
      <c r="BH356" s="239">
        <f>IF(N356="sníž. přenesená",J356,0)</f>
        <v>0</v>
      </c>
      <c r="BI356" s="239">
        <f>IF(N356="nulová",J356,0)</f>
        <v>0</v>
      </c>
      <c r="BJ356" s="18" t="s">
        <v>83</v>
      </c>
      <c r="BK356" s="239">
        <f>ROUND(I356*H356,2)</f>
        <v>0</v>
      </c>
      <c r="BL356" s="18" t="s">
        <v>200</v>
      </c>
      <c r="BM356" s="238" t="s">
        <v>1429</v>
      </c>
    </row>
    <row r="357" s="2" customFormat="1">
      <c r="A357" s="39"/>
      <c r="B357" s="40"/>
      <c r="C357" s="41"/>
      <c r="D357" s="240" t="s">
        <v>190</v>
      </c>
      <c r="E357" s="41"/>
      <c r="F357" s="241" t="s">
        <v>1428</v>
      </c>
      <c r="G357" s="41"/>
      <c r="H357" s="41"/>
      <c r="I357" s="242"/>
      <c r="J357" s="41"/>
      <c r="K357" s="41"/>
      <c r="L357" s="45"/>
      <c r="M357" s="243"/>
      <c r="N357" s="244"/>
      <c r="O357" s="92"/>
      <c r="P357" s="92"/>
      <c r="Q357" s="92"/>
      <c r="R357" s="92"/>
      <c r="S357" s="92"/>
      <c r="T357" s="93"/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T357" s="18" t="s">
        <v>190</v>
      </c>
      <c r="AU357" s="18" t="s">
        <v>85</v>
      </c>
    </row>
    <row r="358" s="13" customFormat="1">
      <c r="A358" s="13"/>
      <c r="B358" s="262"/>
      <c r="C358" s="263"/>
      <c r="D358" s="240" t="s">
        <v>1205</v>
      </c>
      <c r="E358" s="264" t="s">
        <v>1</v>
      </c>
      <c r="F358" s="265" t="s">
        <v>1426</v>
      </c>
      <c r="G358" s="263"/>
      <c r="H358" s="266">
        <v>13.855</v>
      </c>
      <c r="I358" s="267"/>
      <c r="J358" s="263"/>
      <c r="K358" s="263"/>
      <c r="L358" s="268"/>
      <c r="M358" s="269"/>
      <c r="N358" s="270"/>
      <c r="O358" s="270"/>
      <c r="P358" s="270"/>
      <c r="Q358" s="270"/>
      <c r="R358" s="270"/>
      <c r="S358" s="270"/>
      <c r="T358" s="271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72" t="s">
        <v>1205</v>
      </c>
      <c r="AU358" s="272" t="s">
        <v>85</v>
      </c>
      <c r="AV358" s="13" t="s">
        <v>85</v>
      </c>
      <c r="AW358" s="13" t="s">
        <v>33</v>
      </c>
      <c r="AX358" s="13" t="s">
        <v>83</v>
      </c>
      <c r="AY358" s="272" t="s">
        <v>181</v>
      </c>
    </row>
    <row r="359" s="12" customFormat="1" ht="22.8" customHeight="1">
      <c r="A359" s="12"/>
      <c r="B359" s="212"/>
      <c r="C359" s="213"/>
      <c r="D359" s="214" t="s">
        <v>75</v>
      </c>
      <c r="E359" s="254" t="s">
        <v>209</v>
      </c>
      <c r="F359" s="254" t="s">
        <v>1430</v>
      </c>
      <c r="G359" s="213"/>
      <c r="H359" s="213"/>
      <c r="I359" s="216"/>
      <c r="J359" s="255">
        <f>BK359</f>
        <v>0</v>
      </c>
      <c r="K359" s="213"/>
      <c r="L359" s="218"/>
      <c r="M359" s="219"/>
      <c r="N359" s="220"/>
      <c r="O359" s="220"/>
      <c r="P359" s="221">
        <f>SUM(P360:P427)</f>
        <v>0</v>
      </c>
      <c r="Q359" s="220"/>
      <c r="R359" s="221">
        <f>SUM(R360:R427)</f>
        <v>53.658058930000003</v>
      </c>
      <c r="S359" s="220"/>
      <c r="T359" s="222">
        <f>SUM(T360:T427)</f>
        <v>0</v>
      </c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R359" s="223" t="s">
        <v>83</v>
      </c>
      <c r="AT359" s="224" t="s">
        <v>75</v>
      </c>
      <c r="AU359" s="224" t="s">
        <v>83</v>
      </c>
      <c r="AY359" s="223" t="s">
        <v>181</v>
      </c>
      <c r="BK359" s="225">
        <f>SUM(BK360:BK427)</f>
        <v>0</v>
      </c>
    </row>
    <row r="360" s="2" customFormat="1" ht="24.15" customHeight="1">
      <c r="A360" s="39"/>
      <c r="B360" s="40"/>
      <c r="C360" s="245" t="s">
        <v>399</v>
      </c>
      <c r="D360" s="245" t="s">
        <v>191</v>
      </c>
      <c r="E360" s="246" t="s">
        <v>1431</v>
      </c>
      <c r="F360" s="247" t="s">
        <v>1432</v>
      </c>
      <c r="G360" s="248" t="s">
        <v>734</v>
      </c>
      <c r="H360" s="249">
        <v>101.86</v>
      </c>
      <c r="I360" s="250"/>
      <c r="J360" s="251">
        <f>ROUND(I360*H360,2)</f>
        <v>0</v>
      </c>
      <c r="K360" s="247" t="s">
        <v>1</v>
      </c>
      <c r="L360" s="45"/>
      <c r="M360" s="252" t="s">
        <v>1</v>
      </c>
      <c r="N360" s="253" t="s">
        <v>41</v>
      </c>
      <c r="O360" s="92"/>
      <c r="P360" s="236">
        <f>O360*H360</f>
        <v>0</v>
      </c>
      <c r="Q360" s="236">
        <v>0.015400000000000001</v>
      </c>
      <c r="R360" s="236">
        <f>Q360*H360</f>
        <v>1.5686440000000002</v>
      </c>
      <c r="S360" s="236">
        <v>0</v>
      </c>
      <c r="T360" s="237">
        <f>S360*H360</f>
        <v>0</v>
      </c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R360" s="238" t="s">
        <v>200</v>
      </c>
      <c r="AT360" s="238" t="s">
        <v>191</v>
      </c>
      <c r="AU360" s="238" t="s">
        <v>85</v>
      </c>
      <c r="AY360" s="18" t="s">
        <v>181</v>
      </c>
      <c r="BE360" s="239">
        <f>IF(N360="základní",J360,0)</f>
        <v>0</v>
      </c>
      <c r="BF360" s="239">
        <f>IF(N360="snížená",J360,0)</f>
        <v>0</v>
      </c>
      <c r="BG360" s="239">
        <f>IF(N360="zákl. přenesená",J360,0)</f>
        <v>0</v>
      </c>
      <c r="BH360" s="239">
        <f>IF(N360="sníž. přenesená",J360,0)</f>
        <v>0</v>
      </c>
      <c r="BI360" s="239">
        <f>IF(N360="nulová",J360,0)</f>
        <v>0</v>
      </c>
      <c r="BJ360" s="18" t="s">
        <v>83</v>
      </c>
      <c r="BK360" s="239">
        <f>ROUND(I360*H360,2)</f>
        <v>0</v>
      </c>
      <c r="BL360" s="18" t="s">
        <v>200</v>
      </c>
      <c r="BM360" s="238" t="s">
        <v>1433</v>
      </c>
    </row>
    <row r="361" s="2" customFormat="1">
      <c r="A361" s="39"/>
      <c r="B361" s="40"/>
      <c r="C361" s="41"/>
      <c r="D361" s="240" t="s">
        <v>190</v>
      </c>
      <c r="E361" s="41"/>
      <c r="F361" s="241" t="s">
        <v>1432</v>
      </c>
      <c r="G361" s="41"/>
      <c r="H361" s="41"/>
      <c r="I361" s="242"/>
      <c r="J361" s="41"/>
      <c r="K361" s="41"/>
      <c r="L361" s="45"/>
      <c r="M361" s="243"/>
      <c r="N361" s="244"/>
      <c r="O361" s="92"/>
      <c r="P361" s="92"/>
      <c r="Q361" s="92"/>
      <c r="R361" s="92"/>
      <c r="S361" s="92"/>
      <c r="T361" s="93"/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T361" s="18" t="s">
        <v>190</v>
      </c>
      <c r="AU361" s="18" t="s">
        <v>85</v>
      </c>
    </row>
    <row r="362" s="14" customFormat="1">
      <c r="A362" s="14"/>
      <c r="B362" s="273"/>
      <c r="C362" s="274"/>
      <c r="D362" s="240" t="s">
        <v>1205</v>
      </c>
      <c r="E362" s="275" t="s">
        <v>1</v>
      </c>
      <c r="F362" s="276" t="s">
        <v>1434</v>
      </c>
      <c r="G362" s="274"/>
      <c r="H362" s="275" t="s">
        <v>1</v>
      </c>
      <c r="I362" s="277"/>
      <c r="J362" s="274"/>
      <c r="K362" s="274"/>
      <c r="L362" s="278"/>
      <c r="M362" s="279"/>
      <c r="N362" s="280"/>
      <c r="O362" s="280"/>
      <c r="P362" s="280"/>
      <c r="Q362" s="280"/>
      <c r="R362" s="280"/>
      <c r="S362" s="280"/>
      <c r="T362" s="281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82" t="s">
        <v>1205</v>
      </c>
      <c r="AU362" s="282" t="s">
        <v>85</v>
      </c>
      <c r="AV362" s="14" t="s">
        <v>83</v>
      </c>
      <c r="AW362" s="14" t="s">
        <v>33</v>
      </c>
      <c r="AX362" s="14" t="s">
        <v>76</v>
      </c>
      <c r="AY362" s="282" t="s">
        <v>181</v>
      </c>
    </row>
    <row r="363" s="13" customFormat="1">
      <c r="A363" s="13"/>
      <c r="B363" s="262"/>
      <c r="C363" s="263"/>
      <c r="D363" s="240" t="s">
        <v>1205</v>
      </c>
      <c r="E363" s="264" t="s">
        <v>1</v>
      </c>
      <c r="F363" s="265" t="s">
        <v>1435</v>
      </c>
      <c r="G363" s="263"/>
      <c r="H363" s="266">
        <v>57.259999999999998</v>
      </c>
      <c r="I363" s="267"/>
      <c r="J363" s="263"/>
      <c r="K363" s="263"/>
      <c r="L363" s="268"/>
      <c r="M363" s="269"/>
      <c r="N363" s="270"/>
      <c r="O363" s="270"/>
      <c r="P363" s="270"/>
      <c r="Q363" s="270"/>
      <c r="R363" s="270"/>
      <c r="S363" s="270"/>
      <c r="T363" s="271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72" t="s">
        <v>1205</v>
      </c>
      <c r="AU363" s="272" t="s">
        <v>85</v>
      </c>
      <c r="AV363" s="13" t="s">
        <v>85</v>
      </c>
      <c r="AW363" s="13" t="s">
        <v>33</v>
      </c>
      <c r="AX363" s="13" t="s">
        <v>76</v>
      </c>
      <c r="AY363" s="272" t="s">
        <v>181</v>
      </c>
    </row>
    <row r="364" s="13" customFormat="1">
      <c r="A364" s="13"/>
      <c r="B364" s="262"/>
      <c r="C364" s="263"/>
      <c r="D364" s="240" t="s">
        <v>1205</v>
      </c>
      <c r="E364" s="264" t="s">
        <v>1</v>
      </c>
      <c r="F364" s="265" t="s">
        <v>1436</v>
      </c>
      <c r="G364" s="263"/>
      <c r="H364" s="266">
        <v>44.600000000000001</v>
      </c>
      <c r="I364" s="267"/>
      <c r="J364" s="263"/>
      <c r="K364" s="263"/>
      <c r="L364" s="268"/>
      <c r="M364" s="269"/>
      <c r="N364" s="270"/>
      <c r="O364" s="270"/>
      <c r="P364" s="270"/>
      <c r="Q364" s="270"/>
      <c r="R364" s="270"/>
      <c r="S364" s="270"/>
      <c r="T364" s="271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72" t="s">
        <v>1205</v>
      </c>
      <c r="AU364" s="272" t="s">
        <v>85</v>
      </c>
      <c r="AV364" s="13" t="s">
        <v>85</v>
      </c>
      <c r="AW364" s="13" t="s">
        <v>33</v>
      </c>
      <c r="AX364" s="13" t="s">
        <v>76</v>
      </c>
      <c r="AY364" s="272" t="s">
        <v>181</v>
      </c>
    </row>
    <row r="365" s="15" customFormat="1">
      <c r="A365" s="15"/>
      <c r="B365" s="283"/>
      <c r="C365" s="284"/>
      <c r="D365" s="240" t="s">
        <v>1205</v>
      </c>
      <c r="E365" s="285" t="s">
        <v>1</v>
      </c>
      <c r="F365" s="286" t="s">
        <v>1219</v>
      </c>
      <c r="G365" s="284"/>
      <c r="H365" s="287">
        <v>101.86</v>
      </c>
      <c r="I365" s="288"/>
      <c r="J365" s="284"/>
      <c r="K365" s="284"/>
      <c r="L365" s="289"/>
      <c r="M365" s="290"/>
      <c r="N365" s="291"/>
      <c r="O365" s="291"/>
      <c r="P365" s="291"/>
      <c r="Q365" s="291"/>
      <c r="R365" s="291"/>
      <c r="S365" s="291"/>
      <c r="T365" s="292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T365" s="293" t="s">
        <v>1205</v>
      </c>
      <c r="AU365" s="293" t="s">
        <v>85</v>
      </c>
      <c r="AV365" s="15" t="s">
        <v>200</v>
      </c>
      <c r="AW365" s="15" t="s">
        <v>33</v>
      </c>
      <c r="AX365" s="15" t="s">
        <v>83</v>
      </c>
      <c r="AY365" s="293" t="s">
        <v>181</v>
      </c>
    </row>
    <row r="366" s="2" customFormat="1" ht="24.15" customHeight="1">
      <c r="A366" s="39"/>
      <c r="B366" s="40"/>
      <c r="C366" s="245" t="s">
        <v>403</v>
      </c>
      <c r="D366" s="245" t="s">
        <v>191</v>
      </c>
      <c r="E366" s="246" t="s">
        <v>1437</v>
      </c>
      <c r="F366" s="247" t="s">
        <v>1438</v>
      </c>
      <c r="G366" s="248" t="s">
        <v>734</v>
      </c>
      <c r="H366" s="249">
        <v>168.78</v>
      </c>
      <c r="I366" s="250"/>
      <c r="J366" s="251">
        <f>ROUND(I366*H366,2)</f>
        <v>0</v>
      </c>
      <c r="K366" s="247" t="s">
        <v>1</v>
      </c>
      <c r="L366" s="45"/>
      <c r="M366" s="252" t="s">
        <v>1</v>
      </c>
      <c r="N366" s="253" t="s">
        <v>41</v>
      </c>
      <c r="O366" s="92"/>
      <c r="P366" s="236">
        <f>O366*H366</f>
        <v>0</v>
      </c>
      <c r="Q366" s="236">
        <v>0.018380000000000001</v>
      </c>
      <c r="R366" s="236">
        <f>Q366*H366</f>
        <v>3.1021764000000003</v>
      </c>
      <c r="S366" s="236">
        <v>0</v>
      </c>
      <c r="T366" s="237">
        <f>S366*H366</f>
        <v>0</v>
      </c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R366" s="238" t="s">
        <v>200</v>
      </c>
      <c r="AT366" s="238" t="s">
        <v>191</v>
      </c>
      <c r="AU366" s="238" t="s">
        <v>85</v>
      </c>
      <c r="AY366" s="18" t="s">
        <v>181</v>
      </c>
      <c r="BE366" s="239">
        <f>IF(N366="základní",J366,0)</f>
        <v>0</v>
      </c>
      <c r="BF366" s="239">
        <f>IF(N366="snížená",J366,0)</f>
        <v>0</v>
      </c>
      <c r="BG366" s="239">
        <f>IF(N366="zákl. přenesená",J366,0)</f>
        <v>0</v>
      </c>
      <c r="BH366" s="239">
        <f>IF(N366="sníž. přenesená",J366,0)</f>
        <v>0</v>
      </c>
      <c r="BI366" s="239">
        <f>IF(N366="nulová",J366,0)</f>
        <v>0</v>
      </c>
      <c r="BJ366" s="18" t="s">
        <v>83</v>
      </c>
      <c r="BK366" s="239">
        <f>ROUND(I366*H366,2)</f>
        <v>0</v>
      </c>
      <c r="BL366" s="18" t="s">
        <v>200</v>
      </c>
      <c r="BM366" s="238" t="s">
        <v>1439</v>
      </c>
    </row>
    <row r="367" s="2" customFormat="1">
      <c r="A367" s="39"/>
      <c r="B367" s="40"/>
      <c r="C367" s="41"/>
      <c r="D367" s="240" t="s">
        <v>190</v>
      </c>
      <c r="E367" s="41"/>
      <c r="F367" s="241" t="s">
        <v>1438</v>
      </c>
      <c r="G367" s="41"/>
      <c r="H367" s="41"/>
      <c r="I367" s="242"/>
      <c r="J367" s="41"/>
      <c r="K367" s="41"/>
      <c r="L367" s="45"/>
      <c r="M367" s="243"/>
      <c r="N367" s="244"/>
      <c r="O367" s="92"/>
      <c r="P367" s="92"/>
      <c r="Q367" s="92"/>
      <c r="R367" s="92"/>
      <c r="S367" s="92"/>
      <c r="T367" s="93"/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T367" s="18" t="s">
        <v>190</v>
      </c>
      <c r="AU367" s="18" t="s">
        <v>85</v>
      </c>
    </row>
    <row r="368" s="13" customFormat="1">
      <c r="A368" s="13"/>
      <c r="B368" s="262"/>
      <c r="C368" s="263"/>
      <c r="D368" s="240" t="s">
        <v>1205</v>
      </c>
      <c r="E368" s="264" t="s">
        <v>1</v>
      </c>
      <c r="F368" s="265" t="s">
        <v>1440</v>
      </c>
      <c r="G368" s="263"/>
      <c r="H368" s="266">
        <v>62.850000000000001</v>
      </c>
      <c r="I368" s="267"/>
      <c r="J368" s="263"/>
      <c r="K368" s="263"/>
      <c r="L368" s="268"/>
      <c r="M368" s="269"/>
      <c r="N368" s="270"/>
      <c r="O368" s="270"/>
      <c r="P368" s="270"/>
      <c r="Q368" s="270"/>
      <c r="R368" s="270"/>
      <c r="S368" s="270"/>
      <c r="T368" s="271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72" t="s">
        <v>1205</v>
      </c>
      <c r="AU368" s="272" t="s">
        <v>85</v>
      </c>
      <c r="AV368" s="13" t="s">
        <v>85</v>
      </c>
      <c r="AW368" s="13" t="s">
        <v>33</v>
      </c>
      <c r="AX368" s="13" t="s">
        <v>76</v>
      </c>
      <c r="AY368" s="272" t="s">
        <v>181</v>
      </c>
    </row>
    <row r="369" s="13" customFormat="1">
      <c r="A369" s="13"/>
      <c r="B369" s="262"/>
      <c r="C369" s="263"/>
      <c r="D369" s="240" t="s">
        <v>1205</v>
      </c>
      <c r="E369" s="264" t="s">
        <v>1</v>
      </c>
      <c r="F369" s="265" t="s">
        <v>1441</v>
      </c>
      <c r="G369" s="263"/>
      <c r="H369" s="266">
        <v>-14.82</v>
      </c>
      <c r="I369" s="267"/>
      <c r="J369" s="263"/>
      <c r="K369" s="263"/>
      <c r="L369" s="268"/>
      <c r="M369" s="269"/>
      <c r="N369" s="270"/>
      <c r="O369" s="270"/>
      <c r="P369" s="270"/>
      <c r="Q369" s="270"/>
      <c r="R369" s="270"/>
      <c r="S369" s="270"/>
      <c r="T369" s="271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72" t="s">
        <v>1205</v>
      </c>
      <c r="AU369" s="272" t="s">
        <v>85</v>
      </c>
      <c r="AV369" s="13" t="s">
        <v>85</v>
      </c>
      <c r="AW369" s="13" t="s">
        <v>33</v>
      </c>
      <c r="AX369" s="13" t="s">
        <v>76</v>
      </c>
      <c r="AY369" s="272" t="s">
        <v>181</v>
      </c>
    </row>
    <row r="370" s="13" customFormat="1">
      <c r="A370" s="13"/>
      <c r="B370" s="262"/>
      <c r="C370" s="263"/>
      <c r="D370" s="240" t="s">
        <v>1205</v>
      </c>
      <c r="E370" s="264" t="s">
        <v>1</v>
      </c>
      <c r="F370" s="265" t="s">
        <v>1442</v>
      </c>
      <c r="G370" s="263"/>
      <c r="H370" s="266">
        <v>29.16</v>
      </c>
      <c r="I370" s="267"/>
      <c r="J370" s="263"/>
      <c r="K370" s="263"/>
      <c r="L370" s="268"/>
      <c r="M370" s="269"/>
      <c r="N370" s="270"/>
      <c r="O370" s="270"/>
      <c r="P370" s="270"/>
      <c r="Q370" s="270"/>
      <c r="R370" s="270"/>
      <c r="S370" s="270"/>
      <c r="T370" s="271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72" t="s">
        <v>1205</v>
      </c>
      <c r="AU370" s="272" t="s">
        <v>85</v>
      </c>
      <c r="AV370" s="13" t="s">
        <v>85</v>
      </c>
      <c r="AW370" s="13" t="s">
        <v>33</v>
      </c>
      <c r="AX370" s="13" t="s">
        <v>76</v>
      </c>
      <c r="AY370" s="272" t="s">
        <v>181</v>
      </c>
    </row>
    <row r="371" s="13" customFormat="1">
      <c r="A371" s="13"/>
      <c r="B371" s="262"/>
      <c r="C371" s="263"/>
      <c r="D371" s="240" t="s">
        <v>1205</v>
      </c>
      <c r="E371" s="264" t="s">
        <v>1</v>
      </c>
      <c r="F371" s="265" t="s">
        <v>1443</v>
      </c>
      <c r="G371" s="263"/>
      <c r="H371" s="266">
        <v>49.590000000000003</v>
      </c>
      <c r="I371" s="267"/>
      <c r="J371" s="263"/>
      <c r="K371" s="263"/>
      <c r="L371" s="268"/>
      <c r="M371" s="269"/>
      <c r="N371" s="270"/>
      <c r="O371" s="270"/>
      <c r="P371" s="270"/>
      <c r="Q371" s="270"/>
      <c r="R371" s="270"/>
      <c r="S371" s="270"/>
      <c r="T371" s="271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72" t="s">
        <v>1205</v>
      </c>
      <c r="AU371" s="272" t="s">
        <v>85</v>
      </c>
      <c r="AV371" s="13" t="s">
        <v>85</v>
      </c>
      <c r="AW371" s="13" t="s">
        <v>33</v>
      </c>
      <c r="AX371" s="13" t="s">
        <v>76</v>
      </c>
      <c r="AY371" s="272" t="s">
        <v>181</v>
      </c>
    </row>
    <row r="372" s="13" customFormat="1">
      <c r="A372" s="13"/>
      <c r="B372" s="262"/>
      <c r="C372" s="263"/>
      <c r="D372" s="240" t="s">
        <v>1205</v>
      </c>
      <c r="E372" s="264" t="s">
        <v>1</v>
      </c>
      <c r="F372" s="265" t="s">
        <v>1444</v>
      </c>
      <c r="G372" s="263"/>
      <c r="H372" s="266">
        <v>21.600000000000001</v>
      </c>
      <c r="I372" s="267"/>
      <c r="J372" s="263"/>
      <c r="K372" s="263"/>
      <c r="L372" s="268"/>
      <c r="M372" s="269"/>
      <c r="N372" s="270"/>
      <c r="O372" s="270"/>
      <c r="P372" s="270"/>
      <c r="Q372" s="270"/>
      <c r="R372" s="270"/>
      <c r="S372" s="270"/>
      <c r="T372" s="271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72" t="s">
        <v>1205</v>
      </c>
      <c r="AU372" s="272" t="s">
        <v>85</v>
      </c>
      <c r="AV372" s="13" t="s">
        <v>85</v>
      </c>
      <c r="AW372" s="13" t="s">
        <v>33</v>
      </c>
      <c r="AX372" s="13" t="s">
        <v>76</v>
      </c>
      <c r="AY372" s="272" t="s">
        <v>181</v>
      </c>
    </row>
    <row r="373" s="13" customFormat="1">
      <c r="A373" s="13"/>
      <c r="B373" s="262"/>
      <c r="C373" s="263"/>
      <c r="D373" s="240" t="s">
        <v>1205</v>
      </c>
      <c r="E373" s="264" t="s">
        <v>1</v>
      </c>
      <c r="F373" s="265" t="s">
        <v>1445</v>
      </c>
      <c r="G373" s="263"/>
      <c r="H373" s="266">
        <v>20.399999999999999</v>
      </c>
      <c r="I373" s="267"/>
      <c r="J373" s="263"/>
      <c r="K373" s="263"/>
      <c r="L373" s="268"/>
      <c r="M373" s="269"/>
      <c r="N373" s="270"/>
      <c r="O373" s="270"/>
      <c r="P373" s="270"/>
      <c r="Q373" s="270"/>
      <c r="R373" s="270"/>
      <c r="S373" s="270"/>
      <c r="T373" s="271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72" t="s">
        <v>1205</v>
      </c>
      <c r="AU373" s="272" t="s">
        <v>85</v>
      </c>
      <c r="AV373" s="13" t="s">
        <v>85</v>
      </c>
      <c r="AW373" s="13" t="s">
        <v>33</v>
      </c>
      <c r="AX373" s="13" t="s">
        <v>76</v>
      </c>
      <c r="AY373" s="272" t="s">
        <v>181</v>
      </c>
    </row>
    <row r="374" s="14" customFormat="1">
      <c r="A374" s="14"/>
      <c r="B374" s="273"/>
      <c r="C374" s="274"/>
      <c r="D374" s="240" t="s">
        <v>1205</v>
      </c>
      <c r="E374" s="275" t="s">
        <v>1</v>
      </c>
      <c r="F374" s="276" t="s">
        <v>1446</v>
      </c>
      <c r="G374" s="274"/>
      <c r="H374" s="275" t="s">
        <v>1</v>
      </c>
      <c r="I374" s="277"/>
      <c r="J374" s="274"/>
      <c r="K374" s="274"/>
      <c r="L374" s="278"/>
      <c r="M374" s="279"/>
      <c r="N374" s="280"/>
      <c r="O374" s="280"/>
      <c r="P374" s="280"/>
      <c r="Q374" s="280"/>
      <c r="R374" s="280"/>
      <c r="S374" s="280"/>
      <c r="T374" s="281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82" t="s">
        <v>1205</v>
      </c>
      <c r="AU374" s="282" t="s">
        <v>85</v>
      </c>
      <c r="AV374" s="14" t="s">
        <v>83</v>
      </c>
      <c r="AW374" s="14" t="s">
        <v>33</v>
      </c>
      <c r="AX374" s="14" t="s">
        <v>76</v>
      </c>
      <c r="AY374" s="282" t="s">
        <v>181</v>
      </c>
    </row>
    <row r="375" s="15" customFormat="1">
      <c r="A375" s="15"/>
      <c r="B375" s="283"/>
      <c r="C375" s="284"/>
      <c r="D375" s="240" t="s">
        <v>1205</v>
      </c>
      <c r="E375" s="285" t="s">
        <v>1</v>
      </c>
      <c r="F375" s="286" t="s">
        <v>1219</v>
      </c>
      <c r="G375" s="284"/>
      <c r="H375" s="287">
        <v>168.78</v>
      </c>
      <c r="I375" s="288"/>
      <c r="J375" s="284"/>
      <c r="K375" s="284"/>
      <c r="L375" s="289"/>
      <c r="M375" s="290"/>
      <c r="N375" s="291"/>
      <c r="O375" s="291"/>
      <c r="P375" s="291"/>
      <c r="Q375" s="291"/>
      <c r="R375" s="291"/>
      <c r="S375" s="291"/>
      <c r="T375" s="292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T375" s="293" t="s">
        <v>1205</v>
      </c>
      <c r="AU375" s="293" t="s">
        <v>85</v>
      </c>
      <c r="AV375" s="15" t="s">
        <v>200</v>
      </c>
      <c r="AW375" s="15" t="s">
        <v>33</v>
      </c>
      <c r="AX375" s="15" t="s">
        <v>83</v>
      </c>
      <c r="AY375" s="293" t="s">
        <v>181</v>
      </c>
    </row>
    <row r="376" s="2" customFormat="1" ht="37.8" customHeight="1">
      <c r="A376" s="39"/>
      <c r="B376" s="40"/>
      <c r="C376" s="245" t="s">
        <v>407</v>
      </c>
      <c r="D376" s="245" t="s">
        <v>191</v>
      </c>
      <c r="E376" s="246" t="s">
        <v>1447</v>
      </c>
      <c r="F376" s="247" t="s">
        <v>1448</v>
      </c>
      <c r="G376" s="248" t="s">
        <v>734</v>
      </c>
      <c r="H376" s="249">
        <v>331.80000000000001</v>
      </c>
      <c r="I376" s="250"/>
      <c r="J376" s="251">
        <f>ROUND(I376*H376,2)</f>
        <v>0</v>
      </c>
      <c r="K376" s="247" t="s">
        <v>1</v>
      </c>
      <c r="L376" s="45"/>
      <c r="M376" s="252" t="s">
        <v>1</v>
      </c>
      <c r="N376" s="253" t="s">
        <v>41</v>
      </c>
      <c r="O376" s="92"/>
      <c r="P376" s="236">
        <f>O376*H376</f>
        <v>0</v>
      </c>
      <c r="Q376" s="236">
        <v>0.030300000000000001</v>
      </c>
      <c r="R376" s="236">
        <f>Q376*H376</f>
        <v>10.05354</v>
      </c>
      <c r="S376" s="236">
        <v>0</v>
      </c>
      <c r="T376" s="237">
        <f>S376*H376</f>
        <v>0</v>
      </c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R376" s="238" t="s">
        <v>200</v>
      </c>
      <c r="AT376" s="238" t="s">
        <v>191</v>
      </c>
      <c r="AU376" s="238" t="s">
        <v>85</v>
      </c>
      <c r="AY376" s="18" t="s">
        <v>181</v>
      </c>
      <c r="BE376" s="239">
        <f>IF(N376="základní",J376,0)</f>
        <v>0</v>
      </c>
      <c r="BF376" s="239">
        <f>IF(N376="snížená",J376,0)</f>
        <v>0</v>
      </c>
      <c r="BG376" s="239">
        <f>IF(N376="zákl. přenesená",J376,0)</f>
        <v>0</v>
      </c>
      <c r="BH376" s="239">
        <f>IF(N376="sníž. přenesená",J376,0)</f>
        <v>0</v>
      </c>
      <c r="BI376" s="239">
        <f>IF(N376="nulová",J376,0)</f>
        <v>0</v>
      </c>
      <c r="BJ376" s="18" t="s">
        <v>83</v>
      </c>
      <c r="BK376" s="239">
        <f>ROUND(I376*H376,2)</f>
        <v>0</v>
      </c>
      <c r="BL376" s="18" t="s">
        <v>200</v>
      </c>
      <c r="BM376" s="238" t="s">
        <v>1449</v>
      </c>
    </row>
    <row r="377" s="2" customFormat="1">
      <c r="A377" s="39"/>
      <c r="B377" s="40"/>
      <c r="C377" s="41"/>
      <c r="D377" s="240" t="s">
        <v>190</v>
      </c>
      <c r="E377" s="41"/>
      <c r="F377" s="241" t="s">
        <v>1448</v>
      </c>
      <c r="G377" s="41"/>
      <c r="H377" s="41"/>
      <c r="I377" s="242"/>
      <c r="J377" s="41"/>
      <c r="K377" s="41"/>
      <c r="L377" s="45"/>
      <c r="M377" s="243"/>
      <c r="N377" s="244"/>
      <c r="O377" s="92"/>
      <c r="P377" s="92"/>
      <c r="Q377" s="92"/>
      <c r="R377" s="92"/>
      <c r="S377" s="92"/>
      <c r="T377" s="93"/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T377" s="18" t="s">
        <v>190</v>
      </c>
      <c r="AU377" s="18" t="s">
        <v>85</v>
      </c>
    </row>
    <row r="378" s="13" customFormat="1">
      <c r="A378" s="13"/>
      <c r="B378" s="262"/>
      <c r="C378" s="263"/>
      <c r="D378" s="240" t="s">
        <v>1205</v>
      </c>
      <c r="E378" s="264" t="s">
        <v>1</v>
      </c>
      <c r="F378" s="265" t="s">
        <v>1450</v>
      </c>
      <c r="G378" s="263"/>
      <c r="H378" s="266">
        <v>177.30000000000001</v>
      </c>
      <c r="I378" s="267"/>
      <c r="J378" s="263"/>
      <c r="K378" s="263"/>
      <c r="L378" s="268"/>
      <c r="M378" s="269"/>
      <c r="N378" s="270"/>
      <c r="O378" s="270"/>
      <c r="P378" s="270"/>
      <c r="Q378" s="270"/>
      <c r="R378" s="270"/>
      <c r="S378" s="270"/>
      <c r="T378" s="271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72" t="s">
        <v>1205</v>
      </c>
      <c r="AU378" s="272" t="s">
        <v>85</v>
      </c>
      <c r="AV378" s="13" t="s">
        <v>85</v>
      </c>
      <c r="AW378" s="13" t="s">
        <v>33</v>
      </c>
      <c r="AX378" s="13" t="s">
        <v>76</v>
      </c>
      <c r="AY378" s="272" t="s">
        <v>181</v>
      </c>
    </row>
    <row r="379" s="13" customFormat="1">
      <c r="A379" s="13"/>
      <c r="B379" s="262"/>
      <c r="C379" s="263"/>
      <c r="D379" s="240" t="s">
        <v>1205</v>
      </c>
      <c r="E379" s="264" t="s">
        <v>1</v>
      </c>
      <c r="F379" s="265" t="s">
        <v>1451</v>
      </c>
      <c r="G379" s="263"/>
      <c r="H379" s="266">
        <v>154.5</v>
      </c>
      <c r="I379" s="267"/>
      <c r="J379" s="263"/>
      <c r="K379" s="263"/>
      <c r="L379" s="268"/>
      <c r="M379" s="269"/>
      <c r="N379" s="270"/>
      <c r="O379" s="270"/>
      <c r="P379" s="270"/>
      <c r="Q379" s="270"/>
      <c r="R379" s="270"/>
      <c r="S379" s="270"/>
      <c r="T379" s="271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72" t="s">
        <v>1205</v>
      </c>
      <c r="AU379" s="272" t="s">
        <v>85</v>
      </c>
      <c r="AV379" s="13" t="s">
        <v>85</v>
      </c>
      <c r="AW379" s="13" t="s">
        <v>33</v>
      </c>
      <c r="AX379" s="13" t="s">
        <v>76</v>
      </c>
      <c r="AY379" s="272" t="s">
        <v>181</v>
      </c>
    </row>
    <row r="380" s="15" customFormat="1">
      <c r="A380" s="15"/>
      <c r="B380" s="283"/>
      <c r="C380" s="284"/>
      <c r="D380" s="240" t="s">
        <v>1205</v>
      </c>
      <c r="E380" s="285" t="s">
        <v>1</v>
      </c>
      <c r="F380" s="286" t="s">
        <v>1219</v>
      </c>
      <c r="G380" s="284"/>
      <c r="H380" s="287">
        <v>331.80000000000001</v>
      </c>
      <c r="I380" s="288"/>
      <c r="J380" s="284"/>
      <c r="K380" s="284"/>
      <c r="L380" s="289"/>
      <c r="M380" s="290"/>
      <c r="N380" s="291"/>
      <c r="O380" s="291"/>
      <c r="P380" s="291"/>
      <c r="Q380" s="291"/>
      <c r="R380" s="291"/>
      <c r="S380" s="291"/>
      <c r="T380" s="292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T380" s="293" t="s">
        <v>1205</v>
      </c>
      <c r="AU380" s="293" t="s">
        <v>85</v>
      </c>
      <c r="AV380" s="15" t="s">
        <v>200</v>
      </c>
      <c r="AW380" s="15" t="s">
        <v>33</v>
      </c>
      <c r="AX380" s="15" t="s">
        <v>83</v>
      </c>
      <c r="AY380" s="293" t="s">
        <v>181</v>
      </c>
    </row>
    <row r="381" s="2" customFormat="1" ht="24.15" customHeight="1">
      <c r="A381" s="39"/>
      <c r="B381" s="40"/>
      <c r="C381" s="245" t="s">
        <v>412</v>
      </c>
      <c r="D381" s="245" t="s">
        <v>191</v>
      </c>
      <c r="E381" s="246" t="s">
        <v>1452</v>
      </c>
      <c r="F381" s="247" t="s">
        <v>1453</v>
      </c>
      <c r="G381" s="248" t="s">
        <v>734</v>
      </c>
      <c r="H381" s="249">
        <v>141.559</v>
      </c>
      <c r="I381" s="250"/>
      <c r="J381" s="251">
        <f>ROUND(I381*H381,2)</f>
        <v>0</v>
      </c>
      <c r="K381" s="247" t="s">
        <v>1</v>
      </c>
      <c r="L381" s="45"/>
      <c r="M381" s="252" t="s">
        <v>1</v>
      </c>
      <c r="N381" s="253" t="s">
        <v>41</v>
      </c>
      <c r="O381" s="92"/>
      <c r="P381" s="236">
        <f>O381*H381</f>
        <v>0</v>
      </c>
      <c r="Q381" s="236">
        <v>0.0030000000000000001</v>
      </c>
      <c r="R381" s="236">
        <f>Q381*H381</f>
        <v>0.42467700000000003</v>
      </c>
      <c r="S381" s="236">
        <v>0</v>
      </c>
      <c r="T381" s="237">
        <f>S381*H381</f>
        <v>0</v>
      </c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R381" s="238" t="s">
        <v>200</v>
      </c>
      <c r="AT381" s="238" t="s">
        <v>191</v>
      </c>
      <c r="AU381" s="238" t="s">
        <v>85</v>
      </c>
      <c r="AY381" s="18" t="s">
        <v>181</v>
      </c>
      <c r="BE381" s="239">
        <f>IF(N381="základní",J381,0)</f>
        <v>0</v>
      </c>
      <c r="BF381" s="239">
        <f>IF(N381="snížená",J381,0)</f>
        <v>0</v>
      </c>
      <c r="BG381" s="239">
        <f>IF(N381="zákl. přenesená",J381,0)</f>
        <v>0</v>
      </c>
      <c r="BH381" s="239">
        <f>IF(N381="sníž. přenesená",J381,0)</f>
        <v>0</v>
      </c>
      <c r="BI381" s="239">
        <f>IF(N381="nulová",J381,0)</f>
        <v>0</v>
      </c>
      <c r="BJ381" s="18" t="s">
        <v>83</v>
      </c>
      <c r="BK381" s="239">
        <f>ROUND(I381*H381,2)</f>
        <v>0</v>
      </c>
      <c r="BL381" s="18" t="s">
        <v>200</v>
      </c>
      <c r="BM381" s="238" t="s">
        <v>1454</v>
      </c>
    </row>
    <row r="382" s="2" customFormat="1">
      <c r="A382" s="39"/>
      <c r="B382" s="40"/>
      <c r="C382" s="41"/>
      <c r="D382" s="240" t="s">
        <v>190</v>
      </c>
      <c r="E382" s="41"/>
      <c r="F382" s="241" t="s">
        <v>1453</v>
      </c>
      <c r="G382" s="41"/>
      <c r="H382" s="41"/>
      <c r="I382" s="242"/>
      <c r="J382" s="41"/>
      <c r="K382" s="41"/>
      <c r="L382" s="45"/>
      <c r="M382" s="243"/>
      <c r="N382" s="244"/>
      <c r="O382" s="92"/>
      <c r="P382" s="92"/>
      <c r="Q382" s="92"/>
      <c r="R382" s="92"/>
      <c r="S382" s="92"/>
      <c r="T382" s="93"/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T382" s="18" t="s">
        <v>190</v>
      </c>
      <c r="AU382" s="18" t="s">
        <v>85</v>
      </c>
    </row>
    <row r="383" s="14" customFormat="1">
      <c r="A383" s="14"/>
      <c r="B383" s="273"/>
      <c r="C383" s="274"/>
      <c r="D383" s="240" t="s">
        <v>1205</v>
      </c>
      <c r="E383" s="275" t="s">
        <v>1</v>
      </c>
      <c r="F383" s="276" t="s">
        <v>1270</v>
      </c>
      <c r="G383" s="274"/>
      <c r="H383" s="275" t="s">
        <v>1</v>
      </c>
      <c r="I383" s="277"/>
      <c r="J383" s="274"/>
      <c r="K383" s="274"/>
      <c r="L383" s="278"/>
      <c r="M383" s="279"/>
      <c r="N383" s="280"/>
      <c r="O383" s="280"/>
      <c r="P383" s="280"/>
      <c r="Q383" s="280"/>
      <c r="R383" s="280"/>
      <c r="S383" s="280"/>
      <c r="T383" s="281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82" t="s">
        <v>1205</v>
      </c>
      <c r="AU383" s="282" t="s">
        <v>85</v>
      </c>
      <c r="AV383" s="14" t="s">
        <v>83</v>
      </c>
      <c r="AW383" s="14" t="s">
        <v>33</v>
      </c>
      <c r="AX383" s="14" t="s">
        <v>76</v>
      </c>
      <c r="AY383" s="282" t="s">
        <v>181</v>
      </c>
    </row>
    <row r="384" s="13" customFormat="1">
      <c r="A384" s="13"/>
      <c r="B384" s="262"/>
      <c r="C384" s="263"/>
      <c r="D384" s="240" t="s">
        <v>1205</v>
      </c>
      <c r="E384" s="264" t="s">
        <v>1</v>
      </c>
      <c r="F384" s="265" t="s">
        <v>1455</v>
      </c>
      <c r="G384" s="263"/>
      <c r="H384" s="266">
        <v>50.627000000000002</v>
      </c>
      <c r="I384" s="267"/>
      <c r="J384" s="263"/>
      <c r="K384" s="263"/>
      <c r="L384" s="268"/>
      <c r="M384" s="269"/>
      <c r="N384" s="270"/>
      <c r="O384" s="270"/>
      <c r="P384" s="270"/>
      <c r="Q384" s="270"/>
      <c r="R384" s="270"/>
      <c r="S384" s="270"/>
      <c r="T384" s="271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72" t="s">
        <v>1205</v>
      </c>
      <c r="AU384" s="272" t="s">
        <v>85</v>
      </c>
      <c r="AV384" s="13" t="s">
        <v>85</v>
      </c>
      <c r="AW384" s="13" t="s">
        <v>33</v>
      </c>
      <c r="AX384" s="13" t="s">
        <v>76</v>
      </c>
      <c r="AY384" s="272" t="s">
        <v>181</v>
      </c>
    </row>
    <row r="385" s="13" customFormat="1">
      <c r="A385" s="13"/>
      <c r="B385" s="262"/>
      <c r="C385" s="263"/>
      <c r="D385" s="240" t="s">
        <v>1205</v>
      </c>
      <c r="E385" s="264" t="s">
        <v>1</v>
      </c>
      <c r="F385" s="265" t="s">
        <v>1456</v>
      </c>
      <c r="G385" s="263"/>
      <c r="H385" s="266">
        <v>56.531999999999996</v>
      </c>
      <c r="I385" s="267"/>
      <c r="J385" s="263"/>
      <c r="K385" s="263"/>
      <c r="L385" s="268"/>
      <c r="M385" s="269"/>
      <c r="N385" s="270"/>
      <c r="O385" s="270"/>
      <c r="P385" s="270"/>
      <c r="Q385" s="270"/>
      <c r="R385" s="270"/>
      <c r="S385" s="270"/>
      <c r="T385" s="271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72" t="s">
        <v>1205</v>
      </c>
      <c r="AU385" s="272" t="s">
        <v>85</v>
      </c>
      <c r="AV385" s="13" t="s">
        <v>85</v>
      </c>
      <c r="AW385" s="13" t="s">
        <v>33</v>
      </c>
      <c r="AX385" s="13" t="s">
        <v>76</v>
      </c>
      <c r="AY385" s="272" t="s">
        <v>181</v>
      </c>
    </row>
    <row r="386" s="13" customFormat="1">
      <c r="A386" s="13"/>
      <c r="B386" s="262"/>
      <c r="C386" s="263"/>
      <c r="D386" s="240" t="s">
        <v>1205</v>
      </c>
      <c r="E386" s="264" t="s">
        <v>1</v>
      </c>
      <c r="F386" s="265" t="s">
        <v>1457</v>
      </c>
      <c r="G386" s="263"/>
      <c r="H386" s="266">
        <v>17.199999999999999</v>
      </c>
      <c r="I386" s="267"/>
      <c r="J386" s="263"/>
      <c r="K386" s="263"/>
      <c r="L386" s="268"/>
      <c r="M386" s="269"/>
      <c r="N386" s="270"/>
      <c r="O386" s="270"/>
      <c r="P386" s="270"/>
      <c r="Q386" s="270"/>
      <c r="R386" s="270"/>
      <c r="S386" s="270"/>
      <c r="T386" s="271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72" t="s">
        <v>1205</v>
      </c>
      <c r="AU386" s="272" t="s">
        <v>85</v>
      </c>
      <c r="AV386" s="13" t="s">
        <v>85</v>
      </c>
      <c r="AW386" s="13" t="s">
        <v>33</v>
      </c>
      <c r="AX386" s="13" t="s">
        <v>76</v>
      </c>
      <c r="AY386" s="272" t="s">
        <v>181</v>
      </c>
    </row>
    <row r="387" s="13" customFormat="1">
      <c r="A387" s="13"/>
      <c r="B387" s="262"/>
      <c r="C387" s="263"/>
      <c r="D387" s="240" t="s">
        <v>1205</v>
      </c>
      <c r="E387" s="264" t="s">
        <v>1</v>
      </c>
      <c r="F387" s="265" t="s">
        <v>1458</v>
      </c>
      <c r="G387" s="263"/>
      <c r="H387" s="266">
        <v>17.199999999999999</v>
      </c>
      <c r="I387" s="267"/>
      <c r="J387" s="263"/>
      <c r="K387" s="263"/>
      <c r="L387" s="268"/>
      <c r="M387" s="269"/>
      <c r="N387" s="270"/>
      <c r="O387" s="270"/>
      <c r="P387" s="270"/>
      <c r="Q387" s="270"/>
      <c r="R387" s="270"/>
      <c r="S387" s="270"/>
      <c r="T387" s="271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72" t="s">
        <v>1205</v>
      </c>
      <c r="AU387" s="272" t="s">
        <v>85</v>
      </c>
      <c r="AV387" s="13" t="s">
        <v>85</v>
      </c>
      <c r="AW387" s="13" t="s">
        <v>33</v>
      </c>
      <c r="AX387" s="13" t="s">
        <v>76</v>
      </c>
      <c r="AY387" s="272" t="s">
        <v>181</v>
      </c>
    </row>
    <row r="388" s="15" customFormat="1">
      <c r="A388" s="15"/>
      <c r="B388" s="283"/>
      <c r="C388" s="284"/>
      <c r="D388" s="240" t="s">
        <v>1205</v>
      </c>
      <c r="E388" s="285" t="s">
        <v>1</v>
      </c>
      <c r="F388" s="286" t="s">
        <v>1219</v>
      </c>
      <c r="G388" s="284"/>
      <c r="H388" s="287">
        <v>141.559</v>
      </c>
      <c r="I388" s="288"/>
      <c r="J388" s="284"/>
      <c r="K388" s="284"/>
      <c r="L388" s="289"/>
      <c r="M388" s="290"/>
      <c r="N388" s="291"/>
      <c r="O388" s="291"/>
      <c r="P388" s="291"/>
      <c r="Q388" s="291"/>
      <c r="R388" s="291"/>
      <c r="S388" s="291"/>
      <c r="T388" s="292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T388" s="293" t="s">
        <v>1205</v>
      </c>
      <c r="AU388" s="293" t="s">
        <v>85</v>
      </c>
      <c r="AV388" s="15" t="s">
        <v>200</v>
      </c>
      <c r="AW388" s="15" t="s">
        <v>33</v>
      </c>
      <c r="AX388" s="15" t="s">
        <v>83</v>
      </c>
      <c r="AY388" s="293" t="s">
        <v>181</v>
      </c>
    </row>
    <row r="389" s="2" customFormat="1" ht="24.15" customHeight="1">
      <c r="A389" s="39"/>
      <c r="B389" s="40"/>
      <c r="C389" s="245" t="s">
        <v>416</v>
      </c>
      <c r="D389" s="245" t="s">
        <v>191</v>
      </c>
      <c r="E389" s="246" t="s">
        <v>1459</v>
      </c>
      <c r="F389" s="247" t="s">
        <v>1460</v>
      </c>
      <c r="G389" s="248" t="s">
        <v>217</v>
      </c>
      <c r="H389" s="249">
        <v>70</v>
      </c>
      <c r="I389" s="250"/>
      <c r="J389" s="251">
        <f>ROUND(I389*H389,2)</f>
        <v>0</v>
      </c>
      <c r="K389" s="247" t="s">
        <v>1</v>
      </c>
      <c r="L389" s="45"/>
      <c r="M389" s="252" t="s">
        <v>1</v>
      </c>
      <c r="N389" s="253" t="s">
        <v>41</v>
      </c>
      <c r="O389" s="92"/>
      <c r="P389" s="236">
        <f>O389*H389</f>
        <v>0</v>
      </c>
      <c r="Q389" s="236">
        <v>0.0015</v>
      </c>
      <c r="R389" s="236">
        <f>Q389*H389</f>
        <v>0.105</v>
      </c>
      <c r="S389" s="236">
        <v>0</v>
      </c>
      <c r="T389" s="237">
        <f>S389*H389</f>
        <v>0</v>
      </c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R389" s="238" t="s">
        <v>200</v>
      </c>
      <c r="AT389" s="238" t="s">
        <v>191</v>
      </c>
      <c r="AU389" s="238" t="s">
        <v>85</v>
      </c>
      <c r="AY389" s="18" t="s">
        <v>181</v>
      </c>
      <c r="BE389" s="239">
        <f>IF(N389="základní",J389,0)</f>
        <v>0</v>
      </c>
      <c r="BF389" s="239">
        <f>IF(N389="snížená",J389,0)</f>
        <v>0</v>
      </c>
      <c r="BG389" s="239">
        <f>IF(N389="zákl. přenesená",J389,0)</f>
        <v>0</v>
      </c>
      <c r="BH389" s="239">
        <f>IF(N389="sníž. přenesená",J389,0)</f>
        <v>0</v>
      </c>
      <c r="BI389" s="239">
        <f>IF(N389="nulová",J389,0)</f>
        <v>0</v>
      </c>
      <c r="BJ389" s="18" t="s">
        <v>83</v>
      </c>
      <c r="BK389" s="239">
        <f>ROUND(I389*H389,2)</f>
        <v>0</v>
      </c>
      <c r="BL389" s="18" t="s">
        <v>200</v>
      </c>
      <c r="BM389" s="238" t="s">
        <v>1461</v>
      </c>
    </row>
    <row r="390" s="2" customFormat="1">
      <c r="A390" s="39"/>
      <c r="B390" s="40"/>
      <c r="C390" s="41"/>
      <c r="D390" s="240" t="s">
        <v>190</v>
      </c>
      <c r="E390" s="41"/>
      <c r="F390" s="241" t="s">
        <v>1460</v>
      </c>
      <c r="G390" s="41"/>
      <c r="H390" s="41"/>
      <c r="I390" s="242"/>
      <c r="J390" s="41"/>
      <c r="K390" s="41"/>
      <c r="L390" s="45"/>
      <c r="M390" s="243"/>
      <c r="N390" s="244"/>
      <c r="O390" s="92"/>
      <c r="P390" s="92"/>
      <c r="Q390" s="92"/>
      <c r="R390" s="92"/>
      <c r="S390" s="92"/>
      <c r="T390" s="93"/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T390" s="18" t="s">
        <v>190</v>
      </c>
      <c r="AU390" s="18" t="s">
        <v>85</v>
      </c>
    </row>
    <row r="391" s="13" customFormat="1">
      <c r="A391" s="13"/>
      <c r="B391" s="262"/>
      <c r="C391" s="263"/>
      <c r="D391" s="240" t="s">
        <v>1205</v>
      </c>
      <c r="E391" s="264" t="s">
        <v>1</v>
      </c>
      <c r="F391" s="265" t="s">
        <v>1462</v>
      </c>
      <c r="G391" s="263"/>
      <c r="H391" s="266">
        <v>70</v>
      </c>
      <c r="I391" s="267"/>
      <c r="J391" s="263"/>
      <c r="K391" s="263"/>
      <c r="L391" s="268"/>
      <c r="M391" s="269"/>
      <c r="N391" s="270"/>
      <c r="O391" s="270"/>
      <c r="P391" s="270"/>
      <c r="Q391" s="270"/>
      <c r="R391" s="270"/>
      <c r="S391" s="270"/>
      <c r="T391" s="271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72" t="s">
        <v>1205</v>
      </c>
      <c r="AU391" s="272" t="s">
        <v>85</v>
      </c>
      <c r="AV391" s="13" t="s">
        <v>85</v>
      </c>
      <c r="AW391" s="13" t="s">
        <v>33</v>
      </c>
      <c r="AX391" s="13" t="s">
        <v>83</v>
      </c>
      <c r="AY391" s="272" t="s">
        <v>181</v>
      </c>
    </row>
    <row r="392" s="2" customFormat="1" ht="24.15" customHeight="1">
      <c r="A392" s="39"/>
      <c r="B392" s="40"/>
      <c r="C392" s="245" t="s">
        <v>421</v>
      </c>
      <c r="D392" s="245" t="s">
        <v>191</v>
      </c>
      <c r="E392" s="246" t="s">
        <v>1463</v>
      </c>
      <c r="F392" s="247" t="s">
        <v>1464</v>
      </c>
      <c r="G392" s="248" t="s">
        <v>734</v>
      </c>
      <c r="H392" s="249">
        <v>7.7999999999999998</v>
      </c>
      <c r="I392" s="250"/>
      <c r="J392" s="251">
        <f>ROUND(I392*H392,2)</f>
        <v>0</v>
      </c>
      <c r="K392" s="247" t="s">
        <v>1</v>
      </c>
      <c r="L392" s="45"/>
      <c r="M392" s="252" t="s">
        <v>1</v>
      </c>
      <c r="N392" s="253" t="s">
        <v>41</v>
      </c>
      <c r="O392" s="92"/>
      <c r="P392" s="236">
        <f>O392*H392</f>
        <v>0</v>
      </c>
      <c r="Q392" s="236">
        <v>0.00022000000000000001</v>
      </c>
      <c r="R392" s="236">
        <f>Q392*H392</f>
        <v>0.0017160000000000001</v>
      </c>
      <c r="S392" s="236">
        <v>0</v>
      </c>
      <c r="T392" s="237">
        <f>S392*H392</f>
        <v>0</v>
      </c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R392" s="238" t="s">
        <v>200</v>
      </c>
      <c r="AT392" s="238" t="s">
        <v>191</v>
      </c>
      <c r="AU392" s="238" t="s">
        <v>85</v>
      </c>
      <c r="AY392" s="18" t="s">
        <v>181</v>
      </c>
      <c r="BE392" s="239">
        <f>IF(N392="základní",J392,0)</f>
        <v>0</v>
      </c>
      <c r="BF392" s="239">
        <f>IF(N392="snížená",J392,0)</f>
        <v>0</v>
      </c>
      <c r="BG392" s="239">
        <f>IF(N392="zákl. přenesená",J392,0)</f>
        <v>0</v>
      </c>
      <c r="BH392" s="239">
        <f>IF(N392="sníž. přenesená",J392,0)</f>
        <v>0</v>
      </c>
      <c r="BI392" s="239">
        <f>IF(N392="nulová",J392,0)</f>
        <v>0</v>
      </c>
      <c r="BJ392" s="18" t="s">
        <v>83</v>
      </c>
      <c r="BK392" s="239">
        <f>ROUND(I392*H392,2)</f>
        <v>0</v>
      </c>
      <c r="BL392" s="18" t="s">
        <v>200</v>
      </c>
      <c r="BM392" s="238" t="s">
        <v>1465</v>
      </c>
    </row>
    <row r="393" s="2" customFormat="1">
      <c r="A393" s="39"/>
      <c r="B393" s="40"/>
      <c r="C393" s="41"/>
      <c r="D393" s="240" t="s">
        <v>190</v>
      </c>
      <c r="E393" s="41"/>
      <c r="F393" s="241" t="s">
        <v>1464</v>
      </c>
      <c r="G393" s="41"/>
      <c r="H393" s="41"/>
      <c r="I393" s="242"/>
      <c r="J393" s="41"/>
      <c r="K393" s="41"/>
      <c r="L393" s="45"/>
      <c r="M393" s="243"/>
      <c r="N393" s="244"/>
      <c r="O393" s="92"/>
      <c r="P393" s="92"/>
      <c r="Q393" s="92"/>
      <c r="R393" s="92"/>
      <c r="S393" s="92"/>
      <c r="T393" s="93"/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T393" s="18" t="s">
        <v>190</v>
      </c>
      <c r="AU393" s="18" t="s">
        <v>85</v>
      </c>
    </row>
    <row r="394" s="13" customFormat="1">
      <c r="A394" s="13"/>
      <c r="B394" s="262"/>
      <c r="C394" s="263"/>
      <c r="D394" s="240" t="s">
        <v>1205</v>
      </c>
      <c r="E394" s="264" t="s">
        <v>1</v>
      </c>
      <c r="F394" s="265" t="s">
        <v>1466</v>
      </c>
      <c r="G394" s="263"/>
      <c r="H394" s="266">
        <v>7.7999999999999998</v>
      </c>
      <c r="I394" s="267"/>
      <c r="J394" s="263"/>
      <c r="K394" s="263"/>
      <c r="L394" s="268"/>
      <c r="M394" s="269"/>
      <c r="N394" s="270"/>
      <c r="O394" s="270"/>
      <c r="P394" s="270"/>
      <c r="Q394" s="270"/>
      <c r="R394" s="270"/>
      <c r="S394" s="270"/>
      <c r="T394" s="271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72" t="s">
        <v>1205</v>
      </c>
      <c r="AU394" s="272" t="s">
        <v>85</v>
      </c>
      <c r="AV394" s="13" t="s">
        <v>85</v>
      </c>
      <c r="AW394" s="13" t="s">
        <v>33</v>
      </c>
      <c r="AX394" s="13" t="s">
        <v>83</v>
      </c>
      <c r="AY394" s="272" t="s">
        <v>181</v>
      </c>
    </row>
    <row r="395" s="2" customFormat="1" ht="37.8" customHeight="1">
      <c r="A395" s="39"/>
      <c r="B395" s="40"/>
      <c r="C395" s="245" t="s">
        <v>426</v>
      </c>
      <c r="D395" s="245" t="s">
        <v>191</v>
      </c>
      <c r="E395" s="246" t="s">
        <v>1467</v>
      </c>
      <c r="F395" s="247" t="s">
        <v>1468</v>
      </c>
      <c r="G395" s="248" t="s">
        <v>734</v>
      </c>
      <c r="H395" s="249">
        <v>7.7999999999999998</v>
      </c>
      <c r="I395" s="250"/>
      <c r="J395" s="251">
        <f>ROUND(I395*H395,2)</f>
        <v>0</v>
      </c>
      <c r="K395" s="247" t="s">
        <v>1</v>
      </c>
      <c r="L395" s="45"/>
      <c r="M395" s="252" t="s">
        <v>1</v>
      </c>
      <c r="N395" s="253" t="s">
        <v>41</v>
      </c>
      <c r="O395" s="92"/>
      <c r="P395" s="236">
        <f>O395*H395</f>
        <v>0</v>
      </c>
      <c r="Q395" s="236">
        <v>0.0083499999999999998</v>
      </c>
      <c r="R395" s="236">
        <f>Q395*H395</f>
        <v>0.065129999999999993</v>
      </c>
      <c r="S395" s="236">
        <v>0</v>
      </c>
      <c r="T395" s="237">
        <f>S395*H395</f>
        <v>0</v>
      </c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R395" s="238" t="s">
        <v>200</v>
      </c>
      <c r="AT395" s="238" t="s">
        <v>191</v>
      </c>
      <c r="AU395" s="238" t="s">
        <v>85</v>
      </c>
      <c r="AY395" s="18" t="s">
        <v>181</v>
      </c>
      <c r="BE395" s="239">
        <f>IF(N395="základní",J395,0)</f>
        <v>0</v>
      </c>
      <c r="BF395" s="239">
        <f>IF(N395="snížená",J395,0)</f>
        <v>0</v>
      </c>
      <c r="BG395" s="239">
        <f>IF(N395="zákl. přenesená",J395,0)</f>
        <v>0</v>
      </c>
      <c r="BH395" s="239">
        <f>IF(N395="sníž. přenesená",J395,0)</f>
        <v>0</v>
      </c>
      <c r="BI395" s="239">
        <f>IF(N395="nulová",J395,0)</f>
        <v>0</v>
      </c>
      <c r="BJ395" s="18" t="s">
        <v>83</v>
      </c>
      <c r="BK395" s="239">
        <f>ROUND(I395*H395,2)</f>
        <v>0</v>
      </c>
      <c r="BL395" s="18" t="s">
        <v>200</v>
      </c>
      <c r="BM395" s="238" t="s">
        <v>1469</v>
      </c>
    </row>
    <row r="396" s="2" customFormat="1">
      <c r="A396" s="39"/>
      <c r="B396" s="40"/>
      <c r="C396" s="41"/>
      <c r="D396" s="240" t="s">
        <v>190</v>
      </c>
      <c r="E396" s="41"/>
      <c r="F396" s="241" t="s">
        <v>1468</v>
      </c>
      <c r="G396" s="41"/>
      <c r="H396" s="41"/>
      <c r="I396" s="242"/>
      <c r="J396" s="41"/>
      <c r="K396" s="41"/>
      <c r="L396" s="45"/>
      <c r="M396" s="243"/>
      <c r="N396" s="244"/>
      <c r="O396" s="92"/>
      <c r="P396" s="92"/>
      <c r="Q396" s="92"/>
      <c r="R396" s="92"/>
      <c r="S396" s="92"/>
      <c r="T396" s="93"/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T396" s="18" t="s">
        <v>190</v>
      </c>
      <c r="AU396" s="18" t="s">
        <v>85</v>
      </c>
    </row>
    <row r="397" s="13" customFormat="1">
      <c r="A397" s="13"/>
      <c r="B397" s="262"/>
      <c r="C397" s="263"/>
      <c r="D397" s="240" t="s">
        <v>1205</v>
      </c>
      <c r="E397" s="264" t="s">
        <v>1</v>
      </c>
      <c r="F397" s="265" t="s">
        <v>1466</v>
      </c>
      <c r="G397" s="263"/>
      <c r="H397" s="266">
        <v>7.7999999999999998</v>
      </c>
      <c r="I397" s="267"/>
      <c r="J397" s="263"/>
      <c r="K397" s="263"/>
      <c r="L397" s="268"/>
      <c r="M397" s="269"/>
      <c r="N397" s="270"/>
      <c r="O397" s="270"/>
      <c r="P397" s="270"/>
      <c r="Q397" s="270"/>
      <c r="R397" s="270"/>
      <c r="S397" s="270"/>
      <c r="T397" s="271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72" t="s">
        <v>1205</v>
      </c>
      <c r="AU397" s="272" t="s">
        <v>85</v>
      </c>
      <c r="AV397" s="13" t="s">
        <v>85</v>
      </c>
      <c r="AW397" s="13" t="s">
        <v>33</v>
      </c>
      <c r="AX397" s="13" t="s">
        <v>83</v>
      </c>
      <c r="AY397" s="272" t="s">
        <v>181</v>
      </c>
    </row>
    <row r="398" s="2" customFormat="1" ht="24.15" customHeight="1">
      <c r="A398" s="39"/>
      <c r="B398" s="40"/>
      <c r="C398" s="245" t="s">
        <v>431</v>
      </c>
      <c r="D398" s="245" t="s">
        <v>191</v>
      </c>
      <c r="E398" s="246" t="s">
        <v>1470</v>
      </c>
      <c r="F398" s="247" t="s">
        <v>1471</v>
      </c>
      <c r="G398" s="248" t="s">
        <v>734</v>
      </c>
      <c r="H398" s="249">
        <v>7.7999999999999998</v>
      </c>
      <c r="I398" s="250"/>
      <c r="J398" s="251">
        <f>ROUND(I398*H398,2)</f>
        <v>0</v>
      </c>
      <c r="K398" s="247" t="s">
        <v>1</v>
      </c>
      <c r="L398" s="45"/>
      <c r="M398" s="252" t="s">
        <v>1</v>
      </c>
      <c r="N398" s="253" t="s">
        <v>41</v>
      </c>
      <c r="O398" s="92"/>
      <c r="P398" s="236">
        <f>O398*H398</f>
        <v>0</v>
      </c>
      <c r="Q398" s="236">
        <v>0.0027499999999999998</v>
      </c>
      <c r="R398" s="236">
        <f>Q398*H398</f>
        <v>0.021449999999999997</v>
      </c>
      <c r="S398" s="236">
        <v>0</v>
      </c>
      <c r="T398" s="237">
        <f>S398*H398</f>
        <v>0</v>
      </c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R398" s="238" t="s">
        <v>200</v>
      </c>
      <c r="AT398" s="238" t="s">
        <v>191</v>
      </c>
      <c r="AU398" s="238" t="s">
        <v>85</v>
      </c>
      <c r="AY398" s="18" t="s">
        <v>181</v>
      </c>
      <c r="BE398" s="239">
        <f>IF(N398="základní",J398,0)</f>
        <v>0</v>
      </c>
      <c r="BF398" s="239">
        <f>IF(N398="snížená",J398,0)</f>
        <v>0</v>
      </c>
      <c r="BG398" s="239">
        <f>IF(N398="zákl. přenesená",J398,0)</f>
        <v>0</v>
      </c>
      <c r="BH398" s="239">
        <f>IF(N398="sníž. přenesená",J398,0)</f>
        <v>0</v>
      </c>
      <c r="BI398" s="239">
        <f>IF(N398="nulová",J398,0)</f>
        <v>0</v>
      </c>
      <c r="BJ398" s="18" t="s">
        <v>83</v>
      </c>
      <c r="BK398" s="239">
        <f>ROUND(I398*H398,2)</f>
        <v>0</v>
      </c>
      <c r="BL398" s="18" t="s">
        <v>200</v>
      </c>
      <c r="BM398" s="238" t="s">
        <v>1472</v>
      </c>
    </row>
    <row r="399" s="2" customFormat="1">
      <c r="A399" s="39"/>
      <c r="B399" s="40"/>
      <c r="C399" s="41"/>
      <c r="D399" s="240" t="s">
        <v>190</v>
      </c>
      <c r="E399" s="41"/>
      <c r="F399" s="241" t="s">
        <v>1471</v>
      </c>
      <c r="G399" s="41"/>
      <c r="H399" s="41"/>
      <c r="I399" s="242"/>
      <c r="J399" s="41"/>
      <c r="K399" s="41"/>
      <c r="L399" s="45"/>
      <c r="M399" s="243"/>
      <c r="N399" s="244"/>
      <c r="O399" s="92"/>
      <c r="P399" s="92"/>
      <c r="Q399" s="92"/>
      <c r="R399" s="92"/>
      <c r="S399" s="92"/>
      <c r="T399" s="93"/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T399" s="18" t="s">
        <v>190</v>
      </c>
      <c r="AU399" s="18" t="s">
        <v>85</v>
      </c>
    </row>
    <row r="400" s="2" customFormat="1" ht="33" customHeight="1">
      <c r="A400" s="39"/>
      <c r="B400" s="40"/>
      <c r="C400" s="245" t="s">
        <v>436</v>
      </c>
      <c r="D400" s="245" t="s">
        <v>191</v>
      </c>
      <c r="E400" s="246" t="s">
        <v>1473</v>
      </c>
      <c r="F400" s="247" t="s">
        <v>1474</v>
      </c>
      <c r="G400" s="248" t="s">
        <v>1209</v>
      </c>
      <c r="H400" s="249">
        <v>0.29999999999999999</v>
      </c>
      <c r="I400" s="250"/>
      <c r="J400" s="251">
        <f>ROUND(I400*H400,2)</f>
        <v>0</v>
      </c>
      <c r="K400" s="247" t="s">
        <v>1</v>
      </c>
      <c r="L400" s="45"/>
      <c r="M400" s="252" t="s">
        <v>1</v>
      </c>
      <c r="N400" s="253" t="s">
        <v>41</v>
      </c>
      <c r="O400" s="92"/>
      <c r="P400" s="236">
        <f>O400*H400</f>
        <v>0</v>
      </c>
      <c r="Q400" s="236">
        <v>2.3010199999999998</v>
      </c>
      <c r="R400" s="236">
        <f>Q400*H400</f>
        <v>0.69030599999999998</v>
      </c>
      <c r="S400" s="236">
        <v>0</v>
      </c>
      <c r="T400" s="237">
        <f>S400*H400</f>
        <v>0</v>
      </c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R400" s="238" t="s">
        <v>200</v>
      </c>
      <c r="AT400" s="238" t="s">
        <v>191</v>
      </c>
      <c r="AU400" s="238" t="s">
        <v>85</v>
      </c>
      <c r="AY400" s="18" t="s">
        <v>181</v>
      </c>
      <c r="BE400" s="239">
        <f>IF(N400="základní",J400,0)</f>
        <v>0</v>
      </c>
      <c r="BF400" s="239">
        <f>IF(N400="snížená",J400,0)</f>
        <v>0</v>
      </c>
      <c r="BG400" s="239">
        <f>IF(N400="zákl. přenesená",J400,0)</f>
        <v>0</v>
      </c>
      <c r="BH400" s="239">
        <f>IF(N400="sníž. přenesená",J400,0)</f>
        <v>0</v>
      </c>
      <c r="BI400" s="239">
        <f>IF(N400="nulová",J400,0)</f>
        <v>0</v>
      </c>
      <c r="BJ400" s="18" t="s">
        <v>83</v>
      </c>
      <c r="BK400" s="239">
        <f>ROUND(I400*H400,2)</f>
        <v>0</v>
      </c>
      <c r="BL400" s="18" t="s">
        <v>200</v>
      </c>
      <c r="BM400" s="238" t="s">
        <v>1475</v>
      </c>
    </row>
    <row r="401" s="2" customFormat="1">
      <c r="A401" s="39"/>
      <c r="B401" s="40"/>
      <c r="C401" s="41"/>
      <c r="D401" s="240" t="s">
        <v>190</v>
      </c>
      <c r="E401" s="41"/>
      <c r="F401" s="241" t="s">
        <v>1474</v>
      </c>
      <c r="G401" s="41"/>
      <c r="H401" s="41"/>
      <c r="I401" s="242"/>
      <c r="J401" s="41"/>
      <c r="K401" s="41"/>
      <c r="L401" s="45"/>
      <c r="M401" s="243"/>
      <c r="N401" s="244"/>
      <c r="O401" s="92"/>
      <c r="P401" s="92"/>
      <c r="Q401" s="92"/>
      <c r="R401" s="92"/>
      <c r="S401" s="92"/>
      <c r="T401" s="93"/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T401" s="18" t="s">
        <v>190</v>
      </c>
      <c r="AU401" s="18" t="s">
        <v>85</v>
      </c>
    </row>
    <row r="402" s="13" customFormat="1">
      <c r="A402" s="13"/>
      <c r="B402" s="262"/>
      <c r="C402" s="263"/>
      <c r="D402" s="240" t="s">
        <v>1205</v>
      </c>
      <c r="E402" s="264" t="s">
        <v>1</v>
      </c>
      <c r="F402" s="265" t="s">
        <v>1476</v>
      </c>
      <c r="G402" s="263"/>
      <c r="H402" s="266">
        <v>0.29999999999999999</v>
      </c>
      <c r="I402" s="267"/>
      <c r="J402" s="263"/>
      <c r="K402" s="263"/>
      <c r="L402" s="268"/>
      <c r="M402" s="269"/>
      <c r="N402" s="270"/>
      <c r="O402" s="270"/>
      <c r="P402" s="270"/>
      <c r="Q402" s="270"/>
      <c r="R402" s="270"/>
      <c r="S402" s="270"/>
      <c r="T402" s="271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72" t="s">
        <v>1205</v>
      </c>
      <c r="AU402" s="272" t="s">
        <v>85</v>
      </c>
      <c r="AV402" s="13" t="s">
        <v>85</v>
      </c>
      <c r="AW402" s="13" t="s">
        <v>33</v>
      </c>
      <c r="AX402" s="13" t="s">
        <v>83</v>
      </c>
      <c r="AY402" s="272" t="s">
        <v>181</v>
      </c>
    </row>
    <row r="403" s="2" customFormat="1" ht="33" customHeight="1">
      <c r="A403" s="39"/>
      <c r="B403" s="40"/>
      <c r="C403" s="245" t="s">
        <v>441</v>
      </c>
      <c r="D403" s="245" t="s">
        <v>191</v>
      </c>
      <c r="E403" s="246" t="s">
        <v>1477</v>
      </c>
      <c r="F403" s="247" t="s">
        <v>1478</v>
      </c>
      <c r="G403" s="248" t="s">
        <v>1209</v>
      </c>
      <c r="H403" s="249">
        <v>5.5</v>
      </c>
      <c r="I403" s="250"/>
      <c r="J403" s="251">
        <f>ROUND(I403*H403,2)</f>
        <v>0</v>
      </c>
      <c r="K403" s="247" t="s">
        <v>1</v>
      </c>
      <c r="L403" s="45"/>
      <c r="M403" s="252" t="s">
        <v>1</v>
      </c>
      <c r="N403" s="253" t="s">
        <v>41</v>
      </c>
      <c r="O403" s="92"/>
      <c r="P403" s="236">
        <f>O403*H403</f>
        <v>0</v>
      </c>
      <c r="Q403" s="236">
        <v>2.3010199999999998</v>
      </c>
      <c r="R403" s="236">
        <f>Q403*H403</f>
        <v>12.655609999999999</v>
      </c>
      <c r="S403" s="236">
        <v>0</v>
      </c>
      <c r="T403" s="237">
        <f>S403*H403</f>
        <v>0</v>
      </c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R403" s="238" t="s">
        <v>200</v>
      </c>
      <c r="AT403" s="238" t="s">
        <v>191</v>
      </c>
      <c r="AU403" s="238" t="s">
        <v>85</v>
      </c>
      <c r="AY403" s="18" t="s">
        <v>181</v>
      </c>
      <c r="BE403" s="239">
        <f>IF(N403="základní",J403,0)</f>
        <v>0</v>
      </c>
      <c r="BF403" s="239">
        <f>IF(N403="snížená",J403,0)</f>
        <v>0</v>
      </c>
      <c r="BG403" s="239">
        <f>IF(N403="zákl. přenesená",J403,0)</f>
        <v>0</v>
      </c>
      <c r="BH403" s="239">
        <f>IF(N403="sníž. přenesená",J403,0)</f>
        <v>0</v>
      </c>
      <c r="BI403" s="239">
        <f>IF(N403="nulová",J403,0)</f>
        <v>0</v>
      </c>
      <c r="BJ403" s="18" t="s">
        <v>83</v>
      </c>
      <c r="BK403" s="239">
        <f>ROUND(I403*H403,2)</f>
        <v>0</v>
      </c>
      <c r="BL403" s="18" t="s">
        <v>200</v>
      </c>
      <c r="BM403" s="238" t="s">
        <v>1479</v>
      </c>
    </row>
    <row r="404" s="2" customFormat="1">
      <c r="A404" s="39"/>
      <c r="B404" s="40"/>
      <c r="C404" s="41"/>
      <c r="D404" s="240" t="s">
        <v>190</v>
      </c>
      <c r="E404" s="41"/>
      <c r="F404" s="241" t="s">
        <v>1478</v>
      </c>
      <c r="G404" s="41"/>
      <c r="H404" s="41"/>
      <c r="I404" s="242"/>
      <c r="J404" s="41"/>
      <c r="K404" s="41"/>
      <c r="L404" s="45"/>
      <c r="M404" s="243"/>
      <c r="N404" s="244"/>
      <c r="O404" s="92"/>
      <c r="P404" s="92"/>
      <c r="Q404" s="92"/>
      <c r="R404" s="92"/>
      <c r="S404" s="92"/>
      <c r="T404" s="93"/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T404" s="18" t="s">
        <v>190</v>
      </c>
      <c r="AU404" s="18" t="s">
        <v>85</v>
      </c>
    </row>
    <row r="405" s="13" customFormat="1">
      <c r="A405" s="13"/>
      <c r="B405" s="262"/>
      <c r="C405" s="263"/>
      <c r="D405" s="240" t="s">
        <v>1205</v>
      </c>
      <c r="E405" s="264" t="s">
        <v>1</v>
      </c>
      <c r="F405" s="265" t="s">
        <v>1480</v>
      </c>
      <c r="G405" s="263"/>
      <c r="H405" s="266">
        <v>5.5</v>
      </c>
      <c r="I405" s="267"/>
      <c r="J405" s="263"/>
      <c r="K405" s="263"/>
      <c r="L405" s="268"/>
      <c r="M405" s="269"/>
      <c r="N405" s="270"/>
      <c r="O405" s="270"/>
      <c r="P405" s="270"/>
      <c r="Q405" s="270"/>
      <c r="R405" s="270"/>
      <c r="S405" s="270"/>
      <c r="T405" s="271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72" t="s">
        <v>1205</v>
      </c>
      <c r="AU405" s="272" t="s">
        <v>85</v>
      </c>
      <c r="AV405" s="13" t="s">
        <v>85</v>
      </c>
      <c r="AW405" s="13" t="s">
        <v>33</v>
      </c>
      <c r="AX405" s="13" t="s">
        <v>83</v>
      </c>
      <c r="AY405" s="272" t="s">
        <v>181</v>
      </c>
    </row>
    <row r="406" s="2" customFormat="1" ht="33" customHeight="1">
      <c r="A406" s="39"/>
      <c r="B406" s="40"/>
      <c r="C406" s="245" t="s">
        <v>445</v>
      </c>
      <c r="D406" s="245" t="s">
        <v>191</v>
      </c>
      <c r="E406" s="246" t="s">
        <v>1481</v>
      </c>
      <c r="F406" s="247" t="s">
        <v>1482</v>
      </c>
      <c r="G406" s="248" t="s">
        <v>1209</v>
      </c>
      <c r="H406" s="249">
        <v>5.5</v>
      </c>
      <c r="I406" s="250"/>
      <c r="J406" s="251">
        <f>ROUND(I406*H406,2)</f>
        <v>0</v>
      </c>
      <c r="K406" s="247" t="s">
        <v>1</v>
      </c>
      <c r="L406" s="45"/>
      <c r="M406" s="252" t="s">
        <v>1</v>
      </c>
      <c r="N406" s="253" t="s">
        <v>41</v>
      </c>
      <c r="O406" s="92"/>
      <c r="P406" s="236">
        <f>O406*H406</f>
        <v>0</v>
      </c>
      <c r="Q406" s="236">
        <v>0</v>
      </c>
      <c r="R406" s="236">
        <f>Q406*H406</f>
        <v>0</v>
      </c>
      <c r="S406" s="236">
        <v>0</v>
      </c>
      <c r="T406" s="237">
        <f>S406*H406</f>
        <v>0</v>
      </c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R406" s="238" t="s">
        <v>200</v>
      </c>
      <c r="AT406" s="238" t="s">
        <v>191</v>
      </c>
      <c r="AU406" s="238" t="s">
        <v>85</v>
      </c>
      <c r="AY406" s="18" t="s">
        <v>181</v>
      </c>
      <c r="BE406" s="239">
        <f>IF(N406="základní",J406,0)</f>
        <v>0</v>
      </c>
      <c r="BF406" s="239">
        <f>IF(N406="snížená",J406,0)</f>
        <v>0</v>
      </c>
      <c r="BG406" s="239">
        <f>IF(N406="zákl. přenesená",J406,0)</f>
        <v>0</v>
      </c>
      <c r="BH406" s="239">
        <f>IF(N406="sníž. přenesená",J406,0)</f>
        <v>0</v>
      </c>
      <c r="BI406" s="239">
        <f>IF(N406="nulová",J406,0)</f>
        <v>0</v>
      </c>
      <c r="BJ406" s="18" t="s">
        <v>83</v>
      </c>
      <c r="BK406" s="239">
        <f>ROUND(I406*H406,2)</f>
        <v>0</v>
      </c>
      <c r="BL406" s="18" t="s">
        <v>200</v>
      </c>
      <c r="BM406" s="238" t="s">
        <v>1483</v>
      </c>
    </row>
    <row r="407" s="2" customFormat="1">
      <c r="A407" s="39"/>
      <c r="B407" s="40"/>
      <c r="C407" s="41"/>
      <c r="D407" s="240" t="s">
        <v>190</v>
      </c>
      <c r="E407" s="41"/>
      <c r="F407" s="241" t="s">
        <v>1482</v>
      </c>
      <c r="G407" s="41"/>
      <c r="H407" s="41"/>
      <c r="I407" s="242"/>
      <c r="J407" s="41"/>
      <c r="K407" s="41"/>
      <c r="L407" s="45"/>
      <c r="M407" s="243"/>
      <c r="N407" s="244"/>
      <c r="O407" s="92"/>
      <c r="P407" s="92"/>
      <c r="Q407" s="92"/>
      <c r="R407" s="92"/>
      <c r="S407" s="92"/>
      <c r="T407" s="93"/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T407" s="18" t="s">
        <v>190</v>
      </c>
      <c r="AU407" s="18" t="s">
        <v>85</v>
      </c>
    </row>
    <row r="408" s="2" customFormat="1" ht="16.5" customHeight="1">
      <c r="A408" s="39"/>
      <c r="B408" s="40"/>
      <c r="C408" s="245" t="s">
        <v>450</v>
      </c>
      <c r="D408" s="245" t="s">
        <v>191</v>
      </c>
      <c r="E408" s="246" t="s">
        <v>1484</v>
      </c>
      <c r="F408" s="247" t="s">
        <v>1485</v>
      </c>
      <c r="G408" s="248" t="s">
        <v>868</v>
      </c>
      <c r="H408" s="249">
        <v>0.109</v>
      </c>
      <c r="I408" s="250"/>
      <c r="J408" s="251">
        <f>ROUND(I408*H408,2)</f>
        <v>0</v>
      </c>
      <c r="K408" s="247" t="s">
        <v>1</v>
      </c>
      <c r="L408" s="45"/>
      <c r="M408" s="252" t="s">
        <v>1</v>
      </c>
      <c r="N408" s="253" t="s">
        <v>41</v>
      </c>
      <c r="O408" s="92"/>
      <c r="P408" s="236">
        <f>O408*H408</f>
        <v>0</v>
      </c>
      <c r="Q408" s="236">
        <v>1.06277</v>
      </c>
      <c r="R408" s="236">
        <f>Q408*H408</f>
        <v>0.11584193</v>
      </c>
      <c r="S408" s="236">
        <v>0</v>
      </c>
      <c r="T408" s="237">
        <f>S408*H408</f>
        <v>0</v>
      </c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R408" s="238" t="s">
        <v>200</v>
      </c>
      <c r="AT408" s="238" t="s">
        <v>191</v>
      </c>
      <c r="AU408" s="238" t="s">
        <v>85</v>
      </c>
      <c r="AY408" s="18" t="s">
        <v>181</v>
      </c>
      <c r="BE408" s="239">
        <f>IF(N408="základní",J408,0)</f>
        <v>0</v>
      </c>
      <c r="BF408" s="239">
        <f>IF(N408="snížená",J408,0)</f>
        <v>0</v>
      </c>
      <c r="BG408" s="239">
        <f>IF(N408="zákl. přenesená",J408,0)</f>
        <v>0</v>
      </c>
      <c r="BH408" s="239">
        <f>IF(N408="sníž. přenesená",J408,0)</f>
        <v>0</v>
      </c>
      <c r="BI408" s="239">
        <f>IF(N408="nulová",J408,0)</f>
        <v>0</v>
      </c>
      <c r="BJ408" s="18" t="s">
        <v>83</v>
      </c>
      <c r="BK408" s="239">
        <f>ROUND(I408*H408,2)</f>
        <v>0</v>
      </c>
      <c r="BL408" s="18" t="s">
        <v>200</v>
      </c>
      <c r="BM408" s="238" t="s">
        <v>1486</v>
      </c>
    </row>
    <row r="409" s="2" customFormat="1">
      <c r="A409" s="39"/>
      <c r="B409" s="40"/>
      <c r="C409" s="41"/>
      <c r="D409" s="240" t="s">
        <v>190</v>
      </c>
      <c r="E409" s="41"/>
      <c r="F409" s="241" t="s">
        <v>1485</v>
      </c>
      <c r="G409" s="41"/>
      <c r="H409" s="41"/>
      <c r="I409" s="242"/>
      <c r="J409" s="41"/>
      <c r="K409" s="41"/>
      <c r="L409" s="45"/>
      <c r="M409" s="243"/>
      <c r="N409" s="244"/>
      <c r="O409" s="92"/>
      <c r="P409" s="92"/>
      <c r="Q409" s="92"/>
      <c r="R409" s="92"/>
      <c r="S409" s="92"/>
      <c r="T409" s="93"/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  <c r="AE409" s="39"/>
      <c r="AT409" s="18" t="s">
        <v>190</v>
      </c>
      <c r="AU409" s="18" t="s">
        <v>85</v>
      </c>
    </row>
    <row r="410" s="13" customFormat="1">
      <c r="A410" s="13"/>
      <c r="B410" s="262"/>
      <c r="C410" s="263"/>
      <c r="D410" s="240" t="s">
        <v>1205</v>
      </c>
      <c r="E410" s="264" t="s">
        <v>1</v>
      </c>
      <c r="F410" s="265" t="s">
        <v>1487</v>
      </c>
      <c r="G410" s="263"/>
      <c r="H410" s="266">
        <v>0.109</v>
      </c>
      <c r="I410" s="267"/>
      <c r="J410" s="263"/>
      <c r="K410" s="263"/>
      <c r="L410" s="268"/>
      <c r="M410" s="269"/>
      <c r="N410" s="270"/>
      <c r="O410" s="270"/>
      <c r="P410" s="270"/>
      <c r="Q410" s="270"/>
      <c r="R410" s="270"/>
      <c r="S410" s="270"/>
      <c r="T410" s="271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72" t="s">
        <v>1205</v>
      </c>
      <c r="AU410" s="272" t="s">
        <v>85</v>
      </c>
      <c r="AV410" s="13" t="s">
        <v>85</v>
      </c>
      <c r="AW410" s="13" t="s">
        <v>33</v>
      </c>
      <c r="AX410" s="13" t="s">
        <v>83</v>
      </c>
      <c r="AY410" s="272" t="s">
        <v>181</v>
      </c>
    </row>
    <row r="411" s="2" customFormat="1" ht="24.15" customHeight="1">
      <c r="A411" s="39"/>
      <c r="B411" s="40"/>
      <c r="C411" s="245" t="s">
        <v>454</v>
      </c>
      <c r="D411" s="245" t="s">
        <v>191</v>
      </c>
      <c r="E411" s="246" t="s">
        <v>1488</v>
      </c>
      <c r="F411" s="247" t="s">
        <v>1489</v>
      </c>
      <c r="G411" s="248" t="s">
        <v>734</v>
      </c>
      <c r="H411" s="249">
        <v>6</v>
      </c>
      <c r="I411" s="250"/>
      <c r="J411" s="251">
        <f>ROUND(I411*H411,2)</f>
        <v>0</v>
      </c>
      <c r="K411" s="247" t="s">
        <v>1</v>
      </c>
      <c r="L411" s="45"/>
      <c r="M411" s="252" t="s">
        <v>1</v>
      </c>
      <c r="N411" s="253" t="s">
        <v>41</v>
      </c>
      <c r="O411" s="92"/>
      <c r="P411" s="236">
        <f>O411*H411</f>
        <v>0</v>
      </c>
      <c r="Q411" s="236">
        <v>0.067320000000000005</v>
      </c>
      <c r="R411" s="236">
        <f>Q411*H411</f>
        <v>0.40392000000000006</v>
      </c>
      <c r="S411" s="236">
        <v>0</v>
      </c>
      <c r="T411" s="237">
        <f>S411*H411</f>
        <v>0</v>
      </c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R411" s="238" t="s">
        <v>200</v>
      </c>
      <c r="AT411" s="238" t="s">
        <v>191</v>
      </c>
      <c r="AU411" s="238" t="s">
        <v>85</v>
      </c>
      <c r="AY411" s="18" t="s">
        <v>181</v>
      </c>
      <c r="BE411" s="239">
        <f>IF(N411="základní",J411,0)</f>
        <v>0</v>
      </c>
      <c r="BF411" s="239">
        <f>IF(N411="snížená",J411,0)</f>
        <v>0</v>
      </c>
      <c r="BG411" s="239">
        <f>IF(N411="zákl. přenesená",J411,0)</f>
        <v>0</v>
      </c>
      <c r="BH411" s="239">
        <f>IF(N411="sníž. přenesená",J411,0)</f>
        <v>0</v>
      </c>
      <c r="BI411" s="239">
        <f>IF(N411="nulová",J411,0)</f>
        <v>0</v>
      </c>
      <c r="BJ411" s="18" t="s">
        <v>83</v>
      </c>
      <c r="BK411" s="239">
        <f>ROUND(I411*H411,2)</f>
        <v>0</v>
      </c>
      <c r="BL411" s="18" t="s">
        <v>200</v>
      </c>
      <c r="BM411" s="238" t="s">
        <v>1490</v>
      </c>
    </row>
    <row r="412" s="2" customFormat="1">
      <c r="A412" s="39"/>
      <c r="B412" s="40"/>
      <c r="C412" s="41"/>
      <c r="D412" s="240" t="s">
        <v>190</v>
      </c>
      <c r="E412" s="41"/>
      <c r="F412" s="241" t="s">
        <v>1489</v>
      </c>
      <c r="G412" s="41"/>
      <c r="H412" s="41"/>
      <c r="I412" s="242"/>
      <c r="J412" s="41"/>
      <c r="K412" s="41"/>
      <c r="L412" s="45"/>
      <c r="M412" s="243"/>
      <c r="N412" s="244"/>
      <c r="O412" s="92"/>
      <c r="P412" s="92"/>
      <c r="Q412" s="92"/>
      <c r="R412" s="92"/>
      <c r="S412" s="92"/>
      <c r="T412" s="93"/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T412" s="18" t="s">
        <v>190</v>
      </c>
      <c r="AU412" s="18" t="s">
        <v>85</v>
      </c>
    </row>
    <row r="413" s="13" customFormat="1">
      <c r="A413" s="13"/>
      <c r="B413" s="262"/>
      <c r="C413" s="263"/>
      <c r="D413" s="240" t="s">
        <v>1205</v>
      </c>
      <c r="E413" s="264" t="s">
        <v>1</v>
      </c>
      <c r="F413" s="265" t="s">
        <v>1491</v>
      </c>
      <c r="G413" s="263"/>
      <c r="H413" s="266">
        <v>6</v>
      </c>
      <c r="I413" s="267"/>
      <c r="J413" s="263"/>
      <c r="K413" s="263"/>
      <c r="L413" s="268"/>
      <c r="M413" s="269"/>
      <c r="N413" s="270"/>
      <c r="O413" s="270"/>
      <c r="P413" s="270"/>
      <c r="Q413" s="270"/>
      <c r="R413" s="270"/>
      <c r="S413" s="270"/>
      <c r="T413" s="271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72" t="s">
        <v>1205</v>
      </c>
      <c r="AU413" s="272" t="s">
        <v>85</v>
      </c>
      <c r="AV413" s="13" t="s">
        <v>85</v>
      </c>
      <c r="AW413" s="13" t="s">
        <v>33</v>
      </c>
      <c r="AX413" s="13" t="s">
        <v>83</v>
      </c>
      <c r="AY413" s="272" t="s">
        <v>181</v>
      </c>
    </row>
    <row r="414" s="2" customFormat="1" ht="24.15" customHeight="1">
      <c r="A414" s="39"/>
      <c r="B414" s="40"/>
      <c r="C414" s="245" t="s">
        <v>458</v>
      </c>
      <c r="D414" s="245" t="s">
        <v>191</v>
      </c>
      <c r="E414" s="246" t="s">
        <v>1492</v>
      </c>
      <c r="F414" s="247" t="s">
        <v>1493</v>
      </c>
      <c r="G414" s="248" t="s">
        <v>734</v>
      </c>
      <c r="H414" s="249">
        <v>30.699999999999999</v>
      </c>
      <c r="I414" s="250"/>
      <c r="J414" s="251">
        <f>ROUND(I414*H414,2)</f>
        <v>0</v>
      </c>
      <c r="K414" s="247" t="s">
        <v>1</v>
      </c>
      <c r="L414" s="45"/>
      <c r="M414" s="252" t="s">
        <v>1</v>
      </c>
      <c r="N414" s="253" t="s">
        <v>41</v>
      </c>
      <c r="O414" s="92"/>
      <c r="P414" s="236">
        <f>O414*H414</f>
        <v>0</v>
      </c>
      <c r="Q414" s="236">
        <v>0.078539999999999999</v>
      </c>
      <c r="R414" s="236">
        <f>Q414*H414</f>
        <v>2.411178</v>
      </c>
      <c r="S414" s="236">
        <v>0</v>
      </c>
      <c r="T414" s="237">
        <f>S414*H414</f>
        <v>0</v>
      </c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R414" s="238" t="s">
        <v>200</v>
      </c>
      <c r="AT414" s="238" t="s">
        <v>191</v>
      </c>
      <c r="AU414" s="238" t="s">
        <v>85</v>
      </c>
      <c r="AY414" s="18" t="s">
        <v>181</v>
      </c>
      <c r="BE414" s="239">
        <f>IF(N414="základní",J414,0)</f>
        <v>0</v>
      </c>
      <c r="BF414" s="239">
        <f>IF(N414="snížená",J414,0)</f>
        <v>0</v>
      </c>
      <c r="BG414" s="239">
        <f>IF(N414="zákl. přenesená",J414,0)</f>
        <v>0</v>
      </c>
      <c r="BH414" s="239">
        <f>IF(N414="sníž. přenesená",J414,0)</f>
        <v>0</v>
      </c>
      <c r="BI414" s="239">
        <f>IF(N414="nulová",J414,0)</f>
        <v>0</v>
      </c>
      <c r="BJ414" s="18" t="s">
        <v>83</v>
      </c>
      <c r="BK414" s="239">
        <f>ROUND(I414*H414,2)</f>
        <v>0</v>
      </c>
      <c r="BL414" s="18" t="s">
        <v>200</v>
      </c>
      <c r="BM414" s="238" t="s">
        <v>1494</v>
      </c>
    </row>
    <row r="415" s="2" customFormat="1">
      <c r="A415" s="39"/>
      <c r="B415" s="40"/>
      <c r="C415" s="41"/>
      <c r="D415" s="240" t="s">
        <v>190</v>
      </c>
      <c r="E415" s="41"/>
      <c r="F415" s="241" t="s">
        <v>1493</v>
      </c>
      <c r="G415" s="41"/>
      <c r="H415" s="41"/>
      <c r="I415" s="242"/>
      <c r="J415" s="41"/>
      <c r="K415" s="41"/>
      <c r="L415" s="45"/>
      <c r="M415" s="243"/>
      <c r="N415" s="244"/>
      <c r="O415" s="92"/>
      <c r="P415" s="92"/>
      <c r="Q415" s="92"/>
      <c r="R415" s="92"/>
      <c r="S415" s="92"/>
      <c r="T415" s="93"/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T415" s="18" t="s">
        <v>190</v>
      </c>
      <c r="AU415" s="18" t="s">
        <v>85</v>
      </c>
    </row>
    <row r="416" s="14" customFormat="1">
      <c r="A416" s="14"/>
      <c r="B416" s="273"/>
      <c r="C416" s="274"/>
      <c r="D416" s="240" t="s">
        <v>1205</v>
      </c>
      <c r="E416" s="275" t="s">
        <v>1</v>
      </c>
      <c r="F416" s="276" t="s">
        <v>1495</v>
      </c>
      <c r="G416" s="274"/>
      <c r="H416" s="275" t="s">
        <v>1</v>
      </c>
      <c r="I416" s="277"/>
      <c r="J416" s="274"/>
      <c r="K416" s="274"/>
      <c r="L416" s="278"/>
      <c r="M416" s="279"/>
      <c r="N416" s="280"/>
      <c r="O416" s="280"/>
      <c r="P416" s="280"/>
      <c r="Q416" s="280"/>
      <c r="R416" s="280"/>
      <c r="S416" s="280"/>
      <c r="T416" s="281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T416" s="282" t="s">
        <v>1205</v>
      </c>
      <c r="AU416" s="282" t="s">
        <v>85</v>
      </c>
      <c r="AV416" s="14" t="s">
        <v>83</v>
      </c>
      <c r="AW416" s="14" t="s">
        <v>33</v>
      </c>
      <c r="AX416" s="14" t="s">
        <v>76</v>
      </c>
      <c r="AY416" s="282" t="s">
        <v>181</v>
      </c>
    </row>
    <row r="417" s="13" customFormat="1">
      <c r="A417" s="13"/>
      <c r="B417" s="262"/>
      <c r="C417" s="263"/>
      <c r="D417" s="240" t="s">
        <v>1205</v>
      </c>
      <c r="E417" s="264" t="s">
        <v>1</v>
      </c>
      <c r="F417" s="265" t="s">
        <v>1496</v>
      </c>
      <c r="G417" s="263"/>
      <c r="H417" s="266">
        <v>24.699999999999999</v>
      </c>
      <c r="I417" s="267"/>
      <c r="J417" s="263"/>
      <c r="K417" s="263"/>
      <c r="L417" s="268"/>
      <c r="M417" s="269"/>
      <c r="N417" s="270"/>
      <c r="O417" s="270"/>
      <c r="P417" s="270"/>
      <c r="Q417" s="270"/>
      <c r="R417" s="270"/>
      <c r="S417" s="270"/>
      <c r="T417" s="271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72" t="s">
        <v>1205</v>
      </c>
      <c r="AU417" s="272" t="s">
        <v>85</v>
      </c>
      <c r="AV417" s="13" t="s">
        <v>85</v>
      </c>
      <c r="AW417" s="13" t="s">
        <v>33</v>
      </c>
      <c r="AX417" s="13" t="s">
        <v>76</v>
      </c>
      <c r="AY417" s="272" t="s">
        <v>181</v>
      </c>
    </row>
    <row r="418" s="13" customFormat="1">
      <c r="A418" s="13"/>
      <c r="B418" s="262"/>
      <c r="C418" s="263"/>
      <c r="D418" s="240" t="s">
        <v>1205</v>
      </c>
      <c r="E418" s="264" t="s">
        <v>1</v>
      </c>
      <c r="F418" s="265" t="s">
        <v>1497</v>
      </c>
      <c r="G418" s="263"/>
      <c r="H418" s="266">
        <v>6</v>
      </c>
      <c r="I418" s="267"/>
      <c r="J418" s="263"/>
      <c r="K418" s="263"/>
      <c r="L418" s="268"/>
      <c r="M418" s="269"/>
      <c r="N418" s="270"/>
      <c r="O418" s="270"/>
      <c r="P418" s="270"/>
      <c r="Q418" s="270"/>
      <c r="R418" s="270"/>
      <c r="S418" s="270"/>
      <c r="T418" s="271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72" t="s">
        <v>1205</v>
      </c>
      <c r="AU418" s="272" t="s">
        <v>85</v>
      </c>
      <c r="AV418" s="13" t="s">
        <v>85</v>
      </c>
      <c r="AW418" s="13" t="s">
        <v>33</v>
      </c>
      <c r="AX418" s="13" t="s">
        <v>76</v>
      </c>
      <c r="AY418" s="272" t="s">
        <v>181</v>
      </c>
    </row>
    <row r="419" s="15" customFormat="1">
      <c r="A419" s="15"/>
      <c r="B419" s="283"/>
      <c r="C419" s="284"/>
      <c r="D419" s="240" t="s">
        <v>1205</v>
      </c>
      <c r="E419" s="285" t="s">
        <v>1</v>
      </c>
      <c r="F419" s="286" t="s">
        <v>1219</v>
      </c>
      <c r="G419" s="284"/>
      <c r="H419" s="287">
        <v>30.699999999999999</v>
      </c>
      <c r="I419" s="288"/>
      <c r="J419" s="284"/>
      <c r="K419" s="284"/>
      <c r="L419" s="289"/>
      <c r="M419" s="290"/>
      <c r="N419" s="291"/>
      <c r="O419" s="291"/>
      <c r="P419" s="291"/>
      <c r="Q419" s="291"/>
      <c r="R419" s="291"/>
      <c r="S419" s="291"/>
      <c r="T419" s="292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T419" s="293" t="s">
        <v>1205</v>
      </c>
      <c r="AU419" s="293" t="s">
        <v>85</v>
      </c>
      <c r="AV419" s="15" t="s">
        <v>200</v>
      </c>
      <c r="AW419" s="15" t="s">
        <v>33</v>
      </c>
      <c r="AX419" s="15" t="s">
        <v>83</v>
      </c>
      <c r="AY419" s="293" t="s">
        <v>181</v>
      </c>
    </row>
    <row r="420" s="2" customFormat="1" ht="24.15" customHeight="1">
      <c r="A420" s="39"/>
      <c r="B420" s="40"/>
      <c r="C420" s="245" t="s">
        <v>463</v>
      </c>
      <c r="D420" s="245" t="s">
        <v>191</v>
      </c>
      <c r="E420" s="246" t="s">
        <v>1498</v>
      </c>
      <c r="F420" s="247" t="s">
        <v>1499</v>
      </c>
      <c r="G420" s="248" t="s">
        <v>734</v>
      </c>
      <c r="H420" s="249">
        <v>3.0179999999999998</v>
      </c>
      <c r="I420" s="250"/>
      <c r="J420" s="251">
        <f>ROUND(I420*H420,2)</f>
        <v>0</v>
      </c>
      <c r="K420" s="247" t="s">
        <v>1</v>
      </c>
      <c r="L420" s="45"/>
      <c r="M420" s="252" t="s">
        <v>1</v>
      </c>
      <c r="N420" s="253" t="s">
        <v>41</v>
      </c>
      <c r="O420" s="92"/>
      <c r="P420" s="236">
        <f>O420*H420</f>
        <v>0</v>
      </c>
      <c r="Q420" s="236">
        <v>0.11219999999999999</v>
      </c>
      <c r="R420" s="236">
        <f>Q420*H420</f>
        <v>0.33861959999999997</v>
      </c>
      <c r="S420" s="236">
        <v>0</v>
      </c>
      <c r="T420" s="237">
        <f>S420*H420</f>
        <v>0</v>
      </c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R420" s="238" t="s">
        <v>200</v>
      </c>
      <c r="AT420" s="238" t="s">
        <v>191</v>
      </c>
      <c r="AU420" s="238" t="s">
        <v>85</v>
      </c>
      <c r="AY420" s="18" t="s">
        <v>181</v>
      </c>
      <c r="BE420" s="239">
        <f>IF(N420="základní",J420,0)</f>
        <v>0</v>
      </c>
      <c r="BF420" s="239">
        <f>IF(N420="snížená",J420,0)</f>
        <v>0</v>
      </c>
      <c r="BG420" s="239">
        <f>IF(N420="zákl. přenesená",J420,0)</f>
        <v>0</v>
      </c>
      <c r="BH420" s="239">
        <f>IF(N420="sníž. přenesená",J420,0)</f>
        <v>0</v>
      </c>
      <c r="BI420" s="239">
        <f>IF(N420="nulová",J420,0)</f>
        <v>0</v>
      </c>
      <c r="BJ420" s="18" t="s">
        <v>83</v>
      </c>
      <c r="BK420" s="239">
        <f>ROUND(I420*H420,2)</f>
        <v>0</v>
      </c>
      <c r="BL420" s="18" t="s">
        <v>200</v>
      </c>
      <c r="BM420" s="238" t="s">
        <v>1500</v>
      </c>
    </row>
    <row r="421" s="2" customFormat="1">
      <c r="A421" s="39"/>
      <c r="B421" s="40"/>
      <c r="C421" s="41"/>
      <c r="D421" s="240" t="s">
        <v>190</v>
      </c>
      <c r="E421" s="41"/>
      <c r="F421" s="241" t="s">
        <v>1499</v>
      </c>
      <c r="G421" s="41"/>
      <c r="H421" s="41"/>
      <c r="I421" s="242"/>
      <c r="J421" s="41"/>
      <c r="K421" s="41"/>
      <c r="L421" s="45"/>
      <c r="M421" s="243"/>
      <c r="N421" s="244"/>
      <c r="O421" s="92"/>
      <c r="P421" s="92"/>
      <c r="Q421" s="92"/>
      <c r="R421" s="92"/>
      <c r="S421" s="92"/>
      <c r="T421" s="93"/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  <c r="AE421" s="39"/>
      <c r="AT421" s="18" t="s">
        <v>190</v>
      </c>
      <c r="AU421" s="18" t="s">
        <v>85</v>
      </c>
    </row>
    <row r="422" s="13" customFormat="1">
      <c r="A422" s="13"/>
      <c r="B422" s="262"/>
      <c r="C422" s="263"/>
      <c r="D422" s="240" t="s">
        <v>1205</v>
      </c>
      <c r="E422" s="264" t="s">
        <v>1</v>
      </c>
      <c r="F422" s="265" t="s">
        <v>1501</v>
      </c>
      <c r="G422" s="263"/>
      <c r="H422" s="266">
        <v>3.0179999999999998</v>
      </c>
      <c r="I422" s="267"/>
      <c r="J422" s="263"/>
      <c r="K422" s="263"/>
      <c r="L422" s="268"/>
      <c r="M422" s="269"/>
      <c r="N422" s="270"/>
      <c r="O422" s="270"/>
      <c r="P422" s="270"/>
      <c r="Q422" s="270"/>
      <c r="R422" s="270"/>
      <c r="S422" s="270"/>
      <c r="T422" s="271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72" t="s">
        <v>1205</v>
      </c>
      <c r="AU422" s="272" t="s">
        <v>85</v>
      </c>
      <c r="AV422" s="13" t="s">
        <v>85</v>
      </c>
      <c r="AW422" s="13" t="s">
        <v>33</v>
      </c>
      <c r="AX422" s="13" t="s">
        <v>83</v>
      </c>
      <c r="AY422" s="272" t="s">
        <v>181</v>
      </c>
    </row>
    <row r="423" s="2" customFormat="1" ht="24.15" customHeight="1">
      <c r="A423" s="39"/>
      <c r="B423" s="40"/>
      <c r="C423" s="245" t="s">
        <v>469</v>
      </c>
      <c r="D423" s="245" t="s">
        <v>191</v>
      </c>
      <c r="E423" s="246" t="s">
        <v>1502</v>
      </c>
      <c r="F423" s="247" t="s">
        <v>1503</v>
      </c>
      <c r="G423" s="248" t="s">
        <v>734</v>
      </c>
      <c r="H423" s="249">
        <v>85</v>
      </c>
      <c r="I423" s="250"/>
      <c r="J423" s="251">
        <f>ROUND(I423*H423,2)</f>
        <v>0</v>
      </c>
      <c r="K423" s="247" t="s">
        <v>1</v>
      </c>
      <c r="L423" s="45"/>
      <c r="M423" s="252" t="s">
        <v>1</v>
      </c>
      <c r="N423" s="253" t="s">
        <v>41</v>
      </c>
      <c r="O423" s="92"/>
      <c r="P423" s="236">
        <f>O423*H423</f>
        <v>0</v>
      </c>
      <c r="Q423" s="236">
        <v>0.076999999999999999</v>
      </c>
      <c r="R423" s="236">
        <f>Q423*H423</f>
        <v>6.5449999999999999</v>
      </c>
      <c r="S423" s="236">
        <v>0</v>
      </c>
      <c r="T423" s="237">
        <f>S423*H423</f>
        <v>0</v>
      </c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R423" s="238" t="s">
        <v>200</v>
      </c>
      <c r="AT423" s="238" t="s">
        <v>191</v>
      </c>
      <c r="AU423" s="238" t="s">
        <v>85</v>
      </c>
      <c r="AY423" s="18" t="s">
        <v>181</v>
      </c>
      <c r="BE423" s="239">
        <f>IF(N423="základní",J423,0)</f>
        <v>0</v>
      </c>
      <c r="BF423" s="239">
        <f>IF(N423="snížená",J423,0)</f>
        <v>0</v>
      </c>
      <c r="BG423" s="239">
        <f>IF(N423="zákl. přenesená",J423,0)</f>
        <v>0</v>
      </c>
      <c r="BH423" s="239">
        <f>IF(N423="sníž. přenesená",J423,0)</f>
        <v>0</v>
      </c>
      <c r="BI423" s="239">
        <f>IF(N423="nulová",J423,0)</f>
        <v>0</v>
      </c>
      <c r="BJ423" s="18" t="s">
        <v>83</v>
      </c>
      <c r="BK423" s="239">
        <f>ROUND(I423*H423,2)</f>
        <v>0</v>
      </c>
      <c r="BL423" s="18" t="s">
        <v>200</v>
      </c>
      <c r="BM423" s="238" t="s">
        <v>1504</v>
      </c>
    </row>
    <row r="424" s="2" customFormat="1">
      <c r="A424" s="39"/>
      <c r="B424" s="40"/>
      <c r="C424" s="41"/>
      <c r="D424" s="240" t="s">
        <v>190</v>
      </c>
      <c r="E424" s="41"/>
      <c r="F424" s="241" t="s">
        <v>1503</v>
      </c>
      <c r="G424" s="41"/>
      <c r="H424" s="41"/>
      <c r="I424" s="242"/>
      <c r="J424" s="41"/>
      <c r="K424" s="41"/>
      <c r="L424" s="45"/>
      <c r="M424" s="243"/>
      <c r="N424" s="244"/>
      <c r="O424" s="92"/>
      <c r="P424" s="92"/>
      <c r="Q424" s="92"/>
      <c r="R424" s="92"/>
      <c r="S424" s="92"/>
      <c r="T424" s="93"/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T424" s="18" t="s">
        <v>190</v>
      </c>
      <c r="AU424" s="18" t="s">
        <v>85</v>
      </c>
    </row>
    <row r="425" s="2" customFormat="1" ht="16.5" customHeight="1">
      <c r="A425" s="39"/>
      <c r="B425" s="40"/>
      <c r="C425" s="245" t="s">
        <v>248</v>
      </c>
      <c r="D425" s="245" t="s">
        <v>191</v>
      </c>
      <c r="E425" s="246" t="s">
        <v>1505</v>
      </c>
      <c r="F425" s="247" t="s">
        <v>1506</v>
      </c>
      <c r="G425" s="248" t="s">
        <v>1209</v>
      </c>
      <c r="H425" s="249">
        <v>8.25</v>
      </c>
      <c r="I425" s="250"/>
      <c r="J425" s="251">
        <f>ROUND(I425*H425,2)</f>
        <v>0</v>
      </c>
      <c r="K425" s="247" t="s">
        <v>1</v>
      </c>
      <c r="L425" s="45"/>
      <c r="M425" s="252" t="s">
        <v>1</v>
      </c>
      <c r="N425" s="253" t="s">
        <v>41</v>
      </c>
      <c r="O425" s="92"/>
      <c r="P425" s="236">
        <f>O425*H425</f>
        <v>0</v>
      </c>
      <c r="Q425" s="236">
        <v>1.837</v>
      </c>
      <c r="R425" s="236">
        <f>Q425*H425</f>
        <v>15.155250000000001</v>
      </c>
      <c r="S425" s="236">
        <v>0</v>
      </c>
      <c r="T425" s="237">
        <f>S425*H425</f>
        <v>0</v>
      </c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R425" s="238" t="s">
        <v>200</v>
      </c>
      <c r="AT425" s="238" t="s">
        <v>191</v>
      </c>
      <c r="AU425" s="238" t="s">
        <v>85</v>
      </c>
      <c r="AY425" s="18" t="s">
        <v>181</v>
      </c>
      <c r="BE425" s="239">
        <f>IF(N425="základní",J425,0)</f>
        <v>0</v>
      </c>
      <c r="BF425" s="239">
        <f>IF(N425="snížená",J425,0)</f>
        <v>0</v>
      </c>
      <c r="BG425" s="239">
        <f>IF(N425="zákl. přenesená",J425,0)</f>
        <v>0</v>
      </c>
      <c r="BH425" s="239">
        <f>IF(N425="sníž. přenesená",J425,0)</f>
        <v>0</v>
      </c>
      <c r="BI425" s="239">
        <f>IF(N425="nulová",J425,0)</f>
        <v>0</v>
      </c>
      <c r="BJ425" s="18" t="s">
        <v>83</v>
      </c>
      <c r="BK425" s="239">
        <f>ROUND(I425*H425,2)</f>
        <v>0</v>
      </c>
      <c r="BL425" s="18" t="s">
        <v>200</v>
      </c>
      <c r="BM425" s="238" t="s">
        <v>1507</v>
      </c>
    </row>
    <row r="426" s="2" customFormat="1">
      <c r="A426" s="39"/>
      <c r="B426" s="40"/>
      <c r="C426" s="41"/>
      <c r="D426" s="240" t="s">
        <v>190</v>
      </c>
      <c r="E426" s="41"/>
      <c r="F426" s="241" t="s">
        <v>1506</v>
      </c>
      <c r="G426" s="41"/>
      <c r="H426" s="41"/>
      <c r="I426" s="242"/>
      <c r="J426" s="41"/>
      <c r="K426" s="41"/>
      <c r="L426" s="45"/>
      <c r="M426" s="243"/>
      <c r="N426" s="244"/>
      <c r="O426" s="92"/>
      <c r="P426" s="92"/>
      <c r="Q426" s="92"/>
      <c r="R426" s="92"/>
      <c r="S426" s="92"/>
      <c r="T426" s="93"/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T426" s="18" t="s">
        <v>190</v>
      </c>
      <c r="AU426" s="18" t="s">
        <v>85</v>
      </c>
    </row>
    <row r="427" s="13" customFormat="1">
      <c r="A427" s="13"/>
      <c r="B427" s="262"/>
      <c r="C427" s="263"/>
      <c r="D427" s="240" t="s">
        <v>1205</v>
      </c>
      <c r="E427" s="264" t="s">
        <v>1</v>
      </c>
      <c r="F427" s="265" t="s">
        <v>1508</v>
      </c>
      <c r="G427" s="263"/>
      <c r="H427" s="266">
        <v>8.25</v>
      </c>
      <c r="I427" s="267"/>
      <c r="J427" s="263"/>
      <c r="K427" s="263"/>
      <c r="L427" s="268"/>
      <c r="M427" s="269"/>
      <c r="N427" s="270"/>
      <c r="O427" s="270"/>
      <c r="P427" s="270"/>
      <c r="Q427" s="270"/>
      <c r="R427" s="270"/>
      <c r="S427" s="270"/>
      <c r="T427" s="271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72" t="s">
        <v>1205</v>
      </c>
      <c r="AU427" s="272" t="s">
        <v>85</v>
      </c>
      <c r="AV427" s="13" t="s">
        <v>85</v>
      </c>
      <c r="AW427" s="13" t="s">
        <v>33</v>
      </c>
      <c r="AX427" s="13" t="s">
        <v>83</v>
      </c>
      <c r="AY427" s="272" t="s">
        <v>181</v>
      </c>
    </row>
    <row r="428" s="12" customFormat="1" ht="22.8" customHeight="1">
      <c r="A428" s="12"/>
      <c r="B428" s="212"/>
      <c r="C428" s="213"/>
      <c r="D428" s="214" t="s">
        <v>75</v>
      </c>
      <c r="E428" s="254" t="s">
        <v>224</v>
      </c>
      <c r="F428" s="254" t="s">
        <v>486</v>
      </c>
      <c r="G428" s="213"/>
      <c r="H428" s="213"/>
      <c r="I428" s="216"/>
      <c r="J428" s="255">
        <f>BK428</f>
        <v>0</v>
      </c>
      <c r="K428" s="213"/>
      <c r="L428" s="218"/>
      <c r="M428" s="219"/>
      <c r="N428" s="220"/>
      <c r="O428" s="220"/>
      <c r="P428" s="221">
        <f>SUM(P429:P620)</f>
        <v>0</v>
      </c>
      <c r="Q428" s="220"/>
      <c r="R428" s="221">
        <f>SUM(R429:R620)</f>
        <v>2.4450200000000004</v>
      </c>
      <c r="S428" s="220"/>
      <c r="T428" s="222">
        <f>SUM(T429:T620)</f>
        <v>160.99677499999996</v>
      </c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R428" s="223" t="s">
        <v>83</v>
      </c>
      <c r="AT428" s="224" t="s">
        <v>75</v>
      </c>
      <c r="AU428" s="224" t="s">
        <v>83</v>
      </c>
      <c r="AY428" s="223" t="s">
        <v>181</v>
      </c>
      <c r="BK428" s="225">
        <f>SUM(BK429:BK620)</f>
        <v>0</v>
      </c>
    </row>
    <row r="429" s="2" customFormat="1" ht="37.8" customHeight="1">
      <c r="A429" s="39"/>
      <c r="B429" s="40"/>
      <c r="C429" s="245" t="s">
        <v>481</v>
      </c>
      <c r="D429" s="245" t="s">
        <v>191</v>
      </c>
      <c r="E429" s="246" t="s">
        <v>1509</v>
      </c>
      <c r="F429" s="247" t="s">
        <v>1510</v>
      </c>
      <c r="G429" s="248" t="s">
        <v>734</v>
      </c>
      <c r="H429" s="249">
        <v>437.92000000000002</v>
      </c>
      <c r="I429" s="250"/>
      <c r="J429" s="251">
        <f>ROUND(I429*H429,2)</f>
        <v>0</v>
      </c>
      <c r="K429" s="247" t="s">
        <v>1</v>
      </c>
      <c r="L429" s="45"/>
      <c r="M429" s="252" t="s">
        <v>1</v>
      </c>
      <c r="N429" s="253" t="s">
        <v>41</v>
      </c>
      <c r="O429" s="92"/>
      <c r="P429" s="236">
        <f>O429*H429</f>
        <v>0</v>
      </c>
      <c r="Q429" s="236">
        <v>0</v>
      </c>
      <c r="R429" s="236">
        <f>Q429*H429</f>
        <v>0</v>
      </c>
      <c r="S429" s="236">
        <v>0</v>
      </c>
      <c r="T429" s="237">
        <f>S429*H429</f>
        <v>0</v>
      </c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R429" s="238" t="s">
        <v>200</v>
      </c>
      <c r="AT429" s="238" t="s">
        <v>191</v>
      </c>
      <c r="AU429" s="238" t="s">
        <v>85</v>
      </c>
      <c r="AY429" s="18" t="s">
        <v>181</v>
      </c>
      <c r="BE429" s="239">
        <f>IF(N429="základní",J429,0)</f>
        <v>0</v>
      </c>
      <c r="BF429" s="239">
        <f>IF(N429="snížená",J429,0)</f>
        <v>0</v>
      </c>
      <c r="BG429" s="239">
        <f>IF(N429="zákl. přenesená",J429,0)</f>
        <v>0</v>
      </c>
      <c r="BH429" s="239">
        <f>IF(N429="sníž. přenesená",J429,0)</f>
        <v>0</v>
      </c>
      <c r="BI429" s="239">
        <f>IF(N429="nulová",J429,0)</f>
        <v>0</v>
      </c>
      <c r="BJ429" s="18" t="s">
        <v>83</v>
      </c>
      <c r="BK429" s="239">
        <f>ROUND(I429*H429,2)</f>
        <v>0</v>
      </c>
      <c r="BL429" s="18" t="s">
        <v>200</v>
      </c>
      <c r="BM429" s="238" t="s">
        <v>1511</v>
      </c>
    </row>
    <row r="430" s="2" customFormat="1">
      <c r="A430" s="39"/>
      <c r="B430" s="40"/>
      <c r="C430" s="41"/>
      <c r="D430" s="240" t="s">
        <v>190</v>
      </c>
      <c r="E430" s="41"/>
      <c r="F430" s="241" t="s">
        <v>1510</v>
      </c>
      <c r="G430" s="41"/>
      <c r="H430" s="41"/>
      <c r="I430" s="242"/>
      <c r="J430" s="41"/>
      <c r="K430" s="41"/>
      <c r="L430" s="45"/>
      <c r="M430" s="243"/>
      <c r="N430" s="244"/>
      <c r="O430" s="92"/>
      <c r="P430" s="92"/>
      <c r="Q430" s="92"/>
      <c r="R430" s="92"/>
      <c r="S430" s="92"/>
      <c r="T430" s="93"/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T430" s="18" t="s">
        <v>190</v>
      </c>
      <c r="AU430" s="18" t="s">
        <v>85</v>
      </c>
    </row>
    <row r="431" s="13" customFormat="1">
      <c r="A431" s="13"/>
      <c r="B431" s="262"/>
      <c r="C431" s="263"/>
      <c r="D431" s="240" t="s">
        <v>1205</v>
      </c>
      <c r="E431" s="264" t="s">
        <v>1</v>
      </c>
      <c r="F431" s="265" t="s">
        <v>1512</v>
      </c>
      <c r="G431" s="263"/>
      <c r="H431" s="266">
        <v>437.92000000000002</v>
      </c>
      <c r="I431" s="267"/>
      <c r="J431" s="263"/>
      <c r="K431" s="263"/>
      <c r="L431" s="268"/>
      <c r="M431" s="269"/>
      <c r="N431" s="270"/>
      <c r="O431" s="270"/>
      <c r="P431" s="270"/>
      <c r="Q431" s="270"/>
      <c r="R431" s="270"/>
      <c r="S431" s="270"/>
      <c r="T431" s="271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72" t="s">
        <v>1205</v>
      </c>
      <c r="AU431" s="272" t="s">
        <v>85</v>
      </c>
      <c r="AV431" s="13" t="s">
        <v>85</v>
      </c>
      <c r="AW431" s="13" t="s">
        <v>33</v>
      </c>
      <c r="AX431" s="13" t="s">
        <v>83</v>
      </c>
      <c r="AY431" s="272" t="s">
        <v>181</v>
      </c>
    </row>
    <row r="432" s="2" customFormat="1" ht="37.8" customHeight="1">
      <c r="A432" s="39"/>
      <c r="B432" s="40"/>
      <c r="C432" s="245" t="s">
        <v>487</v>
      </c>
      <c r="D432" s="245" t="s">
        <v>191</v>
      </c>
      <c r="E432" s="246" t="s">
        <v>1513</v>
      </c>
      <c r="F432" s="247" t="s">
        <v>1514</v>
      </c>
      <c r="G432" s="248" t="s">
        <v>734</v>
      </c>
      <c r="H432" s="249">
        <v>35033.599999999999</v>
      </c>
      <c r="I432" s="250"/>
      <c r="J432" s="251">
        <f>ROUND(I432*H432,2)</f>
        <v>0</v>
      </c>
      <c r="K432" s="247" t="s">
        <v>1</v>
      </c>
      <c r="L432" s="45"/>
      <c r="M432" s="252" t="s">
        <v>1</v>
      </c>
      <c r="N432" s="253" t="s">
        <v>41</v>
      </c>
      <c r="O432" s="92"/>
      <c r="P432" s="236">
        <f>O432*H432</f>
        <v>0</v>
      </c>
      <c r="Q432" s="236">
        <v>0</v>
      </c>
      <c r="R432" s="236">
        <f>Q432*H432</f>
        <v>0</v>
      </c>
      <c r="S432" s="236">
        <v>0</v>
      </c>
      <c r="T432" s="237">
        <f>S432*H432</f>
        <v>0</v>
      </c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R432" s="238" t="s">
        <v>200</v>
      </c>
      <c r="AT432" s="238" t="s">
        <v>191</v>
      </c>
      <c r="AU432" s="238" t="s">
        <v>85</v>
      </c>
      <c r="AY432" s="18" t="s">
        <v>181</v>
      </c>
      <c r="BE432" s="239">
        <f>IF(N432="základní",J432,0)</f>
        <v>0</v>
      </c>
      <c r="BF432" s="239">
        <f>IF(N432="snížená",J432,0)</f>
        <v>0</v>
      </c>
      <c r="BG432" s="239">
        <f>IF(N432="zákl. přenesená",J432,0)</f>
        <v>0</v>
      </c>
      <c r="BH432" s="239">
        <f>IF(N432="sníž. přenesená",J432,0)</f>
        <v>0</v>
      </c>
      <c r="BI432" s="239">
        <f>IF(N432="nulová",J432,0)</f>
        <v>0</v>
      </c>
      <c r="BJ432" s="18" t="s">
        <v>83</v>
      </c>
      <c r="BK432" s="239">
        <f>ROUND(I432*H432,2)</f>
        <v>0</v>
      </c>
      <c r="BL432" s="18" t="s">
        <v>200</v>
      </c>
      <c r="BM432" s="238" t="s">
        <v>1515</v>
      </c>
    </row>
    <row r="433" s="2" customFormat="1">
      <c r="A433" s="39"/>
      <c r="B433" s="40"/>
      <c r="C433" s="41"/>
      <c r="D433" s="240" t="s">
        <v>190</v>
      </c>
      <c r="E433" s="41"/>
      <c r="F433" s="241" t="s">
        <v>1514</v>
      </c>
      <c r="G433" s="41"/>
      <c r="H433" s="41"/>
      <c r="I433" s="242"/>
      <c r="J433" s="41"/>
      <c r="K433" s="41"/>
      <c r="L433" s="45"/>
      <c r="M433" s="243"/>
      <c r="N433" s="244"/>
      <c r="O433" s="92"/>
      <c r="P433" s="92"/>
      <c r="Q433" s="92"/>
      <c r="R433" s="92"/>
      <c r="S433" s="92"/>
      <c r="T433" s="93"/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T433" s="18" t="s">
        <v>190</v>
      </c>
      <c r="AU433" s="18" t="s">
        <v>85</v>
      </c>
    </row>
    <row r="434" s="13" customFormat="1">
      <c r="A434" s="13"/>
      <c r="B434" s="262"/>
      <c r="C434" s="263"/>
      <c r="D434" s="240" t="s">
        <v>1205</v>
      </c>
      <c r="E434" s="264" t="s">
        <v>1</v>
      </c>
      <c r="F434" s="265" t="s">
        <v>1516</v>
      </c>
      <c r="G434" s="263"/>
      <c r="H434" s="266">
        <v>35033.599999999999</v>
      </c>
      <c r="I434" s="267"/>
      <c r="J434" s="263"/>
      <c r="K434" s="263"/>
      <c r="L434" s="268"/>
      <c r="M434" s="269"/>
      <c r="N434" s="270"/>
      <c r="O434" s="270"/>
      <c r="P434" s="270"/>
      <c r="Q434" s="270"/>
      <c r="R434" s="270"/>
      <c r="S434" s="270"/>
      <c r="T434" s="271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72" t="s">
        <v>1205</v>
      </c>
      <c r="AU434" s="272" t="s">
        <v>85</v>
      </c>
      <c r="AV434" s="13" t="s">
        <v>85</v>
      </c>
      <c r="AW434" s="13" t="s">
        <v>33</v>
      </c>
      <c r="AX434" s="13" t="s">
        <v>83</v>
      </c>
      <c r="AY434" s="272" t="s">
        <v>181</v>
      </c>
    </row>
    <row r="435" s="2" customFormat="1" ht="37.8" customHeight="1">
      <c r="A435" s="39"/>
      <c r="B435" s="40"/>
      <c r="C435" s="245" t="s">
        <v>1020</v>
      </c>
      <c r="D435" s="245" t="s">
        <v>191</v>
      </c>
      <c r="E435" s="246" t="s">
        <v>1517</v>
      </c>
      <c r="F435" s="247" t="s">
        <v>1518</v>
      </c>
      <c r="G435" s="248" t="s">
        <v>734</v>
      </c>
      <c r="H435" s="249">
        <v>437.92000000000002</v>
      </c>
      <c r="I435" s="250"/>
      <c r="J435" s="251">
        <f>ROUND(I435*H435,2)</f>
        <v>0</v>
      </c>
      <c r="K435" s="247" t="s">
        <v>1</v>
      </c>
      <c r="L435" s="45"/>
      <c r="M435" s="252" t="s">
        <v>1</v>
      </c>
      <c r="N435" s="253" t="s">
        <v>41</v>
      </c>
      <c r="O435" s="92"/>
      <c r="P435" s="236">
        <f>O435*H435</f>
        <v>0</v>
      </c>
      <c r="Q435" s="236">
        <v>0</v>
      </c>
      <c r="R435" s="236">
        <f>Q435*H435</f>
        <v>0</v>
      </c>
      <c r="S435" s="236">
        <v>0</v>
      </c>
      <c r="T435" s="237">
        <f>S435*H435</f>
        <v>0</v>
      </c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R435" s="238" t="s">
        <v>200</v>
      </c>
      <c r="AT435" s="238" t="s">
        <v>191</v>
      </c>
      <c r="AU435" s="238" t="s">
        <v>85</v>
      </c>
      <c r="AY435" s="18" t="s">
        <v>181</v>
      </c>
      <c r="BE435" s="239">
        <f>IF(N435="základní",J435,0)</f>
        <v>0</v>
      </c>
      <c r="BF435" s="239">
        <f>IF(N435="snížená",J435,0)</f>
        <v>0</v>
      </c>
      <c r="BG435" s="239">
        <f>IF(N435="zákl. přenesená",J435,0)</f>
        <v>0</v>
      </c>
      <c r="BH435" s="239">
        <f>IF(N435="sníž. přenesená",J435,0)</f>
        <v>0</v>
      </c>
      <c r="BI435" s="239">
        <f>IF(N435="nulová",J435,0)</f>
        <v>0</v>
      </c>
      <c r="BJ435" s="18" t="s">
        <v>83</v>
      </c>
      <c r="BK435" s="239">
        <f>ROUND(I435*H435,2)</f>
        <v>0</v>
      </c>
      <c r="BL435" s="18" t="s">
        <v>200</v>
      </c>
      <c r="BM435" s="238" t="s">
        <v>1519</v>
      </c>
    </row>
    <row r="436" s="2" customFormat="1">
      <c r="A436" s="39"/>
      <c r="B436" s="40"/>
      <c r="C436" s="41"/>
      <c r="D436" s="240" t="s">
        <v>190</v>
      </c>
      <c r="E436" s="41"/>
      <c r="F436" s="241" t="s">
        <v>1518</v>
      </c>
      <c r="G436" s="41"/>
      <c r="H436" s="41"/>
      <c r="I436" s="242"/>
      <c r="J436" s="41"/>
      <c r="K436" s="41"/>
      <c r="L436" s="45"/>
      <c r="M436" s="243"/>
      <c r="N436" s="244"/>
      <c r="O436" s="92"/>
      <c r="P436" s="92"/>
      <c r="Q436" s="92"/>
      <c r="R436" s="92"/>
      <c r="S436" s="92"/>
      <c r="T436" s="93"/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T436" s="18" t="s">
        <v>190</v>
      </c>
      <c r="AU436" s="18" t="s">
        <v>85</v>
      </c>
    </row>
    <row r="437" s="2" customFormat="1" ht="21.75" customHeight="1">
      <c r="A437" s="39"/>
      <c r="B437" s="40"/>
      <c r="C437" s="245" t="s">
        <v>793</v>
      </c>
      <c r="D437" s="245" t="s">
        <v>191</v>
      </c>
      <c r="E437" s="246" t="s">
        <v>1520</v>
      </c>
      <c r="F437" s="247" t="s">
        <v>1521</v>
      </c>
      <c r="G437" s="248" t="s">
        <v>734</v>
      </c>
      <c r="H437" s="249">
        <v>600</v>
      </c>
      <c r="I437" s="250"/>
      <c r="J437" s="251">
        <f>ROUND(I437*H437,2)</f>
        <v>0</v>
      </c>
      <c r="K437" s="247" t="s">
        <v>1</v>
      </c>
      <c r="L437" s="45"/>
      <c r="M437" s="252" t="s">
        <v>1</v>
      </c>
      <c r="N437" s="253" t="s">
        <v>41</v>
      </c>
      <c r="O437" s="92"/>
      <c r="P437" s="236">
        <f>O437*H437</f>
        <v>0</v>
      </c>
      <c r="Q437" s="236">
        <v>0</v>
      </c>
      <c r="R437" s="236">
        <f>Q437*H437</f>
        <v>0</v>
      </c>
      <c r="S437" s="236">
        <v>0</v>
      </c>
      <c r="T437" s="237">
        <f>S437*H437</f>
        <v>0</v>
      </c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  <c r="AR437" s="238" t="s">
        <v>200</v>
      </c>
      <c r="AT437" s="238" t="s">
        <v>191</v>
      </c>
      <c r="AU437" s="238" t="s">
        <v>85</v>
      </c>
      <c r="AY437" s="18" t="s">
        <v>181</v>
      </c>
      <c r="BE437" s="239">
        <f>IF(N437="základní",J437,0)</f>
        <v>0</v>
      </c>
      <c r="BF437" s="239">
        <f>IF(N437="snížená",J437,0)</f>
        <v>0</v>
      </c>
      <c r="BG437" s="239">
        <f>IF(N437="zákl. přenesená",J437,0)</f>
        <v>0</v>
      </c>
      <c r="BH437" s="239">
        <f>IF(N437="sníž. přenesená",J437,0)</f>
        <v>0</v>
      </c>
      <c r="BI437" s="239">
        <f>IF(N437="nulová",J437,0)</f>
        <v>0</v>
      </c>
      <c r="BJ437" s="18" t="s">
        <v>83</v>
      </c>
      <c r="BK437" s="239">
        <f>ROUND(I437*H437,2)</f>
        <v>0</v>
      </c>
      <c r="BL437" s="18" t="s">
        <v>200</v>
      </c>
      <c r="BM437" s="238" t="s">
        <v>1522</v>
      </c>
    </row>
    <row r="438" s="2" customFormat="1">
      <c r="A438" s="39"/>
      <c r="B438" s="40"/>
      <c r="C438" s="41"/>
      <c r="D438" s="240" t="s">
        <v>190</v>
      </c>
      <c r="E438" s="41"/>
      <c r="F438" s="241" t="s">
        <v>1521</v>
      </c>
      <c r="G438" s="41"/>
      <c r="H438" s="41"/>
      <c r="I438" s="242"/>
      <c r="J438" s="41"/>
      <c r="K438" s="41"/>
      <c r="L438" s="45"/>
      <c r="M438" s="243"/>
      <c r="N438" s="244"/>
      <c r="O438" s="92"/>
      <c r="P438" s="92"/>
      <c r="Q438" s="92"/>
      <c r="R438" s="92"/>
      <c r="S438" s="92"/>
      <c r="T438" s="93"/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T438" s="18" t="s">
        <v>190</v>
      </c>
      <c r="AU438" s="18" t="s">
        <v>85</v>
      </c>
    </row>
    <row r="439" s="2" customFormat="1" ht="21.75" customHeight="1">
      <c r="A439" s="39"/>
      <c r="B439" s="40"/>
      <c r="C439" s="245" t="s">
        <v>1027</v>
      </c>
      <c r="D439" s="245" t="s">
        <v>191</v>
      </c>
      <c r="E439" s="246" t="s">
        <v>1523</v>
      </c>
      <c r="F439" s="247" t="s">
        <v>1524</v>
      </c>
      <c r="G439" s="248" t="s">
        <v>734</v>
      </c>
      <c r="H439" s="249">
        <v>48000</v>
      </c>
      <c r="I439" s="250"/>
      <c r="J439" s="251">
        <f>ROUND(I439*H439,2)</f>
        <v>0</v>
      </c>
      <c r="K439" s="247" t="s">
        <v>1</v>
      </c>
      <c r="L439" s="45"/>
      <c r="M439" s="252" t="s">
        <v>1</v>
      </c>
      <c r="N439" s="253" t="s">
        <v>41</v>
      </c>
      <c r="O439" s="92"/>
      <c r="P439" s="236">
        <f>O439*H439</f>
        <v>0</v>
      </c>
      <c r="Q439" s="236">
        <v>0</v>
      </c>
      <c r="R439" s="236">
        <f>Q439*H439</f>
        <v>0</v>
      </c>
      <c r="S439" s="236">
        <v>0</v>
      </c>
      <c r="T439" s="237">
        <f>S439*H439</f>
        <v>0</v>
      </c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R439" s="238" t="s">
        <v>200</v>
      </c>
      <c r="AT439" s="238" t="s">
        <v>191</v>
      </c>
      <c r="AU439" s="238" t="s">
        <v>85</v>
      </c>
      <c r="AY439" s="18" t="s">
        <v>181</v>
      </c>
      <c r="BE439" s="239">
        <f>IF(N439="základní",J439,0)</f>
        <v>0</v>
      </c>
      <c r="BF439" s="239">
        <f>IF(N439="snížená",J439,0)</f>
        <v>0</v>
      </c>
      <c r="BG439" s="239">
        <f>IF(N439="zákl. přenesená",J439,0)</f>
        <v>0</v>
      </c>
      <c r="BH439" s="239">
        <f>IF(N439="sníž. přenesená",J439,0)</f>
        <v>0</v>
      </c>
      <c r="BI439" s="239">
        <f>IF(N439="nulová",J439,0)</f>
        <v>0</v>
      </c>
      <c r="BJ439" s="18" t="s">
        <v>83</v>
      </c>
      <c r="BK439" s="239">
        <f>ROUND(I439*H439,2)</f>
        <v>0</v>
      </c>
      <c r="BL439" s="18" t="s">
        <v>200</v>
      </c>
      <c r="BM439" s="238" t="s">
        <v>1525</v>
      </c>
    </row>
    <row r="440" s="2" customFormat="1">
      <c r="A440" s="39"/>
      <c r="B440" s="40"/>
      <c r="C440" s="41"/>
      <c r="D440" s="240" t="s">
        <v>190</v>
      </c>
      <c r="E440" s="41"/>
      <c r="F440" s="241" t="s">
        <v>1524</v>
      </c>
      <c r="G440" s="41"/>
      <c r="H440" s="41"/>
      <c r="I440" s="242"/>
      <c r="J440" s="41"/>
      <c r="K440" s="41"/>
      <c r="L440" s="45"/>
      <c r="M440" s="243"/>
      <c r="N440" s="244"/>
      <c r="O440" s="92"/>
      <c r="P440" s="92"/>
      <c r="Q440" s="92"/>
      <c r="R440" s="92"/>
      <c r="S440" s="92"/>
      <c r="T440" s="93"/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T440" s="18" t="s">
        <v>190</v>
      </c>
      <c r="AU440" s="18" t="s">
        <v>85</v>
      </c>
    </row>
    <row r="441" s="13" customFormat="1">
      <c r="A441" s="13"/>
      <c r="B441" s="262"/>
      <c r="C441" s="263"/>
      <c r="D441" s="240" t="s">
        <v>1205</v>
      </c>
      <c r="E441" s="264" t="s">
        <v>1</v>
      </c>
      <c r="F441" s="265" t="s">
        <v>1526</v>
      </c>
      <c r="G441" s="263"/>
      <c r="H441" s="266">
        <v>48000</v>
      </c>
      <c r="I441" s="267"/>
      <c r="J441" s="263"/>
      <c r="K441" s="263"/>
      <c r="L441" s="268"/>
      <c r="M441" s="269"/>
      <c r="N441" s="270"/>
      <c r="O441" s="270"/>
      <c r="P441" s="270"/>
      <c r="Q441" s="270"/>
      <c r="R441" s="270"/>
      <c r="S441" s="270"/>
      <c r="T441" s="271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72" t="s">
        <v>1205</v>
      </c>
      <c r="AU441" s="272" t="s">
        <v>85</v>
      </c>
      <c r="AV441" s="13" t="s">
        <v>85</v>
      </c>
      <c r="AW441" s="13" t="s">
        <v>33</v>
      </c>
      <c r="AX441" s="13" t="s">
        <v>83</v>
      </c>
      <c r="AY441" s="272" t="s">
        <v>181</v>
      </c>
    </row>
    <row r="442" s="2" customFormat="1" ht="21.75" customHeight="1">
      <c r="A442" s="39"/>
      <c r="B442" s="40"/>
      <c r="C442" s="245" t="s">
        <v>796</v>
      </c>
      <c r="D442" s="245" t="s">
        <v>191</v>
      </c>
      <c r="E442" s="246" t="s">
        <v>1527</v>
      </c>
      <c r="F442" s="247" t="s">
        <v>1528</v>
      </c>
      <c r="G442" s="248" t="s">
        <v>734</v>
      </c>
      <c r="H442" s="249">
        <v>600</v>
      </c>
      <c r="I442" s="250"/>
      <c r="J442" s="251">
        <f>ROUND(I442*H442,2)</f>
        <v>0</v>
      </c>
      <c r="K442" s="247" t="s">
        <v>1</v>
      </c>
      <c r="L442" s="45"/>
      <c r="M442" s="252" t="s">
        <v>1</v>
      </c>
      <c r="N442" s="253" t="s">
        <v>41</v>
      </c>
      <c r="O442" s="92"/>
      <c r="P442" s="236">
        <f>O442*H442</f>
        <v>0</v>
      </c>
      <c r="Q442" s="236">
        <v>0</v>
      </c>
      <c r="R442" s="236">
        <f>Q442*H442</f>
        <v>0</v>
      </c>
      <c r="S442" s="236">
        <v>0</v>
      </c>
      <c r="T442" s="237">
        <f>S442*H442</f>
        <v>0</v>
      </c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R442" s="238" t="s">
        <v>200</v>
      </c>
      <c r="AT442" s="238" t="s">
        <v>191</v>
      </c>
      <c r="AU442" s="238" t="s">
        <v>85</v>
      </c>
      <c r="AY442" s="18" t="s">
        <v>181</v>
      </c>
      <c r="BE442" s="239">
        <f>IF(N442="základní",J442,0)</f>
        <v>0</v>
      </c>
      <c r="BF442" s="239">
        <f>IF(N442="snížená",J442,0)</f>
        <v>0</v>
      </c>
      <c r="BG442" s="239">
        <f>IF(N442="zákl. přenesená",J442,0)</f>
        <v>0</v>
      </c>
      <c r="BH442" s="239">
        <f>IF(N442="sníž. přenesená",J442,0)</f>
        <v>0</v>
      </c>
      <c r="BI442" s="239">
        <f>IF(N442="nulová",J442,0)</f>
        <v>0</v>
      </c>
      <c r="BJ442" s="18" t="s">
        <v>83</v>
      </c>
      <c r="BK442" s="239">
        <f>ROUND(I442*H442,2)</f>
        <v>0</v>
      </c>
      <c r="BL442" s="18" t="s">
        <v>200</v>
      </c>
      <c r="BM442" s="238" t="s">
        <v>1529</v>
      </c>
    </row>
    <row r="443" s="2" customFormat="1">
      <c r="A443" s="39"/>
      <c r="B443" s="40"/>
      <c r="C443" s="41"/>
      <c r="D443" s="240" t="s">
        <v>190</v>
      </c>
      <c r="E443" s="41"/>
      <c r="F443" s="241" t="s">
        <v>1528</v>
      </c>
      <c r="G443" s="41"/>
      <c r="H443" s="41"/>
      <c r="I443" s="242"/>
      <c r="J443" s="41"/>
      <c r="K443" s="41"/>
      <c r="L443" s="45"/>
      <c r="M443" s="243"/>
      <c r="N443" s="244"/>
      <c r="O443" s="92"/>
      <c r="P443" s="92"/>
      <c r="Q443" s="92"/>
      <c r="R443" s="92"/>
      <c r="S443" s="92"/>
      <c r="T443" s="93"/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T443" s="18" t="s">
        <v>190</v>
      </c>
      <c r="AU443" s="18" t="s">
        <v>85</v>
      </c>
    </row>
    <row r="444" s="2" customFormat="1" ht="33" customHeight="1">
      <c r="A444" s="39"/>
      <c r="B444" s="40"/>
      <c r="C444" s="245" t="s">
        <v>1034</v>
      </c>
      <c r="D444" s="245" t="s">
        <v>191</v>
      </c>
      <c r="E444" s="246" t="s">
        <v>1530</v>
      </c>
      <c r="F444" s="247" t="s">
        <v>1531</v>
      </c>
      <c r="G444" s="248" t="s">
        <v>734</v>
      </c>
      <c r="H444" s="249">
        <v>120</v>
      </c>
      <c r="I444" s="250"/>
      <c r="J444" s="251">
        <f>ROUND(I444*H444,2)</f>
        <v>0</v>
      </c>
      <c r="K444" s="247" t="s">
        <v>1</v>
      </c>
      <c r="L444" s="45"/>
      <c r="M444" s="252" t="s">
        <v>1</v>
      </c>
      <c r="N444" s="253" t="s">
        <v>41</v>
      </c>
      <c r="O444" s="92"/>
      <c r="P444" s="236">
        <f>O444*H444</f>
        <v>0</v>
      </c>
      <c r="Q444" s="236">
        <v>0.00012999999999999999</v>
      </c>
      <c r="R444" s="236">
        <f>Q444*H444</f>
        <v>0.015599999999999999</v>
      </c>
      <c r="S444" s="236">
        <v>0</v>
      </c>
      <c r="T444" s="237">
        <f>S444*H444</f>
        <v>0</v>
      </c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R444" s="238" t="s">
        <v>200</v>
      </c>
      <c r="AT444" s="238" t="s">
        <v>191</v>
      </c>
      <c r="AU444" s="238" t="s">
        <v>85</v>
      </c>
      <c r="AY444" s="18" t="s">
        <v>181</v>
      </c>
      <c r="BE444" s="239">
        <f>IF(N444="základní",J444,0)</f>
        <v>0</v>
      </c>
      <c r="BF444" s="239">
        <f>IF(N444="snížená",J444,0)</f>
        <v>0</v>
      </c>
      <c r="BG444" s="239">
        <f>IF(N444="zákl. přenesená",J444,0)</f>
        <v>0</v>
      </c>
      <c r="BH444" s="239">
        <f>IF(N444="sníž. přenesená",J444,0)</f>
        <v>0</v>
      </c>
      <c r="BI444" s="239">
        <f>IF(N444="nulová",J444,0)</f>
        <v>0</v>
      </c>
      <c r="BJ444" s="18" t="s">
        <v>83</v>
      </c>
      <c r="BK444" s="239">
        <f>ROUND(I444*H444,2)</f>
        <v>0</v>
      </c>
      <c r="BL444" s="18" t="s">
        <v>200</v>
      </c>
      <c r="BM444" s="238" t="s">
        <v>1532</v>
      </c>
    </row>
    <row r="445" s="2" customFormat="1">
      <c r="A445" s="39"/>
      <c r="B445" s="40"/>
      <c r="C445" s="41"/>
      <c r="D445" s="240" t="s">
        <v>190</v>
      </c>
      <c r="E445" s="41"/>
      <c r="F445" s="241" t="s">
        <v>1531</v>
      </c>
      <c r="G445" s="41"/>
      <c r="H445" s="41"/>
      <c r="I445" s="242"/>
      <c r="J445" s="41"/>
      <c r="K445" s="41"/>
      <c r="L445" s="45"/>
      <c r="M445" s="243"/>
      <c r="N445" s="244"/>
      <c r="O445" s="92"/>
      <c r="P445" s="92"/>
      <c r="Q445" s="92"/>
      <c r="R445" s="92"/>
      <c r="S445" s="92"/>
      <c r="T445" s="93"/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  <c r="AE445" s="39"/>
      <c r="AT445" s="18" t="s">
        <v>190</v>
      </c>
      <c r="AU445" s="18" t="s">
        <v>85</v>
      </c>
    </row>
    <row r="446" s="13" customFormat="1">
      <c r="A446" s="13"/>
      <c r="B446" s="262"/>
      <c r="C446" s="263"/>
      <c r="D446" s="240" t="s">
        <v>1205</v>
      </c>
      <c r="E446" s="264" t="s">
        <v>1</v>
      </c>
      <c r="F446" s="265" t="s">
        <v>1533</v>
      </c>
      <c r="G446" s="263"/>
      <c r="H446" s="266">
        <v>120</v>
      </c>
      <c r="I446" s="267"/>
      <c r="J446" s="263"/>
      <c r="K446" s="263"/>
      <c r="L446" s="268"/>
      <c r="M446" s="269"/>
      <c r="N446" s="270"/>
      <c r="O446" s="270"/>
      <c r="P446" s="270"/>
      <c r="Q446" s="270"/>
      <c r="R446" s="270"/>
      <c r="S446" s="270"/>
      <c r="T446" s="271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72" t="s">
        <v>1205</v>
      </c>
      <c r="AU446" s="272" t="s">
        <v>85</v>
      </c>
      <c r="AV446" s="13" t="s">
        <v>85</v>
      </c>
      <c r="AW446" s="13" t="s">
        <v>33</v>
      </c>
      <c r="AX446" s="13" t="s">
        <v>83</v>
      </c>
      <c r="AY446" s="272" t="s">
        <v>181</v>
      </c>
    </row>
    <row r="447" s="2" customFormat="1" ht="37.8" customHeight="1">
      <c r="A447" s="39"/>
      <c r="B447" s="40"/>
      <c r="C447" s="245" t="s">
        <v>799</v>
      </c>
      <c r="D447" s="245" t="s">
        <v>191</v>
      </c>
      <c r="E447" s="246" t="s">
        <v>1534</v>
      </c>
      <c r="F447" s="247" t="s">
        <v>1535</v>
      </c>
      <c r="G447" s="248" t="s">
        <v>734</v>
      </c>
      <c r="H447" s="249">
        <v>70</v>
      </c>
      <c r="I447" s="250"/>
      <c r="J447" s="251">
        <f>ROUND(I447*H447,2)</f>
        <v>0</v>
      </c>
      <c r="K447" s="247" t="s">
        <v>1</v>
      </c>
      <c r="L447" s="45"/>
      <c r="M447" s="252" t="s">
        <v>1</v>
      </c>
      <c r="N447" s="253" t="s">
        <v>41</v>
      </c>
      <c r="O447" s="92"/>
      <c r="P447" s="236">
        <f>O447*H447</f>
        <v>0</v>
      </c>
      <c r="Q447" s="236">
        <v>0.00021000000000000001</v>
      </c>
      <c r="R447" s="236">
        <f>Q447*H447</f>
        <v>0.014700000000000001</v>
      </c>
      <c r="S447" s="236">
        <v>0</v>
      </c>
      <c r="T447" s="237">
        <f>S447*H447</f>
        <v>0</v>
      </c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R447" s="238" t="s">
        <v>200</v>
      </c>
      <c r="AT447" s="238" t="s">
        <v>191</v>
      </c>
      <c r="AU447" s="238" t="s">
        <v>85</v>
      </c>
      <c r="AY447" s="18" t="s">
        <v>181</v>
      </c>
      <c r="BE447" s="239">
        <f>IF(N447="základní",J447,0)</f>
        <v>0</v>
      </c>
      <c r="BF447" s="239">
        <f>IF(N447="snížená",J447,0)</f>
        <v>0</v>
      </c>
      <c r="BG447" s="239">
        <f>IF(N447="zákl. přenesená",J447,0)</f>
        <v>0</v>
      </c>
      <c r="BH447" s="239">
        <f>IF(N447="sníž. přenesená",J447,0)</f>
        <v>0</v>
      </c>
      <c r="BI447" s="239">
        <f>IF(N447="nulová",J447,0)</f>
        <v>0</v>
      </c>
      <c r="BJ447" s="18" t="s">
        <v>83</v>
      </c>
      <c r="BK447" s="239">
        <f>ROUND(I447*H447,2)</f>
        <v>0</v>
      </c>
      <c r="BL447" s="18" t="s">
        <v>200</v>
      </c>
      <c r="BM447" s="238" t="s">
        <v>1536</v>
      </c>
    </row>
    <row r="448" s="2" customFormat="1">
      <c r="A448" s="39"/>
      <c r="B448" s="40"/>
      <c r="C448" s="41"/>
      <c r="D448" s="240" t="s">
        <v>190</v>
      </c>
      <c r="E448" s="41"/>
      <c r="F448" s="241" t="s">
        <v>1535</v>
      </c>
      <c r="G448" s="41"/>
      <c r="H448" s="41"/>
      <c r="I448" s="242"/>
      <c r="J448" s="41"/>
      <c r="K448" s="41"/>
      <c r="L448" s="45"/>
      <c r="M448" s="243"/>
      <c r="N448" s="244"/>
      <c r="O448" s="92"/>
      <c r="P448" s="92"/>
      <c r="Q448" s="92"/>
      <c r="R448" s="92"/>
      <c r="S448" s="92"/>
      <c r="T448" s="93"/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T448" s="18" t="s">
        <v>190</v>
      </c>
      <c r="AU448" s="18" t="s">
        <v>85</v>
      </c>
    </row>
    <row r="449" s="13" customFormat="1">
      <c r="A449" s="13"/>
      <c r="B449" s="262"/>
      <c r="C449" s="263"/>
      <c r="D449" s="240" t="s">
        <v>1205</v>
      </c>
      <c r="E449" s="264" t="s">
        <v>1</v>
      </c>
      <c r="F449" s="265" t="s">
        <v>1537</v>
      </c>
      <c r="G449" s="263"/>
      <c r="H449" s="266">
        <v>70</v>
      </c>
      <c r="I449" s="267"/>
      <c r="J449" s="263"/>
      <c r="K449" s="263"/>
      <c r="L449" s="268"/>
      <c r="M449" s="269"/>
      <c r="N449" s="270"/>
      <c r="O449" s="270"/>
      <c r="P449" s="270"/>
      <c r="Q449" s="270"/>
      <c r="R449" s="270"/>
      <c r="S449" s="270"/>
      <c r="T449" s="271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72" t="s">
        <v>1205</v>
      </c>
      <c r="AU449" s="272" t="s">
        <v>85</v>
      </c>
      <c r="AV449" s="13" t="s">
        <v>85</v>
      </c>
      <c r="AW449" s="13" t="s">
        <v>33</v>
      </c>
      <c r="AX449" s="13" t="s">
        <v>83</v>
      </c>
      <c r="AY449" s="272" t="s">
        <v>181</v>
      </c>
    </row>
    <row r="450" s="2" customFormat="1" ht="24.15" customHeight="1">
      <c r="A450" s="39"/>
      <c r="B450" s="40"/>
      <c r="C450" s="245" t="s">
        <v>1041</v>
      </c>
      <c r="D450" s="245" t="s">
        <v>191</v>
      </c>
      <c r="E450" s="246" t="s">
        <v>1538</v>
      </c>
      <c r="F450" s="247" t="s">
        <v>1539</v>
      </c>
      <c r="G450" s="248" t="s">
        <v>217</v>
      </c>
      <c r="H450" s="249">
        <v>11</v>
      </c>
      <c r="I450" s="250"/>
      <c r="J450" s="251">
        <f>ROUND(I450*H450,2)</f>
        <v>0</v>
      </c>
      <c r="K450" s="247" t="s">
        <v>1</v>
      </c>
      <c r="L450" s="45"/>
      <c r="M450" s="252" t="s">
        <v>1</v>
      </c>
      <c r="N450" s="253" t="s">
        <v>41</v>
      </c>
      <c r="O450" s="92"/>
      <c r="P450" s="236">
        <f>O450*H450</f>
        <v>0</v>
      </c>
      <c r="Q450" s="236">
        <v>0</v>
      </c>
      <c r="R450" s="236">
        <f>Q450*H450</f>
        <v>0</v>
      </c>
      <c r="S450" s="236">
        <v>0</v>
      </c>
      <c r="T450" s="237">
        <f>S450*H450</f>
        <v>0</v>
      </c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R450" s="238" t="s">
        <v>200</v>
      </c>
      <c r="AT450" s="238" t="s">
        <v>191</v>
      </c>
      <c r="AU450" s="238" t="s">
        <v>85</v>
      </c>
      <c r="AY450" s="18" t="s">
        <v>181</v>
      </c>
      <c r="BE450" s="239">
        <f>IF(N450="základní",J450,0)</f>
        <v>0</v>
      </c>
      <c r="BF450" s="239">
        <f>IF(N450="snížená",J450,0)</f>
        <v>0</v>
      </c>
      <c r="BG450" s="239">
        <f>IF(N450="zákl. přenesená",J450,0)</f>
        <v>0</v>
      </c>
      <c r="BH450" s="239">
        <f>IF(N450="sníž. přenesená",J450,0)</f>
        <v>0</v>
      </c>
      <c r="BI450" s="239">
        <f>IF(N450="nulová",J450,0)</f>
        <v>0</v>
      </c>
      <c r="BJ450" s="18" t="s">
        <v>83</v>
      </c>
      <c r="BK450" s="239">
        <f>ROUND(I450*H450,2)</f>
        <v>0</v>
      </c>
      <c r="BL450" s="18" t="s">
        <v>200</v>
      </c>
      <c r="BM450" s="238" t="s">
        <v>1540</v>
      </c>
    </row>
    <row r="451" s="2" customFormat="1">
      <c r="A451" s="39"/>
      <c r="B451" s="40"/>
      <c r="C451" s="41"/>
      <c r="D451" s="240" t="s">
        <v>190</v>
      </c>
      <c r="E451" s="41"/>
      <c r="F451" s="241" t="s">
        <v>1539</v>
      </c>
      <c r="G451" s="41"/>
      <c r="H451" s="41"/>
      <c r="I451" s="242"/>
      <c r="J451" s="41"/>
      <c r="K451" s="41"/>
      <c r="L451" s="45"/>
      <c r="M451" s="243"/>
      <c r="N451" s="244"/>
      <c r="O451" s="92"/>
      <c r="P451" s="92"/>
      <c r="Q451" s="92"/>
      <c r="R451" s="92"/>
      <c r="S451" s="92"/>
      <c r="T451" s="93"/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  <c r="AE451" s="39"/>
      <c r="AT451" s="18" t="s">
        <v>190</v>
      </c>
      <c r="AU451" s="18" t="s">
        <v>85</v>
      </c>
    </row>
    <row r="452" s="2" customFormat="1" ht="24.15" customHeight="1">
      <c r="A452" s="39"/>
      <c r="B452" s="40"/>
      <c r="C452" s="245" t="s">
        <v>802</v>
      </c>
      <c r="D452" s="245" t="s">
        <v>191</v>
      </c>
      <c r="E452" s="246" t="s">
        <v>1541</v>
      </c>
      <c r="F452" s="247" t="s">
        <v>1542</v>
      </c>
      <c r="G452" s="248" t="s">
        <v>217</v>
      </c>
      <c r="H452" s="249">
        <v>330</v>
      </c>
      <c r="I452" s="250"/>
      <c r="J452" s="251">
        <f>ROUND(I452*H452,2)</f>
        <v>0</v>
      </c>
      <c r="K452" s="247" t="s">
        <v>1</v>
      </c>
      <c r="L452" s="45"/>
      <c r="M452" s="252" t="s">
        <v>1</v>
      </c>
      <c r="N452" s="253" t="s">
        <v>41</v>
      </c>
      <c r="O452" s="92"/>
      <c r="P452" s="236">
        <f>O452*H452</f>
        <v>0</v>
      </c>
      <c r="Q452" s="236">
        <v>0</v>
      </c>
      <c r="R452" s="236">
        <f>Q452*H452</f>
        <v>0</v>
      </c>
      <c r="S452" s="236">
        <v>0</v>
      </c>
      <c r="T452" s="237">
        <f>S452*H452</f>
        <v>0</v>
      </c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R452" s="238" t="s">
        <v>200</v>
      </c>
      <c r="AT452" s="238" t="s">
        <v>191</v>
      </c>
      <c r="AU452" s="238" t="s">
        <v>85</v>
      </c>
      <c r="AY452" s="18" t="s">
        <v>181</v>
      </c>
      <c r="BE452" s="239">
        <f>IF(N452="základní",J452,0)</f>
        <v>0</v>
      </c>
      <c r="BF452" s="239">
        <f>IF(N452="snížená",J452,0)</f>
        <v>0</v>
      </c>
      <c r="BG452" s="239">
        <f>IF(N452="zákl. přenesená",J452,0)</f>
        <v>0</v>
      </c>
      <c r="BH452" s="239">
        <f>IF(N452="sníž. přenesená",J452,0)</f>
        <v>0</v>
      </c>
      <c r="BI452" s="239">
        <f>IF(N452="nulová",J452,0)</f>
        <v>0</v>
      </c>
      <c r="BJ452" s="18" t="s">
        <v>83</v>
      </c>
      <c r="BK452" s="239">
        <f>ROUND(I452*H452,2)</f>
        <v>0</v>
      </c>
      <c r="BL452" s="18" t="s">
        <v>200</v>
      </c>
      <c r="BM452" s="238" t="s">
        <v>1543</v>
      </c>
    </row>
    <row r="453" s="2" customFormat="1">
      <c r="A453" s="39"/>
      <c r="B453" s="40"/>
      <c r="C453" s="41"/>
      <c r="D453" s="240" t="s">
        <v>190</v>
      </c>
      <c r="E453" s="41"/>
      <c r="F453" s="241" t="s">
        <v>1542</v>
      </c>
      <c r="G453" s="41"/>
      <c r="H453" s="41"/>
      <c r="I453" s="242"/>
      <c r="J453" s="41"/>
      <c r="K453" s="41"/>
      <c r="L453" s="45"/>
      <c r="M453" s="243"/>
      <c r="N453" s="244"/>
      <c r="O453" s="92"/>
      <c r="P453" s="92"/>
      <c r="Q453" s="92"/>
      <c r="R453" s="92"/>
      <c r="S453" s="92"/>
      <c r="T453" s="93"/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T453" s="18" t="s">
        <v>190</v>
      </c>
      <c r="AU453" s="18" t="s">
        <v>85</v>
      </c>
    </row>
    <row r="454" s="13" customFormat="1">
      <c r="A454" s="13"/>
      <c r="B454" s="262"/>
      <c r="C454" s="263"/>
      <c r="D454" s="240" t="s">
        <v>1205</v>
      </c>
      <c r="E454" s="264" t="s">
        <v>1</v>
      </c>
      <c r="F454" s="265" t="s">
        <v>1544</v>
      </c>
      <c r="G454" s="263"/>
      <c r="H454" s="266">
        <v>330</v>
      </c>
      <c r="I454" s="267"/>
      <c r="J454" s="263"/>
      <c r="K454" s="263"/>
      <c r="L454" s="268"/>
      <c r="M454" s="269"/>
      <c r="N454" s="270"/>
      <c r="O454" s="270"/>
      <c r="P454" s="270"/>
      <c r="Q454" s="270"/>
      <c r="R454" s="270"/>
      <c r="S454" s="270"/>
      <c r="T454" s="271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72" t="s">
        <v>1205</v>
      </c>
      <c r="AU454" s="272" t="s">
        <v>85</v>
      </c>
      <c r="AV454" s="13" t="s">
        <v>85</v>
      </c>
      <c r="AW454" s="13" t="s">
        <v>33</v>
      </c>
      <c r="AX454" s="13" t="s">
        <v>83</v>
      </c>
      <c r="AY454" s="272" t="s">
        <v>181</v>
      </c>
    </row>
    <row r="455" s="2" customFormat="1" ht="24.15" customHeight="1">
      <c r="A455" s="39"/>
      <c r="B455" s="40"/>
      <c r="C455" s="245" t="s">
        <v>1050</v>
      </c>
      <c r="D455" s="245" t="s">
        <v>191</v>
      </c>
      <c r="E455" s="246" t="s">
        <v>1545</v>
      </c>
      <c r="F455" s="247" t="s">
        <v>1546</v>
      </c>
      <c r="G455" s="248" t="s">
        <v>217</v>
      </c>
      <c r="H455" s="249">
        <v>11</v>
      </c>
      <c r="I455" s="250"/>
      <c r="J455" s="251">
        <f>ROUND(I455*H455,2)</f>
        <v>0</v>
      </c>
      <c r="K455" s="247" t="s">
        <v>1</v>
      </c>
      <c r="L455" s="45"/>
      <c r="M455" s="252" t="s">
        <v>1</v>
      </c>
      <c r="N455" s="253" t="s">
        <v>41</v>
      </c>
      <c r="O455" s="92"/>
      <c r="P455" s="236">
        <f>O455*H455</f>
        <v>0</v>
      </c>
      <c r="Q455" s="236">
        <v>0</v>
      </c>
      <c r="R455" s="236">
        <f>Q455*H455</f>
        <v>0</v>
      </c>
      <c r="S455" s="236">
        <v>0</v>
      </c>
      <c r="T455" s="237">
        <f>S455*H455</f>
        <v>0</v>
      </c>
      <c r="U455" s="39"/>
      <c r="V455" s="39"/>
      <c r="W455" s="39"/>
      <c r="X455" s="39"/>
      <c r="Y455" s="39"/>
      <c r="Z455" s="39"/>
      <c r="AA455" s="39"/>
      <c r="AB455" s="39"/>
      <c r="AC455" s="39"/>
      <c r="AD455" s="39"/>
      <c r="AE455" s="39"/>
      <c r="AR455" s="238" t="s">
        <v>200</v>
      </c>
      <c r="AT455" s="238" t="s">
        <v>191</v>
      </c>
      <c r="AU455" s="238" t="s">
        <v>85</v>
      </c>
      <c r="AY455" s="18" t="s">
        <v>181</v>
      </c>
      <c r="BE455" s="239">
        <f>IF(N455="základní",J455,0)</f>
        <v>0</v>
      </c>
      <c r="BF455" s="239">
        <f>IF(N455="snížená",J455,0)</f>
        <v>0</v>
      </c>
      <c r="BG455" s="239">
        <f>IF(N455="zákl. přenesená",J455,0)</f>
        <v>0</v>
      </c>
      <c r="BH455" s="239">
        <f>IF(N455="sníž. přenesená",J455,0)</f>
        <v>0</v>
      </c>
      <c r="BI455" s="239">
        <f>IF(N455="nulová",J455,0)</f>
        <v>0</v>
      </c>
      <c r="BJ455" s="18" t="s">
        <v>83</v>
      </c>
      <c r="BK455" s="239">
        <f>ROUND(I455*H455,2)</f>
        <v>0</v>
      </c>
      <c r="BL455" s="18" t="s">
        <v>200</v>
      </c>
      <c r="BM455" s="238" t="s">
        <v>1547</v>
      </c>
    </row>
    <row r="456" s="2" customFormat="1">
      <c r="A456" s="39"/>
      <c r="B456" s="40"/>
      <c r="C456" s="41"/>
      <c r="D456" s="240" t="s">
        <v>190</v>
      </c>
      <c r="E456" s="41"/>
      <c r="F456" s="241" t="s">
        <v>1546</v>
      </c>
      <c r="G456" s="41"/>
      <c r="H456" s="41"/>
      <c r="I456" s="242"/>
      <c r="J456" s="41"/>
      <c r="K456" s="41"/>
      <c r="L456" s="45"/>
      <c r="M456" s="243"/>
      <c r="N456" s="244"/>
      <c r="O456" s="92"/>
      <c r="P456" s="92"/>
      <c r="Q456" s="92"/>
      <c r="R456" s="92"/>
      <c r="S456" s="92"/>
      <c r="T456" s="93"/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T456" s="18" t="s">
        <v>190</v>
      </c>
      <c r="AU456" s="18" t="s">
        <v>85</v>
      </c>
    </row>
    <row r="457" s="2" customFormat="1" ht="24.15" customHeight="1">
      <c r="A457" s="39"/>
      <c r="B457" s="40"/>
      <c r="C457" s="245" t="s">
        <v>805</v>
      </c>
      <c r="D457" s="245" t="s">
        <v>191</v>
      </c>
      <c r="E457" s="246" t="s">
        <v>1548</v>
      </c>
      <c r="F457" s="247" t="s">
        <v>1549</v>
      </c>
      <c r="G457" s="248" t="s">
        <v>734</v>
      </c>
      <c r="H457" s="249">
        <v>64.278000000000006</v>
      </c>
      <c r="I457" s="250"/>
      <c r="J457" s="251">
        <f>ROUND(I457*H457,2)</f>
        <v>0</v>
      </c>
      <c r="K457" s="247" t="s">
        <v>1</v>
      </c>
      <c r="L457" s="45"/>
      <c r="M457" s="252" t="s">
        <v>1</v>
      </c>
      <c r="N457" s="253" t="s">
        <v>41</v>
      </c>
      <c r="O457" s="92"/>
      <c r="P457" s="236">
        <f>O457*H457</f>
        <v>0</v>
      </c>
      <c r="Q457" s="236">
        <v>0</v>
      </c>
      <c r="R457" s="236">
        <f>Q457*H457</f>
        <v>0</v>
      </c>
      <c r="S457" s="236">
        <v>0.18099999999999999</v>
      </c>
      <c r="T457" s="237">
        <f>S457*H457</f>
        <v>11.634318</v>
      </c>
      <c r="U457" s="39"/>
      <c r="V457" s="39"/>
      <c r="W457" s="39"/>
      <c r="X457" s="39"/>
      <c r="Y457" s="39"/>
      <c r="Z457" s="39"/>
      <c r="AA457" s="39"/>
      <c r="AB457" s="39"/>
      <c r="AC457" s="39"/>
      <c r="AD457" s="39"/>
      <c r="AE457" s="39"/>
      <c r="AR457" s="238" t="s">
        <v>200</v>
      </c>
      <c r="AT457" s="238" t="s">
        <v>191</v>
      </c>
      <c r="AU457" s="238" t="s">
        <v>85</v>
      </c>
      <c r="AY457" s="18" t="s">
        <v>181</v>
      </c>
      <c r="BE457" s="239">
        <f>IF(N457="základní",J457,0)</f>
        <v>0</v>
      </c>
      <c r="BF457" s="239">
        <f>IF(N457="snížená",J457,0)</f>
        <v>0</v>
      </c>
      <c r="BG457" s="239">
        <f>IF(N457="zákl. přenesená",J457,0)</f>
        <v>0</v>
      </c>
      <c r="BH457" s="239">
        <f>IF(N457="sníž. přenesená",J457,0)</f>
        <v>0</v>
      </c>
      <c r="BI457" s="239">
        <f>IF(N457="nulová",J457,0)</f>
        <v>0</v>
      </c>
      <c r="BJ457" s="18" t="s">
        <v>83</v>
      </c>
      <c r="BK457" s="239">
        <f>ROUND(I457*H457,2)</f>
        <v>0</v>
      </c>
      <c r="BL457" s="18" t="s">
        <v>200</v>
      </c>
      <c r="BM457" s="238" t="s">
        <v>1550</v>
      </c>
    </row>
    <row r="458" s="2" customFormat="1">
      <c r="A458" s="39"/>
      <c r="B458" s="40"/>
      <c r="C458" s="41"/>
      <c r="D458" s="240" t="s">
        <v>190</v>
      </c>
      <c r="E458" s="41"/>
      <c r="F458" s="241" t="s">
        <v>1549</v>
      </c>
      <c r="G458" s="41"/>
      <c r="H458" s="41"/>
      <c r="I458" s="242"/>
      <c r="J458" s="41"/>
      <c r="K458" s="41"/>
      <c r="L458" s="45"/>
      <c r="M458" s="243"/>
      <c r="N458" s="244"/>
      <c r="O458" s="92"/>
      <c r="P458" s="92"/>
      <c r="Q458" s="92"/>
      <c r="R458" s="92"/>
      <c r="S458" s="92"/>
      <c r="T458" s="93"/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T458" s="18" t="s">
        <v>190</v>
      </c>
      <c r="AU458" s="18" t="s">
        <v>85</v>
      </c>
    </row>
    <row r="459" s="14" customFormat="1">
      <c r="A459" s="14"/>
      <c r="B459" s="273"/>
      <c r="C459" s="274"/>
      <c r="D459" s="240" t="s">
        <v>1205</v>
      </c>
      <c r="E459" s="275" t="s">
        <v>1</v>
      </c>
      <c r="F459" s="276" t="s">
        <v>1256</v>
      </c>
      <c r="G459" s="274"/>
      <c r="H459" s="275" t="s">
        <v>1</v>
      </c>
      <c r="I459" s="277"/>
      <c r="J459" s="274"/>
      <c r="K459" s="274"/>
      <c r="L459" s="278"/>
      <c r="M459" s="279"/>
      <c r="N459" s="280"/>
      <c r="O459" s="280"/>
      <c r="P459" s="280"/>
      <c r="Q459" s="280"/>
      <c r="R459" s="280"/>
      <c r="S459" s="280"/>
      <c r="T459" s="281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T459" s="282" t="s">
        <v>1205</v>
      </c>
      <c r="AU459" s="282" t="s">
        <v>85</v>
      </c>
      <c r="AV459" s="14" t="s">
        <v>83</v>
      </c>
      <c r="AW459" s="14" t="s">
        <v>33</v>
      </c>
      <c r="AX459" s="14" t="s">
        <v>76</v>
      </c>
      <c r="AY459" s="282" t="s">
        <v>181</v>
      </c>
    </row>
    <row r="460" s="13" customFormat="1">
      <c r="A460" s="13"/>
      <c r="B460" s="262"/>
      <c r="C460" s="263"/>
      <c r="D460" s="240" t="s">
        <v>1205</v>
      </c>
      <c r="E460" s="264" t="s">
        <v>1</v>
      </c>
      <c r="F460" s="265" t="s">
        <v>1551</v>
      </c>
      <c r="G460" s="263"/>
      <c r="H460" s="266">
        <v>4.71</v>
      </c>
      <c r="I460" s="267"/>
      <c r="J460" s="263"/>
      <c r="K460" s="263"/>
      <c r="L460" s="268"/>
      <c r="M460" s="269"/>
      <c r="N460" s="270"/>
      <c r="O460" s="270"/>
      <c r="P460" s="270"/>
      <c r="Q460" s="270"/>
      <c r="R460" s="270"/>
      <c r="S460" s="270"/>
      <c r="T460" s="271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T460" s="272" t="s">
        <v>1205</v>
      </c>
      <c r="AU460" s="272" t="s">
        <v>85</v>
      </c>
      <c r="AV460" s="13" t="s">
        <v>85</v>
      </c>
      <c r="AW460" s="13" t="s">
        <v>33</v>
      </c>
      <c r="AX460" s="13" t="s">
        <v>76</v>
      </c>
      <c r="AY460" s="272" t="s">
        <v>181</v>
      </c>
    </row>
    <row r="461" s="13" customFormat="1">
      <c r="A461" s="13"/>
      <c r="B461" s="262"/>
      <c r="C461" s="263"/>
      <c r="D461" s="240" t="s">
        <v>1205</v>
      </c>
      <c r="E461" s="264" t="s">
        <v>1</v>
      </c>
      <c r="F461" s="265" t="s">
        <v>1552</v>
      </c>
      <c r="G461" s="263"/>
      <c r="H461" s="266">
        <v>1.355</v>
      </c>
      <c r="I461" s="267"/>
      <c r="J461" s="263"/>
      <c r="K461" s="263"/>
      <c r="L461" s="268"/>
      <c r="M461" s="269"/>
      <c r="N461" s="270"/>
      <c r="O461" s="270"/>
      <c r="P461" s="270"/>
      <c r="Q461" s="270"/>
      <c r="R461" s="270"/>
      <c r="S461" s="270"/>
      <c r="T461" s="271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72" t="s">
        <v>1205</v>
      </c>
      <c r="AU461" s="272" t="s">
        <v>85</v>
      </c>
      <c r="AV461" s="13" t="s">
        <v>85</v>
      </c>
      <c r="AW461" s="13" t="s">
        <v>33</v>
      </c>
      <c r="AX461" s="13" t="s">
        <v>76</v>
      </c>
      <c r="AY461" s="272" t="s">
        <v>181</v>
      </c>
    </row>
    <row r="462" s="13" customFormat="1">
      <c r="A462" s="13"/>
      <c r="B462" s="262"/>
      <c r="C462" s="263"/>
      <c r="D462" s="240" t="s">
        <v>1205</v>
      </c>
      <c r="E462" s="264" t="s">
        <v>1</v>
      </c>
      <c r="F462" s="265" t="s">
        <v>1553</v>
      </c>
      <c r="G462" s="263"/>
      <c r="H462" s="266">
        <v>21.734999999999999</v>
      </c>
      <c r="I462" s="267"/>
      <c r="J462" s="263"/>
      <c r="K462" s="263"/>
      <c r="L462" s="268"/>
      <c r="M462" s="269"/>
      <c r="N462" s="270"/>
      <c r="O462" s="270"/>
      <c r="P462" s="270"/>
      <c r="Q462" s="270"/>
      <c r="R462" s="270"/>
      <c r="S462" s="270"/>
      <c r="T462" s="271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72" t="s">
        <v>1205</v>
      </c>
      <c r="AU462" s="272" t="s">
        <v>85</v>
      </c>
      <c r="AV462" s="13" t="s">
        <v>85</v>
      </c>
      <c r="AW462" s="13" t="s">
        <v>33</v>
      </c>
      <c r="AX462" s="13" t="s">
        <v>76</v>
      </c>
      <c r="AY462" s="272" t="s">
        <v>181</v>
      </c>
    </row>
    <row r="463" s="16" customFormat="1">
      <c r="A463" s="16"/>
      <c r="B463" s="294"/>
      <c r="C463" s="295"/>
      <c r="D463" s="240" t="s">
        <v>1205</v>
      </c>
      <c r="E463" s="296" t="s">
        <v>1</v>
      </c>
      <c r="F463" s="297" t="s">
        <v>1326</v>
      </c>
      <c r="G463" s="295"/>
      <c r="H463" s="298">
        <v>27.799999999999997</v>
      </c>
      <c r="I463" s="299"/>
      <c r="J463" s="295"/>
      <c r="K463" s="295"/>
      <c r="L463" s="300"/>
      <c r="M463" s="301"/>
      <c r="N463" s="302"/>
      <c r="O463" s="302"/>
      <c r="P463" s="302"/>
      <c r="Q463" s="302"/>
      <c r="R463" s="302"/>
      <c r="S463" s="302"/>
      <c r="T463" s="303"/>
      <c r="U463" s="16"/>
      <c r="V463" s="16"/>
      <c r="W463" s="16"/>
      <c r="X463" s="16"/>
      <c r="Y463" s="16"/>
      <c r="Z463" s="16"/>
      <c r="AA463" s="16"/>
      <c r="AB463" s="16"/>
      <c r="AC463" s="16"/>
      <c r="AD463" s="16"/>
      <c r="AE463" s="16"/>
      <c r="AT463" s="304" t="s">
        <v>1205</v>
      </c>
      <c r="AU463" s="304" t="s">
        <v>85</v>
      </c>
      <c r="AV463" s="16" t="s">
        <v>91</v>
      </c>
      <c r="AW463" s="16" t="s">
        <v>33</v>
      </c>
      <c r="AX463" s="16" t="s">
        <v>76</v>
      </c>
      <c r="AY463" s="304" t="s">
        <v>181</v>
      </c>
    </row>
    <row r="464" s="14" customFormat="1">
      <c r="A464" s="14"/>
      <c r="B464" s="273"/>
      <c r="C464" s="274"/>
      <c r="D464" s="240" t="s">
        <v>1205</v>
      </c>
      <c r="E464" s="275" t="s">
        <v>1</v>
      </c>
      <c r="F464" s="276" t="s">
        <v>1327</v>
      </c>
      <c r="G464" s="274"/>
      <c r="H464" s="275" t="s">
        <v>1</v>
      </c>
      <c r="I464" s="277"/>
      <c r="J464" s="274"/>
      <c r="K464" s="274"/>
      <c r="L464" s="278"/>
      <c r="M464" s="279"/>
      <c r="N464" s="280"/>
      <c r="O464" s="280"/>
      <c r="P464" s="280"/>
      <c r="Q464" s="280"/>
      <c r="R464" s="280"/>
      <c r="S464" s="280"/>
      <c r="T464" s="281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T464" s="282" t="s">
        <v>1205</v>
      </c>
      <c r="AU464" s="282" t="s">
        <v>85</v>
      </c>
      <c r="AV464" s="14" t="s">
        <v>83</v>
      </c>
      <c r="AW464" s="14" t="s">
        <v>33</v>
      </c>
      <c r="AX464" s="14" t="s">
        <v>76</v>
      </c>
      <c r="AY464" s="282" t="s">
        <v>181</v>
      </c>
    </row>
    <row r="465" s="13" customFormat="1">
      <c r="A465" s="13"/>
      <c r="B465" s="262"/>
      <c r="C465" s="263"/>
      <c r="D465" s="240" t="s">
        <v>1205</v>
      </c>
      <c r="E465" s="264" t="s">
        <v>1</v>
      </c>
      <c r="F465" s="265" t="s">
        <v>1554</v>
      </c>
      <c r="G465" s="263"/>
      <c r="H465" s="266">
        <v>8.468</v>
      </c>
      <c r="I465" s="267"/>
      <c r="J465" s="263"/>
      <c r="K465" s="263"/>
      <c r="L465" s="268"/>
      <c r="M465" s="269"/>
      <c r="N465" s="270"/>
      <c r="O465" s="270"/>
      <c r="P465" s="270"/>
      <c r="Q465" s="270"/>
      <c r="R465" s="270"/>
      <c r="S465" s="270"/>
      <c r="T465" s="271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72" t="s">
        <v>1205</v>
      </c>
      <c r="AU465" s="272" t="s">
        <v>85</v>
      </c>
      <c r="AV465" s="13" t="s">
        <v>85</v>
      </c>
      <c r="AW465" s="13" t="s">
        <v>33</v>
      </c>
      <c r="AX465" s="13" t="s">
        <v>76</v>
      </c>
      <c r="AY465" s="272" t="s">
        <v>181</v>
      </c>
    </row>
    <row r="466" s="13" customFormat="1">
      <c r="A466" s="13"/>
      <c r="B466" s="262"/>
      <c r="C466" s="263"/>
      <c r="D466" s="240" t="s">
        <v>1205</v>
      </c>
      <c r="E466" s="264" t="s">
        <v>1</v>
      </c>
      <c r="F466" s="265" t="s">
        <v>1555</v>
      </c>
      <c r="G466" s="263"/>
      <c r="H466" s="266">
        <v>24.41</v>
      </c>
      <c r="I466" s="267"/>
      <c r="J466" s="263"/>
      <c r="K466" s="263"/>
      <c r="L466" s="268"/>
      <c r="M466" s="269"/>
      <c r="N466" s="270"/>
      <c r="O466" s="270"/>
      <c r="P466" s="270"/>
      <c r="Q466" s="270"/>
      <c r="R466" s="270"/>
      <c r="S466" s="270"/>
      <c r="T466" s="271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T466" s="272" t="s">
        <v>1205</v>
      </c>
      <c r="AU466" s="272" t="s">
        <v>85</v>
      </c>
      <c r="AV466" s="13" t="s">
        <v>85</v>
      </c>
      <c r="AW466" s="13" t="s">
        <v>33</v>
      </c>
      <c r="AX466" s="13" t="s">
        <v>76</v>
      </c>
      <c r="AY466" s="272" t="s">
        <v>181</v>
      </c>
    </row>
    <row r="467" s="16" customFormat="1">
      <c r="A467" s="16"/>
      <c r="B467" s="294"/>
      <c r="C467" s="295"/>
      <c r="D467" s="240" t="s">
        <v>1205</v>
      </c>
      <c r="E467" s="296" t="s">
        <v>1</v>
      </c>
      <c r="F467" s="297" t="s">
        <v>1326</v>
      </c>
      <c r="G467" s="295"/>
      <c r="H467" s="298">
        <v>32.878</v>
      </c>
      <c r="I467" s="299"/>
      <c r="J467" s="295"/>
      <c r="K467" s="295"/>
      <c r="L467" s="300"/>
      <c r="M467" s="301"/>
      <c r="N467" s="302"/>
      <c r="O467" s="302"/>
      <c r="P467" s="302"/>
      <c r="Q467" s="302"/>
      <c r="R467" s="302"/>
      <c r="S467" s="302"/>
      <c r="T467" s="303"/>
      <c r="U467" s="16"/>
      <c r="V467" s="16"/>
      <c r="W467" s="16"/>
      <c r="X467" s="16"/>
      <c r="Y467" s="16"/>
      <c r="Z467" s="16"/>
      <c r="AA467" s="16"/>
      <c r="AB467" s="16"/>
      <c r="AC467" s="16"/>
      <c r="AD467" s="16"/>
      <c r="AE467" s="16"/>
      <c r="AT467" s="304" t="s">
        <v>1205</v>
      </c>
      <c r="AU467" s="304" t="s">
        <v>85</v>
      </c>
      <c r="AV467" s="16" t="s">
        <v>91</v>
      </c>
      <c r="AW467" s="16" t="s">
        <v>33</v>
      </c>
      <c r="AX467" s="16" t="s">
        <v>76</v>
      </c>
      <c r="AY467" s="304" t="s">
        <v>181</v>
      </c>
    </row>
    <row r="468" s="14" customFormat="1">
      <c r="A468" s="14"/>
      <c r="B468" s="273"/>
      <c r="C468" s="274"/>
      <c r="D468" s="240" t="s">
        <v>1205</v>
      </c>
      <c r="E468" s="275" t="s">
        <v>1</v>
      </c>
      <c r="F468" s="276" t="s">
        <v>1265</v>
      </c>
      <c r="G468" s="274"/>
      <c r="H468" s="275" t="s">
        <v>1</v>
      </c>
      <c r="I468" s="277"/>
      <c r="J468" s="274"/>
      <c r="K468" s="274"/>
      <c r="L468" s="278"/>
      <c r="M468" s="279"/>
      <c r="N468" s="280"/>
      <c r="O468" s="280"/>
      <c r="P468" s="280"/>
      <c r="Q468" s="280"/>
      <c r="R468" s="280"/>
      <c r="S468" s="280"/>
      <c r="T468" s="281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T468" s="282" t="s">
        <v>1205</v>
      </c>
      <c r="AU468" s="282" t="s">
        <v>85</v>
      </c>
      <c r="AV468" s="14" t="s">
        <v>83</v>
      </c>
      <c r="AW468" s="14" t="s">
        <v>33</v>
      </c>
      <c r="AX468" s="14" t="s">
        <v>76</v>
      </c>
      <c r="AY468" s="282" t="s">
        <v>181</v>
      </c>
    </row>
    <row r="469" s="13" customFormat="1">
      <c r="A469" s="13"/>
      <c r="B469" s="262"/>
      <c r="C469" s="263"/>
      <c r="D469" s="240" t="s">
        <v>1205</v>
      </c>
      <c r="E469" s="264" t="s">
        <v>1</v>
      </c>
      <c r="F469" s="265" t="s">
        <v>1556</v>
      </c>
      <c r="G469" s="263"/>
      <c r="H469" s="266">
        <v>3.6000000000000001</v>
      </c>
      <c r="I469" s="267"/>
      <c r="J469" s="263"/>
      <c r="K469" s="263"/>
      <c r="L469" s="268"/>
      <c r="M469" s="269"/>
      <c r="N469" s="270"/>
      <c r="O469" s="270"/>
      <c r="P469" s="270"/>
      <c r="Q469" s="270"/>
      <c r="R469" s="270"/>
      <c r="S469" s="270"/>
      <c r="T469" s="271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72" t="s">
        <v>1205</v>
      </c>
      <c r="AU469" s="272" t="s">
        <v>85</v>
      </c>
      <c r="AV469" s="13" t="s">
        <v>85</v>
      </c>
      <c r="AW469" s="13" t="s">
        <v>33</v>
      </c>
      <c r="AX469" s="13" t="s">
        <v>76</v>
      </c>
      <c r="AY469" s="272" t="s">
        <v>181</v>
      </c>
    </row>
    <row r="470" s="16" customFormat="1">
      <c r="A470" s="16"/>
      <c r="B470" s="294"/>
      <c r="C470" s="295"/>
      <c r="D470" s="240" t="s">
        <v>1205</v>
      </c>
      <c r="E470" s="296" t="s">
        <v>1</v>
      </c>
      <c r="F470" s="297" t="s">
        <v>1326</v>
      </c>
      <c r="G470" s="295"/>
      <c r="H470" s="298">
        <v>3.6000000000000001</v>
      </c>
      <c r="I470" s="299"/>
      <c r="J470" s="295"/>
      <c r="K470" s="295"/>
      <c r="L470" s="300"/>
      <c r="M470" s="301"/>
      <c r="N470" s="302"/>
      <c r="O470" s="302"/>
      <c r="P470" s="302"/>
      <c r="Q470" s="302"/>
      <c r="R470" s="302"/>
      <c r="S470" s="302"/>
      <c r="T470" s="303"/>
      <c r="U470" s="16"/>
      <c r="V470" s="16"/>
      <c r="W470" s="16"/>
      <c r="X470" s="16"/>
      <c r="Y470" s="16"/>
      <c r="Z470" s="16"/>
      <c r="AA470" s="16"/>
      <c r="AB470" s="16"/>
      <c r="AC470" s="16"/>
      <c r="AD470" s="16"/>
      <c r="AE470" s="16"/>
      <c r="AT470" s="304" t="s">
        <v>1205</v>
      </c>
      <c r="AU470" s="304" t="s">
        <v>85</v>
      </c>
      <c r="AV470" s="16" t="s">
        <v>91</v>
      </c>
      <c r="AW470" s="16" t="s">
        <v>33</v>
      </c>
      <c r="AX470" s="16" t="s">
        <v>76</v>
      </c>
      <c r="AY470" s="304" t="s">
        <v>181</v>
      </c>
    </row>
    <row r="471" s="15" customFormat="1">
      <c r="A471" s="15"/>
      <c r="B471" s="283"/>
      <c r="C471" s="284"/>
      <c r="D471" s="240" t="s">
        <v>1205</v>
      </c>
      <c r="E471" s="285" t="s">
        <v>1</v>
      </c>
      <c r="F471" s="286" t="s">
        <v>1219</v>
      </c>
      <c r="G471" s="284"/>
      <c r="H471" s="287">
        <v>64.277999999999992</v>
      </c>
      <c r="I471" s="288"/>
      <c r="J471" s="284"/>
      <c r="K471" s="284"/>
      <c r="L471" s="289"/>
      <c r="M471" s="290"/>
      <c r="N471" s="291"/>
      <c r="O471" s="291"/>
      <c r="P471" s="291"/>
      <c r="Q471" s="291"/>
      <c r="R471" s="291"/>
      <c r="S471" s="291"/>
      <c r="T471" s="292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T471" s="293" t="s">
        <v>1205</v>
      </c>
      <c r="AU471" s="293" t="s">
        <v>85</v>
      </c>
      <c r="AV471" s="15" t="s">
        <v>200</v>
      </c>
      <c r="AW471" s="15" t="s">
        <v>33</v>
      </c>
      <c r="AX471" s="15" t="s">
        <v>83</v>
      </c>
      <c r="AY471" s="293" t="s">
        <v>181</v>
      </c>
    </row>
    <row r="472" s="2" customFormat="1" ht="24.15" customHeight="1">
      <c r="A472" s="39"/>
      <c r="B472" s="40"/>
      <c r="C472" s="245" t="s">
        <v>1057</v>
      </c>
      <c r="D472" s="245" t="s">
        <v>191</v>
      </c>
      <c r="E472" s="246" t="s">
        <v>1557</v>
      </c>
      <c r="F472" s="247" t="s">
        <v>1558</v>
      </c>
      <c r="G472" s="248" t="s">
        <v>734</v>
      </c>
      <c r="H472" s="249">
        <v>47.539999999999999</v>
      </c>
      <c r="I472" s="250"/>
      <c r="J472" s="251">
        <f>ROUND(I472*H472,2)</f>
        <v>0</v>
      </c>
      <c r="K472" s="247" t="s">
        <v>1</v>
      </c>
      <c r="L472" s="45"/>
      <c r="M472" s="252" t="s">
        <v>1</v>
      </c>
      <c r="N472" s="253" t="s">
        <v>41</v>
      </c>
      <c r="O472" s="92"/>
      <c r="P472" s="236">
        <f>O472*H472</f>
        <v>0</v>
      </c>
      <c r="Q472" s="236">
        <v>0</v>
      </c>
      <c r="R472" s="236">
        <f>Q472*H472</f>
        <v>0</v>
      </c>
      <c r="S472" s="236">
        <v>0.26100000000000001</v>
      </c>
      <c r="T472" s="237">
        <f>S472*H472</f>
        <v>12.40794</v>
      </c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R472" s="238" t="s">
        <v>200</v>
      </c>
      <c r="AT472" s="238" t="s">
        <v>191</v>
      </c>
      <c r="AU472" s="238" t="s">
        <v>85</v>
      </c>
      <c r="AY472" s="18" t="s">
        <v>181</v>
      </c>
      <c r="BE472" s="239">
        <f>IF(N472="základní",J472,0)</f>
        <v>0</v>
      </c>
      <c r="BF472" s="239">
        <f>IF(N472="snížená",J472,0)</f>
        <v>0</v>
      </c>
      <c r="BG472" s="239">
        <f>IF(N472="zákl. přenesená",J472,0)</f>
        <v>0</v>
      </c>
      <c r="BH472" s="239">
        <f>IF(N472="sníž. přenesená",J472,0)</f>
        <v>0</v>
      </c>
      <c r="BI472" s="239">
        <f>IF(N472="nulová",J472,0)</f>
        <v>0</v>
      </c>
      <c r="BJ472" s="18" t="s">
        <v>83</v>
      </c>
      <c r="BK472" s="239">
        <f>ROUND(I472*H472,2)</f>
        <v>0</v>
      </c>
      <c r="BL472" s="18" t="s">
        <v>200</v>
      </c>
      <c r="BM472" s="238" t="s">
        <v>1559</v>
      </c>
    </row>
    <row r="473" s="2" customFormat="1">
      <c r="A473" s="39"/>
      <c r="B473" s="40"/>
      <c r="C473" s="41"/>
      <c r="D473" s="240" t="s">
        <v>190</v>
      </c>
      <c r="E473" s="41"/>
      <c r="F473" s="241" t="s">
        <v>1558</v>
      </c>
      <c r="G473" s="41"/>
      <c r="H473" s="41"/>
      <c r="I473" s="242"/>
      <c r="J473" s="41"/>
      <c r="K473" s="41"/>
      <c r="L473" s="45"/>
      <c r="M473" s="243"/>
      <c r="N473" s="244"/>
      <c r="O473" s="92"/>
      <c r="P473" s="92"/>
      <c r="Q473" s="92"/>
      <c r="R473" s="92"/>
      <c r="S473" s="92"/>
      <c r="T473" s="93"/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T473" s="18" t="s">
        <v>190</v>
      </c>
      <c r="AU473" s="18" t="s">
        <v>85</v>
      </c>
    </row>
    <row r="474" s="13" customFormat="1">
      <c r="A474" s="13"/>
      <c r="B474" s="262"/>
      <c r="C474" s="263"/>
      <c r="D474" s="240" t="s">
        <v>1205</v>
      </c>
      <c r="E474" s="264" t="s">
        <v>1</v>
      </c>
      <c r="F474" s="265" t="s">
        <v>1560</v>
      </c>
      <c r="G474" s="263"/>
      <c r="H474" s="266">
        <v>0</v>
      </c>
      <c r="I474" s="267"/>
      <c r="J474" s="263"/>
      <c r="K474" s="263"/>
      <c r="L474" s="268"/>
      <c r="M474" s="269"/>
      <c r="N474" s="270"/>
      <c r="O474" s="270"/>
      <c r="P474" s="270"/>
      <c r="Q474" s="270"/>
      <c r="R474" s="270"/>
      <c r="S474" s="270"/>
      <c r="T474" s="271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72" t="s">
        <v>1205</v>
      </c>
      <c r="AU474" s="272" t="s">
        <v>85</v>
      </c>
      <c r="AV474" s="13" t="s">
        <v>85</v>
      </c>
      <c r="AW474" s="13" t="s">
        <v>33</v>
      </c>
      <c r="AX474" s="13" t="s">
        <v>76</v>
      </c>
      <c r="AY474" s="272" t="s">
        <v>181</v>
      </c>
    </row>
    <row r="475" s="13" customFormat="1">
      <c r="A475" s="13"/>
      <c r="B475" s="262"/>
      <c r="C475" s="263"/>
      <c r="D475" s="240" t="s">
        <v>1205</v>
      </c>
      <c r="E475" s="264" t="s">
        <v>1</v>
      </c>
      <c r="F475" s="265" t="s">
        <v>1561</v>
      </c>
      <c r="G475" s="263"/>
      <c r="H475" s="266">
        <v>6.5899999999999999</v>
      </c>
      <c r="I475" s="267"/>
      <c r="J475" s="263"/>
      <c r="K475" s="263"/>
      <c r="L475" s="268"/>
      <c r="M475" s="269"/>
      <c r="N475" s="270"/>
      <c r="O475" s="270"/>
      <c r="P475" s="270"/>
      <c r="Q475" s="270"/>
      <c r="R475" s="270"/>
      <c r="S475" s="270"/>
      <c r="T475" s="271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72" t="s">
        <v>1205</v>
      </c>
      <c r="AU475" s="272" t="s">
        <v>85</v>
      </c>
      <c r="AV475" s="13" t="s">
        <v>85</v>
      </c>
      <c r="AW475" s="13" t="s">
        <v>33</v>
      </c>
      <c r="AX475" s="13" t="s">
        <v>76</v>
      </c>
      <c r="AY475" s="272" t="s">
        <v>181</v>
      </c>
    </row>
    <row r="476" s="13" customFormat="1">
      <c r="A476" s="13"/>
      <c r="B476" s="262"/>
      <c r="C476" s="263"/>
      <c r="D476" s="240" t="s">
        <v>1205</v>
      </c>
      <c r="E476" s="264" t="s">
        <v>1</v>
      </c>
      <c r="F476" s="265" t="s">
        <v>1562</v>
      </c>
      <c r="G476" s="263"/>
      <c r="H476" s="266">
        <v>40.950000000000003</v>
      </c>
      <c r="I476" s="267"/>
      <c r="J476" s="263"/>
      <c r="K476" s="263"/>
      <c r="L476" s="268"/>
      <c r="M476" s="269"/>
      <c r="N476" s="270"/>
      <c r="O476" s="270"/>
      <c r="P476" s="270"/>
      <c r="Q476" s="270"/>
      <c r="R476" s="270"/>
      <c r="S476" s="270"/>
      <c r="T476" s="271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72" t="s">
        <v>1205</v>
      </c>
      <c r="AU476" s="272" t="s">
        <v>85</v>
      </c>
      <c r="AV476" s="13" t="s">
        <v>85</v>
      </c>
      <c r="AW476" s="13" t="s">
        <v>33</v>
      </c>
      <c r="AX476" s="13" t="s">
        <v>76</v>
      </c>
      <c r="AY476" s="272" t="s">
        <v>181</v>
      </c>
    </row>
    <row r="477" s="15" customFormat="1">
      <c r="A477" s="15"/>
      <c r="B477" s="283"/>
      <c r="C477" s="284"/>
      <c r="D477" s="240" t="s">
        <v>1205</v>
      </c>
      <c r="E477" s="285" t="s">
        <v>1</v>
      </c>
      <c r="F477" s="286" t="s">
        <v>1219</v>
      </c>
      <c r="G477" s="284"/>
      <c r="H477" s="287">
        <v>47.540000000000006</v>
      </c>
      <c r="I477" s="288"/>
      <c r="J477" s="284"/>
      <c r="K477" s="284"/>
      <c r="L477" s="289"/>
      <c r="M477" s="290"/>
      <c r="N477" s="291"/>
      <c r="O477" s="291"/>
      <c r="P477" s="291"/>
      <c r="Q477" s="291"/>
      <c r="R477" s="291"/>
      <c r="S477" s="291"/>
      <c r="T477" s="292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T477" s="293" t="s">
        <v>1205</v>
      </c>
      <c r="AU477" s="293" t="s">
        <v>85</v>
      </c>
      <c r="AV477" s="15" t="s">
        <v>200</v>
      </c>
      <c r="AW477" s="15" t="s">
        <v>33</v>
      </c>
      <c r="AX477" s="15" t="s">
        <v>83</v>
      </c>
      <c r="AY477" s="293" t="s">
        <v>181</v>
      </c>
    </row>
    <row r="478" s="2" customFormat="1" ht="24.15" customHeight="1">
      <c r="A478" s="39"/>
      <c r="B478" s="40"/>
      <c r="C478" s="245" t="s">
        <v>808</v>
      </c>
      <c r="D478" s="245" t="s">
        <v>191</v>
      </c>
      <c r="E478" s="246" t="s">
        <v>1563</v>
      </c>
      <c r="F478" s="247" t="s">
        <v>1564</v>
      </c>
      <c r="G478" s="248" t="s">
        <v>1209</v>
      </c>
      <c r="H478" s="249">
        <v>3.073</v>
      </c>
      <c r="I478" s="250"/>
      <c r="J478" s="251">
        <f>ROUND(I478*H478,2)</f>
        <v>0</v>
      </c>
      <c r="K478" s="247" t="s">
        <v>1</v>
      </c>
      <c r="L478" s="45"/>
      <c r="M478" s="252" t="s">
        <v>1</v>
      </c>
      <c r="N478" s="253" t="s">
        <v>41</v>
      </c>
      <c r="O478" s="92"/>
      <c r="P478" s="236">
        <f>O478*H478</f>
        <v>0</v>
      </c>
      <c r="Q478" s="236">
        <v>0</v>
      </c>
      <c r="R478" s="236">
        <f>Q478*H478</f>
        <v>0</v>
      </c>
      <c r="S478" s="236">
        <v>1.8</v>
      </c>
      <c r="T478" s="237">
        <f>S478*H478</f>
        <v>5.5313999999999997</v>
      </c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R478" s="238" t="s">
        <v>200</v>
      </c>
      <c r="AT478" s="238" t="s">
        <v>191</v>
      </c>
      <c r="AU478" s="238" t="s">
        <v>85</v>
      </c>
      <c r="AY478" s="18" t="s">
        <v>181</v>
      </c>
      <c r="BE478" s="239">
        <f>IF(N478="základní",J478,0)</f>
        <v>0</v>
      </c>
      <c r="BF478" s="239">
        <f>IF(N478="snížená",J478,0)</f>
        <v>0</v>
      </c>
      <c r="BG478" s="239">
        <f>IF(N478="zákl. přenesená",J478,0)</f>
        <v>0</v>
      </c>
      <c r="BH478" s="239">
        <f>IF(N478="sníž. přenesená",J478,0)</f>
        <v>0</v>
      </c>
      <c r="BI478" s="239">
        <f>IF(N478="nulová",J478,0)</f>
        <v>0</v>
      </c>
      <c r="BJ478" s="18" t="s">
        <v>83</v>
      </c>
      <c r="BK478" s="239">
        <f>ROUND(I478*H478,2)</f>
        <v>0</v>
      </c>
      <c r="BL478" s="18" t="s">
        <v>200</v>
      </c>
      <c r="BM478" s="238" t="s">
        <v>1565</v>
      </c>
    </row>
    <row r="479" s="2" customFormat="1">
      <c r="A479" s="39"/>
      <c r="B479" s="40"/>
      <c r="C479" s="41"/>
      <c r="D479" s="240" t="s">
        <v>190</v>
      </c>
      <c r="E479" s="41"/>
      <c r="F479" s="241" t="s">
        <v>1564</v>
      </c>
      <c r="G479" s="41"/>
      <c r="H479" s="41"/>
      <c r="I479" s="242"/>
      <c r="J479" s="41"/>
      <c r="K479" s="41"/>
      <c r="L479" s="45"/>
      <c r="M479" s="243"/>
      <c r="N479" s="244"/>
      <c r="O479" s="92"/>
      <c r="P479" s="92"/>
      <c r="Q479" s="92"/>
      <c r="R479" s="92"/>
      <c r="S479" s="92"/>
      <c r="T479" s="93"/>
      <c r="U479" s="39"/>
      <c r="V479" s="39"/>
      <c r="W479" s="39"/>
      <c r="X479" s="39"/>
      <c r="Y479" s="39"/>
      <c r="Z479" s="39"/>
      <c r="AA479" s="39"/>
      <c r="AB479" s="39"/>
      <c r="AC479" s="39"/>
      <c r="AD479" s="39"/>
      <c r="AE479" s="39"/>
      <c r="AT479" s="18" t="s">
        <v>190</v>
      </c>
      <c r="AU479" s="18" t="s">
        <v>85</v>
      </c>
    </row>
    <row r="480" s="14" customFormat="1">
      <c r="A480" s="14"/>
      <c r="B480" s="273"/>
      <c r="C480" s="274"/>
      <c r="D480" s="240" t="s">
        <v>1205</v>
      </c>
      <c r="E480" s="275" t="s">
        <v>1</v>
      </c>
      <c r="F480" s="276" t="s">
        <v>1256</v>
      </c>
      <c r="G480" s="274"/>
      <c r="H480" s="275" t="s">
        <v>1</v>
      </c>
      <c r="I480" s="277"/>
      <c r="J480" s="274"/>
      <c r="K480" s="274"/>
      <c r="L480" s="278"/>
      <c r="M480" s="279"/>
      <c r="N480" s="280"/>
      <c r="O480" s="280"/>
      <c r="P480" s="280"/>
      <c r="Q480" s="280"/>
      <c r="R480" s="280"/>
      <c r="S480" s="280"/>
      <c r="T480" s="281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T480" s="282" t="s">
        <v>1205</v>
      </c>
      <c r="AU480" s="282" t="s">
        <v>85</v>
      </c>
      <c r="AV480" s="14" t="s">
        <v>83</v>
      </c>
      <c r="AW480" s="14" t="s">
        <v>33</v>
      </c>
      <c r="AX480" s="14" t="s">
        <v>76</v>
      </c>
      <c r="AY480" s="282" t="s">
        <v>181</v>
      </c>
    </row>
    <row r="481" s="13" customFormat="1">
      <c r="A481" s="13"/>
      <c r="B481" s="262"/>
      <c r="C481" s="263"/>
      <c r="D481" s="240" t="s">
        <v>1205</v>
      </c>
      <c r="E481" s="264" t="s">
        <v>1</v>
      </c>
      <c r="F481" s="265" t="s">
        <v>1566</v>
      </c>
      <c r="G481" s="263"/>
      <c r="H481" s="266">
        <v>0.45500000000000002</v>
      </c>
      <c r="I481" s="267"/>
      <c r="J481" s="263"/>
      <c r="K481" s="263"/>
      <c r="L481" s="268"/>
      <c r="M481" s="269"/>
      <c r="N481" s="270"/>
      <c r="O481" s="270"/>
      <c r="P481" s="270"/>
      <c r="Q481" s="270"/>
      <c r="R481" s="270"/>
      <c r="S481" s="270"/>
      <c r="T481" s="271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72" t="s">
        <v>1205</v>
      </c>
      <c r="AU481" s="272" t="s">
        <v>85</v>
      </c>
      <c r="AV481" s="13" t="s">
        <v>85</v>
      </c>
      <c r="AW481" s="13" t="s">
        <v>33</v>
      </c>
      <c r="AX481" s="13" t="s">
        <v>76</v>
      </c>
      <c r="AY481" s="272" t="s">
        <v>181</v>
      </c>
    </row>
    <row r="482" s="13" customFormat="1">
      <c r="A482" s="13"/>
      <c r="B482" s="262"/>
      <c r="C482" s="263"/>
      <c r="D482" s="240" t="s">
        <v>1205</v>
      </c>
      <c r="E482" s="264" t="s">
        <v>1</v>
      </c>
      <c r="F482" s="265" t="s">
        <v>1567</v>
      </c>
      <c r="G482" s="263"/>
      <c r="H482" s="266">
        <v>0.27000000000000002</v>
      </c>
      <c r="I482" s="267"/>
      <c r="J482" s="263"/>
      <c r="K482" s="263"/>
      <c r="L482" s="268"/>
      <c r="M482" s="269"/>
      <c r="N482" s="270"/>
      <c r="O482" s="270"/>
      <c r="P482" s="270"/>
      <c r="Q482" s="270"/>
      <c r="R482" s="270"/>
      <c r="S482" s="270"/>
      <c r="T482" s="271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T482" s="272" t="s">
        <v>1205</v>
      </c>
      <c r="AU482" s="272" t="s">
        <v>85</v>
      </c>
      <c r="AV482" s="13" t="s">
        <v>85</v>
      </c>
      <c r="AW482" s="13" t="s">
        <v>33</v>
      </c>
      <c r="AX482" s="13" t="s">
        <v>76</v>
      </c>
      <c r="AY482" s="272" t="s">
        <v>181</v>
      </c>
    </row>
    <row r="483" s="13" customFormat="1">
      <c r="A483" s="13"/>
      <c r="B483" s="262"/>
      <c r="C483" s="263"/>
      <c r="D483" s="240" t="s">
        <v>1205</v>
      </c>
      <c r="E483" s="264" t="s">
        <v>1</v>
      </c>
      <c r="F483" s="265" t="s">
        <v>1568</v>
      </c>
      <c r="G483" s="263"/>
      <c r="H483" s="266">
        <v>0.053999999999999999</v>
      </c>
      <c r="I483" s="267"/>
      <c r="J483" s="263"/>
      <c r="K483" s="263"/>
      <c r="L483" s="268"/>
      <c r="M483" s="269"/>
      <c r="N483" s="270"/>
      <c r="O483" s="270"/>
      <c r="P483" s="270"/>
      <c r="Q483" s="270"/>
      <c r="R483" s="270"/>
      <c r="S483" s="270"/>
      <c r="T483" s="271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T483" s="272" t="s">
        <v>1205</v>
      </c>
      <c r="AU483" s="272" t="s">
        <v>85</v>
      </c>
      <c r="AV483" s="13" t="s">
        <v>85</v>
      </c>
      <c r="AW483" s="13" t="s">
        <v>33</v>
      </c>
      <c r="AX483" s="13" t="s">
        <v>76</v>
      </c>
      <c r="AY483" s="272" t="s">
        <v>181</v>
      </c>
    </row>
    <row r="484" s="13" customFormat="1">
      <c r="A484" s="13"/>
      <c r="B484" s="262"/>
      <c r="C484" s="263"/>
      <c r="D484" s="240" t="s">
        <v>1205</v>
      </c>
      <c r="E484" s="264" t="s">
        <v>1</v>
      </c>
      <c r="F484" s="265" t="s">
        <v>1569</v>
      </c>
      <c r="G484" s="263"/>
      <c r="H484" s="266">
        <v>0.89700000000000002</v>
      </c>
      <c r="I484" s="267"/>
      <c r="J484" s="263"/>
      <c r="K484" s="263"/>
      <c r="L484" s="268"/>
      <c r="M484" s="269"/>
      <c r="N484" s="270"/>
      <c r="O484" s="270"/>
      <c r="P484" s="270"/>
      <c r="Q484" s="270"/>
      <c r="R484" s="270"/>
      <c r="S484" s="270"/>
      <c r="T484" s="271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T484" s="272" t="s">
        <v>1205</v>
      </c>
      <c r="AU484" s="272" t="s">
        <v>85</v>
      </c>
      <c r="AV484" s="13" t="s">
        <v>85</v>
      </c>
      <c r="AW484" s="13" t="s">
        <v>33</v>
      </c>
      <c r="AX484" s="13" t="s">
        <v>76</v>
      </c>
      <c r="AY484" s="272" t="s">
        <v>181</v>
      </c>
    </row>
    <row r="485" s="13" customFormat="1">
      <c r="A485" s="13"/>
      <c r="B485" s="262"/>
      <c r="C485" s="263"/>
      <c r="D485" s="240" t="s">
        <v>1205</v>
      </c>
      <c r="E485" s="264" t="s">
        <v>1</v>
      </c>
      <c r="F485" s="265" t="s">
        <v>1570</v>
      </c>
      <c r="G485" s="263"/>
      <c r="H485" s="266">
        <v>0.20699999999999999</v>
      </c>
      <c r="I485" s="267"/>
      <c r="J485" s="263"/>
      <c r="K485" s="263"/>
      <c r="L485" s="268"/>
      <c r="M485" s="269"/>
      <c r="N485" s="270"/>
      <c r="O485" s="270"/>
      <c r="P485" s="270"/>
      <c r="Q485" s="270"/>
      <c r="R485" s="270"/>
      <c r="S485" s="270"/>
      <c r="T485" s="271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72" t="s">
        <v>1205</v>
      </c>
      <c r="AU485" s="272" t="s">
        <v>85</v>
      </c>
      <c r="AV485" s="13" t="s">
        <v>85</v>
      </c>
      <c r="AW485" s="13" t="s">
        <v>33</v>
      </c>
      <c r="AX485" s="13" t="s">
        <v>76</v>
      </c>
      <c r="AY485" s="272" t="s">
        <v>181</v>
      </c>
    </row>
    <row r="486" s="13" customFormat="1">
      <c r="A486" s="13"/>
      <c r="B486" s="262"/>
      <c r="C486" s="263"/>
      <c r="D486" s="240" t="s">
        <v>1205</v>
      </c>
      <c r="E486" s="264" t="s">
        <v>1</v>
      </c>
      <c r="F486" s="265" t="s">
        <v>1571</v>
      </c>
      <c r="G486" s="263"/>
      <c r="H486" s="266">
        <v>0.92000000000000004</v>
      </c>
      <c r="I486" s="267"/>
      <c r="J486" s="263"/>
      <c r="K486" s="263"/>
      <c r="L486" s="268"/>
      <c r="M486" s="269"/>
      <c r="N486" s="270"/>
      <c r="O486" s="270"/>
      <c r="P486" s="270"/>
      <c r="Q486" s="270"/>
      <c r="R486" s="270"/>
      <c r="S486" s="270"/>
      <c r="T486" s="271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72" t="s">
        <v>1205</v>
      </c>
      <c r="AU486" s="272" t="s">
        <v>85</v>
      </c>
      <c r="AV486" s="13" t="s">
        <v>85</v>
      </c>
      <c r="AW486" s="13" t="s">
        <v>33</v>
      </c>
      <c r="AX486" s="13" t="s">
        <v>76</v>
      </c>
      <c r="AY486" s="272" t="s">
        <v>181</v>
      </c>
    </row>
    <row r="487" s="13" customFormat="1">
      <c r="A487" s="13"/>
      <c r="B487" s="262"/>
      <c r="C487" s="263"/>
      <c r="D487" s="240" t="s">
        <v>1205</v>
      </c>
      <c r="E487" s="264" t="s">
        <v>1</v>
      </c>
      <c r="F487" s="265" t="s">
        <v>1572</v>
      </c>
      <c r="G487" s="263"/>
      <c r="H487" s="266">
        <v>0.27000000000000002</v>
      </c>
      <c r="I487" s="267"/>
      <c r="J487" s="263"/>
      <c r="K487" s="263"/>
      <c r="L487" s="268"/>
      <c r="M487" s="269"/>
      <c r="N487" s="270"/>
      <c r="O487" s="270"/>
      <c r="P487" s="270"/>
      <c r="Q487" s="270"/>
      <c r="R487" s="270"/>
      <c r="S487" s="270"/>
      <c r="T487" s="271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T487" s="272" t="s">
        <v>1205</v>
      </c>
      <c r="AU487" s="272" t="s">
        <v>85</v>
      </c>
      <c r="AV487" s="13" t="s">
        <v>85</v>
      </c>
      <c r="AW487" s="13" t="s">
        <v>33</v>
      </c>
      <c r="AX487" s="13" t="s">
        <v>76</v>
      </c>
      <c r="AY487" s="272" t="s">
        <v>181</v>
      </c>
    </row>
    <row r="488" s="16" customFormat="1">
      <c r="A488" s="16"/>
      <c r="B488" s="294"/>
      <c r="C488" s="295"/>
      <c r="D488" s="240" t="s">
        <v>1205</v>
      </c>
      <c r="E488" s="296" t="s">
        <v>1</v>
      </c>
      <c r="F488" s="297" t="s">
        <v>1326</v>
      </c>
      <c r="G488" s="295"/>
      <c r="H488" s="298">
        <v>3.0730000000000004</v>
      </c>
      <c r="I488" s="299"/>
      <c r="J488" s="295"/>
      <c r="K488" s="295"/>
      <c r="L488" s="300"/>
      <c r="M488" s="301"/>
      <c r="N488" s="302"/>
      <c r="O488" s="302"/>
      <c r="P488" s="302"/>
      <c r="Q488" s="302"/>
      <c r="R488" s="302"/>
      <c r="S488" s="302"/>
      <c r="T488" s="303"/>
      <c r="U488" s="16"/>
      <c r="V488" s="16"/>
      <c r="W488" s="16"/>
      <c r="X488" s="16"/>
      <c r="Y488" s="16"/>
      <c r="Z488" s="16"/>
      <c r="AA488" s="16"/>
      <c r="AB488" s="16"/>
      <c r="AC488" s="16"/>
      <c r="AD488" s="16"/>
      <c r="AE488" s="16"/>
      <c r="AT488" s="304" t="s">
        <v>1205</v>
      </c>
      <c r="AU488" s="304" t="s">
        <v>85</v>
      </c>
      <c r="AV488" s="16" t="s">
        <v>91</v>
      </c>
      <c r="AW488" s="16" t="s">
        <v>33</v>
      </c>
      <c r="AX488" s="16" t="s">
        <v>76</v>
      </c>
      <c r="AY488" s="304" t="s">
        <v>181</v>
      </c>
    </row>
    <row r="489" s="13" customFormat="1">
      <c r="A489" s="13"/>
      <c r="B489" s="262"/>
      <c r="C489" s="263"/>
      <c r="D489" s="240" t="s">
        <v>1205</v>
      </c>
      <c r="E489" s="264" t="s">
        <v>1</v>
      </c>
      <c r="F489" s="265" t="s">
        <v>1573</v>
      </c>
      <c r="G489" s="263"/>
      <c r="H489" s="266">
        <v>0</v>
      </c>
      <c r="I489" s="267"/>
      <c r="J489" s="263"/>
      <c r="K489" s="263"/>
      <c r="L489" s="268"/>
      <c r="M489" s="269"/>
      <c r="N489" s="270"/>
      <c r="O489" s="270"/>
      <c r="P489" s="270"/>
      <c r="Q489" s="270"/>
      <c r="R489" s="270"/>
      <c r="S489" s="270"/>
      <c r="T489" s="271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72" t="s">
        <v>1205</v>
      </c>
      <c r="AU489" s="272" t="s">
        <v>85</v>
      </c>
      <c r="AV489" s="13" t="s">
        <v>85</v>
      </c>
      <c r="AW489" s="13" t="s">
        <v>33</v>
      </c>
      <c r="AX489" s="13" t="s">
        <v>76</v>
      </c>
      <c r="AY489" s="272" t="s">
        <v>181</v>
      </c>
    </row>
    <row r="490" s="15" customFormat="1">
      <c r="A490" s="15"/>
      <c r="B490" s="283"/>
      <c r="C490" s="284"/>
      <c r="D490" s="240" t="s">
        <v>1205</v>
      </c>
      <c r="E490" s="285" t="s">
        <v>1</v>
      </c>
      <c r="F490" s="286" t="s">
        <v>1219</v>
      </c>
      <c r="G490" s="284"/>
      <c r="H490" s="287">
        <v>3.0730000000000004</v>
      </c>
      <c r="I490" s="288"/>
      <c r="J490" s="284"/>
      <c r="K490" s="284"/>
      <c r="L490" s="289"/>
      <c r="M490" s="290"/>
      <c r="N490" s="291"/>
      <c r="O490" s="291"/>
      <c r="P490" s="291"/>
      <c r="Q490" s="291"/>
      <c r="R490" s="291"/>
      <c r="S490" s="291"/>
      <c r="T490" s="292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  <c r="AE490" s="15"/>
      <c r="AT490" s="293" t="s">
        <v>1205</v>
      </c>
      <c r="AU490" s="293" t="s">
        <v>85</v>
      </c>
      <c r="AV490" s="15" t="s">
        <v>200</v>
      </c>
      <c r="AW490" s="15" t="s">
        <v>33</v>
      </c>
      <c r="AX490" s="15" t="s">
        <v>83</v>
      </c>
      <c r="AY490" s="293" t="s">
        <v>181</v>
      </c>
    </row>
    <row r="491" s="2" customFormat="1" ht="24.15" customHeight="1">
      <c r="A491" s="39"/>
      <c r="B491" s="40"/>
      <c r="C491" s="245" t="s">
        <v>1065</v>
      </c>
      <c r="D491" s="245" t="s">
        <v>191</v>
      </c>
      <c r="E491" s="246" t="s">
        <v>1574</v>
      </c>
      <c r="F491" s="247" t="s">
        <v>1575</v>
      </c>
      <c r="G491" s="248" t="s">
        <v>1209</v>
      </c>
      <c r="H491" s="249">
        <v>25.253</v>
      </c>
      <c r="I491" s="250"/>
      <c r="J491" s="251">
        <f>ROUND(I491*H491,2)</f>
        <v>0</v>
      </c>
      <c r="K491" s="247" t="s">
        <v>1</v>
      </c>
      <c r="L491" s="45"/>
      <c r="M491" s="252" t="s">
        <v>1</v>
      </c>
      <c r="N491" s="253" t="s">
        <v>41</v>
      </c>
      <c r="O491" s="92"/>
      <c r="P491" s="236">
        <f>O491*H491</f>
        <v>0</v>
      </c>
      <c r="Q491" s="236">
        <v>0</v>
      </c>
      <c r="R491" s="236">
        <f>Q491*H491</f>
        <v>0</v>
      </c>
      <c r="S491" s="236">
        <v>1.8</v>
      </c>
      <c r="T491" s="237">
        <f>S491*H491</f>
        <v>45.455400000000004</v>
      </c>
      <c r="U491" s="39"/>
      <c r="V491" s="39"/>
      <c r="W491" s="39"/>
      <c r="X491" s="39"/>
      <c r="Y491" s="39"/>
      <c r="Z491" s="39"/>
      <c r="AA491" s="39"/>
      <c r="AB491" s="39"/>
      <c r="AC491" s="39"/>
      <c r="AD491" s="39"/>
      <c r="AE491" s="39"/>
      <c r="AR491" s="238" t="s">
        <v>200</v>
      </c>
      <c r="AT491" s="238" t="s">
        <v>191</v>
      </c>
      <c r="AU491" s="238" t="s">
        <v>85</v>
      </c>
      <c r="AY491" s="18" t="s">
        <v>181</v>
      </c>
      <c r="BE491" s="239">
        <f>IF(N491="základní",J491,0)</f>
        <v>0</v>
      </c>
      <c r="BF491" s="239">
        <f>IF(N491="snížená",J491,0)</f>
        <v>0</v>
      </c>
      <c r="BG491" s="239">
        <f>IF(N491="zákl. přenesená",J491,0)</f>
        <v>0</v>
      </c>
      <c r="BH491" s="239">
        <f>IF(N491="sníž. přenesená",J491,0)</f>
        <v>0</v>
      </c>
      <c r="BI491" s="239">
        <f>IF(N491="nulová",J491,0)</f>
        <v>0</v>
      </c>
      <c r="BJ491" s="18" t="s">
        <v>83</v>
      </c>
      <c r="BK491" s="239">
        <f>ROUND(I491*H491,2)</f>
        <v>0</v>
      </c>
      <c r="BL491" s="18" t="s">
        <v>200</v>
      </c>
      <c r="BM491" s="238" t="s">
        <v>1576</v>
      </c>
    </row>
    <row r="492" s="2" customFormat="1">
      <c r="A492" s="39"/>
      <c r="B492" s="40"/>
      <c r="C492" s="41"/>
      <c r="D492" s="240" t="s">
        <v>190</v>
      </c>
      <c r="E492" s="41"/>
      <c r="F492" s="241" t="s">
        <v>1575</v>
      </c>
      <c r="G492" s="41"/>
      <c r="H492" s="41"/>
      <c r="I492" s="242"/>
      <c r="J492" s="41"/>
      <c r="K492" s="41"/>
      <c r="L492" s="45"/>
      <c r="M492" s="243"/>
      <c r="N492" s="244"/>
      <c r="O492" s="92"/>
      <c r="P492" s="92"/>
      <c r="Q492" s="92"/>
      <c r="R492" s="92"/>
      <c r="S492" s="92"/>
      <c r="T492" s="93"/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  <c r="AE492" s="39"/>
      <c r="AT492" s="18" t="s">
        <v>190</v>
      </c>
      <c r="AU492" s="18" t="s">
        <v>85</v>
      </c>
    </row>
    <row r="493" s="14" customFormat="1">
      <c r="A493" s="14"/>
      <c r="B493" s="273"/>
      <c r="C493" s="274"/>
      <c r="D493" s="240" t="s">
        <v>1205</v>
      </c>
      <c r="E493" s="275" t="s">
        <v>1</v>
      </c>
      <c r="F493" s="276" t="s">
        <v>1256</v>
      </c>
      <c r="G493" s="274"/>
      <c r="H493" s="275" t="s">
        <v>1</v>
      </c>
      <c r="I493" s="277"/>
      <c r="J493" s="274"/>
      <c r="K493" s="274"/>
      <c r="L493" s="278"/>
      <c r="M493" s="279"/>
      <c r="N493" s="280"/>
      <c r="O493" s="280"/>
      <c r="P493" s="280"/>
      <c r="Q493" s="280"/>
      <c r="R493" s="280"/>
      <c r="S493" s="280"/>
      <c r="T493" s="281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T493" s="282" t="s">
        <v>1205</v>
      </c>
      <c r="AU493" s="282" t="s">
        <v>85</v>
      </c>
      <c r="AV493" s="14" t="s">
        <v>83</v>
      </c>
      <c r="AW493" s="14" t="s">
        <v>33</v>
      </c>
      <c r="AX493" s="14" t="s">
        <v>76</v>
      </c>
      <c r="AY493" s="282" t="s">
        <v>181</v>
      </c>
    </row>
    <row r="494" s="13" customFormat="1">
      <c r="A494" s="13"/>
      <c r="B494" s="262"/>
      <c r="C494" s="263"/>
      <c r="D494" s="240" t="s">
        <v>1205</v>
      </c>
      <c r="E494" s="264" t="s">
        <v>1</v>
      </c>
      <c r="F494" s="265" t="s">
        <v>1577</v>
      </c>
      <c r="G494" s="263"/>
      <c r="H494" s="266">
        <v>5.1520000000000001</v>
      </c>
      <c r="I494" s="267"/>
      <c r="J494" s="263"/>
      <c r="K494" s="263"/>
      <c r="L494" s="268"/>
      <c r="M494" s="269"/>
      <c r="N494" s="270"/>
      <c r="O494" s="270"/>
      <c r="P494" s="270"/>
      <c r="Q494" s="270"/>
      <c r="R494" s="270"/>
      <c r="S494" s="270"/>
      <c r="T494" s="271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72" t="s">
        <v>1205</v>
      </c>
      <c r="AU494" s="272" t="s">
        <v>85</v>
      </c>
      <c r="AV494" s="13" t="s">
        <v>85</v>
      </c>
      <c r="AW494" s="13" t="s">
        <v>33</v>
      </c>
      <c r="AX494" s="13" t="s">
        <v>76</v>
      </c>
      <c r="AY494" s="272" t="s">
        <v>181</v>
      </c>
    </row>
    <row r="495" s="13" customFormat="1">
      <c r="A495" s="13"/>
      <c r="B495" s="262"/>
      <c r="C495" s="263"/>
      <c r="D495" s="240" t="s">
        <v>1205</v>
      </c>
      <c r="E495" s="264" t="s">
        <v>1</v>
      </c>
      <c r="F495" s="265" t="s">
        <v>1578</v>
      </c>
      <c r="G495" s="263"/>
      <c r="H495" s="266">
        <v>2.3999999999999999</v>
      </c>
      <c r="I495" s="267"/>
      <c r="J495" s="263"/>
      <c r="K495" s="263"/>
      <c r="L495" s="268"/>
      <c r="M495" s="269"/>
      <c r="N495" s="270"/>
      <c r="O495" s="270"/>
      <c r="P495" s="270"/>
      <c r="Q495" s="270"/>
      <c r="R495" s="270"/>
      <c r="S495" s="270"/>
      <c r="T495" s="271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T495" s="272" t="s">
        <v>1205</v>
      </c>
      <c r="AU495" s="272" t="s">
        <v>85</v>
      </c>
      <c r="AV495" s="13" t="s">
        <v>85</v>
      </c>
      <c r="AW495" s="13" t="s">
        <v>33</v>
      </c>
      <c r="AX495" s="13" t="s">
        <v>76</v>
      </c>
      <c r="AY495" s="272" t="s">
        <v>181</v>
      </c>
    </row>
    <row r="496" s="13" customFormat="1">
      <c r="A496" s="13"/>
      <c r="B496" s="262"/>
      <c r="C496" s="263"/>
      <c r="D496" s="240" t="s">
        <v>1205</v>
      </c>
      <c r="E496" s="264" t="s">
        <v>1</v>
      </c>
      <c r="F496" s="265" t="s">
        <v>1579</v>
      </c>
      <c r="G496" s="263"/>
      <c r="H496" s="266">
        <v>3.7229999999999999</v>
      </c>
      <c r="I496" s="267"/>
      <c r="J496" s="263"/>
      <c r="K496" s="263"/>
      <c r="L496" s="268"/>
      <c r="M496" s="269"/>
      <c r="N496" s="270"/>
      <c r="O496" s="270"/>
      <c r="P496" s="270"/>
      <c r="Q496" s="270"/>
      <c r="R496" s="270"/>
      <c r="S496" s="270"/>
      <c r="T496" s="271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72" t="s">
        <v>1205</v>
      </c>
      <c r="AU496" s="272" t="s">
        <v>85</v>
      </c>
      <c r="AV496" s="13" t="s">
        <v>85</v>
      </c>
      <c r="AW496" s="13" t="s">
        <v>33</v>
      </c>
      <c r="AX496" s="13" t="s">
        <v>76</v>
      </c>
      <c r="AY496" s="272" t="s">
        <v>181</v>
      </c>
    </row>
    <row r="497" s="13" customFormat="1">
      <c r="A497" s="13"/>
      <c r="B497" s="262"/>
      <c r="C497" s="263"/>
      <c r="D497" s="240" t="s">
        <v>1205</v>
      </c>
      <c r="E497" s="264" t="s">
        <v>1</v>
      </c>
      <c r="F497" s="265" t="s">
        <v>1580</v>
      </c>
      <c r="G497" s="263"/>
      <c r="H497" s="266">
        <v>7.7999999999999998</v>
      </c>
      <c r="I497" s="267"/>
      <c r="J497" s="263"/>
      <c r="K497" s="263"/>
      <c r="L497" s="268"/>
      <c r="M497" s="269"/>
      <c r="N497" s="270"/>
      <c r="O497" s="270"/>
      <c r="P497" s="270"/>
      <c r="Q497" s="270"/>
      <c r="R497" s="270"/>
      <c r="S497" s="270"/>
      <c r="T497" s="271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T497" s="272" t="s">
        <v>1205</v>
      </c>
      <c r="AU497" s="272" t="s">
        <v>85</v>
      </c>
      <c r="AV497" s="13" t="s">
        <v>85</v>
      </c>
      <c r="AW497" s="13" t="s">
        <v>33</v>
      </c>
      <c r="AX497" s="13" t="s">
        <v>76</v>
      </c>
      <c r="AY497" s="272" t="s">
        <v>181</v>
      </c>
    </row>
    <row r="498" s="16" customFormat="1">
      <c r="A498" s="16"/>
      <c r="B498" s="294"/>
      <c r="C498" s="295"/>
      <c r="D498" s="240" t="s">
        <v>1205</v>
      </c>
      <c r="E498" s="296" t="s">
        <v>1</v>
      </c>
      <c r="F498" s="297" t="s">
        <v>1326</v>
      </c>
      <c r="G498" s="295"/>
      <c r="H498" s="298">
        <v>19.074999999999999</v>
      </c>
      <c r="I498" s="299"/>
      <c r="J498" s="295"/>
      <c r="K498" s="295"/>
      <c r="L498" s="300"/>
      <c r="M498" s="301"/>
      <c r="N498" s="302"/>
      <c r="O498" s="302"/>
      <c r="P498" s="302"/>
      <c r="Q498" s="302"/>
      <c r="R498" s="302"/>
      <c r="S498" s="302"/>
      <c r="T498" s="303"/>
      <c r="U498" s="16"/>
      <c r="V498" s="16"/>
      <c r="W498" s="16"/>
      <c r="X498" s="16"/>
      <c r="Y498" s="16"/>
      <c r="Z498" s="16"/>
      <c r="AA498" s="16"/>
      <c r="AB498" s="16"/>
      <c r="AC498" s="16"/>
      <c r="AD498" s="16"/>
      <c r="AE498" s="16"/>
      <c r="AT498" s="304" t="s">
        <v>1205</v>
      </c>
      <c r="AU498" s="304" t="s">
        <v>85</v>
      </c>
      <c r="AV498" s="16" t="s">
        <v>91</v>
      </c>
      <c r="AW498" s="16" t="s">
        <v>33</v>
      </c>
      <c r="AX498" s="16" t="s">
        <v>76</v>
      </c>
      <c r="AY498" s="304" t="s">
        <v>181</v>
      </c>
    </row>
    <row r="499" s="14" customFormat="1">
      <c r="A499" s="14"/>
      <c r="B499" s="273"/>
      <c r="C499" s="274"/>
      <c r="D499" s="240" t="s">
        <v>1205</v>
      </c>
      <c r="E499" s="275" t="s">
        <v>1</v>
      </c>
      <c r="F499" s="276" t="s">
        <v>1327</v>
      </c>
      <c r="G499" s="274"/>
      <c r="H499" s="275" t="s">
        <v>1</v>
      </c>
      <c r="I499" s="277"/>
      <c r="J499" s="274"/>
      <c r="K499" s="274"/>
      <c r="L499" s="278"/>
      <c r="M499" s="279"/>
      <c r="N499" s="280"/>
      <c r="O499" s="280"/>
      <c r="P499" s="280"/>
      <c r="Q499" s="280"/>
      <c r="R499" s="280"/>
      <c r="S499" s="280"/>
      <c r="T499" s="281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T499" s="282" t="s">
        <v>1205</v>
      </c>
      <c r="AU499" s="282" t="s">
        <v>85</v>
      </c>
      <c r="AV499" s="14" t="s">
        <v>83</v>
      </c>
      <c r="AW499" s="14" t="s">
        <v>33</v>
      </c>
      <c r="AX499" s="14" t="s">
        <v>76</v>
      </c>
      <c r="AY499" s="282" t="s">
        <v>181</v>
      </c>
    </row>
    <row r="500" s="13" customFormat="1">
      <c r="A500" s="13"/>
      <c r="B500" s="262"/>
      <c r="C500" s="263"/>
      <c r="D500" s="240" t="s">
        <v>1205</v>
      </c>
      <c r="E500" s="264" t="s">
        <v>1</v>
      </c>
      <c r="F500" s="265" t="s">
        <v>1581</v>
      </c>
      <c r="G500" s="263"/>
      <c r="H500" s="266">
        <v>6.1779999999999999</v>
      </c>
      <c r="I500" s="267"/>
      <c r="J500" s="263"/>
      <c r="K500" s="263"/>
      <c r="L500" s="268"/>
      <c r="M500" s="269"/>
      <c r="N500" s="270"/>
      <c r="O500" s="270"/>
      <c r="P500" s="270"/>
      <c r="Q500" s="270"/>
      <c r="R500" s="270"/>
      <c r="S500" s="270"/>
      <c r="T500" s="271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72" t="s">
        <v>1205</v>
      </c>
      <c r="AU500" s="272" t="s">
        <v>85</v>
      </c>
      <c r="AV500" s="13" t="s">
        <v>85</v>
      </c>
      <c r="AW500" s="13" t="s">
        <v>33</v>
      </c>
      <c r="AX500" s="13" t="s">
        <v>76</v>
      </c>
      <c r="AY500" s="272" t="s">
        <v>181</v>
      </c>
    </row>
    <row r="501" s="16" customFormat="1">
      <c r="A501" s="16"/>
      <c r="B501" s="294"/>
      <c r="C501" s="295"/>
      <c r="D501" s="240" t="s">
        <v>1205</v>
      </c>
      <c r="E501" s="296" t="s">
        <v>1</v>
      </c>
      <c r="F501" s="297" t="s">
        <v>1326</v>
      </c>
      <c r="G501" s="295"/>
      <c r="H501" s="298">
        <v>6.1779999999999999</v>
      </c>
      <c r="I501" s="299"/>
      <c r="J501" s="295"/>
      <c r="K501" s="295"/>
      <c r="L501" s="300"/>
      <c r="M501" s="301"/>
      <c r="N501" s="302"/>
      <c r="O501" s="302"/>
      <c r="P501" s="302"/>
      <c r="Q501" s="302"/>
      <c r="R501" s="302"/>
      <c r="S501" s="302"/>
      <c r="T501" s="303"/>
      <c r="U501" s="16"/>
      <c r="V501" s="16"/>
      <c r="W501" s="16"/>
      <c r="X501" s="16"/>
      <c r="Y501" s="16"/>
      <c r="Z501" s="16"/>
      <c r="AA501" s="16"/>
      <c r="AB501" s="16"/>
      <c r="AC501" s="16"/>
      <c r="AD501" s="16"/>
      <c r="AE501" s="16"/>
      <c r="AT501" s="304" t="s">
        <v>1205</v>
      </c>
      <c r="AU501" s="304" t="s">
        <v>85</v>
      </c>
      <c r="AV501" s="16" t="s">
        <v>91</v>
      </c>
      <c r="AW501" s="16" t="s">
        <v>33</v>
      </c>
      <c r="AX501" s="16" t="s">
        <v>76</v>
      </c>
      <c r="AY501" s="304" t="s">
        <v>181</v>
      </c>
    </row>
    <row r="502" s="15" customFormat="1">
      <c r="A502" s="15"/>
      <c r="B502" s="283"/>
      <c r="C502" s="284"/>
      <c r="D502" s="240" t="s">
        <v>1205</v>
      </c>
      <c r="E502" s="285" t="s">
        <v>1</v>
      </c>
      <c r="F502" s="286" t="s">
        <v>1219</v>
      </c>
      <c r="G502" s="284"/>
      <c r="H502" s="287">
        <v>25.253</v>
      </c>
      <c r="I502" s="288"/>
      <c r="J502" s="284"/>
      <c r="K502" s="284"/>
      <c r="L502" s="289"/>
      <c r="M502" s="290"/>
      <c r="N502" s="291"/>
      <c r="O502" s="291"/>
      <c r="P502" s="291"/>
      <c r="Q502" s="291"/>
      <c r="R502" s="291"/>
      <c r="S502" s="291"/>
      <c r="T502" s="292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T502" s="293" t="s">
        <v>1205</v>
      </c>
      <c r="AU502" s="293" t="s">
        <v>85</v>
      </c>
      <c r="AV502" s="15" t="s">
        <v>200</v>
      </c>
      <c r="AW502" s="15" t="s">
        <v>33</v>
      </c>
      <c r="AX502" s="15" t="s">
        <v>83</v>
      </c>
      <c r="AY502" s="293" t="s">
        <v>181</v>
      </c>
    </row>
    <row r="503" s="2" customFormat="1" ht="33" customHeight="1">
      <c r="A503" s="39"/>
      <c r="B503" s="40"/>
      <c r="C503" s="245" t="s">
        <v>809</v>
      </c>
      <c r="D503" s="245" t="s">
        <v>191</v>
      </c>
      <c r="E503" s="246" t="s">
        <v>1582</v>
      </c>
      <c r="F503" s="247" t="s">
        <v>1583</v>
      </c>
      <c r="G503" s="248" t="s">
        <v>1209</v>
      </c>
      <c r="H503" s="249">
        <v>2.1139999999999999</v>
      </c>
      <c r="I503" s="250"/>
      <c r="J503" s="251">
        <f>ROUND(I503*H503,2)</f>
        <v>0</v>
      </c>
      <c r="K503" s="247" t="s">
        <v>1</v>
      </c>
      <c r="L503" s="45"/>
      <c r="M503" s="252" t="s">
        <v>1</v>
      </c>
      <c r="N503" s="253" t="s">
        <v>41</v>
      </c>
      <c r="O503" s="92"/>
      <c r="P503" s="236">
        <f>O503*H503</f>
        <v>0</v>
      </c>
      <c r="Q503" s="236">
        <v>0</v>
      </c>
      <c r="R503" s="236">
        <f>Q503*H503</f>
        <v>0</v>
      </c>
      <c r="S503" s="236">
        <v>1.5940000000000001</v>
      </c>
      <c r="T503" s="237">
        <f>S503*H503</f>
        <v>3.3697159999999999</v>
      </c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R503" s="238" t="s">
        <v>200</v>
      </c>
      <c r="AT503" s="238" t="s">
        <v>191</v>
      </c>
      <c r="AU503" s="238" t="s">
        <v>85</v>
      </c>
      <c r="AY503" s="18" t="s">
        <v>181</v>
      </c>
      <c r="BE503" s="239">
        <f>IF(N503="základní",J503,0)</f>
        <v>0</v>
      </c>
      <c r="BF503" s="239">
        <f>IF(N503="snížená",J503,0)</f>
        <v>0</v>
      </c>
      <c r="BG503" s="239">
        <f>IF(N503="zákl. přenesená",J503,0)</f>
        <v>0</v>
      </c>
      <c r="BH503" s="239">
        <f>IF(N503="sníž. přenesená",J503,0)</f>
        <v>0</v>
      </c>
      <c r="BI503" s="239">
        <f>IF(N503="nulová",J503,0)</f>
        <v>0</v>
      </c>
      <c r="BJ503" s="18" t="s">
        <v>83</v>
      </c>
      <c r="BK503" s="239">
        <f>ROUND(I503*H503,2)</f>
        <v>0</v>
      </c>
      <c r="BL503" s="18" t="s">
        <v>200</v>
      </c>
      <c r="BM503" s="238" t="s">
        <v>1584</v>
      </c>
    </row>
    <row r="504" s="2" customFormat="1">
      <c r="A504" s="39"/>
      <c r="B504" s="40"/>
      <c r="C504" s="41"/>
      <c r="D504" s="240" t="s">
        <v>190</v>
      </c>
      <c r="E504" s="41"/>
      <c r="F504" s="241" t="s">
        <v>1583</v>
      </c>
      <c r="G504" s="41"/>
      <c r="H504" s="41"/>
      <c r="I504" s="242"/>
      <c r="J504" s="41"/>
      <c r="K504" s="41"/>
      <c r="L504" s="45"/>
      <c r="M504" s="243"/>
      <c r="N504" s="244"/>
      <c r="O504" s="92"/>
      <c r="P504" s="92"/>
      <c r="Q504" s="92"/>
      <c r="R504" s="92"/>
      <c r="S504" s="92"/>
      <c r="T504" s="93"/>
      <c r="U504" s="39"/>
      <c r="V504" s="39"/>
      <c r="W504" s="39"/>
      <c r="X504" s="39"/>
      <c r="Y504" s="39"/>
      <c r="Z504" s="39"/>
      <c r="AA504" s="39"/>
      <c r="AB504" s="39"/>
      <c r="AC504" s="39"/>
      <c r="AD504" s="39"/>
      <c r="AE504" s="39"/>
      <c r="AT504" s="18" t="s">
        <v>190</v>
      </c>
      <c r="AU504" s="18" t="s">
        <v>85</v>
      </c>
    </row>
    <row r="505" s="13" customFormat="1">
      <c r="A505" s="13"/>
      <c r="B505" s="262"/>
      <c r="C505" s="263"/>
      <c r="D505" s="240" t="s">
        <v>1205</v>
      </c>
      <c r="E505" s="264" t="s">
        <v>1</v>
      </c>
      <c r="F505" s="265" t="s">
        <v>1585</v>
      </c>
      <c r="G505" s="263"/>
      <c r="H505" s="266">
        <v>2.1139999999999999</v>
      </c>
      <c r="I505" s="267"/>
      <c r="J505" s="263"/>
      <c r="K505" s="263"/>
      <c r="L505" s="268"/>
      <c r="M505" s="269"/>
      <c r="N505" s="270"/>
      <c r="O505" s="270"/>
      <c r="P505" s="270"/>
      <c r="Q505" s="270"/>
      <c r="R505" s="270"/>
      <c r="S505" s="270"/>
      <c r="T505" s="271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T505" s="272" t="s">
        <v>1205</v>
      </c>
      <c r="AU505" s="272" t="s">
        <v>85</v>
      </c>
      <c r="AV505" s="13" t="s">
        <v>85</v>
      </c>
      <c r="AW505" s="13" t="s">
        <v>33</v>
      </c>
      <c r="AX505" s="13" t="s">
        <v>83</v>
      </c>
      <c r="AY505" s="272" t="s">
        <v>181</v>
      </c>
    </row>
    <row r="506" s="2" customFormat="1" ht="16.5" customHeight="1">
      <c r="A506" s="39"/>
      <c r="B506" s="40"/>
      <c r="C506" s="245" t="s">
        <v>1072</v>
      </c>
      <c r="D506" s="245" t="s">
        <v>191</v>
      </c>
      <c r="E506" s="246" t="s">
        <v>1586</v>
      </c>
      <c r="F506" s="247" t="s">
        <v>1587</v>
      </c>
      <c r="G506" s="248" t="s">
        <v>1209</v>
      </c>
      <c r="H506" s="249">
        <v>4</v>
      </c>
      <c r="I506" s="250"/>
      <c r="J506" s="251">
        <f>ROUND(I506*H506,2)</f>
        <v>0</v>
      </c>
      <c r="K506" s="247" t="s">
        <v>1</v>
      </c>
      <c r="L506" s="45"/>
      <c r="M506" s="252" t="s">
        <v>1</v>
      </c>
      <c r="N506" s="253" t="s">
        <v>41</v>
      </c>
      <c r="O506" s="92"/>
      <c r="P506" s="236">
        <f>O506*H506</f>
        <v>0</v>
      </c>
      <c r="Q506" s="236">
        <v>0</v>
      </c>
      <c r="R506" s="236">
        <f>Q506*H506</f>
        <v>0</v>
      </c>
      <c r="S506" s="236">
        <v>1.7</v>
      </c>
      <c r="T506" s="237">
        <f>S506*H506</f>
        <v>6.7999999999999998</v>
      </c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  <c r="AE506" s="39"/>
      <c r="AR506" s="238" t="s">
        <v>200</v>
      </c>
      <c r="AT506" s="238" t="s">
        <v>191</v>
      </c>
      <c r="AU506" s="238" t="s">
        <v>85</v>
      </c>
      <c r="AY506" s="18" t="s">
        <v>181</v>
      </c>
      <c r="BE506" s="239">
        <f>IF(N506="základní",J506,0)</f>
        <v>0</v>
      </c>
      <c r="BF506" s="239">
        <f>IF(N506="snížená",J506,0)</f>
        <v>0</v>
      </c>
      <c r="BG506" s="239">
        <f>IF(N506="zákl. přenesená",J506,0)</f>
        <v>0</v>
      </c>
      <c r="BH506" s="239">
        <f>IF(N506="sníž. přenesená",J506,0)</f>
        <v>0</v>
      </c>
      <c r="BI506" s="239">
        <f>IF(N506="nulová",J506,0)</f>
        <v>0</v>
      </c>
      <c r="BJ506" s="18" t="s">
        <v>83</v>
      </c>
      <c r="BK506" s="239">
        <f>ROUND(I506*H506,2)</f>
        <v>0</v>
      </c>
      <c r="BL506" s="18" t="s">
        <v>200</v>
      </c>
      <c r="BM506" s="238" t="s">
        <v>1588</v>
      </c>
    </row>
    <row r="507" s="2" customFormat="1">
      <c r="A507" s="39"/>
      <c r="B507" s="40"/>
      <c r="C507" s="41"/>
      <c r="D507" s="240" t="s">
        <v>190</v>
      </c>
      <c r="E507" s="41"/>
      <c r="F507" s="241" t="s">
        <v>1587</v>
      </c>
      <c r="G507" s="41"/>
      <c r="H507" s="41"/>
      <c r="I507" s="242"/>
      <c r="J507" s="41"/>
      <c r="K507" s="41"/>
      <c r="L507" s="45"/>
      <c r="M507" s="243"/>
      <c r="N507" s="244"/>
      <c r="O507" s="92"/>
      <c r="P507" s="92"/>
      <c r="Q507" s="92"/>
      <c r="R507" s="92"/>
      <c r="S507" s="92"/>
      <c r="T507" s="93"/>
      <c r="U507" s="39"/>
      <c r="V507" s="39"/>
      <c r="W507" s="39"/>
      <c r="X507" s="39"/>
      <c r="Y507" s="39"/>
      <c r="Z507" s="39"/>
      <c r="AA507" s="39"/>
      <c r="AB507" s="39"/>
      <c r="AC507" s="39"/>
      <c r="AD507" s="39"/>
      <c r="AE507" s="39"/>
      <c r="AT507" s="18" t="s">
        <v>190</v>
      </c>
      <c r="AU507" s="18" t="s">
        <v>85</v>
      </c>
    </row>
    <row r="508" s="13" customFormat="1">
      <c r="A508" s="13"/>
      <c r="B508" s="262"/>
      <c r="C508" s="263"/>
      <c r="D508" s="240" t="s">
        <v>1205</v>
      </c>
      <c r="E508" s="264" t="s">
        <v>1</v>
      </c>
      <c r="F508" s="265" t="s">
        <v>1589</v>
      </c>
      <c r="G508" s="263"/>
      <c r="H508" s="266">
        <v>4</v>
      </c>
      <c r="I508" s="267"/>
      <c r="J508" s="263"/>
      <c r="K508" s="263"/>
      <c r="L508" s="268"/>
      <c r="M508" s="269"/>
      <c r="N508" s="270"/>
      <c r="O508" s="270"/>
      <c r="P508" s="270"/>
      <c r="Q508" s="270"/>
      <c r="R508" s="270"/>
      <c r="S508" s="270"/>
      <c r="T508" s="271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72" t="s">
        <v>1205</v>
      </c>
      <c r="AU508" s="272" t="s">
        <v>85</v>
      </c>
      <c r="AV508" s="13" t="s">
        <v>85</v>
      </c>
      <c r="AW508" s="13" t="s">
        <v>33</v>
      </c>
      <c r="AX508" s="13" t="s">
        <v>83</v>
      </c>
      <c r="AY508" s="272" t="s">
        <v>181</v>
      </c>
    </row>
    <row r="509" s="2" customFormat="1" ht="24.15" customHeight="1">
      <c r="A509" s="39"/>
      <c r="B509" s="40"/>
      <c r="C509" s="245" t="s">
        <v>812</v>
      </c>
      <c r="D509" s="245" t="s">
        <v>191</v>
      </c>
      <c r="E509" s="246" t="s">
        <v>1590</v>
      </c>
      <c r="F509" s="247" t="s">
        <v>1591</v>
      </c>
      <c r="G509" s="248" t="s">
        <v>734</v>
      </c>
      <c r="H509" s="249">
        <v>12</v>
      </c>
      <c r="I509" s="250"/>
      <c r="J509" s="251">
        <f>ROUND(I509*H509,2)</f>
        <v>0</v>
      </c>
      <c r="K509" s="247" t="s">
        <v>1</v>
      </c>
      <c r="L509" s="45"/>
      <c r="M509" s="252" t="s">
        <v>1</v>
      </c>
      <c r="N509" s="253" t="s">
        <v>41</v>
      </c>
      <c r="O509" s="92"/>
      <c r="P509" s="236">
        <f>O509*H509</f>
        <v>0</v>
      </c>
      <c r="Q509" s="236">
        <v>0</v>
      </c>
      <c r="R509" s="236">
        <f>Q509*H509</f>
        <v>0</v>
      </c>
      <c r="S509" s="236">
        <v>0.55800000000000005</v>
      </c>
      <c r="T509" s="237">
        <f>S509*H509</f>
        <v>6.6960000000000006</v>
      </c>
      <c r="U509" s="39"/>
      <c r="V509" s="39"/>
      <c r="W509" s="39"/>
      <c r="X509" s="39"/>
      <c r="Y509" s="39"/>
      <c r="Z509" s="39"/>
      <c r="AA509" s="39"/>
      <c r="AB509" s="39"/>
      <c r="AC509" s="39"/>
      <c r="AD509" s="39"/>
      <c r="AE509" s="39"/>
      <c r="AR509" s="238" t="s">
        <v>200</v>
      </c>
      <c r="AT509" s="238" t="s">
        <v>191</v>
      </c>
      <c r="AU509" s="238" t="s">
        <v>85</v>
      </c>
      <c r="AY509" s="18" t="s">
        <v>181</v>
      </c>
      <c r="BE509" s="239">
        <f>IF(N509="základní",J509,0)</f>
        <v>0</v>
      </c>
      <c r="BF509" s="239">
        <f>IF(N509="snížená",J509,0)</f>
        <v>0</v>
      </c>
      <c r="BG509" s="239">
        <f>IF(N509="zákl. přenesená",J509,0)</f>
        <v>0</v>
      </c>
      <c r="BH509" s="239">
        <f>IF(N509="sníž. přenesená",J509,0)</f>
        <v>0</v>
      </c>
      <c r="BI509" s="239">
        <f>IF(N509="nulová",J509,0)</f>
        <v>0</v>
      </c>
      <c r="BJ509" s="18" t="s">
        <v>83</v>
      </c>
      <c r="BK509" s="239">
        <f>ROUND(I509*H509,2)</f>
        <v>0</v>
      </c>
      <c r="BL509" s="18" t="s">
        <v>200</v>
      </c>
      <c r="BM509" s="238" t="s">
        <v>1592</v>
      </c>
    </row>
    <row r="510" s="2" customFormat="1">
      <c r="A510" s="39"/>
      <c r="B510" s="40"/>
      <c r="C510" s="41"/>
      <c r="D510" s="240" t="s">
        <v>190</v>
      </c>
      <c r="E510" s="41"/>
      <c r="F510" s="241" t="s">
        <v>1591</v>
      </c>
      <c r="G510" s="41"/>
      <c r="H510" s="41"/>
      <c r="I510" s="242"/>
      <c r="J510" s="41"/>
      <c r="K510" s="41"/>
      <c r="L510" s="45"/>
      <c r="M510" s="243"/>
      <c r="N510" s="244"/>
      <c r="O510" s="92"/>
      <c r="P510" s="92"/>
      <c r="Q510" s="92"/>
      <c r="R510" s="92"/>
      <c r="S510" s="92"/>
      <c r="T510" s="93"/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T510" s="18" t="s">
        <v>190</v>
      </c>
      <c r="AU510" s="18" t="s">
        <v>85</v>
      </c>
    </row>
    <row r="511" s="13" customFormat="1">
      <c r="A511" s="13"/>
      <c r="B511" s="262"/>
      <c r="C511" s="263"/>
      <c r="D511" s="240" t="s">
        <v>1205</v>
      </c>
      <c r="E511" s="264" t="s">
        <v>1</v>
      </c>
      <c r="F511" s="265" t="s">
        <v>1593</v>
      </c>
      <c r="G511" s="263"/>
      <c r="H511" s="266">
        <v>12</v>
      </c>
      <c r="I511" s="267"/>
      <c r="J511" s="263"/>
      <c r="K511" s="263"/>
      <c r="L511" s="268"/>
      <c r="M511" s="269"/>
      <c r="N511" s="270"/>
      <c r="O511" s="270"/>
      <c r="P511" s="270"/>
      <c r="Q511" s="270"/>
      <c r="R511" s="270"/>
      <c r="S511" s="270"/>
      <c r="T511" s="271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T511" s="272" t="s">
        <v>1205</v>
      </c>
      <c r="AU511" s="272" t="s">
        <v>85</v>
      </c>
      <c r="AV511" s="13" t="s">
        <v>85</v>
      </c>
      <c r="AW511" s="13" t="s">
        <v>33</v>
      </c>
      <c r="AX511" s="13" t="s">
        <v>83</v>
      </c>
      <c r="AY511" s="272" t="s">
        <v>181</v>
      </c>
    </row>
    <row r="512" s="2" customFormat="1" ht="24.15" customHeight="1">
      <c r="A512" s="39"/>
      <c r="B512" s="40"/>
      <c r="C512" s="245" t="s">
        <v>1079</v>
      </c>
      <c r="D512" s="245" t="s">
        <v>191</v>
      </c>
      <c r="E512" s="246" t="s">
        <v>1594</v>
      </c>
      <c r="F512" s="247" t="s">
        <v>1595</v>
      </c>
      <c r="G512" s="248" t="s">
        <v>1209</v>
      </c>
      <c r="H512" s="249">
        <v>0.24099999999999999</v>
      </c>
      <c r="I512" s="250"/>
      <c r="J512" s="251">
        <f>ROUND(I512*H512,2)</f>
        <v>0</v>
      </c>
      <c r="K512" s="247" t="s">
        <v>1</v>
      </c>
      <c r="L512" s="45"/>
      <c r="M512" s="252" t="s">
        <v>1</v>
      </c>
      <c r="N512" s="253" t="s">
        <v>41</v>
      </c>
      <c r="O512" s="92"/>
      <c r="P512" s="236">
        <f>O512*H512</f>
        <v>0</v>
      </c>
      <c r="Q512" s="236">
        <v>0</v>
      </c>
      <c r="R512" s="236">
        <f>Q512*H512</f>
        <v>0</v>
      </c>
      <c r="S512" s="236">
        <v>2.3999999999999999</v>
      </c>
      <c r="T512" s="237">
        <f>S512*H512</f>
        <v>0.57839999999999991</v>
      </c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  <c r="AE512" s="39"/>
      <c r="AR512" s="238" t="s">
        <v>200</v>
      </c>
      <c r="AT512" s="238" t="s">
        <v>191</v>
      </c>
      <c r="AU512" s="238" t="s">
        <v>85</v>
      </c>
      <c r="AY512" s="18" t="s">
        <v>181</v>
      </c>
      <c r="BE512" s="239">
        <f>IF(N512="základní",J512,0)</f>
        <v>0</v>
      </c>
      <c r="BF512" s="239">
        <f>IF(N512="snížená",J512,0)</f>
        <v>0</v>
      </c>
      <c r="BG512" s="239">
        <f>IF(N512="zákl. přenesená",J512,0)</f>
        <v>0</v>
      </c>
      <c r="BH512" s="239">
        <f>IF(N512="sníž. přenesená",J512,0)</f>
        <v>0</v>
      </c>
      <c r="BI512" s="239">
        <f>IF(N512="nulová",J512,0)</f>
        <v>0</v>
      </c>
      <c r="BJ512" s="18" t="s">
        <v>83</v>
      </c>
      <c r="BK512" s="239">
        <f>ROUND(I512*H512,2)</f>
        <v>0</v>
      </c>
      <c r="BL512" s="18" t="s">
        <v>200</v>
      </c>
      <c r="BM512" s="238" t="s">
        <v>1596</v>
      </c>
    </row>
    <row r="513" s="2" customFormat="1">
      <c r="A513" s="39"/>
      <c r="B513" s="40"/>
      <c r="C513" s="41"/>
      <c r="D513" s="240" t="s">
        <v>190</v>
      </c>
      <c r="E513" s="41"/>
      <c r="F513" s="241" t="s">
        <v>1595</v>
      </c>
      <c r="G513" s="41"/>
      <c r="H513" s="41"/>
      <c r="I513" s="242"/>
      <c r="J513" s="41"/>
      <c r="K513" s="41"/>
      <c r="L513" s="45"/>
      <c r="M513" s="243"/>
      <c r="N513" s="244"/>
      <c r="O513" s="92"/>
      <c r="P513" s="92"/>
      <c r="Q513" s="92"/>
      <c r="R513" s="92"/>
      <c r="S513" s="92"/>
      <c r="T513" s="93"/>
      <c r="U513" s="39"/>
      <c r="V513" s="39"/>
      <c r="W513" s="39"/>
      <c r="X513" s="39"/>
      <c r="Y513" s="39"/>
      <c r="Z513" s="39"/>
      <c r="AA513" s="39"/>
      <c r="AB513" s="39"/>
      <c r="AC513" s="39"/>
      <c r="AD513" s="39"/>
      <c r="AE513" s="39"/>
      <c r="AT513" s="18" t="s">
        <v>190</v>
      </c>
      <c r="AU513" s="18" t="s">
        <v>85</v>
      </c>
    </row>
    <row r="514" s="14" customFormat="1">
      <c r="A514" s="14"/>
      <c r="B514" s="273"/>
      <c r="C514" s="274"/>
      <c r="D514" s="240" t="s">
        <v>1205</v>
      </c>
      <c r="E514" s="275" t="s">
        <v>1</v>
      </c>
      <c r="F514" s="276" t="s">
        <v>1256</v>
      </c>
      <c r="G514" s="274"/>
      <c r="H514" s="275" t="s">
        <v>1</v>
      </c>
      <c r="I514" s="277"/>
      <c r="J514" s="274"/>
      <c r="K514" s="274"/>
      <c r="L514" s="278"/>
      <c r="M514" s="279"/>
      <c r="N514" s="280"/>
      <c r="O514" s="280"/>
      <c r="P514" s="280"/>
      <c r="Q514" s="280"/>
      <c r="R514" s="280"/>
      <c r="S514" s="280"/>
      <c r="T514" s="281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T514" s="282" t="s">
        <v>1205</v>
      </c>
      <c r="AU514" s="282" t="s">
        <v>85</v>
      </c>
      <c r="AV514" s="14" t="s">
        <v>83</v>
      </c>
      <c r="AW514" s="14" t="s">
        <v>33</v>
      </c>
      <c r="AX514" s="14" t="s">
        <v>76</v>
      </c>
      <c r="AY514" s="282" t="s">
        <v>181</v>
      </c>
    </row>
    <row r="515" s="13" customFormat="1">
      <c r="A515" s="13"/>
      <c r="B515" s="262"/>
      <c r="C515" s="263"/>
      <c r="D515" s="240" t="s">
        <v>1205</v>
      </c>
      <c r="E515" s="264" t="s">
        <v>1</v>
      </c>
      <c r="F515" s="265" t="s">
        <v>1597</v>
      </c>
      <c r="G515" s="263"/>
      <c r="H515" s="266">
        <v>0.214</v>
      </c>
      <c r="I515" s="267"/>
      <c r="J515" s="263"/>
      <c r="K515" s="263"/>
      <c r="L515" s="268"/>
      <c r="M515" s="269"/>
      <c r="N515" s="270"/>
      <c r="O515" s="270"/>
      <c r="P515" s="270"/>
      <c r="Q515" s="270"/>
      <c r="R515" s="270"/>
      <c r="S515" s="270"/>
      <c r="T515" s="271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72" t="s">
        <v>1205</v>
      </c>
      <c r="AU515" s="272" t="s">
        <v>85</v>
      </c>
      <c r="AV515" s="13" t="s">
        <v>85</v>
      </c>
      <c r="AW515" s="13" t="s">
        <v>33</v>
      </c>
      <c r="AX515" s="13" t="s">
        <v>76</v>
      </c>
      <c r="AY515" s="272" t="s">
        <v>181</v>
      </c>
    </row>
    <row r="516" s="14" customFormat="1">
      <c r="A516" s="14"/>
      <c r="B516" s="273"/>
      <c r="C516" s="274"/>
      <c r="D516" s="240" t="s">
        <v>1205</v>
      </c>
      <c r="E516" s="275" t="s">
        <v>1</v>
      </c>
      <c r="F516" s="276" t="s">
        <v>1265</v>
      </c>
      <c r="G516" s="274"/>
      <c r="H516" s="275" t="s">
        <v>1</v>
      </c>
      <c r="I516" s="277"/>
      <c r="J516" s="274"/>
      <c r="K516" s="274"/>
      <c r="L516" s="278"/>
      <c r="M516" s="279"/>
      <c r="N516" s="280"/>
      <c r="O516" s="280"/>
      <c r="P516" s="280"/>
      <c r="Q516" s="280"/>
      <c r="R516" s="280"/>
      <c r="S516" s="280"/>
      <c r="T516" s="281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282" t="s">
        <v>1205</v>
      </c>
      <c r="AU516" s="282" t="s">
        <v>85</v>
      </c>
      <c r="AV516" s="14" t="s">
        <v>83</v>
      </c>
      <c r="AW516" s="14" t="s">
        <v>33</v>
      </c>
      <c r="AX516" s="14" t="s">
        <v>76</v>
      </c>
      <c r="AY516" s="282" t="s">
        <v>181</v>
      </c>
    </row>
    <row r="517" s="13" customFormat="1">
      <c r="A517" s="13"/>
      <c r="B517" s="262"/>
      <c r="C517" s="263"/>
      <c r="D517" s="240" t="s">
        <v>1205</v>
      </c>
      <c r="E517" s="264" t="s">
        <v>1</v>
      </c>
      <c r="F517" s="265" t="s">
        <v>1598</v>
      </c>
      <c r="G517" s="263"/>
      <c r="H517" s="266">
        <v>0.027</v>
      </c>
      <c r="I517" s="267"/>
      <c r="J517" s="263"/>
      <c r="K517" s="263"/>
      <c r="L517" s="268"/>
      <c r="M517" s="269"/>
      <c r="N517" s="270"/>
      <c r="O517" s="270"/>
      <c r="P517" s="270"/>
      <c r="Q517" s="270"/>
      <c r="R517" s="270"/>
      <c r="S517" s="270"/>
      <c r="T517" s="271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72" t="s">
        <v>1205</v>
      </c>
      <c r="AU517" s="272" t="s">
        <v>85</v>
      </c>
      <c r="AV517" s="13" t="s">
        <v>85</v>
      </c>
      <c r="AW517" s="13" t="s">
        <v>33</v>
      </c>
      <c r="AX517" s="13" t="s">
        <v>76</v>
      </c>
      <c r="AY517" s="272" t="s">
        <v>181</v>
      </c>
    </row>
    <row r="518" s="15" customFormat="1">
      <c r="A518" s="15"/>
      <c r="B518" s="283"/>
      <c r="C518" s="284"/>
      <c r="D518" s="240" t="s">
        <v>1205</v>
      </c>
      <c r="E518" s="285" t="s">
        <v>1</v>
      </c>
      <c r="F518" s="286" t="s">
        <v>1219</v>
      </c>
      <c r="G518" s="284"/>
      <c r="H518" s="287">
        <v>0.24099999999999999</v>
      </c>
      <c r="I518" s="288"/>
      <c r="J518" s="284"/>
      <c r="K518" s="284"/>
      <c r="L518" s="289"/>
      <c r="M518" s="290"/>
      <c r="N518" s="291"/>
      <c r="O518" s="291"/>
      <c r="P518" s="291"/>
      <c r="Q518" s="291"/>
      <c r="R518" s="291"/>
      <c r="S518" s="291"/>
      <c r="T518" s="292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T518" s="293" t="s">
        <v>1205</v>
      </c>
      <c r="AU518" s="293" t="s">
        <v>85</v>
      </c>
      <c r="AV518" s="15" t="s">
        <v>200</v>
      </c>
      <c r="AW518" s="15" t="s">
        <v>33</v>
      </c>
      <c r="AX518" s="15" t="s">
        <v>83</v>
      </c>
      <c r="AY518" s="293" t="s">
        <v>181</v>
      </c>
    </row>
    <row r="519" s="2" customFormat="1" ht="21.75" customHeight="1">
      <c r="A519" s="39"/>
      <c r="B519" s="40"/>
      <c r="C519" s="245" t="s">
        <v>813</v>
      </c>
      <c r="D519" s="245" t="s">
        <v>191</v>
      </c>
      <c r="E519" s="246" t="s">
        <v>1599</v>
      </c>
      <c r="F519" s="247" t="s">
        <v>1600</v>
      </c>
      <c r="G519" s="248" t="s">
        <v>1209</v>
      </c>
      <c r="H519" s="249">
        <v>0.13500000000000001</v>
      </c>
      <c r="I519" s="250"/>
      <c r="J519" s="251">
        <f>ROUND(I519*H519,2)</f>
        <v>0</v>
      </c>
      <c r="K519" s="247" t="s">
        <v>1</v>
      </c>
      <c r="L519" s="45"/>
      <c r="M519" s="252" t="s">
        <v>1</v>
      </c>
      <c r="N519" s="253" t="s">
        <v>41</v>
      </c>
      <c r="O519" s="92"/>
      <c r="P519" s="236">
        <f>O519*H519</f>
        <v>0</v>
      </c>
      <c r="Q519" s="236">
        <v>0</v>
      </c>
      <c r="R519" s="236">
        <f>Q519*H519</f>
        <v>0</v>
      </c>
      <c r="S519" s="236">
        <v>1.8</v>
      </c>
      <c r="T519" s="237">
        <f>S519*H519</f>
        <v>0.24300000000000002</v>
      </c>
      <c r="U519" s="39"/>
      <c r="V519" s="39"/>
      <c r="W519" s="39"/>
      <c r="X519" s="39"/>
      <c r="Y519" s="39"/>
      <c r="Z519" s="39"/>
      <c r="AA519" s="39"/>
      <c r="AB519" s="39"/>
      <c r="AC519" s="39"/>
      <c r="AD519" s="39"/>
      <c r="AE519" s="39"/>
      <c r="AR519" s="238" t="s">
        <v>200</v>
      </c>
      <c r="AT519" s="238" t="s">
        <v>191</v>
      </c>
      <c r="AU519" s="238" t="s">
        <v>85</v>
      </c>
      <c r="AY519" s="18" t="s">
        <v>181</v>
      </c>
      <c r="BE519" s="239">
        <f>IF(N519="základní",J519,0)</f>
        <v>0</v>
      </c>
      <c r="BF519" s="239">
        <f>IF(N519="snížená",J519,0)</f>
        <v>0</v>
      </c>
      <c r="BG519" s="239">
        <f>IF(N519="zákl. přenesená",J519,0)</f>
        <v>0</v>
      </c>
      <c r="BH519" s="239">
        <f>IF(N519="sníž. přenesená",J519,0)</f>
        <v>0</v>
      </c>
      <c r="BI519" s="239">
        <f>IF(N519="nulová",J519,0)</f>
        <v>0</v>
      </c>
      <c r="BJ519" s="18" t="s">
        <v>83</v>
      </c>
      <c r="BK519" s="239">
        <f>ROUND(I519*H519,2)</f>
        <v>0</v>
      </c>
      <c r="BL519" s="18" t="s">
        <v>200</v>
      </c>
      <c r="BM519" s="238" t="s">
        <v>1601</v>
      </c>
    </row>
    <row r="520" s="2" customFormat="1">
      <c r="A520" s="39"/>
      <c r="B520" s="40"/>
      <c r="C520" s="41"/>
      <c r="D520" s="240" t="s">
        <v>190</v>
      </c>
      <c r="E520" s="41"/>
      <c r="F520" s="241" t="s">
        <v>1600</v>
      </c>
      <c r="G520" s="41"/>
      <c r="H520" s="41"/>
      <c r="I520" s="242"/>
      <c r="J520" s="41"/>
      <c r="K520" s="41"/>
      <c r="L520" s="45"/>
      <c r="M520" s="243"/>
      <c r="N520" s="244"/>
      <c r="O520" s="92"/>
      <c r="P520" s="92"/>
      <c r="Q520" s="92"/>
      <c r="R520" s="92"/>
      <c r="S520" s="92"/>
      <c r="T520" s="93"/>
      <c r="U520" s="39"/>
      <c r="V520" s="39"/>
      <c r="W520" s="39"/>
      <c r="X520" s="39"/>
      <c r="Y520" s="39"/>
      <c r="Z520" s="39"/>
      <c r="AA520" s="39"/>
      <c r="AB520" s="39"/>
      <c r="AC520" s="39"/>
      <c r="AD520" s="39"/>
      <c r="AE520" s="39"/>
      <c r="AT520" s="18" t="s">
        <v>190</v>
      </c>
      <c r="AU520" s="18" t="s">
        <v>85</v>
      </c>
    </row>
    <row r="521" s="13" customFormat="1">
      <c r="A521" s="13"/>
      <c r="B521" s="262"/>
      <c r="C521" s="263"/>
      <c r="D521" s="240" t="s">
        <v>1205</v>
      </c>
      <c r="E521" s="264" t="s">
        <v>1</v>
      </c>
      <c r="F521" s="265" t="s">
        <v>1602</v>
      </c>
      <c r="G521" s="263"/>
      <c r="H521" s="266">
        <v>0.13500000000000001</v>
      </c>
      <c r="I521" s="267"/>
      <c r="J521" s="263"/>
      <c r="K521" s="263"/>
      <c r="L521" s="268"/>
      <c r="M521" s="269"/>
      <c r="N521" s="270"/>
      <c r="O521" s="270"/>
      <c r="P521" s="270"/>
      <c r="Q521" s="270"/>
      <c r="R521" s="270"/>
      <c r="S521" s="270"/>
      <c r="T521" s="271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72" t="s">
        <v>1205</v>
      </c>
      <c r="AU521" s="272" t="s">
        <v>85</v>
      </c>
      <c r="AV521" s="13" t="s">
        <v>85</v>
      </c>
      <c r="AW521" s="13" t="s">
        <v>33</v>
      </c>
      <c r="AX521" s="13" t="s">
        <v>83</v>
      </c>
      <c r="AY521" s="272" t="s">
        <v>181</v>
      </c>
    </row>
    <row r="522" s="2" customFormat="1" ht="24.15" customHeight="1">
      <c r="A522" s="39"/>
      <c r="B522" s="40"/>
      <c r="C522" s="245" t="s">
        <v>1087</v>
      </c>
      <c r="D522" s="245" t="s">
        <v>191</v>
      </c>
      <c r="E522" s="246" t="s">
        <v>1603</v>
      </c>
      <c r="F522" s="247" t="s">
        <v>1604</v>
      </c>
      <c r="G522" s="248" t="s">
        <v>868</v>
      </c>
      <c r="H522" s="249">
        <v>0.249</v>
      </c>
      <c r="I522" s="250"/>
      <c r="J522" s="251">
        <f>ROUND(I522*H522,2)</f>
        <v>0</v>
      </c>
      <c r="K522" s="247" t="s">
        <v>1</v>
      </c>
      <c r="L522" s="45"/>
      <c r="M522" s="252" t="s">
        <v>1</v>
      </c>
      <c r="N522" s="253" t="s">
        <v>41</v>
      </c>
      <c r="O522" s="92"/>
      <c r="P522" s="236">
        <f>O522*H522</f>
        <v>0</v>
      </c>
      <c r="Q522" s="236">
        <v>0</v>
      </c>
      <c r="R522" s="236">
        <f>Q522*H522</f>
        <v>0</v>
      </c>
      <c r="S522" s="236">
        <v>1.2490000000000001</v>
      </c>
      <c r="T522" s="237">
        <f>S522*H522</f>
        <v>0.31100100000000003</v>
      </c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  <c r="AE522" s="39"/>
      <c r="AR522" s="238" t="s">
        <v>200</v>
      </c>
      <c r="AT522" s="238" t="s">
        <v>191</v>
      </c>
      <c r="AU522" s="238" t="s">
        <v>85</v>
      </c>
      <c r="AY522" s="18" t="s">
        <v>181</v>
      </c>
      <c r="BE522" s="239">
        <f>IF(N522="základní",J522,0)</f>
        <v>0</v>
      </c>
      <c r="BF522" s="239">
        <f>IF(N522="snížená",J522,0)</f>
        <v>0</v>
      </c>
      <c r="BG522" s="239">
        <f>IF(N522="zákl. přenesená",J522,0)</f>
        <v>0</v>
      </c>
      <c r="BH522" s="239">
        <f>IF(N522="sníž. přenesená",J522,0)</f>
        <v>0</v>
      </c>
      <c r="BI522" s="239">
        <f>IF(N522="nulová",J522,0)</f>
        <v>0</v>
      </c>
      <c r="BJ522" s="18" t="s">
        <v>83</v>
      </c>
      <c r="BK522" s="239">
        <f>ROUND(I522*H522,2)</f>
        <v>0</v>
      </c>
      <c r="BL522" s="18" t="s">
        <v>200</v>
      </c>
      <c r="BM522" s="238" t="s">
        <v>1605</v>
      </c>
    </row>
    <row r="523" s="2" customFormat="1">
      <c r="A523" s="39"/>
      <c r="B523" s="40"/>
      <c r="C523" s="41"/>
      <c r="D523" s="240" t="s">
        <v>190</v>
      </c>
      <c r="E523" s="41"/>
      <c r="F523" s="241" t="s">
        <v>1604</v>
      </c>
      <c r="G523" s="41"/>
      <c r="H523" s="41"/>
      <c r="I523" s="242"/>
      <c r="J523" s="41"/>
      <c r="K523" s="41"/>
      <c r="L523" s="45"/>
      <c r="M523" s="243"/>
      <c r="N523" s="244"/>
      <c r="O523" s="92"/>
      <c r="P523" s="92"/>
      <c r="Q523" s="92"/>
      <c r="R523" s="92"/>
      <c r="S523" s="92"/>
      <c r="T523" s="93"/>
      <c r="U523" s="39"/>
      <c r="V523" s="39"/>
      <c r="W523" s="39"/>
      <c r="X523" s="39"/>
      <c r="Y523" s="39"/>
      <c r="Z523" s="39"/>
      <c r="AA523" s="39"/>
      <c r="AB523" s="39"/>
      <c r="AC523" s="39"/>
      <c r="AD523" s="39"/>
      <c r="AE523" s="39"/>
      <c r="AT523" s="18" t="s">
        <v>190</v>
      </c>
      <c r="AU523" s="18" t="s">
        <v>85</v>
      </c>
    </row>
    <row r="524" s="13" customFormat="1">
      <c r="A524" s="13"/>
      <c r="B524" s="262"/>
      <c r="C524" s="263"/>
      <c r="D524" s="240" t="s">
        <v>1205</v>
      </c>
      <c r="E524" s="264" t="s">
        <v>1</v>
      </c>
      <c r="F524" s="265" t="s">
        <v>1606</v>
      </c>
      <c r="G524" s="263"/>
      <c r="H524" s="266">
        <v>0.249</v>
      </c>
      <c r="I524" s="267"/>
      <c r="J524" s="263"/>
      <c r="K524" s="263"/>
      <c r="L524" s="268"/>
      <c r="M524" s="269"/>
      <c r="N524" s="270"/>
      <c r="O524" s="270"/>
      <c r="P524" s="270"/>
      <c r="Q524" s="270"/>
      <c r="R524" s="270"/>
      <c r="S524" s="270"/>
      <c r="T524" s="271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T524" s="272" t="s">
        <v>1205</v>
      </c>
      <c r="AU524" s="272" t="s">
        <v>85</v>
      </c>
      <c r="AV524" s="13" t="s">
        <v>85</v>
      </c>
      <c r="AW524" s="13" t="s">
        <v>33</v>
      </c>
      <c r="AX524" s="13" t="s">
        <v>83</v>
      </c>
      <c r="AY524" s="272" t="s">
        <v>181</v>
      </c>
    </row>
    <row r="525" s="2" customFormat="1" ht="33" customHeight="1">
      <c r="A525" s="39"/>
      <c r="B525" s="40"/>
      <c r="C525" s="245" t="s">
        <v>816</v>
      </c>
      <c r="D525" s="245" t="s">
        <v>191</v>
      </c>
      <c r="E525" s="246" t="s">
        <v>1607</v>
      </c>
      <c r="F525" s="247" t="s">
        <v>1608</v>
      </c>
      <c r="G525" s="248" t="s">
        <v>1209</v>
      </c>
      <c r="H525" s="249">
        <v>9.2230000000000008</v>
      </c>
      <c r="I525" s="250"/>
      <c r="J525" s="251">
        <f>ROUND(I525*H525,2)</f>
        <v>0</v>
      </c>
      <c r="K525" s="247" t="s">
        <v>1</v>
      </c>
      <c r="L525" s="45"/>
      <c r="M525" s="252" t="s">
        <v>1</v>
      </c>
      <c r="N525" s="253" t="s">
        <v>41</v>
      </c>
      <c r="O525" s="92"/>
      <c r="P525" s="236">
        <f>O525*H525</f>
        <v>0</v>
      </c>
      <c r="Q525" s="236">
        <v>0</v>
      </c>
      <c r="R525" s="236">
        <f>Q525*H525</f>
        <v>0</v>
      </c>
      <c r="S525" s="236">
        <v>2.2000000000000002</v>
      </c>
      <c r="T525" s="237">
        <f>S525*H525</f>
        <v>20.290600000000005</v>
      </c>
      <c r="U525" s="39"/>
      <c r="V525" s="39"/>
      <c r="W525" s="39"/>
      <c r="X525" s="39"/>
      <c r="Y525" s="39"/>
      <c r="Z525" s="39"/>
      <c r="AA525" s="39"/>
      <c r="AB525" s="39"/>
      <c r="AC525" s="39"/>
      <c r="AD525" s="39"/>
      <c r="AE525" s="39"/>
      <c r="AR525" s="238" t="s">
        <v>200</v>
      </c>
      <c r="AT525" s="238" t="s">
        <v>191</v>
      </c>
      <c r="AU525" s="238" t="s">
        <v>85</v>
      </c>
      <c r="AY525" s="18" t="s">
        <v>181</v>
      </c>
      <c r="BE525" s="239">
        <f>IF(N525="základní",J525,0)</f>
        <v>0</v>
      </c>
      <c r="BF525" s="239">
        <f>IF(N525="snížená",J525,0)</f>
        <v>0</v>
      </c>
      <c r="BG525" s="239">
        <f>IF(N525="zákl. přenesená",J525,0)</f>
        <v>0</v>
      </c>
      <c r="BH525" s="239">
        <f>IF(N525="sníž. přenesená",J525,0)</f>
        <v>0</v>
      </c>
      <c r="BI525" s="239">
        <f>IF(N525="nulová",J525,0)</f>
        <v>0</v>
      </c>
      <c r="BJ525" s="18" t="s">
        <v>83</v>
      </c>
      <c r="BK525" s="239">
        <f>ROUND(I525*H525,2)</f>
        <v>0</v>
      </c>
      <c r="BL525" s="18" t="s">
        <v>200</v>
      </c>
      <c r="BM525" s="238" t="s">
        <v>1609</v>
      </c>
    </row>
    <row r="526" s="2" customFormat="1">
      <c r="A526" s="39"/>
      <c r="B526" s="40"/>
      <c r="C526" s="41"/>
      <c r="D526" s="240" t="s">
        <v>190</v>
      </c>
      <c r="E526" s="41"/>
      <c r="F526" s="241" t="s">
        <v>1608</v>
      </c>
      <c r="G526" s="41"/>
      <c r="H526" s="41"/>
      <c r="I526" s="242"/>
      <c r="J526" s="41"/>
      <c r="K526" s="41"/>
      <c r="L526" s="45"/>
      <c r="M526" s="243"/>
      <c r="N526" s="244"/>
      <c r="O526" s="92"/>
      <c r="P526" s="92"/>
      <c r="Q526" s="92"/>
      <c r="R526" s="92"/>
      <c r="S526" s="92"/>
      <c r="T526" s="93"/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T526" s="18" t="s">
        <v>190</v>
      </c>
      <c r="AU526" s="18" t="s">
        <v>85</v>
      </c>
    </row>
    <row r="527" s="13" customFormat="1">
      <c r="A527" s="13"/>
      <c r="B527" s="262"/>
      <c r="C527" s="263"/>
      <c r="D527" s="240" t="s">
        <v>1205</v>
      </c>
      <c r="E527" s="264" t="s">
        <v>1</v>
      </c>
      <c r="F527" s="265" t="s">
        <v>1610</v>
      </c>
      <c r="G527" s="263"/>
      <c r="H527" s="266">
        <v>5.1580000000000004</v>
      </c>
      <c r="I527" s="267"/>
      <c r="J527" s="263"/>
      <c r="K527" s="263"/>
      <c r="L527" s="268"/>
      <c r="M527" s="269"/>
      <c r="N527" s="270"/>
      <c r="O527" s="270"/>
      <c r="P527" s="270"/>
      <c r="Q527" s="270"/>
      <c r="R527" s="270"/>
      <c r="S527" s="270"/>
      <c r="T527" s="271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72" t="s">
        <v>1205</v>
      </c>
      <c r="AU527" s="272" t="s">
        <v>85</v>
      </c>
      <c r="AV527" s="13" t="s">
        <v>85</v>
      </c>
      <c r="AW527" s="13" t="s">
        <v>33</v>
      </c>
      <c r="AX527" s="13" t="s">
        <v>76</v>
      </c>
      <c r="AY527" s="272" t="s">
        <v>181</v>
      </c>
    </row>
    <row r="528" s="13" customFormat="1">
      <c r="A528" s="13"/>
      <c r="B528" s="262"/>
      <c r="C528" s="263"/>
      <c r="D528" s="240" t="s">
        <v>1205</v>
      </c>
      <c r="E528" s="264" t="s">
        <v>1</v>
      </c>
      <c r="F528" s="265" t="s">
        <v>1611</v>
      </c>
      <c r="G528" s="263"/>
      <c r="H528" s="266">
        <v>0.46500000000000002</v>
      </c>
      <c r="I528" s="267"/>
      <c r="J528" s="263"/>
      <c r="K528" s="263"/>
      <c r="L528" s="268"/>
      <c r="M528" s="269"/>
      <c r="N528" s="270"/>
      <c r="O528" s="270"/>
      <c r="P528" s="270"/>
      <c r="Q528" s="270"/>
      <c r="R528" s="270"/>
      <c r="S528" s="270"/>
      <c r="T528" s="271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T528" s="272" t="s">
        <v>1205</v>
      </c>
      <c r="AU528" s="272" t="s">
        <v>85</v>
      </c>
      <c r="AV528" s="13" t="s">
        <v>85</v>
      </c>
      <c r="AW528" s="13" t="s">
        <v>33</v>
      </c>
      <c r="AX528" s="13" t="s">
        <v>76</v>
      </c>
      <c r="AY528" s="272" t="s">
        <v>181</v>
      </c>
    </row>
    <row r="529" s="13" customFormat="1">
      <c r="A529" s="13"/>
      <c r="B529" s="262"/>
      <c r="C529" s="263"/>
      <c r="D529" s="240" t="s">
        <v>1205</v>
      </c>
      <c r="E529" s="264" t="s">
        <v>1</v>
      </c>
      <c r="F529" s="265" t="s">
        <v>1612</v>
      </c>
      <c r="G529" s="263"/>
      <c r="H529" s="266">
        <v>3</v>
      </c>
      <c r="I529" s="267"/>
      <c r="J529" s="263"/>
      <c r="K529" s="263"/>
      <c r="L529" s="268"/>
      <c r="M529" s="269"/>
      <c r="N529" s="270"/>
      <c r="O529" s="270"/>
      <c r="P529" s="270"/>
      <c r="Q529" s="270"/>
      <c r="R529" s="270"/>
      <c r="S529" s="270"/>
      <c r="T529" s="271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272" t="s">
        <v>1205</v>
      </c>
      <c r="AU529" s="272" t="s">
        <v>85</v>
      </c>
      <c r="AV529" s="13" t="s">
        <v>85</v>
      </c>
      <c r="AW529" s="13" t="s">
        <v>33</v>
      </c>
      <c r="AX529" s="13" t="s">
        <v>76</v>
      </c>
      <c r="AY529" s="272" t="s">
        <v>181</v>
      </c>
    </row>
    <row r="530" s="13" customFormat="1">
      <c r="A530" s="13"/>
      <c r="B530" s="262"/>
      <c r="C530" s="263"/>
      <c r="D530" s="240" t="s">
        <v>1205</v>
      </c>
      <c r="E530" s="264" t="s">
        <v>1</v>
      </c>
      <c r="F530" s="265" t="s">
        <v>1613</v>
      </c>
      <c r="G530" s="263"/>
      <c r="H530" s="266">
        <v>0.59999999999999998</v>
      </c>
      <c r="I530" s="267"/>
      <c r="J530" s="263"/>
      <c r="K530" s="263"/>
      <c r="L530" s="268"/>
      <c r="M530" s="269"/>
      <c r="N530" s="270"/>
      <c r="O530" s="270"/>
      <c r="P530" s="270"/>
      <c r="Q530" s="270"/>
      <c r="R530" s="270"/>
      <c r="S530" s="270"/>
      <c r="T530" s="271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72" t="s">
        <v>1205</v>
      </c>
      <c r="AU530" s="272" t="s">
        <v>85</v>
      </c>
      <c r="AV530" s="13" t="s">
        <v>85</v>
      </c>
      <c r="AW530" s="13" t="s">
        <v>33</v>
      </c>
      <c r="AX530" s="13" t="s">
        <v>76</v>
      </c>
      <c r="AY530" s="272" t="s">
        <v>181</v>
      </c>
    </row>
    <row r="531" s="15" customFormat="1">
      <c r="A531" s="15"/>
      <c r="B531" s="283"/>
      <c r="C531" s="284"/>
      <c r="D531" s="240" t="s">
        <v>1205</v>
      </c>
      <c r="E531" s="285" t="s">
        <v>1</v>
      </c>
      <c r="F531" s="286" t="s">
        <v>1219</v>
      </c>
      <c r="G531" s="284"/>
      <c r="H531" s="287">
        <v>9.2230000000000008</v>
      </c>
      <c r="I531" s="288"/>
      <c r="J531" s="284"/>
      <c r="K531" s="284"/>
      <c r="L531" s="289"/>
      <c r="M531" s="290"/>
      <c r="N531" s="291"/>
      <c r="O531" s="291"/>
      <c r="P531" s="291"/>
      <c r="Q531" s="291"/>
      <c r="R531" s="291"/>
      <c r="S531" s="291"/>
      <c r="T531" s="292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  <c r="AE531" s="15"/>
      <c r="AT531" s="293" t="s">
        <v>1205</v>
      </c>
      <c r="AU531" s="293" t="s">
        <v>85</v>
      </c>
      <c r="AV531" s="15" t="s">
        <v>200</v>
      </c>
      <c r="AW531" s="15" t="s">
        <v>33</v>
      </c>
      <c r="AX531" s="15" t="s">
        <v>83</v>
      </c>
      <c r="AY531" s="293" t="s">
        <v>181</v>
      </c>
    </row>
    <row r="532" s="2" customFormat="1" ht="21.75" customHeight="1">
      <c r="A532" s="39"/>
      <c r="B532" s="40"/>
      <c r="C532" s="245" t="s">
        <v>1094</v>
      </c>
      <c r="D532" s="245" t="s">
        <v>191</v>
      </c>
      <c r="E532" s="246" t="s">
        <v>1614</v>
      </c>
      <c r="F532" s="247" t="s">
        <v>1615</v>
      </c>
      <c r="G532" s="248" t="s">
        <v>734</v>
      </c>
      <c r="H532" s="249">
        <v>22.699999999999999</v>
      </c>
      <c r="I532" s="250"/>
      <c r="J532" s="251">
        <f>ROUND(I532*H532,2)</f>
        <v>0</v>
      </c>
      <c r="K532" s="247" t="s">
        <v>1</v>
      </c>
      <c r="L532" s="45"/>
      <c r="M532" s="252" t="s">
        <v>1</v>
      </c>
      <c r="N532" s="253" t="s">
        <v>41</v>
      </c>
      <c r="O532" s="92"/>
      <c r="P532" s="236">
        <f>O532*H532</f>
        <v>0</v>
      </c>
      <c r="Q532" s="236">
        <v>0</v>
      </c>
      <c r="R532" s="236">
        <f>Q532*H532</f>
        <v>0</v>
      </c>
      <c r="S532" s="236">
        <v>0</v>
      </c>
      <c r="T532" s="237">
        <f>S532*H532</f>
        <v>0</v>
      </c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R532" s="238" t="s">
        <v>200</v>
      </c>
      <c r="AT532" s="238" t="s">
        <v>191</v>
      </c>
      <c r="AU532" s="238" t="s">
        <v>85</v>
      </c>
      <c r="AY532" s="18" t="s">
        <v>181</v>
      </c>
      <c r="BE532" s="239">
        <f>IF(N532="základní",J532,0)</f>
        <v>0</v>
      </c>
      <c r="BF532" s="239">
        <f>IF(N532="snížená",J532,0)</f>
        <v>0</v>
      </c>
      <c r="BG532" s="239">
        <f>IF(N532="zákl. přenesená",J532,0)</f>
        <v>0</v>
      </c>
      <c r="BH532" s="239">
        <f>IF(N532="sníž. přenesená",J532,0)</f>
        <v>0</v>
      </c>
      <c r="BI532" s="239">
        <f>IF(N532="nulová",J532,0)</f>
        <v>0</v>
      </c>
      <c r="BJ532" s="18" t="s">
        <v>83</v>
      </c>
      <c r="BK532" s="239">
        <f>ROUND(I532*H532,2)</f>
        <v>0</v>
      </c>
      <c r="BL532" s="18" t="s">
        <v>200</v>
      </c>
      <c r="BM532" s="238" t="s">
        <v>1616</v>
      </c>
    </row>
    <row r="533" s="2" customFormat="1">
      <c r="A533" s="39"/>
      <c r="B533" s="40"/>
      <c r="C533" s="41"/>
      <c r="D533" s="240" t="s">
        <v>190</v>
      </c>
      <c r="E533" s="41"/>
      <c r="F533" s="241" t="s">
        <v>1615</v>
      </c>
      <c r="G533" s="41"/>
      <c r="H533" s="41"/>
      <c r="I533" s="242"/>
      <c r="J533" s="41"/>
      <c r="K533" s="41"/>
      <c r="L533" s="45"/>
      <c r="M533" s="243"/>
      <c r="N533" s="244"/>
      <c r="O533" s="92"/>
      <c r="P533" s="92"/>
      <c r="Q533" s="92"/>
      <c r="R533" s="92"/>
      <c r="S533" s="92"/>
      <c r="T533" s="93"/>
      <c r="U533" s="39"/>
      <c r="V533" s="39"/>
      <c r="W533" s="39"/>
      <c r="X533" s="39"/>
      <c r="Y533" s="39"/>
      <c r="Z533" s="39"/>
      <c r="AA533" s="39"/>
      <c r="AB533" s="39"/>
      <c r="AC533" s="39"/>
      <c r="AD533" s="39"/>
      <c r="AE533" s="39"/>
      <c r="AT533" s="18" t="s">
        <v>190</v>
      </c>
      <c r="AU533" s="18" t="s">
        <v>85</v>
      </c>
    </row>
    <row r="534" s="13" customFormat="1">
      <c r="A534" s="13"/>
      <c r="B534" s="262"/>
      <c r="C534" s="263"/>
      <c r="D534" s="240" t="s">
        <v>1205</v>
      </c>
      <c r="E534" s="264" t="s">
        <v>1</v>
      </c>
      <c r="F534" s="265" t="s">
        <v>1617</v>
      </c>
      <c r="G534" s="263"/>
      <c r="H534" s="266">
        <v>16.699999999999999</v>
      </c>
      <c r="I534" s="267"/>
      <c r="J534" s="263"/>
      <c r="K534" s="263"/>
      <c r="L534" s="268"/>
      <c r="M534" s="269"/>
      <c r="N534" s="270"/>
      <c r="O534" s="270"/>
      <c r="P534" s="270"/>
      <c r="Q534" s="270"/>
      <c r="R534" s="270"/>
      <c r="S534" s="270"/>
      <c r="T534" s="271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72" t="s">
        <v>1205</v>
      </c>
      <c r="AU534" s="272" t="s">
        <v>85</v>
      </c>
      <c r="AV534" s="13" t="s">
        <v>85</v>
      </c>
      <c r="AW534" s="13" t="s">
        <v>33</v>
      </c>
      <c r="AX534" s="13" t="s">
        <v>76</v>
      </c>
      <c r="AY534" s="272" t="s">
        <v>181</v>
      </c>
    </row>
    <row r="535" s="13" customFormat="1">
      <c r="A535" s="13"/>
      <c r="B535" s="262"/>
      <c r="C535" s="263"/>
      <c r="D535" s="240" t="s">
        <v>1205</v>
      </c>
      <c r="E535" s="264" t="s">
        <v>1</v>
      </c>
      <c r="F535" s="265" t="s">
        <v>1491</v>
      </c>
      <c r="G535" s="263"/>
      <c r="H535" s="266">
        <v>6</v>
      </c>
      <c r="I535" s="267"/>
      <c r="J535" s="263"/>
      <c r="K535" s="263"/>
      <c r="L535" s="268"/>
      <c r="M535" s="269"/>
      <c r="N535" s="270"/>
      <c r="O535" s="270"/>
      <c r="P535" s="270"/>
      <c r="Q535" s="270"/>
      <c r="R535" s="270"/>
      <c r="S535" s="270"/>
      <c r="T535" s="271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T535" s="272" t="s">
        <v>1205</v>
      </c>
      <c r="AU535" s="272" t="s">
        <v>85</v>
      </c>
      <c r="AV535" s="13" t="s">
        <v>85</v>
      </c>
      <c r="AW535" s="13" t="s">
        <v>33</v>
      </c>
      <c r="AX535" s="13" t="s">
        <v>76</v>
      </c>
      <c r="AY535" s="272" t="s">
        <v>181</v>
      </c>
    </row>
    <row r="536" s="15" customFormat="1">
      <c r="A536" s="15"/>
      <c r="B536" s="283"/>
      <c r="C536" s="284"/>
      <c r="D536" s="240" t="s">
        <v>1205</v>
      </c>
      <c r="E536" s="285" t="s">
        <v>1</v>
      </c>
      <c r="F536" s="286" t="s">
        <v>1219</v>
      </c>
      <c r="G536" s="284"/>
      <c r="H536" s="287">
        <v>22.699999999999999</v>
      </c>
      <c r="I536" s="288"/>
      <c r="J536" s="284"/>
      <c r="K536" s="284"/>
      <c r="L536" s="289"/>
      <c r="M536" s="290"/>
      <c r="N536" s="291"/>
      <c r="O536" s="291"/>
      <c r="P536" s="291"/>
      <c r="Q536" s="291"/>
      <c r="R536" s="291"/>
      <c r="S536" s="291"/>
      <c r="T536" s="292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5"/>
      <c r="AT536" s="293" t="s">
        <v>1205</v>
      </c>
      <c r="AU536" s="293" t="s">
        <v>85</v>
      </c>
      <c r="AV536" s="15" t="s">
        <v>200</v>
      </c>
      <c r="AW536" s="15" t="s">
        <v>33</v>
      </c>
      <c r="AX536" s="15" t="s">
        <v>83</v>
      </c>
      <c r="AY536" s="293" t="s">
        <v>181</v>
      </c>
    </row>
    <row r="537" s="2" customFormat="1" ht="24.15" customHeight="1">
      <c r="A537" s="39"/>
      <c r="B537" s="40"/>
      <c r="C537" s="245" t="s">
        <v>821</v>
      </c>
      <c r="D537" s="245" t="s">
        <v>191</v>
      </c>
      <c r="E537" s="246" t="s">
        <v>1618</v>
      </c>
      <c r="F537" s="247" t="s">
        <v>1619</v>
      </c>
      <c r="G537" s="248" t="s">
        <v>734</v>
      </c>
      <c r="H537" s="249">
        <v>96.879999999999995</v>
      </c>
      <c r="I537" s="250"/>
      <c r="J537" s="251">
        <f>ROUND(I537*H537,2)</f>
        <v>0</v>
      </c>
      <c r="K537" s="247" t="s">
        <v>1</v>
      </c>
      <c r="L537" s="45"/>
      <c r="M537" s="252" t="s">
        <v>1</v>
      </c>
      <c r="N537" s="253" t="s">
        <v>41</v>
      </c>
      <c r="O537" s="92"/>
      <c r="P537" s="236">
        <f>O537*H537</f>
        <v>0</v>
      </c>
      <c r="Q537" s="236">
        <v>0</v>
      </c>
      <c r="R537" s="236">
        <f>Q537*H537</f>
        <v>0</v>
      </c>
      <c r="S537" s="236">
        <v>0.035000000000000003</v>
      </c>
      <c r="T537" s="237">
        <f>S537*H537</f>
        <v>3.3908</v>
      </c>
      <c r="U537" s="39"/>
      <c r="V537" s="39"/>
      <c r="W537" s="39"/>
      <c r="X537" s="39"/>
      <c r="Y537" s="39"/>
      <c r="Z537" s="39"/>
      <c r="AA537" s="39"/>
      <c r="AB537" s="39"/>
      <c r="AC537" s="39"/>
      <c r="AD537" s="39"/>
      <c r="AE537" s="39"/>
      <c r="AR537" s="238" t="s">
        <v>200</v>
      </c>
      <c r="AT537" s="238" t="s">
        <v>191</v>
      </c>
      <c r="AU537" s="238" t="s">
        <v>85</v>
      </c>
      <c r="AY537" s="18" t="s">
        <v>181</v>
      </c>
      <c r="BE537" s="239">
        <f>IF(N537="základní",J537,0)</f>
        <v>0</v>
      </c>
      <c r="BF537" s="239">
        <f>IF(N537="snížená",J537,0)</f>
        <v>0</v>
      </c>
      <c r="BG537" s="239">
        <f>IF(N537="zákl. přenesená",J537,0)</f>
        <v>0</v>
      </c>
      <c r="BH537" s="239">
        <f>IF(N537="sníž. přenesená",J537,0)</f>
        <v>0</v>
      </c>
      <c r="BI537" s="239">
        <f>IF(N537="nulová",J537,0)</f>
        <v>0</v>
      </c>
      <c r="BJ537" s="18" t="s">
        <v>83</v>
      </c>
      <c r="BK537" s="239">
        <f>ROUND(I537*H537,2)</f>
        <v>0</v>
      </c>
      <c r="BL537" s="18" t="s">
        <v>200</v>
      </c>
      <c r="BM537" s="238" t="s">
        <v>1620</v>
      </c>
    </row>
    <row r="538" s="2" customFormat="1">
      <c r="A538" s="39"/>
      <c r="B538" s="40"/>
      <c r="C538" s="41"/>
      <c r="D538" s="240" t="s">
        <v>190</v>
      </c>
      <c r="E538" s="41"/>
      <c r="F538" s="241" t="s">
        <v>1619</v>
      </c>
      <c r="G538" s="41"/>
      <c r="H538" s="41"/>
      <c r="I538" s="242"/>
      <c r="J538" s="41"/>
      <c r="K538" s="41"/>
      <c r="L538" s="45"/>
      <c r="M538" s="243"/>
      <c r="N538" s="244"/>
      <c r="O538" s="92"/>
      <c r="P538" s="92"/>
      <c r="Q538" s="92"/>
      <c r="R538" s="92"/>
      <c r="S538" s="92"/>
      <c r="T538" s="93"/>
      <c r="U538" s="39"/>
      <c r="V538" s="39"/>
      <c r="W538" s="39"/>
      <c r="X538" s="39"/>
      <c r="Y538" s="39"/>
      <c r="Z538" s="39"/>
      <c r="AA538" s="39"/>
      <c r="AB538" s="39"/>
      <c r="AC538" s="39"/>
      <c r="AD538" s="39"/>
      <c r="AE538" s="39"/>
      <c r="AT538" s="18" t="s">
        <v>190</v>
      </c>
      <c r="AU538" s="18" t="s">
        <v>85</v>
      </c>
    </row>
    <row r="539" s="13" customFormat="1">
      <c r="A539" s="13"/>
      <c r="B539" s="262"/>
      <c r="C539" s="263"/>
      <c r="D539" s="240" t="s">
        <v>1205</v>
      </c>
      <c r="E539" s="264" t="s">
        <v>1</v>
      </c>
      <c r="F539" s="265" t="s">
        <v>1621</v>
      </c>
      <c r="G539" s="263"/>
      <c r="H539" s="266">
        <v>54.289999999999999</v>
      </c>
      <c r="I539" s="267"/>
      <c r="J539" s="263"/>
      <c r="K539" s="263"/>
      <c r="L539" s="268"/>
      <c r="M539" s="269"/>
      <c r="N539" s="270"/>
      <c r="O539" s="270"/>
      <c r="P539" s="270"/>
      <c r="Q539" s="270"/>
      <c r="R539" s="270"/>
      <c r="S539" s="270"/>
      <c r="T539" s="271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T539" s="272" t="s">
        <v>1205</v>
      </c>
      <c r="AU539" s="272" t="s">
        <v>85</v>
      </c>
      <c r="AV539" s="13" t="s">
        <v>85</v>
      </c>
      <c r="AW539" s="13" t="s">
        <v>33</v>
      </c>
      <c r="AX539" s="13" t="s">
        <v>76</v>
      </c>
      <c r="AY539" s="272" t="s">
        <v>181</v>
      </c>
    </row>
    <row r="540" s="13" customFormat="1">
      <c r="A540" s="13"/>
      <c r="B540" s="262"/>
      <c r="C540" s="263"/>
      <c r="D540" s="240" t="s">
        <v>1205</v>
      </c>
      <c r="E540" s="264" t="s">
        <v>1</v>
      </c>
      <c r="F540" s="265" t="s">
        <v>1622</v>
      </c>
      <c r="G540" s="263"/>
      <c r="H540" s="266">
        <v>36.590000000000003</v>
      </c>
      <c r="I540" s="267"/>
      <c r="J540" s="263"/>
      <c r="K540" s="263"/>
      <c r="L540" s="268"/>
      <c r="M540" s="269"/>
      <c r="N540" s="270"/>
      <c r="O540" s="270"/>
      <c r="P540" s="270"/>
      <c r="Q540" s="270"/>
      <c r="R540" s="270"/>
      <c r="S540" s="270"/>
      <c r="T540" s="271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T540" s="272" t="s">
        <v>1205</v>
      </c>
      <c r="AU540" s="272" t="s">
        <v>85</v>
      </c>
      <c r="AV540" s="13" t="s">
        <v>85</v>
      </c>
      <c r="AW540" s="13" t="s">
        <v>33</v>
      </c>
      <c r="AX540" s="13" t="s">
        <v>76</v>
      </c>
      <c r="AY540" s="272" t="s">
        <v>181</v>
      </c>
    </row>
    <row r="541" s="13" customFormat="1">
      <c r="A541" s="13"/>
      <c r="B541" s="262"/>
      <c r="C541" s="263"/>
      <c r="D541" s="240" t="s">
        <v>1205</v>
      </c>
      <c r="E541" s="264" t="s">
        <v>1</v>
      </c>
      <c r="F541" s="265" t="s">
        <v>1491</v>
      </c>
      <c r="G541" s="263"/>
      <c r="H541" s="266">
        <v>6</v>
      </c>
      <c r="I541" s="267"/>
      <c r="J541" s="263"/>
      <c r="K541" s="263"/>
      <c r="L541" s="268"/>
      <c r="M541" s="269"/>
      <c r="N541" s="270"/>
      <c r="O541" s="270"/>
      <c r="P541" s="270"/>
      <c r="Q541" s="270"/>
      <c r="R541" s="270"/>
      <c r="S541" s="270"/>
      <c r="T541" s="271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T541" s="272" t="s">
        <v>1205</v>
      </c>
      <c r="AU541" s="272" t="s">
        <v>85</v>
      </c>
      <c r="AV541" s="13" t="s">
        <v>85</v>
      </c>
      <c r="AW541" s="13" t="s">
        <v>33</v>
      </c>
      <c r="AX541" s="13" t="s">
        <v>76</v>
      </c>
      <c r="AY541" s="272" t="s">
        <v>181</v>
      </c>
    </row>
    <row r="542" s="15" customFormat="1">
      <c r="A542" s="15"/>
      <c r="B542" s="283"/>
      <c r="C542" s="284"/>
      <c r="D542" s="240" t="s">
        <v>1205</v>
      </c>
      <c r="E542" s="285" t="s">
        <v>1</v>
      </c>
      <c r="F542" s="286" t="s">
        <v>1219</v>
      </c>
      <c r="G542" s="284"/>
      <c r="H542" s="287">
        <v>96.879999999999995</v>
      </c>
      <c r="I542" s="288"/>
      <c r="J542" s="284"/>
      <c r="K542" s="284"/>
      <c r="L542" s="289"/>
      <c r="M542" s="290"/>
      <c r="N542" s="291"/>
      <c r="O542" s="291"/>
      <c r="P542" s="291"/>
      <c r="Q542" s="291"/>
      <c r="R542" s="291"/>
      <c r="S542" s="291"/>
      <c r="T542" s="292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5"/>
      <c r="AT542" s="293" t="s">
        <v>1205</v>
      </c>
      <c r="AU542" s="293" t="s">
        <v>85</v>
      </c>
      <c r="AV542" s="15" t="s">
        <v>200</v>
      </c>
      <c r="AW542" s="15" t="s">
        <v>33</v>
      </c>
      <c r="AX542" s="15" t="s">
        <v>83</v>
      </c>
      <c r="AY542" s="293" t="s">
        <v>181</v>
      </c>
    </row>
    <row r="543" s="2" customFormat="1" ht="24.15" customHeight="1">
      <c r="A543" s="39"/>
      <c r="B543" s="40"/>
      <c r="C543" s="245" t="s">
        <v>1103</v>
      </c>
      <c r="D543" s="245" t="s">
        <v>191</v>
      </c>
      <c r="E543" s="246" t="s">
        <v>1623</v>
      </c>
      <c r="F543" s="247" t="s">
        <v>1624</v>
      </c>
      <c r="G543" s="248" t="s">
        <v>1209</v>
      </c>
      <c r="H543" s="249">
        <v>1.875</v>
      </c>
      <c r="I543" s="250"/>
      <c r="J543" s="251">
        <f>ROUND(I543*H543,2)</f>
        <v>0</v>
      </c>
      <c r="K543" s="247" t="s">
        <v>1</v>
      </c>
      <c r="L543" s="45"/>
      <c r="M543" s="252" t="s">
        <v>1</v>
      </c>
      <c r="N543" s="253" t="s">
        <v>41</v>
      </c>
      <c r="O543" s="92"/>
      <c r="P543" s="236">
        <f>O543*H543</f>
        <v>0</v>
      </c>
      <c r="Q543" s="236">
        <v>0</v>
      </c>
      <c r="R543" s="236">
        <f>Q543*H543</f>
        <v>0</v>
      </c>
      <c r="S543" s="236">
        <v>1.3999999999999999</v>
      </c>
      <c r="T543" s="237">
        <f>S543*H543</f>
        <v>2.625</v>
      </c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  <c r="AE543" s="39"/>
      <c r="AR543" s="238" t="s">
        <v>200</v>
      </c>
      <c r="AT543" s="238" t="s">
        <v>191</v>
      </c>
      <c r="AU543" s="238" t="s">
        <v>85</v>
      </c>
      <c r="AY543" s="18" t="s">
        <v>181</v>
      </c>
      <c r="BE543" s="239">
        <f>IF(N543="základní",J543,0)</f>
        <v>0</v>
      </c>
      <c r="BF543" s="239">
        <f>IF(N543="snížená",J543,0)</f>
        <v>0</v>
      </c>
      <c r="BG543" s="239">
        <f>IF(N543="zákl. přenesená",J543,0)</f>
        <v>0</v>
      </c>
      <c r="BH543" s="239">
        <f>IF(N543="sníž. přenesená",J543,0)</f>
        <v>0</v>
      </c>
      <c r="BI543" s="239">
        <f>IF(N543="nulová",J543,0)</f>
        <v>0</v>
      </c>
      <c r="BJ543" s="18" t="s">
        <v>83</v>
      </c>
      <c r="BK543" s="239">
        <f>ROUND(I543*H543,2)</f>
        <v>0</v>
      </c>
      <c r="BL543" s="18" t="s">
        <v>200</v>
      </c>
      <c r="BM543" s="238" t="s">
        <v>1625</v>
      </c>
    </row>
    <row r="544" s="2" customFormat="1">
      <c r="A544" s="39"/>
      <c r="B544" s="40"/>
      <c r="C544" s="41"/>
      <c r="D544" s="240" t="s">
        <v>190</v>
      </c>
      <c r="E544" s="41"/>
      <c r="F544" s="241" t="s">
        <v>1624</v>
      </c>
      <c r="G544" s="41"/>
      <c r="H544" s="41"/>
      <c r="I544" s="242"/>
      <c r="J544" s="41"/>
      <c r="K544" s="41"/>
      <c r="L544" s="45"/>
      <c r="M544" s="243"/>
      <c r="N544" s="244"/>
      <c r="O544" s="92"/>
      <c r="P544" s="92"/>
      <c r="Q544" s="92"/>
      <c r="R544" s="92"/>
      <c r="S544" s="92"/>
      <c r="T544" s="93"/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T544" s="18" t="s">
        <v>190</v>
      </c>
      <c r="AU544" s="18" t="s">
        <v>85</v>
      </c>
    </row>
    <row r="545" s="13" customFormat="1">
      <c r="A545" s="13"/>
      <c r="B545" s="262"/>
      <c r="C545" s="263"/>
      <c r="D545" s="240" t="s">
        <v>1205</v>
      </c>
      <c r="E545" s="264" t="s">
        <v>1</v>
      </c>
      <c r="F545" s="265" t="s">
        <v>1626</v>
      </c>
      <c r="G545" s="263"/>
      <c r="H545" s="266">
        <v>1.2</v>
      </c>
      <c r="I545" s="267"/>
      <c r="J545" s="263"/>
      <c r="K545" s="263"/>
      <c r="L545" s="268"/>
      <c r="M545" s="269"/>
      <c r="N545" s="270"/>
      <c r="O545" s="270"/>
      <c r="P545" s="270"/>
      <c r="Q545" s="270"/>
      <c r="R545" s="270"/>
      <c r="S545" s="270"/>
      <c r="T545" s="271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72" t="s">
        <v>1205</v>
      </c>
      <c r="AU545" s="272" t="s">
        <v>85</v>
      </c>
      <c r="AV545" s="13" t="s">
        <v>85</v>
      </c>
      <c r="AW545" s="13" t="s">
        <v>33</v>
      </c>
      <c r="AX545" s="13" t="s">
        <v>76</v>
      </c>
      <c r="AY545" s="272" t="s">
        <v>181</v>
      </c>
    </row>
    <row r="546" s="13" customFormat="1">
      <c r="A546" s="13"/>
      <c r="B546" s="262"/>
      <c r="C546" s="263"/>
      <c r="D546" s="240" t="s">
        <v>1205</v>
      </c>
      <c r="E546" s="264" t="s">
        <v>1</v>
      </c>
      <c r="F546" s="265" t="s">
        <v>1627</v>
      </c>
      <c r="G546" s="263"/>
      <c r="H546" s="266">
        <v>0.67500000000000004</v>
      </c>
      <c r="I546" s="267"/>
      <c r="J546" s="263"/>
      <c r="K546" s="263"/>
      <c r="L546" s="268"/>
      <c r="M546" s="269"/>
      <c r="N546" s="270"/>
      <c r="O546" s="270"/>
      <c r="P546" s="270"/>
      <c r="Q546" s="270"/>
      <c r="R546" s="270"/>
      <c r="S546" s="270"/>
      <c r="T546" s="271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72" t="s">
        <v>1205</v>
      </c>
      <c r="AU546" s="272" t="s">
        <v>85</v>
      </c>
      <c r="AV546" s="13" t="s">
        <v>85</v>
      </c>
      <c r="AW546" s="13" t="s">
        <v>33</v>
      </c>
      <c r="AX546" s="13" t="s">
        <v>76</v>
      </c>
      <c r="AY546" s="272" t="s">
        <v>181</v>
      </c>
    </row>
    <row r="547" s="15" customFormat="1">
      <c r="A547" s="15"/>
      <c r="B547" s="283"/>
      <c r="C547" s="284"/>
      <c r="D547" s="240" t="s">
        <v>1205</v>
      </c>
      <c r="E547" s="285" t="s">
        <v>1</v>
      </c>
      <c r="F547" s="286" t="s">
        <v>1219</v>
      </c>
      <c r="G547" s="284"/>
      <c r="H547" s="287">
        <v>1.875</v>
      </c>
      <c r="I547" s="288"/>
      <c r="J547" s="284"/>
      <c r="K547" s="284"/>
      <c r="L547" s="289"/>
      <c r="M547" s="290"/>
      <c r="N547" s="291"/>
      <c r="O547" s="291"/>
      <c r="P547" s="291"/>
      <c r="Q547" s="291"/>
      <c r="R547" s="291"/>
      <c r="S547" s="291"/>
      <c r="T547" s="292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T547" s="293" t="s">
        <v>1205</v>
      </c>
      <c r="AU547" s="293" t="s">
        <v>85</v>
      </c>
      <c r="AV547" s="15" t="s">
        <v>200</v>
      </c>
      <c r="AW547" s="15" t="s">
        <v>33</v>
      </c>
      <c r="AX547" s="15" t="s">
        <v>83</v>
      </c>
      <c r="AY547" s="293" t="s">
        <v>181</v>
      </c>
    </row>
    <row r="548" s="2" customFormat="1" ht="21.75" customHeight="1">
      <c r="A548" s="39"/>
      <c r="B548" s="40"/>
      <c r="C548" s="245" t="s">
        <v>824</v>
      </c>
      <c r="D548" s="245" t="s">
        <v>191</v>
      </c>
      <c r="E548" s="246" t="s">
        <v>1628</v>
      </c>
      <c r="F548" s="247" t="s">
        <v>1629</v>
      </c>
      <c r="G548" s="248" t="s">
        <v>1209</v>
      </c>
      <c r="H548" s="249">
        <v>16.286999999999999</v>
      </c>
      <c r="I548" s="250"/>
      <c r="J548" s="251">
        <f>ROUND(I548*H548,2)</f>
        <v>0</v>
      </c>
      <c r="K548" s="247" t="s">
        <v>1</v>
      </c>
      <c r="L548" s="45"/>
      <c r="M548" s="252" t="s">
        <v>1</v>
      </c>
      <c r="N548" s="253" t="s">
        <v>41</v>
      </c>
      <c r="O548" s="92"/>
      <c r="P548" s="236">
        <f>O548*H548</f>
        <v>0</v>
      </c>
      <c r="Q548" s="236">
        <v>0</v>
      </c>
      <c r="R548" s="236">
        <f>Q548*H548</f>
        <v>0</v>
      </c>
      <c r="S548" s="236">
        <v>1.3999999999999999</v>
      </c>
      <c r="T548" s="237">
        <f>S548*H548</f>
        <v>22.801799999999997</v>
      </c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R548" s="238" t="s">
        <v>200</v>
      </c>
      <c r="AT548" s="238" t="s">
        <v>191</v>
      </c>
      <c r="AU548" s="238" t="s">
        <v>85</v>
      </c>
      <c r="AY548" s="18" t="s">
        <v>181</v>
      </c>
      <c r="BE548" s="239">
        <f>IF(N548="základní",J548,0)</f>
        <v>0</v>
      </c>
      <c r="BF548" s="239">
        <f>IF(N548="snížená",J548,0)</f>
        <v>0</v>
      </c>
      <c r="BG548" s="239">
        <f>IF(N548="zákl. přenesená",J548,0)</f>
        <v>0</v>
      </c>
      <c r="BH548" s="239">
        <f>IF(N548="sníž. přenesená",J548,0)</f>
        <v>0</v>
      </c>
      <c r="BI548" s="239">
        <f>IF(N548="nulová",J548,0)</f>
        <v>0</v>
      </c>
      <c r="BJ548" s="18" t="s">
        <v>83</v>
      </c>
      <c r="BK548" s="239">
        <f>ROUND(I548*H548,2)</f>
        <v>0</v>
      </c>
      <c r="BL548" s="18" t="s">
        <v>200</v>
      </c>
      <c r="BM548" s="238" t="s">
        <v>1630</v>
      </c>
    </row>
    <row r="549" s="2" customFormat="1">
      <c r="A549" s="39"/>
      <c r="B549" s="40"/>
      <c r="C549" s="41"/>
      <c r="D549" s="240" t="s">
        <v>190</v>
      </c>
      <c r="E549" s="41"/>
      <c r="F549" s="241" t="s">
        <v>1629</v>
      </c>
      <c r="G549" s="41"/>
      <c r="H549" s="41"/>
      <c r="I549" s="242"/>
      <c r="J549" s="41"/>
      <c r="K549" s="41"/>
      <c r="L549" s="45"/>
      <c r="M549" s="243"/>
      <c r="N549" s="244"/>
      <c r="O549" s="92"/>
      <c r="P549" s="92"/>
      <c r="Q549" s="92"/>
      <c r="R549" s="92"/>
      <c r="S549" s="92"/>
      <c r="T549" s="93"/>
      <c r="U549" s="39"/>
      <c r="V549" s="39"/>
      <c r="W549" s="39"/>
      <c r="X549" s="39"/>
      <c r="Y549" s="39"/>
      <c r="Z549" s="39"/>
      <c r="AA549" s="39"/>
      <c r="AB549" s="39"/>
      <c r="AC549" s="39"/>
      <c r="AD549" s="39"/>
      <c r="AE549" s="39"/>
      <c r="AT549" s="18" t="s">
        <v>190</v>
      </c>
      <c r="AU549" s="18" t="s">
        <v>85</v>
      </c>
    </row>
    <row r="550" s="13" customFormat="1">
      <c r="A550" s="13"/>
      <c r="B550" s="262"/>
      <c r="C550" s="263"/>
      <c r="D550" s="240" t="s">
        <v>1205</v>
      </c>
      <c r="E550" s="264" t="s">
        <v>1</v>
      </c>
      <c r="F550" s="265" t="s">
        <v>1631</v>
      </c>
      <c r="G550" s="263"/>
      <c r="H550" s="266">
        <v>16.286999999999999</v>
      </c>
      <c r="I550" s="267"/>
      <c r="J550" s="263"/>
      <c r="K550" s="263"/>
      <c r="L550" s="268"/>
      <c r="M550" s="269"/>
      <c r="N550" s="270"/>
      <c r="O550" s="270"/>
      <c r="P550" s="270"/>
      <c r="Q550" s="270"/>
      <c r="R550" s="270"/>
      <c r="S550" s="270"/>
      <c r="T550" s="271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T550" s="272" t="s">
        <v>1205</v>
      </c>
      <c r="AU550" s="272" t="s">
        <v>85</v>
      </c>
      <c r="AV550" s="13" t="s">
        <v>85</v>
      </c>
      <c r="AW550" s="13" t="s">
        <v>33</v>
      </c>
      <c r="AX550" s="13" t="s">
        <v>83</v>
      </c>
      <c r="AY550" s="272" t="s">
        <v>181</v>
      </c>
    </row>
    <row r="551" s="2" customFormat="1" ht="21.75" customHeight="1">
      <c r="A551" s="39"/>
      <c r="B551" s="40"/>
      <c r="C551" s="245" t="s">
        <v>1110</v>
      </c>
      <c r="D551" s="245" t="s">
        <v>191</v>
      </c>
      <c r="E551" s="246" t="s">
        <v>1632</v>
      </c>
      <c r="F551" s="247" t="s">
        <v>1633</v>
      </c>
      <c r="G551" s="248" t="s">
        <v>734</v>
      </c>
      <c r="H551" s="249">
        <v>3.2000000000000002</v>
      </c>
      <c r="I551" s="250"/>
      <c r="J551" s="251">
        <f>ROUND(I551*H551,2)</f>
        <v>0</v>
      </c>
      <c r="K551" s="247" t="s">
        <v>1</v>
      </c>
      <c r="L551" s="45"/>
      <c r="M551" s="252" t="s">
        <v>1</v>
      </c>
      <c r="N551" s="253" t="s">
        <v>41</v>
      </c>
      <c r="O551" s="92"/>
      <c r="P551" s="236">
        <f>O551*H551</f>
        <v>0</v>
      </c>
      <c r="Q551" s="236">
        <v>0</v>
      </c>
      <c r="R551" s="236">
        <f>Q551*H551</f>
        <v>0</v>
      </c>
      <c r="S551" s="236">
        <v>0.087999999999999995</v>
      </c>
      <c r="T551" s="237">
        <f>S551*H551</f>
        <v>0.28160000000000002</v>
      </c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R551" s="238" t="s">
        <v>200</v>
      </c>
      <c r="AT551" s="238" t="s">
        <v>191</v>
      </c>
      <c r="AU551" s="238" t="s">
        <v>85</v>
      </c>
      <c r="AY551" s="18" t="s">
        <v>181</v>
      </c>
      <c r="BE551" s="239">
        <f>IF(N551="základní",J551,0)</f>
        <v>0</v>
      </c>
      <c r="BF551" s="239">
        <f>IF(N551="snížená",J551,0)</f>
        <v>0</v>
      </c>
      <c r="BG551" s="239">
        <f>IF(N551="zákl. přenesená",J551,0)</f>
        <v>0</v>
      </c>
      <c r="BH551" s="239">
        <f>IF(N551="sníž. přenesená",J551,0)</f>
        <v>0</v>
      </c>
      <c r="BI551" s="239">
        <f>IF(N551="nulová",J551,0)</f>
        <v>0</v>
      </c>
      <c r="BJ551" s="18" t="s">
        <v>83</v>
      </c>
      <c r="BK551" s="239">
        <f>ROUND(I551*H551,2)</f>
        <v>0</v>
      </c>
      <c r="BL551" s="18" t="s">
        <v>200</v>
      </c>
      <c r="BM551" s="238" t="s">
        <v>1634</v>
      </c>
    </row>
    <row r="552" s="2" customFormat="1">
      <c r="A552" s="39"/>
      <c r="B552" s="40"/>
      <c r="C552" s="41"/>
      <c r="D552" s="240" t="s">
        <v>190</v>
      </c>
      <c r="E552" s="41"/>
      <c r="F552" s="241" t="s">
        <v>1633</v>
      </c>
      <c r="G552" s="41"/>
      <c r="H552" s="41"/>
      <c r="I552" s="242"/>
      <c r="J552" s="41"/>
      <c r="K552" s="41"/>
      <c r="L552" s="45"/>
      <c r="M552" s="243"/>
      <c r="N552" s="244"/>
      <c r="O552" s="92"/>
      <c r="P552" s="92"/>
      <c r="Q552" s="92"/>
      <c r="R552" s="92"/>
      <c r="S552" s="92"/>
      <c r="T552" s="93"/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T552" s="18" t="s">
        <v>190</v>
      </c>
      <c r="AU552" s="18" t="s">
        <v>85</v>
      </c>
    </row>
    <row r="553" s="13" customFormat="1">
      <c r="A553" s="13"/>
      <c r="B553" s="262"/>
      <c r="C553" s="263"/>
      <c r="D553" s="240" t="s">
        <v>1205</v>
      </c>
      <c r="E553" s="264" t="s">
        <v>1</v>
      </c>
      <c r="F553" s="265" t="s">
        <v>1635</v>
      </c>
      <c r="G553" s="263"/>
      <c r="H553" s="266">
        <v>3.2000000000000002</v>
      </c>
      <c r="I553" s="267"/>
      <c r="J553" s="263"/>
      <c r="K553" s="263"/>
      <c r="L553" s="268"/>
      <c r="M553" s="269"/>
      <c r="N553" s="270"/>
      <c r="O553" s="270"/>
      <c r="P553" s="270"/>
      <c r="Q553" s="270"/>
      <c r="R553" s="270"/>
      <c r="S553" s="270"/>
      <c r="T553" s="271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T553" s="272" t="s">
        <v>1205</v>
      </c>
      <c r="AU553" s="272" t="s">
        <v>85</v>
      </c>
      <c r="AV553" s="13" t="s">
        <v>85</v>
      </c>
      <c r="AW553" s="13" t="s">
        <v>33</v>
      </c>
      <c r="AX553" s="13" t="s">
        <v>83</v>
      </c>
      <c r="AY553" s="272" t="s">
        <v>181</v>
      </c>
    </row>
    <row r="554" s="2" customFormat="1" ht="21.75" customHeight="1">
      <c r="A554" s="39"/>
      <c r="B554" s="40"/>
      <c r="C554" s="245" t="s">
        <v>828</v>
      </c>
      <c r="D554" s="245" t="s">
        <v>191</v>
      </c>
      <c r="E554" s="246" t="s">
        <v>1636</v>
      </c>
      <c r="F554" s="247" t="s">
        <v>1637</v>
      </c>
      <c r="G554" s="248" t="s">
        <v>734</v>
      </c>
      <c r="H554" s="249">
        <v>33.600000000000001</v>
      </c>
      <c r="I554" s="250"/>
      <c r="J554" s="251">
        <f>ROUND(I554*H554,2)</f>
        <v>0</v>
      </c>
      <c r="K554" s="247" t="s">
        <v>1</v>
      </c>
      <c r="L554" s="45"/>
      <c r="M554" s="252" t="s">
        <v>1</v>
      </c>
      <c r="N554" s="253" t="s">
        <v>41</v>
      </c>
      <c r="O554" s="92"/>
      <c r="P554" s="236">
        <f>O554*H554</f>
        <v>0</v>
      </c>
      <c r="Q554" s="236">
        <v>0</v>
      </c>
      <c r="R554" s="236">
        <f>Q554*H554</f>
        <v>0</v>
      </c>
      <c r="S554" s="236">
        <v>0.075999999999999998</v>
      </c>
      <c r="T554" s="237">
        <f>S554*H554</f>
        <v>2.5535999999999999</v>
      </c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R554" s="238" t="s">
        <v>200</v>
      </c>
      <c r="AT554" s="238" t="s">
        <v>191</v>
      </c>
      <c r="AU554" s="238" t="s">
        <v>85</v>
      </c>
      <c r="AY554" s="18" t="s">
        <v>181</v>
      </c>
      <c r="BE554" s="239">
        <f>IF(N554="základní",J554,0)</f>
        <v>0</v>
      </c>
      <c r="BF554" s="239">
        <f>IF(N554="snížená",J554,0)</f>
        <v>0</v>
      </c>
      <c r="BG554" s="239">
        <f>IF(N554="zákl. přenesená",J554,0)</f>
        <v>0</v>
      </c>
      <c r="BH554" s="239">
        <f>IF(N554="sníž. přenesená",J554,0)</f>
        <v>0</v>
      </c>
      <c r="BI554" s="239">
        <f>IF(N554="nulová",J554,0)</f>
        <v>0</v>
      </c>
      <c r="BJ554" s="18" t="s">
        <v>83</v>
      </c>
      <c r="BK554" s="239">
        <f>ROUND(I554*H554,2)</f>
        <v>0</v>
      </c>
      <c r="BL554" s="18" t="s">
        <v>200</v>
      </c>
      <c r="BM554" s="238" t="s">
        <v>1638</v>
      </c>
    </row>
    <row r="555" s="2" customFormat="1">
      <c r="A555" s="39"/>
      <c r="B555" s="40"/>
      <c r="C555" s="41"/>
      <c r="D555" s="240" t="s">
        <v>190</v>
      </c>
      <c r="E555" s="41"/>
      <c r="F555" s="241" t="s">
        <v>1637</v>
      </c>
      <c r="G555" s="41"/>
      <c r="H555" s="41"/>
      <c r="I555" s="242"/>
      <c r="J555" s="41"/>
      <c r="K555" s="41"/>
      <c r="L555" s="45"/>
      <c r="M555" s="243"/>
      <c r="N555" s="244"/>
      <c r="O555" s="92"/>
      <c r="P555" s="92"/>
      <c r="Q555" s="92"/>
      <c r="R555" s="92"/>
      <c r="S555" s="92"/>
      <c r="T555" s="93"/>
      <c r="U555" s="39"/>
      <c r="V555" s="39"/>
      <c r="W555" s="39"/>
      <c r="X555" s="39"/>
      <c r="Y555" s="39"/>
      <c r="Z555" s="39"/>
      <c r="AA555" s="39"/>
      <c r="AB555" s="39"/>
      <c r="AC555" s="39"/>
      <c r="AD555" s="39"/>
      <c r="AE555" s="39"/>
      <c r="AT555" s="18" t="s">
        <v>190</v>
      </c>
      <c r="AU555" s="18" t="s">
        <v>85</v>
      </c>
    </row>
    <row r="556" s="14" customFormat="1">
      <c r="A556" s="14"/>
      <c r="B556" s="273"/>
      <c r="C556" s="274"/>
      <c r="D556" s="240" t="s">
        <v>1205</v>
      </c>
      <c r="E556" s="275" t="s">
        <v>1</v>
      </c>
      <c r="F556" s="276" t="s">
        <v>1256</v>
      </c>
      <c r="G556" s="274"/>
      <c r="H556" s="275" t="s">
        <v>1</v>
      </c>
      <c r="I556" s="277"/>
      <c r="J556" s="274"/>
      <c r="K556" s="274"/>
      <c r="L556" s="278"/>
      <c r="M556" s="279"/>
      <c r="N556" s="280"/>
      <c r="O556" s="280"/>
      <c r="P556" s="280"/>
      <c r="Q556" s="280"/>
      <c r="R556" s="280"/>
      <c r="S556" s="280"/>
      <c r="T556" s="281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T556" s="282" t="s">
        <v>1205</v>
      </c>
      <c r="AU556" s="282" t="s">
        <v>85</v>
      </c>
      <c r="AV556" s="14" t="s">
        <v>83</v>
      </c>
      <c r="AW556" s="14" t="s">
        <v>33</v>
      </c>
      <c r="AX556" s="14" t="s">
        <v>76</v>
      </c>
      <c r="AY556" s="282" t="s">
        <v>181</v>
      </c>
    </row>
    <row r="557" s="13" customFormat="1">
      <c r="A557" s="13"/>
      <c r="B557" s="262"/>
      <c r="C557" s="263"/>
      <c r="D557" s="240" t="s">
        <v>1205</v>
      </c>
      <c r="E557" s="264" t="s">
        <v>1</v>
      </c>
      <c r="F557" s="265" t="s">
        <v>1639</v>
      </c>
      <c r="G557" s="263"/>
      <c r="H557" s="266">
        <v>15</v>
      </c>
      <c r="I557" s="267"/>
      <c r="J557" s="263"/>
      <c r="K557" s="263"/>
      <c r="L557" s="268"/>
      <c r="M557" s="269"/>
      <c r="N557" s="270"/>
      <c r="O557" s="270"/>
      <c r="P557" s="270"/>
      <c r="Q557" s="270"/>
      <c r="R557" s="270"/>
      <c r="S557" s="270"/>
      <c r="T557" s="271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72" t="s">
        <v>1205</v>
      </c>
      <c r="AU557" s="272" t="s">
        <v>85</v>
      </c>
      <c r="AV557" s="13" t="s">
        <v>85</v>
      </c>
      <c r="AW557" s="13" t="s">
        <v>33</v>
      </c>
      <c r="AX557" s="13" t="s">
        <v>76</v>
      </c>
      <c r="AY557" s="272" t="s">
        <v>181</v>
      </c>
    </row>
    <row r="558" s="14" customFormat="1">
      <c r="A558" s="14"/>
      <c r="B558" s="273"/>
      <c r="C558" s="274"/>
      <c r="D558" s="240" t="s">
        <v>1205</v>
      </c>
      <c r="E558" s="275" t="s">
        <v>1</v>
      </c>
      <c r="F558" s="276" t="s">
        <v>1327</v>
      </c>
      <c r="G558" s="274"/>
      <c r="H558" s="275" t="s">
        <v>1</v>
      </c>
      <c r="I558" s="277"/>
      <c r="J558" s="274"/>
      <c r="K558" s="274"/>
      <c r="L558" s="278"/>
      <c r="M558" s="279"/>
      <c r="N558" s="280"/>
      <c r="O558" s="280"/>
      <c r="P558" s="280"/>
      <c r="Q558" s="280"/>
      <c r="R558" s="280"/>
      <c r="S558" s="280"/>
      <c r="T558" s="281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T558" s="282" t="s">
        <v>1205</v>
      </c>
      <c r="AU558" s="282" t="s">
        <v>85</v>
      </c>
      <c r="AV558" s="14" t="s">
        <v>83</v>
      </c>
      <c r="AW558" s="14" t="s">
        <v>33</v>
      </c>
      <c r="AX558" s="14" t="s">
        <v>76</v>
      </c>
      <c r="AY558" s="282" t="s">
        <v>181</v>
      </c>
    </row>
    <row r="559" s="13" customFormat="1">
      <c r="A559" s="13"/>
      <c r="B559" s="262"/>
      <c r="C559" s="263"/>
      <c r="D559" s="240" t="s">
        <v>1205</v>
      </c>
      <c r="E559" s="264" t="s">
        <v>1</v>
      </c>
      <c r="F559" s="265" t="s">
        <v>1640</v>
      </c>
      <c r="G559" s="263"/>
      <c r="H559" s="266">
        <v>16.800000000000001</v>
      </c>
      <c r="I559" s="267"/>
      <c r="J559" s="263"/>
      <c r="K559" s="263"/>
      <c r="L559" s="268"/>
      <c r="M559" s="269"/>
      <c r="N559" s="270"/>
      <c r="O559" s="270"/>
      <c r="P559" s="270"/>
      <c r="Q559" s="270"/>
      <c r="R559" s="270"/>
      <c r="S559" s="270"/>
      <c r="T559" s="271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T559" s="272" t="s">
        <v>1205</v>
      </c>
      <c r="AU559" s="272" t="s">
        <v>85</v>
      </c>
      <c r="AV559" s="13" t="s">
        <v>85</v>
      </c>
      <c r="AW559" s="13" t="s">
        <v>33</v>
      </c>
      <c r="AX559" s="13" t="s">
        <v>76</v>
      </c>
      <c r="AY559" s="272" t="s">
        <v>181</v>
      </c>
    </row>
    <row r="560" s="14" customFormat="1">
      <c r="A560" s="14"/>
      <c r="B560" s="273"/>
      <c r="C560" s="274"/>
      <c r="D560" s="240" t="s">
        <v>1205</v>
      </c>
      <c r="E560" s="275" t="s">
        <v>1</v>
      </c>
      <c r="F560" s="276" t="s">
        <v>1265</v>
      </c>
      <c r="G560" s="274"/>
      <c r="H560" s="275" t="s">
        <v>1</v>
      </c>
      <c r="I560" s="277"/>
      <c r="J560" s="274"/>
      <c r="K560" s="274"/>
      <c r="L560" s="278"/>
      <c r="M560" s="279"/>
      <c r="N560" s="280"/>
      <c r="O560" s="280"/>
      <c r="P560" s="280"/>
      <c r="Q560" s="280"/>
      <c r="R560" s="280"/>
      <c r="S560" s="280"/>
      <c r="T560" s="281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T560" s="282" t="s">
        <v>1205</v>
      </c>
      <c r="AU560" s="282" t="s">
        <v>85</v>
      </c>
      <c r="AV560" s="14" t="s">
        <v>83</v>
      </c>
      <c r="AW560" s="14" t="s">
        <v>33</v>
      </c>
      <c r="AX560" s="14" t="s">
        <v>76</v>
      </c>
      <c r="AY560" s="282" t="s">
        <v>181</v>
      </c>
    </row>
    <row r="561" s="13" customFormat="1">
      <c r="A561" s="13"/>
      <c r="B561" s="262"/>
      <c r="C561" s="263"/>
      <c r="D561" s="240" t="s">
        <v>1205</v>
      </c>
      <c r="E561" s="264" t="s">
        <v>1</v>
      </c>
      <c r="F561" s="265" t="s">
        <v>1641</v>
      </c>
      <c r="G561" s="263"/>
      <c r="H561" s="266">
        <v>1.8</v>
      </c>
      <c r="I561" s="267"/>
      <c r="J561" s="263"/>
      <c r="K561" s="263"/>
      <c r="L561" s="268"/>
      <c r="M561" s="269"/>
      <c r="N561" s="270"/>
      <c r="O561" s="270"/>
      <c r="P561" s="270"/>
      <c r="Q561" s="270"/>
      <c r="R561" s="270"/>
      <c r="S561" s="270"/>
      <c r="T561" s="271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T561" s="272" t="s">
        <v>1205</v>
      </c>
      <c r="AU561" s="272" t="s">
        <v>85</v>
      </c>
      <c r="AV561" s="13" t="s">
        <v>85</v>
      </c>
      <c r="AW561" s="13" t="s">
        <v>33</v>
      </c>
      <c r="AX561" s="13" t="s">
        <v>76</v>
      </c>
      <c r="AY561" s="272" t="s">
        <v>181</v>
      </c>
    </row>
    <row r="562" s="15" customFormat="1">
      <c r="A562" s="15"/>
      <c r="B562" s="283"/>
      <c r="C562" s="284"/>
      <c r="D562" s="240" t="s">
        <v>1205</v>
      </c>
      <c r="E562" s="285" t="s">
        <v>1</v>
      </c>
      <c r="F562" s="286" t="s">
        <v>1219</v>
      </c>
      <c r="G562" s="284"/>
      <c r="H562" s="287">
        <v>33.600000000000001</v>
      </c>
      <c r="I562" s="288"/>
      <c r="J562" s="284"/>
      <c r="K562" s="284"/>
      <c r="L562" s="289"/>
      <c r="M562" s="290"/>
      <c r="N562" s="291"/>
      <c r="O562" s="291"/>
      <c r="P562" s="291"/>
      <c r="Q562" s="291"/>
      <c r="R562" s="291"/>
      <c r="S562" s="291"/>
      <c r="T562" s="292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  <c r="AE562" s="15"/>
      <c r="AT562" s="293" t="s">
        <v>1205</v>
      </c>
      <c r="AU562" s="293" t="s">
        <v>85</v>
      </c>
      <c r="AV562" s="15" t="s">
        <v>200</v>
      </c>
      <c r="AW562" s="15" t="s">
        <v>33</v>
      </c>
      <c r="AX562" s="15" t="s">
        <v>83</v>
      </c>
      <c r="AY562" s="293" t="s">
        <v>181</v>
      </c>
    </row>
    <row r="563" s="2" customFormat="1" ht="24.15" customHeight="1">
      <c r="A563" s="39"/>
      <c r="B563" s="40"/>
      <c r="C563" s="245" t="s">
        <v>1117</v>
      </c>
      <c r="D563" s="245" t="s">
        <v>191</v>
      </c>
      <c r="E563" s="246" t="s">
        <v>1642</v>
      </c>
      <c r="F563" s="247" t="s">
        <v>1643</v>
      </c>
      <c r="G563" s="248" t="s">
        <v>185</v>
      </c>
      <c r="H563" s="249">
        <v>5</v>
      </c>
      <c r="I563" s="250"/>
      <c r="J563" s="251">
        <f>ROUND(I563*H563,2)</f>
        <v>0</v>
      </c>
      <c r="K563" s="247" t="s">
        <v>1</v>
      </c>
      <c r="L563" s="45"/>
      <c r="M563" s="252" t="s">
        <v>1</v>
      </c>
      <c r="N563" s="253" t="s">
        <v>41</v>
      </c>
      <c r="O563" s="92"/>
      <c r="P563" s="236">
        <f>O563*H563</f>
        <v>0</v>
      </c>
      <c r="Q563" s="236">
        <v>0</v>
      </c>
      <c r="R563" s="236">
        <f>Q563*H563</f>
        <v>0</v>
      </c>
      <c r="S563" s="236">
        <v>0.049000000000000002</v>
      </c>
      <c r="T563" s="237">
        <f>S563*H563</f>
        <v>0.245</v>
      </c>
      <c r="U563" s="39"/>
      <c r="V563" s="39"/>
      <c r="W563" s="39"/>
      <c r="X563" s="39"/>
      <c r="Y563" s="39"/>
      <c r="Z563" s="39"/>
      <c r="AA563" s="39"/>
      <c r="AB563" s="39"/>
      <c r="AC563" s="39"/>
      <c r="AD563" s="39"/>
      <c r="AE563" s="39"/>
      <c r="AR563" s="238" t="s">
        <v>200</v>
      </c>
      <c r="AT563" s="238" t="s">
        <v>191</v>
      </c>
      <c r="AU563" s="238" t="s">
        <v>85</v>
      </c>
      <c r="AY563" s="18" t="s">
        <v>181</v>
      </c>
      <c r="BE563" s="239">
        <f>IF(N563="základní",J563,0)</f>
        <v>0</v>
      </c>
      <c r="BF563" s="239">
        <f>IF(N563="snížená",J563,0)</f>
        <v>0</v>
      </c>
      <c r="BG563" s="239">
        <f>IF(N563="zákl. přenesená",J563,0)</f>
        <v>0</v>
      </c>
      <c r="BH563" s="239">
        <f>IF(N563="sníž. přenesená",J563,0)</f>
        <v>0</v>
      </c>
      <c r="BI563" s="239">
        <f>IF(N563="nulová",J563,0)</f>
        <v>0</v>
      </c>
      <c r="BJ563" s="18" t="s">
        <v>83</v>
      </c>
      <c r="BK563" s="239">
        <f>ROUND(I563*H563,2)</f>
        <v>0</v>
      </c>
      <c r="BL563" s="18" t="s">
        <v>200</v>
      </c>
      <c r="BM563" s="238" t="s">
        <v>1644</v>
      </c>
    </row>
    <row r="564" s="2" customFormat="1">
      <c r="A564" s="39"/>
      <c r="B564" s="40"/>
      <c r="C564" s="41"/>
      <c r="D564" s="240" t="s">
        <v>190</v>
      </c>
      <c r="E564" s="41"/>
      <c r="F564" s="241" t="s">
        <v>1643</v>
      </c>
      <c r="G564" s="41"/>
      <c r="H564" s="41"/>
      <c r="I564" s="242"/>
      <c r="J564" s="41"/>
      <c r="K564" s="41"/>
      <c r="L564" s="45"/>
      <c r="M564" s="243"/>
      <c r="N564" s="244"/>
      <c r="O564" s="92"/>
      <c r="P564" s="92"/>
      <c r="Q564" s="92"/>
      <c r="R564" s="92"/>
      <c r="S564" s="92"/>
      <c r="T564" s="93"/>
      <c r="U564" s="39"/>
      <c r="V564" s="39"/>
      <c r="W564" s="39"/>
      <c r="X564" s="39"/>
      <c r="Y564" s="39"/>
      <c r="Z564" s="39"/>
      <c r="AA564" s="39"/>
      <c r="AB564" s="39"/>
      <c r="AC564" s="39"/>
      <c r="AD564" s="39"/>
      <c r="AE564" s="39"/>
      <c r="AT564" s="18" t="s">
        <v>190</v>
      </c>
      <c r="AU564" s="18" t="s">
        <v>85</v>
      </c>
    </row>
    <row r="565" s="2" customFormat="1" ht="24.15" customHeight="1">
      <c r="A565" s="39"/>
      <c r="B565" s="40"/>
      <c r="C565" s="245" t="s">
        <v>831</v>
      </c>
      <c r="D565" s="245" t="s">
        <v>191</v>
      </c>
      <c r="E565" s="246" t="s">
        <v>1645</v>
      </c>
      <c r="F565" s="247" t="s">
        <v>1646</v>
      </c>
      <c r="G565" s="248" t="s">
        <v>217</v>
      </c>
      <c r="H565" s="249">
        <v>6</v>
      </c>
      <c r="I565" s="250"/>
      <c r="J565" s="251">
        <f>ROUND(I565*H565,2)</f>
        <v>0</v>
      </c>
      <c r="K565" s="247" t="s">
        <v>1</v>
      </c>
      <c r="L565" s="45"/>
      <c r="M565" s="252" t="s">
        <v>1</v>
      </c>
      <c r="N565" s="253" t="s">
        <v>41</v>
      </c>
      <c r="O565" s="92"/>
      <c r="P565" s="236">
        <f>O565*H565</f>
        <v>0</v>
      </c>
      <c r="Q565" s="236">
        <v>0</v>
      </c>
      <c r="R565" s="236">
        <f>Q565*H565</f>
        <v>0</v>
      </c>
      <c r="S565" s="236">
        <v>0.014999999999999999</v>
      </c>
      <c r="T565" s="237">
        <f>S565*H565</f>
        <v>0.089999999999999997</v>
      </c>
      <c r="U565" s="39"/>
      <c r="V565" s="39"/>
      <c r="W565" s="39"/>
      <c r="X565" s="39"/>
      <c r="Y565" s="39"/>
      <c r="Z565" s="39"/>
      <c r="AA565" s="39"/>
      <c r="AB565" s="39"/>
      <c r="AC565" s="39"/>
      <c r="AD565" s="39"/>
      <c r="AE565" s="39"/>
      <c r="AR565" s="238" t="s">
        <v>200</v>
      </c>
      <c r="AT565" s="238" t="s">
        <v>191</v>
      </c>
      <c r="AU565" s="238" t="s">
        <v>85</v>
      </c>
      <c r="AY565" s="18" t="s">
        <v>181</v>
      </c>
      <c r="BE565" s="239">
        <f>IF(N565="základní",J565,0)</f>
        <v>0</v>
      </c>
      <c r="BF565" s="239">
        <f>IF(N565="snížená",J565,0)</f>
        <v>0</v>
      </c>
      <c r="BG565" s="239">
        <f>IF(N565="zákl. přenesená",J565,0)</f>
        <v>0</v>
      </c>
      <c r="BH565" s="239">
        <f>IF(N565="sníž. přenesená",J565,0)</f>
        <v>0</v>
      </c>
      <c r="BI565" s="239">
        <f>IF(N565="nulová",J565,0)</f>
        <v>0</v>
      </c>
      <c r="BJ565" s="18" t="s">
        <v>83</v>
      </c>
      <c r="BK565" s="239">
        <f>ROUND(I565*H565,2)</f>
        <v>0</v>
      </c>
      <c r="BL565" s="18" t="s">
        <v>200</v>
      </c>
      <c r="BM565" s="238" t="s">
        <v>1647</v>
      </c>
    </row>
    <row r="566" s="2" customFormat="1">
      <c r="A566" s="39"/>
      <c r="B566" s="40"/>
      <c r="C566" s="41"/>
      <c r="D566" s="240" t="s">
        <v>190</v>
      </c>
      <c r="E566" s="41"/>
      <c r="F566" s="241" t="s">
        <v>1646</v>
      </c>
      <c r="G566" s="41"/>
      <c r="H566" s="41"/>
      <c r="I566" s="242"/>
      <c r="J566" s="41"/>
      <c r="K566" s="41"/>
      <c r="L566" s="45"/>
      <c r="M566" s="243"/>
      <c r="N566" s="244"/>
      <c r="O566" s="92"/>
      <c r="P566" s="92"/>
      <c r="Q566" s="92"/>
      <c r="R566" s="92"/>
      <c r="S566" s="92"/>
      <c r="T566" s="93"/>
      <c r="U566" s="39"/>
      <c r="V566" s="39"/>
      <c r="W566" s="39"/>
      <c r="X566" s="39"/>
      <c r="Y566" s="39"/>
      <c r="Z566" s="39"/>
      <c r="AA566" s="39"/>
      <c r="AB566" s="39"/>
      <c r="AC566" s="39"/>
      <c r="AD566" s="39"/>
      <c r="AE566" s="39"/>
      <c r="AT566" s="18" t="s">
        <v>190</v>
      </c>
      <c r="AU566" s="18" t="s">
        <v>85</v>
      </c>
    </row>
    <row r="567" s="13" customFormat="1">
      <c r="A567" s="13"/>
      <c r="B567" s="262"/>
      <c r="C567" s="263"/>
      <c r="D567" s="240" t="s">
        <v>1205</v>
      </c>
      <c r="E567" s="264" t="s">
        <v>1</v>
      </c>
      <c r="F567" s="265" t="s">
        <v>1648</v>
      </c>
      <c r="G567" s="263"/>
      <c r="H567" s="266">
        <v>6</v>
      </c>
      <c r="I567" s="267"/>
      <c r="J567" s="263"/>
      <c r="K567" s="263"/>
      <c r="L567" s="268"/>
      <c r="M567" s="269"/>
      <c r="N567" s="270"/>
      <c r="O567" s="270"/>
      <c r="P567" s="270"/>
      <c r="Q567" s="270"/>
      <c r="R567" s="270"/>
      <c r="S567" s="270"/>
      <c r="T567" s="271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T567" s="272" t="s">
        <v>1205</v>
      </c>
      <c r="AU567" s="272" t="s">
        <v>85</v>
      </c>
      <c r="AV567" s="13" t="s">
        <v>85</v>
      </c>
      <c r="AW567" s="13" t="s">
        <v>33</v>
      </c>
      <c r="AX567" s="13" t="s">
        <v>83</v>
      </c>
      <c r="AY567" s="272" t="s">
        <v>181</v>
      </c>
    </row>
    <row r="568" s="2" customFormat="1" ht="24.15" customHeight="1">
      <c r="A568" s="39"/>
      <c r="B568" s="40"/>
      <c r="C568" s="245" t="s">
        <v>1124</v>
      </c>
      <c r="D568" s="245" t="s">
        <v>191</v>
      </c>
      <c r="E568" s="246" t="s">
        <v>1649</v>
      </c>
      <c r="F568" s="247" t="s">
        <v>1650</v>
      </c>
      <c r="G568" s="248" t="s">
        <v>217</v>
      </c>
      <c r="H568" s="249">
        <v>27.765000000000001</v>
      </c>
      <c r="I568" s="250"/>
      <c r="J568" s="251">
        <f>ROUND(I568*H568,2)</f>
        <v>0</v>
      </c>
      <c r="K568" s="247" t="s">
        <v>1</v>
      </c>
      <c r="L568" s="45"/>
      <c r="M568" s="252" t="s">
        <v>1</v>
      </c>
      <c r="N568" s="253" t="s">
        <v>41</v>
      </c>
      <c r="O568" s="92"/>
      <c r="P568" s="236">
        <f>O568*H568</f>
        <v>0</v>
      </c>
      <c r="Q568" s="236">
        <v>0</v>
      </c>
      <c r="R568" s="236">
        <f>Q568*H568</f>
        <v>0</v>
      </c>
      <c r="S568" s="236">
        <v>0.0080000000000000002</v>
      </c>
      <c r="T568" s="237">
        <f>S568*H568</f>
        <v>0.22212000000000001</v>
      </c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R568" s="238" t="s">
        <v>200</v>
      </c>
      <c r="AT568" s="238" t="s">
        <v>191</v>
      </c>
      <c r="AU568" s="238" t="s">
        <v>85</v>
      </c>
      <c r="AY568" s="18" t="s">
        <v>181</v>
      </c>
      <c r="BE568" s="239">
        <f>IF(N568="základní",J568,0)</f>
        <v>0</v>
      </c>
      <c r="BF568" s="239">
        <f>IF(N568="snížená",J568,0)</f>
        <v>0</v>
      </c>
      <c r="BG568" s="239">
        <f>IF(N568="zákl. přenesená",J568,0)</f>
        <v>0</v>
      </c>
      <c r="BH568" s="239">
        <f>IF(N568="sníž. přenesená",J568,0)</f>
        <v>0</v>
      </c>
      <c r="BI568" s="239">
        <f>IF(N568="nulová",J568,0)</f>
        <v>0</v>
      </c>
      <c r="BJ568" s="18" t="s">
        <v>83</v>
      </c>
      <c r="BK568" s="239">
        <f>ROUND(I568*H568,2)</f>
        <v>0</v>
      </c>
      <c r="BL568" s="18" t="s">
        <v>200</v>
      </c>
      <c r="BM568" s="238" t="s">
        <v>1651</v>
      </c>
    </row>
    <row r="569" s="2" customFormat="1">
      <c r="A569" s="39"/>
      <c r="B569" s="40"/>
      <c r="C569" s="41"/>
      <c r="D569" s="240" t="s">
        <v>190</v>
      </c>
      <c r="E569" s="41"/>
      <c r="F569" s="241" t="s">
        <v>1650</v>
      </c>
      <c r="G569" s="41"/>
      <c r="H569" s="41"/>
      <c r="I569" s="242"/>
      <c r="J569" s="41"/>
      <c r="K569" s="41"/>
      <c r="L569" s="45"/>
      <c r="M569" s="243"/>
      <c r="N569" s="244"/>
      <c r="O569" s="92"/>
      <c r="P569" s="92"/>
      <c r="Q569" s="92"/>
      <c r="R569" s="92"/>
      <c r="S569" s="92"/>
      <c r="T569" s="93"/>
      <c r="U569" s="39"/>
      <c r="V569" s="39"/>
      <c r="W569" s="39"/>
      <c r="X569" s="39"/>
      <c r="Y569" s="39"/>
      <c r="Z569" s="39"/>
      <c r="AA569" s="39"/>
      <c r="AB569" s="39"/>
      <c r="AC569" s="39"/>
      <c r="AD569" s="39"/>
      <c r="AE569" s="39"/>
      <c r="AT569" s="18" t="s">
        <v>190</v>
      </c>
      <c r="AU569" s="18" t="s">
        <v>85</v>
      </c>
    </row>
    <row r="570" s="14" customFormat="1">
      <c r="A570" s="14"/>
      <c r="B570" s="273"/>
      <c r="C570" s="274"/>
      <c r="D570" s="240" t="s">
        <v>1205</v>
      </c>
      <c r="E570" s="275" t="s">
        <v>1</v>
      </c>
      <c r="F570" s="276" t="s">
        <v>1334</v>
      </c>
      <c r="G570" s="274"/>
      <c r="H570" s="275" t="s">
        <v>1</v>
      </c>
      <c r="I570" s="277"/>
      <c r="J570" s="274"/>
      <c r="K570" s="274"/>
      <c r="L570" s="278"/>
      <c r="M570" s="279"/>
      <c r="N570" s="280"/>
      <c r="O570" s="280"/>
      <c r="P570" s="280"/>
      <c r="Q570" s="280"/>
      <c r="R570" s="280"/>
      <c r="S570" s="280"/>
      <c r="T570" s="281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T570" s="282" t="s">
        <v>1205</v>
      </c>
      <c r="AU570" s="282" t="s">
        <v>85</v>
      </c>
      <c r="AV570" s="14" t="s">
        <v>83</v>
      </c>
      <c r="AW570" s="14" t="s">
        <v>33</v>
      </c>
      <c r="AX570" s="14" t="s">
        <v>76</v>
      </c>
      <c r="AY570" s="282" t="s">
        <v>181</v>
      </c>
    </row>
    <row r="571" s="13" customFormat="1">
      <c r="A571" s="13"/>
      <c r="B571" s="262"/>
      <c r="C571" s="263"/>
      <c r="D571" s="240" t="s">
        <v>1205</v>
      </c>
      <c r="E571" s="264" t="s">
        <v>1</v>
      </c>
      <c r="F571" s="265" t="s">
        <v>1652</v>
      </c>
      <c r="G571" s="263"/>
      <c r="H571" s="266">
        <v>8.8650000000000002</v>
      </c>
      <c r="I571" s="267"/>
      <c r="J571" s="263"/>
      <c r="K571" s="263"/>
      <c r="L571" s="268"/>
      <c r="M571" s="269"/>
      <c r="N571" s="270"/>
      <c r="O571" s="270"/>
      <c r="P571" s="270"/>
      <c r="Q571" s="270"/>
      <c r="R571" s="270"/>
      <c r="S571" s="270"/>
      <c r="T571" s="271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T571" s="272" t="s">
        <v>1205</v>
      </c>
      <c r="AU571" s="272" t="s">
        <v>85</v>
      </c>
      <c r="AV571" s="13" t="s">
        <v>85</v>
      </c>
      <c r="AW571" s="13" t="s">
        <v>33</v>
      </c>
      <c r="AX571" s="13" t="s">
        <v>76</v>
      </c>
      <c r="AY571" s="272" t="s">
        <v>181</v>
      </c>
    </row>
    <row r="572" s="14" customFormat="1">
      <c r="A572" s="14"/>
      <c r="B572" s="273"/>
      <c r="C572" s="274"/>
      <c r="D572" s="240" t="s">
        <v>1205</v>
      </c>
      <c r="E572" s="275" t="s">
        <v>1</v>
      </c>
      <c r="F572" s="276" t="s">
        <v>1327</v>
      </c>
      <c r="G572" s="274"/>
      <c r="H572" s="275" t="s">
        <v>1</v>
      </c>
      <c r="I572" s="277"/>
      <c r="J572" s="274"/>
      <c r="K572" s="274"/>
      <c r="L572" s="278"/>
      <c r="M572" s="279"/>
      <c r="N572" s="280"/>
      <c r="O572" s="280"/>
      <c r="P572" s="280"/>
      <c r="Q572" s="280"/>
      <c r="R572" s="280"/>
      <c r="S572" s="280"/>
      <c r="T572" s="281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T572" s="282" t="s">
        <v>1205</v>
      </c>
      <c r="AU572" s="282" t="s">
        <v>85</v>
      </c>
      <c r="AV572" s="14" t="s">
        <v>83</v>
      </c>
      <c r="AW572" s="14" t="s">
        <v>33</v>
      </c>
      <c r="AX572" s="14" t="s">
        <v>76</v>
      </c>
      <c r="AY572" s="282" t="s">
        <v>181</v>
      </c>
    </row>
    <row r="573" s="13" customFormat="1">
      <c r="A573" s="13"/>
      <c r="B573" s="262"/>
      <c r="C573" s="263"/>
      <c r="D573" s="240" t="s">
        <v>1205</v>
      </c>
      <c r="E573" s="264" t="s">
        <v>1</v>
      </c>
      <c r="F573" s="265" t="s">
        <v>1653</v>
      </c>
      <c r="G573" s="263"/>
      <c r="H573" s="266">
        <v>18.899999999999999</v>
      </c>
      <c r="I573" s="267"/>
      <c r="J573" s="263"/>
      <c r="K573" s="263"/>
      <c r="L573" s="268"/>
      <c r="M573" s="269"/>
      <c r="N573" s="270"/>
      <c r="O573" s="270"/>
      <c r="P573" s="270"/>
      <c r="Q573" s="270"/>
      <c r="R573" s="270"/>
      <c r="S573" s="270"/>
      <c r="T573" s="271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72" t="s">
        <v>1205</v>
      </c>
      <c r="AU573" s="272" t="s">
        <v>85</v>
      </c>
      <c r="AV573" s="13" t="s">
        <v>85</v>
      </c>
      <c r="AW573" s="13" t="s">
        <v>33</v>
      </c>
      <c r="AX573" s="13" t="s">
        <v>76</v>
      </c>
      <c r="AY573" s="272" t="s">
        <v>181</v>
      </c>
    </row>
    <row r="574" s="15" customFormat="1">
      <c r="A574" s="15"/>
      <c r="B574" s="283"/>
      <c r="C574" s="284"/>
      <c r="D574" s="240" t="s">
        <v>1205</v>
      </c>
      <c r="E574" s="285" t="s">
        <v>1</v>
      </c>
      <c r="F574" s="286" t="s">
        <v>1219</v>
      </c>
      <c r="G574" s="284"/>
      <c r="H574" s="287">
        <v>27.765000000000001</v>
      </c>
      <c r="I574" s="288"/>
      <c r="J574" s="284"/>
      <c r="K574" s="284"/>
      <c r="L574" s="289"/>
      <c r="M574" s="290"/>
      <c r="N574" s="291"/>
      <c r="O574" s="291"/>
      <c r="P574" s="291"/>
      <c r="Q574" s="291"/>
      <c r="R574" s="291"/>
      <c r="S574" s="291"/>
      <c r="T574" s="292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T574" s="293" t="s">
        <v>1205</v>
      </c>
      <c r="AU574" s="293" t="s">
        <v>85</v>
      </c>
      <c r="AV574" s="15" t="s">
        <v>200</v>
      </c>
      <c r="AW574" s="15" t="s">
        <v>33</v>
      </c>
      <c r="AX574" s="15" t="s">
        <v>83</v>
      </c>
      <c r="AY574" s="293" t="s">
        <v>181</v>
      </c>
    </row>
    <row r="575" s="2" customFormat="1" ht="24.15" customHeight="1">
      <c r="A575" s="39"/>
      <c r="B575" s="40"/>
      <c r="C575" s="245" t="s">
        <v>834</v>
      </c>
      <c r="D575" s="245" t="s">
        <v>191</v>
      </c>
      <c r="E575" s="246" t="s">
        <v>1654</v>
      </c>
      <c r="F575" s="247" t="s">
        <v>1655</v>
      </c>
      <c r="G575" s="248" t="s">
        <v>217</v>
      </c>
      <c r="H575" s="249">
        <v>10.4</v>
      </c>
      <c r="I575" s="250"/>
      <c r="J575" s="251">
        <f>ROUND(I575*H575,2)</f>
        <v>0</v>
      </c>
      <c r="K575" s="247" t="s">
        <v>1</v>
      </c>
      <c r="L575" s="45"/>
      <c r="M575" s="252" t="s">
        <v>1</v>
      </c>
      <c r="N575" s="253" t="s">
        <v>41</v>
      </c>
      <c r="O575" s="92"/>
      <c r="P575" s="236">
        <f>O575*H575</f>
        <v>0</v>
      </c>
      <c r="Q575" s="236">
        <v>0</v>
      </c>
      <c r="R575" s="236">
        <f>Q575*H575</f>
        <v>0</v>
      </c>
      <c r="S575" s="236">
        <v>0.042000000000000003</v>
      </c>
      <c r="T575" s="237">
        <f>S575*H575</f>
        <v>0.43680000000000002</v>
      </c>
      <c r="U575" s="39"/>
      <c r="V575" s="39"/>
      <c r="W575" s="39"/>
      <c r="X575" s="39"/>
      <c r="Y575" s="39"/>
      <c r="Z575" s="39"/>
      <c r="AA575" s="39"/>
      <c r="AB575" s="39"/>
      <c r="AC575" s="39"/>
      <c r="AD575" s="39"/>
      <c r="AE575" s="39"/>
      <c r="AR575" s="238" t="s">
        <v>200</v>
      </c>
      <c r="AT575" s="238" t="s">
        <v>191</v>
      </c>
      <c r="AU575" s="238" t="s">
        <v>85</v>
      </c>
      <c r="AY575" s="18" t="s">
        <v>181</v>
      </c>
      <c r="BE575" s="239">
        <f>IF(N575="základní",J575,0)</f>
        <v>0</v>
      </c>
      <c r="BF575" s="239">
        <f>IF(N575="snížená",J575,0)</f>
        <v>0</v>
      </c>
      <c r="BG575" s="239">
        <f>IF(N575="zákl. přenesená",J575,0)</f>
        <v>0</v>
      </c>
      <c r="BH575" s="239">
        <f>IF(N575="sníž. přenesená",J575,0)</f>
        <v>0</v>
      </c>
      <c r="BI575" s="239">
        <f>IF(N575="nulová",J575,0)</f>
        <v>0</v>
      </c>
      <c r="BJ575" s="18" t="s">
        <v>83</v>
      </c>
      <c r="BK575" s="239">
        <f>ROUND(I575*H575,2)</f>
        <v>0</v>
      </c>
      <c r="BL575" s="18" t="s">
        <v>200</v>
      </c>
      <c r="BM575" s="238" t="s">
        <v>1656</v>
      </c>
    </row>
    <row r="576" s="2" customFormat="1">
      <c r="A576" s="39"/>
      <c r="B576" s="40"/>
      <c r="C576" s="41"/>
      <c r="D576" s="240" t="s">
        <v>190</v>
      </c>
      <c r="E576" s="41"/>
      <c r="F576" s="241" t="s">
        <v>1655</v>
      </c>
      <c r="G576" s="41"/>
      <c r="H576" s="41"/>
      <c r="I576" s="242"/>
      <c r="J576" s="41"/>
      <c r="K576" s="41"/>
      <c r="L576" s="45"/>
      <c r="M576" s="243"/>
      <c r="N576" s="244"/>
      <c r="O576" s="92"/>
      <c r="P576" s="92"/>
      <c r="Q576" s="92"/>
      <c r="R576" s="92"/>
      <c r="S576" s="92"/>
      <c r="T576" s="93"/>
      <c r="U576" s="39"/>
      <c r="V576" s="39"/>
      <c r="W576" s="39"/>
      <c r="X576" s="39"/>
      <c r="Y576" s="39"/>
      <c r="Z576" s="39"/>
      <c r="AA576" s="39"/>
      <c r="AB576" s="39"/>
      <c r="AC576" s="39"/>
      <c r="AD576" s="39"/>
      <c r="AE576" s="39"/>
      <c r="AT576" s="18" t="s">
        <v>190</v>
      </c>
      <c r="AU576" s="18" t="s">
        <v>85</v>
      </c>
    </row>
    <row r="577" s="14" customFormat="1">
      <c r="A577" s="14"/>
      <c r="B577" s="273"/>
      <c r="C577" s="274"/>
      <c r="D577" s="240" t="s">
        <v>1205</v>
      </c>
      <c r="E577" s="275" t="s">
        <v>1</v>
      </c>
      <c r="F577" s="276" t="s">
        <v>1256</v>
      </c>
      <c r="G577" s="274"/>
      <c r="H577" s="275" t="s">
        <v>1</v>
      </c>
      <c r="I577" s="277"/>
      <c r="J577" s="274"/>
      <c r="K577" s="274"/>
      <c r="L577" s="278"/>
      <c r="M577" s="279"/>
      <c r="N577" s="280"/>
      <c r="O577" s="280"/>
      <c r="P577" s="280"/>
      <c r="Q577" s="280"/>
      <c r="R577" s="280"/>
      <c r="S577" s="280"/>
      <c r="T577" s="281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T577" s="282" t="s">
        <v>1205</v>
      </c>
      <c r="AU577" s="282" t="s">
        <v>85</v>
      </c>
      <c r="AV577" s="14" t="s">
        <v>83</v>
      </c>
      <c r="AW577" s="14" t="s">
        <v>33</v>
      </c>
      <c r="AX577" s="14" t="s">
        <v>76</v>
      </c>
      <c r="AY577" s="282" t="s">
        <v>181</v>
      </c>
    </row>
    <row r="578" s="13" customFormat="1">
      <c r="A578" s="13"/>
      <c r="B578" s="262"/>
      <c r="C578" s="263"/>
      <c r="D578" s="240" t="s">
        <v>1205</v>
      </c>
      <c r="E578" s="264" t="s">
        <v>1</v>
      </c>
      <c r="F578" s="265" t="s">
        <v>1657</v>
      </c>
      <c r="G578" s="263"/>
      <c r="H578" s="266">
        <v>6</v>
      </c>
      <c r="I578" s="267"/>
      <c r="J578" s="263"/>
      <c r="K578" s="263"/>
      <c r="L578" s="268"/>
      <c r="M578" s="269"/>
      <c r="N578" s="270"/>
      <c r="O578" s="270"/>
      <c r="P578" s="270"/>
      <c r="Q578" s="270"/>
      <c r="R578" s="270"/>
      <c r="S578" s="270"/>
      <c r="T578" s="271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T578" s="272" t="s">
        <v>1205</v>
      </c>
      <c r="AU578" s="272" t="s">
        <v>85</v>
      </c>
      <c r="AV578" s="13" t="s">
        <v>85</v>
      </c>
      <c r="AW578" s="13" t="s">
        <v>33</v>
      </c>
      <c r="AX578" s="13" t="s">
        <v>76</v>
      </c>
      <c r="AY578" s="272" t="s">
        <v>181</v>
      </c>
    </row>
    <row r="579" s="13" customFormat="1">
      <c r="A579" s="13"/>
      <c r="B579" s="262"/>
      <c r="C579" s="263"/>
      <c r="D579" s="240" t="s">
        <v>1205</v>
      </c>
      <c r="E579" s="264" t="s">
        <v>1</v>
      </c>
      <c r="F579" s="265" t="s">
        <v>1658</v>
      </c>
      <c r="G579" s="263"/>
      <c r="H579" s="266">
        <v>2.6000000000000001</v>
      </c>
      <c r="I579" s="267"/>
      <c r="J579" s="263"/>
      <c r="K579" s="263"/>
      <c r="L579" s="268"/>
      <c r="M579" s="269"/>
      <c r="N579" s="270"/>
      <c r="O579" s="270"/>
      <c r="P579" s="270"/>
      <c r="Q579" s="270"/>
      <c r="R579" s="270"/>
      <c r="S579" s="270"/>
      <c r="T579" s="271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T579" s="272" t="s">
        <v>1205</v>
      </c>
      <c r="AU579" s="272" t="s">
        <v>85</v>
      </c>
      <c r="AV579" s="13" t="s">
        <v>85</v>
      </c>
      <c r="AW579" s="13" t="s">
        <v>33</v>
      </c>
      <c r="AX579" s="13" t="s">
        <v>76</v>
      </c>
      <c r="AY579" s="272" t="s">
        <v>181</v>
      </c>
    </row>
    <row r="580" s="13" customFormat="1">
      <c r="A580" s="13"/>
      <c r="B580" s="262"/>
      <c r="C580" s="263"/>
      <c r="D580" s="240" t="s">
        <v>1205</v>
      </c>
      <c r="E580" s="264" t="s">
        <v>1</v>
      </c>
      <c r="F580" s="265" t="s">
        <v>1659</v>
      </c>
      <c r="G580" s="263"/>
      <c r="H580" s="266">
        <v>1.8</v>
      </c>
      <c r="I580" s="267"/>
      <c r="J580" s="263"/>
      <c r="K580" s="263"/>
      <c r="L580" s="268"/>
      <c r="M580" s="269"/>
      <c r="N580" s="270"/>
      <c r="O580" s="270"/>
      <c r="P580" s="270"/>
      <c r="Q580" s="270"/>
      <c r="R580" s="270"/>
      <c r="S580" s="270"/>
      <c r="T580" s="271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T580" s="272" t="s">
        <v>1205</v>
      </c>
      <c r="AU580" s="272" t="s">
        <v>85</v>
      </c>
      <c r="AV580" s="13" t="s">
        <v>85</v>
      </c>
      <c r="AW580" s="13" t="s">
        <v>33</v>
      </c>
      <c r="AX580" s="13" t="s">
        <v>76</v>
      </c>
      <c r="AY580" s="272" t="s">
        <v>181</v>
      </c>
    </row>
    <row r="581" s="15" customFormat="1">
      <c r="A581" s="15"/>
      <c r="B581" s="283"/>
      <c r="C581" s="284"/>
      <c r="D581" s="240" t="s">
        <v>1205</v>
      </c>
      <c r="E581" s="285" t="s">
        <v>1</v>
      </c>
      <c r="F581" s="286" t="s">
        <v>1219</v>
      </c>
      <c r="G581" s="284"/>
      <c r="H581" s="287">
        <v>10.4</v>
      </c>
      <c r="I581" s="288"/>
      <c r="J581" s="284"/>
      <c r="K581" s="284"/>
      <c r="L581" s="289"/>
      <c r="M581" s="290"/>
      <c r="N581" s="291"/>
      <c r="O581" s="291"/>
      <c r="P581" s="291"/>
      <c r="Q581" s="291"/>
      <c r="R581" s="291"/>
      <c r="S581" s="291"/>
      <c r="T581" s="292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  <c r="AE581" s="15"/>
      <c r="AT581" s="293" t="s">
        <v>1205</v>
      </c>
      <c r="AU581" s="293" t="s">
        <v>85</v>
      </c>
      <c r="AV581" s="15" t="s">
        <v>200</v>
      </c>
      <c r="AW581" s="15" t="s">
        <v>33</v>
      </c>
      <c r="AX581" s="15" t="s">
        <v>83</v>
      </c>
      <c r="AY581" s="293" t="s">
        <v>181</v>
      </c>
    </row>
    <row r="582" s="2" customFormat="1" ht="24.15" customHeight="1">
      <c r="A582" s="39"/>
      <c r="B582" s="40"/>
      <c r="C582" s="245" t="s">
        <v>1131</v>
      </c>
      <c r="D582" s="245" t="s">
        <v>191</v>
      </c>
      <c r="E582" s="246" t="s">
        <v>1660</v>
      </c>
      <c r="F582" s="247" t="s">
        <v>1661</v>
      </c>
      <c r="G582" s="248" t="s">
        <v>217</v>
      </c>
      <c r="H582" s="249">
        <v>47.712000000000003</v>
      </c>
      <c r="I582" s="250"/>
      <c r="J582" s="251">
        <f>ROUND(I582*H582,2)</f>
        <v>0</v>
      </c>
      <c r="K582" s="247" t="s">
        <v>1</v>
      </c>
      <c r="L582" s="45"/>
      <c r="M582" s="252" t="s">
        <v>1</v>
      </c>
      <c r="N582" s="253" t="s">
        <v>41</v>
      </c>
      <c r="O582" s="92"/>
      <c r="P582" s="236">
        <f>O582*H582</f>
        <v>0</v>
      </c>
      <c r="Q582" s="236">
        <v>0</v>
      </c>
      <c r="R582" s="236">
        <f>Q582*H582</f>
        <v>0</v>
      </c>
      <c r="S582" s="236">
        <v>0.065000000000000002</v>
      </c>
      <c r="T582" s="237">
        <f>S582*H582</f>
        <v>3.1012800000000005</v>
      </c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  <c r="AE582" s="39"/>
      <c r="AR582" s="238" t="s">
        <v>200</v>
      </c>
      <c r="AT582" s="238" t="s">
        <v>191</v>
      </c>
      <c r="AU582" s="238" t="s">
        <v>85</v>
      </c>
      <c r="AY582" s="18" t="s">
        <v>181</v>
      </c>
      <c r="BE582" s="239">
        <f>IF(N582="základní",J582,0)</f>
        <v>0</v>
      </c>
      <c r="BF582" s="239">
        <f>IF(N582="snížená",J582,0)</f>
        <v>0</v>
      </c>
      <c r="BG582" s="239">
        <f>IF(N582="zákl. přenesená",J582,0)</f>
        <v>0</v>
      </c>
      <c r="BH582" s="239">
        <f>IF(N582="sníž. přenesená",J582,0)</f>
        <v>0</v>
      </c>
      <c r="BI582" s="239">
        <f>IF(N582="nulová",J582,0)</f>
        <v>0</v>
      </c>
      <c r="BJ582" s="18" t="s">
        <v>83</v>
      </c>
      <c r="BK582" s="239">
        <f>ROUND(I582*H582,2)</f>
        <v>0</v>
      </c>
      <c r="BL582" s="18" t="s">
        <v>200</v>
      </c>
      <c r="BM582" s="238" t="s">
        <v>1662</v>
      </c>
    </row>
    <row r="583" s="2" customFormat="1">
      <c r="A583" s="39"/>
      <c r="B583" s="40"/>
      <c r="C583" s="41"/>
      <c r="D583" s="240" t="s">
        <v>190</v>
      </c>
      <c r="E583" s="41"/>
      <c r="F583" s="241" t="s">
        <v>1661</v>
      </c>
      <c r="G583" s="41"/>
      <c r="H583" s="41"/>
      <c r="I583" s="242"/>
      <c r="J583" s="41"/>
      <c r="K583" s="41"/>
      <c r="L583" s="45"/>
      <c r="M583" s="243"/>
      <c r="N583" s="244"/>
      <c r="O583" s="92"/>
      <c r="P583" s="92"/>
      <c r="Q583" s="92"/>
      <c r="R583" s="92"/>
      <c r="S583" s="92"/>
      <c r="T583" s="93"/>
      <c r="U583" s="39"/>
      <c r="V583" s="39"/>
      <c r="W583" s="39"/>
      <c r="X583" s="39"/>
      <c r="Y583" s="39"/>
      <c r="Z583" s="39"/>
      <c r="AA583" s="39"/>
      <c r="AB583" s="39"/>
      <c r="AC583" s="39"/>
      <c r="AD583" s="39"/>
      <c r="AE583" s="39"/>
      <c r="AT583" s="18" t="s">
        <v>190</v>
      </c>
      <c r="AU583" s="18" t="s">
        <v>85</v>
      </c>
    </row>
    <row r="584" s="14" customFormat="1">
      <c r="A584" s="14"/>
      <c r="B584" s="273"/>
      <c r="C584" s="274"/>
      <c r="D584" s="240" t="s">
        <v>1205</v>
      </c>
      <c r="E584" s="275" t="s">
        <v>1</v>
      </c>
      <c r="F584" s="276" t="s">
        <v>1256</v>
      </c>
      <c r="G584" s="274"/>
      <c r="H584" s="275" t="s">
        <v>1</v>
      </c>
      <c r="I584" s="277"/>
      <c r="J584" s="274"/>
      <c r="K584" s="274"/>
      <c r="L584" s="278"/>
      <c r="M584" s="279"/>
      <c r="N584" s="280"/>
      <c r="O584" s="280"/>
      <c r="P584" s="280"/>
      <c r="Q584" s="280"/>
      <c r="R584" s="280"/>
      <c r="S584" s="280"/>
      <c r="T584" s="281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T584" s="282" t="s">
        <v>1205</v>
      </c>
      <c r="AU584" s="282" t="s">
        <v>85</v>
      </c>
      <c r="AV584" s="14" t="s">
        <v>83</v>
      </c>
      <c r="AW584" s="14" t="s">
        <v>33</v>
      </c>
      <c r="AX584" s="14" t="s">
        <v>76</v>
      </c>
      <c r="AY584" s="282" t="s">
        <v>181</v>
      </c>
    </row>
    <row r="585" s="13" customFormat="1">
      <c r="A585" s="13"/>
      <c r="B585" s="262"/>
      <c r="C585" s="263"/>
      <c r="D585" s="240" t="s">
        <v>1205</v>
      </c>
      <c r="E585" s="264" t="s">
        <v>1</v>
      </c>
      <c r="F585" s="265" t="s">
        <v>1663</v>
      </c>
      <c r="G585" s="263"/>
      <c r="H585" s="266">
        <v>31.212</v>
      </c>
      <c r="I585" s="267"/>
      <c r="J585" s="263"/>
      <c r="K585" s="263"/>
      <c r="L585" s="268"/>
      <c r="M585" s="269"/>
      <c r="N585" s="270"/>
      <c r="O585" s="270"/>
      <c r="P585" s="270"/>
      <c r="Q585" s="270"/>
      <c r="R585" s="270"/>
      <c r="S585" s="270"/>
      <c r="T585" s="271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72" t="s">
        <v>1205</v>
      </c>
      <c r="AU585" s="272" t="s">
        <v>85</v>
      </c>
      <c r="AV585" s="13" t="s">
        <v>85</v>
      </c>
      <c r="AW585" s="13" t="s">
        <v>33</v>
      </c>
      <c r="AX585" s="13" t="s">
        <v>76</v>
      </c>
      <c r="AY585" s="272" t="s">
        <v>181</v>
      </c>
    </row>
    <row r="586" s="13" customFormat="1">
      <c r="A586" s="13"/>
      <c r="B586" s="262"/>
      <c r="C586" s="263"/>
      <c r="D586" s="240" t="s">
        <v>1205</v>
      </c>
      <c r="E586" s="264" t="s">
        <v>1</v>
      </c>
      <c r="F586" s="265" t="s">
        <v>1664</v>
      </c>
      <c r="G586" s="263"/>
      <c r="H586" s="266">
        <v>14</v>
      </c>
      <c r="I586" s="267"/>
      <c r="J586" s="263"/>
      <c r="K586" s="263"/>
      <c r="L586" s="268"/>
      <c r="M586" s="269"/>
      <c r="N586" s="270"/>
      <c r="O586" s="270"/>
      <c r="P586" s="270"/>
      <c r="Q586" s="270"/>
      <c r="R586" s="270"/>
      <c r="S586" s="270"/>
      <c r="T586" s="271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272" t="s">
        <v>1205</v>
      </c>
      <c r="AU586" s="272" t="s">
        <v>85</v>
      </c>
      <c r="AV586" s="13" t="s">
        <v>85</v>
      </c>
      <c r="AW586" s="13" t="s">
        <v>33</v>
      </c>
      <c r="AX586" s="13" t="s">
        <v>76</v>
      </c>
      <c r="AY586" s="272" t="s">
        <v>181</v>
      </c>
    </row>
    <row r="587" s="13" customFormat="1">
      <c r="A587" s="13"/>
      <c r="B587" s="262"/>
      <c r="C587" s="263"/>
      <c r="D587" s="240" t="s">
        <v>1205</v>
      </c>
      <c r="E587" s="264" t="s">
        <v>1</v>
      </c>
      <c r="F587" s="265" t="s">
        <v>1665</v>
      </c>
      <c r="G587" s="263"/>
      <c r="H587" s="266">
        <v>2.5</v>
      </c>
      <c r="I587" s="267"/>
      <c r="J587" s="263"/>
      <c r="K587" s="263"/>
      <c r="L587" s="268"/>
      <c r="M587" s="269"/>
      <c r="N587" s="270"/>
      <c r="O587" s="270"/>
      <c r="P587" s="270"/>
      <c r="Q587" s="270"/>
      <c r="R587" s="270"/>
      <c r="S587" s="270"/>
      <c r="T587" s="271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272" t="s">
        <v>1205</v>
      </c>
      <c r="AU587" s="272" t="s">
        <v>85</v>
      </c>
      <c r="AV587" s="13" t="s">
        <v>85</v>
      </c>
      <c r="AW587" s="13" t="s">
        <v>33</v>
      </c>
      <c r="AX587" s="13" t="s">
        <v>76</v>
      </c>
      <c r="AY587" s="272" t="s">
        <v>181</v>
      </c>
    </row>
    <row r="588" s="15" customFormat="1">
      <c r="A588" s="15"/>
      <c r="B588" s="283"/>
      <c r="C588" s="284"/>
      <c r="D588" s="240" t="s">
        <v>1205</v>
      </c>
      <c r="E588" s="285" t="s">
        <v>1</v>
      </c>
      <c r="F588" s="286" t="s">
        <v>1219</v>
      </c>
      <c r="G588" s="284"/>
      <c r="H588" s="287">
        <v>47.712000000000003</v>
      </c>
      <c r="I588" s="288"/>
      <c r="J588" s="284"/>
      <c r="K588" s="284"/>
      <c r="L588" s="289"/>
      <c r="M588" s="290"/>
      <c r="N588" s="291"/>
      <c r="O588" s="291"/>
      <c r="P588" s="291"/>
      <c r="Q588" s="291"/>
      <c r="R588" s="291"/>
      <c r="S588" s="291"/>
      <c r="T588" s="292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T588" s="293" t="s">
        <v>1205</v>
      </c>
      <c r="AU588" s="293" t="s">
        <v>85</v>
      </c>
      <c r="AV588" s="15" t="s">
        <v>200</v>
      </c>
      <c r="AW588" s="15" t="s">
        <v>33</v>
      </c>
      <c r="AX588" s="15" t="s">
        <v>83</v>
      </c>
      <c r="AY588" s="293" t="s">
        <v>181</v>
      </c>
    </row>
    <row r="589" s="2" customFormat="1" ht="24.15" customHeight="1">
      <c r="A589" s="39"/>
      <c r="B589" s="40"/>
      <c r="C589" s="245" t="s">
        <v>837</v>
      </c>
      <c r="D589" s="245" t="s">
        <v>191</v>
      </c>
      <c r="E589" s="246" t="s">
        <v>1666</v>
      </c>
      <c r="F589" s="247" t="s">
        <v>1667</v>
      </c>
      <c r="G589" s="248" t="s">
        <v>217</v>
      </c>
      <c r="H589" s="249">
        <v>20</v>
      </c>
      <c r="I589" s="250"/>
      <c r="J589" s="251">
        <f>ROUND(I589*H589,2)</f>
        <v>0</v>
      </c>
      <c r="K589" s="247" t="s">
        <v>1</v>
      </c>
      <c r="L589" s="45"/>
      <c r="M589" s="252" t="s">
        <v>1</v>
      </c>
      <c r="N589" s="253" t="s">
        <v>41</v>
      </c>
      <c r="O589" s="92"/>
      <c r="P589" s="236">
        <f>O589*H589</f>
        <v>0</v>
      </c>
      <c r="Q589" s="236">
        <v>0.066170000000000007</v>
      </c>
      <c r="R589" s="236">
        <f>Q589*H589</f>
        <v>1.3234000000000001</v>
      </c>
      <c r="S589" s="236">
        <v>0</v>
      </c>
      <c r="T589" s="237">
        <f>S589*H589</f>
        <v>0</v>
      </c>
      <c r="U589" s="39"/>
      <c r="V589" s="39"/>
      <c r="W589" s="39"/>
      <c r="X589" s="39"/>
      <c r="Y589" s="39"/>
      <c r="Z589" s="39"/>
      <c r="AA589" s="39"/>
      <c r="AB589" s="39"/>
      <c r="AC589" s="39"/>
      <c r="AD589" s="39"/>
      <c r="AE589" s="39"/>
      <c r="AR589" s="238" t="s">
        <v>200</v>
      </c>
      <c r="AT589" s="238" t="s">
        <v>191</v>
      </c>
      <c r="AU589" s="238" t="s">
        <v>85</v>
      </c>
      <c r="AY589" s="18" t="s">
        <v>181</v>
      </c>
      <c r="BE589" s="239">
        <f>IF(N589="základní",J589,0)</f>
        <v>0</v>
      </c>
      <c r="BF589" s="239">
        <f>IF(N589="snížená",J589,0)</f>
        <v>0</v>
      </c>
      <c r="BG589" s="239">
        <f>IF(N589="zákl. přenesená",J589,0)</f>
        <v>0</v>
      </c>
      <c r="BH589" s="239">
        <f>IF(N589="sníž. přenesená",J589,0)</f>
        <v>0</v>
      </c>
      <c r="BI589" s="239">
        <f>IF(N589="nulová",J589,0)</f>
        <v>0</v>
      </c>
      <c r="BJ589" s="18" t="s">
        <v>83</v>
      </c>
      <c r="BK589" s="239">
        <f>ROUND(I589*H589,2)</f>
        <v>0</v>
      </c>
      <c r="BL589" s="18" t="s">
        <v>200</v>
      </c>
      <c r="BM589" s="238" t="s">
        <v>1668</v>
      </c>
    </row>
    <row r="590" s="2" customFormat="1">
      <c r="A590" s="39"/>
      <c r="B590" s="40"/>
      <c r="C590" s="41"/>
      <c r="D590" s="240" t="s">
        <v>190</v>
      </c>
      <c r="E590" s="41"/>
      <c r="F590" s="241" t="s">
        <v>1667</v>
      </c>
      <c r="G590" s="41"/>
      <c r="H590" s="41"/>
      <c r="I590" s="242"/>
      <c r="J590" s="41"/>
      <c r="K590" s="41"/>
      <c r="L590" s="45"/>
      <c r="M590" s="243"/>
      <c r="N590" s="244"/>
      <c r="O590" s="92"/>
      <c r="P590" s="92"/>
      <c r="Q590" s="92"/>
      <c r="R590" s="92"/>
      <c r="S590" s="92"/>
      <c r="T590" s="93"/>
      <c r="U590" s="39"/>
      <c r="V590" s="39"/>
      <c r="W590" s="39"/>
      <c r="X590" s="39"/>
      <c r="Y590" s="39"/>
      <c r="Z590" s="39"/>
      <c r="AA590" s="39"/>
      <c r="AB590" s="39"/>
      <c r="AC590" s="39"/>
      <c r="AD590" s="39"/>
      <c r="AE590" s="39"/>
      <c r="AT590" s="18" t="s">
        <v>190</v>
      </c>
      <c r="AU590" s="18" t="s">
        <v>85</v>
      </c>
    </row>
    <row r="591" s="2" customFormat="1" ht="37.8" customHeight="1">
      <c r="A591" s="39"/>
      <c r="B591" s="40"/>
      <c r="C591" s="245" t="s">
        <v>1140</v>
      </c>
      <c r="D591" s="245" t="s">
        <v>191</v>
      </c>
      <c r="E591" s="246" t="s">
        <v>1669</v>
      </c>
      <c r="F591" s="247" t="s">
        <v>1670</v>
      </c>
      <c r="G591" s="248" t="s">
        <v>217</v>
      </c>
      <c r="H591" s="249">
        <v>20</v>
      </c>
      <c r="I591" s="250"/>
      <c r="J591" s="251">
        <f>ROUND(I591*H591,2)</f>
        <v>0</v>
      </c>
      <c r="K591" s="247" t="s">
        <v>1</v>
      </c>
      <c r="L591" s="45"/>
      <c r="M591" s="252" t="s">
        <v>1</v>
      </c>
      <c r="N591" s="253" t="s">
        <v>41</v>
      </c>
      <c r="O591" s="92"/>
      <c r="P591" s="236">
        <f>O591*H591</f>
        <v>0</v>
      </c>
      <c r="Q591" s="236">
        <v>0.047350000000000003</v>
      </c>
      <c r="R591" s="236">
        <f>Q591*H591</f>
        <v>0.94700000000000006</v>
      </c>
      <c r="S591" s="236">
        <v>0</v>
      </c>
      <c r="T591" s="237">
        <f>S591*H591</f>
        <v>0</v>
      </c>
      <c r="U591" s="39"/>
      <c r="V591" s="39"/>
      <c r="W591" s="39"/>
      <c r="X591" s="39"/>
      <c r="Y591" s="39"/>
      <c r="Z591" s="39"/>
      <c r="AA591" s="39"/>
      <c r="AB591" s="39"/>
      <c r="AC591" s="39"/>
      <c r="AD591" s="39"/>
      <c r="AE591" s="39"/>
      <c r="AR591" s="238" t="s">
        <v>200</v>
      </c>
      <c r="AT591" s="238" t="s">
        <v>191</v>
      </c>
      <c r="AU591" s="238" t="s">
        <v>85</v>
      </c>
      <c r="AY591" s="18" t="s">
        <v>181</v>
      </c>
      <c r="BE591" s="239">
        <f>IF(N591="základní",J591,0)</f>
        <v>0</v>
      </c>
      <c r="BF591" s="239">
        <f>IF(N591="snížená",J591,0)</f>
        <v>0</v>
      </c>
      <c r="BG591" s="239">
        <f>IF(N591="zákl. přenesená",J591,0)</f>
        <v>0</v>
      </c>
      <c r="BH591" s="239">
        <f>IF(N591="sníž. přenesená",J591,0)</f>
        <v>0</v>
      </c>
      <c r="BI591" s="239">
        <f>IF(N591="nulová",J591,0)</f>
        <v>0</v>
      </c>
      <c r="BJ591" s="18" t="s">
        <v>83</v>
      </c>
      <c r="BK591" s="239">
        <f>ROUND(I591*H591,2)</f>
        <v>0</v>
      </c>
      <c r="BL591" s="18" t="s">
        <v>200</v>
      </c>
      <c r="BM591" s="238" t="s">
        <v>1671</v>
      </c>
    </row>
    <row r="592" s="2" customFormat="1">
      <c r="A592" s="39"/>
      <c r="B592" s="40"/>
      <c r="C592" s="41"/>
      <c r="D592" s="240" t="s">
        <v>190</v>
      </c>
      <c r="E592" s="41"/>
      <c r="F592" s="241" t="s">
        <v>1670</v>
      </c>
      <c r="G592" s="41"/>
      <c r="H592" s="41"/>
      <c r="I592" s="242"/>
      <c r="J592" s="41"/>
      <c r="K592" s="41"/>
      <c r="L592" s="45"/>
      <c r="M592" s="243"/>
      <c r="N592" s="244"/>
      <c r="O592" s="92"/>
      <c r="P592" s="92"/>
      <c r="Q592" s="92"/>
      <c r="R592" s="92"/>
      <c r="S592" s="92"/>
      <c r="T592" s="93"/>
      <c r="U592" s="39"/>
      <c r="V592" s="39"/>
      <c r="W592" s="39"/>
      <c r="X592" s="39"/>
      <c r="Y592" s="39"/>
      <c r="Z592" s="39"/>
      <c r="AA592" s="39"/>
      <c r="AB592" s="39"/>
      <c r="AC592" s="39"/>
      <c r="AD592" s="39"/>
      <c r="AE592" s="39"/>
      <c r="AT592" s="18" t="s">
        <v>190</v>
      </c>
      <c r="AU592" s="18" t="s">
        <v>85</v>
      </c>
    </row>
    <row r="593" s="2" customFormat="1" ht="24.15" customHeight="1">
      <c r="A593" s="39"/>
      <c r="B593" s="40"/>
      <c r="C593" s="245" t="s">
        <v>973</v>
      </c>
      <c r="D593" s="245" t="s">
        <v>191</v>
      </c>
      <c r="E593" s="246" t="s">
        <v>1672</v>
      </c>
      <c r="F593" s="247" t="s">
        <v>1673</v>
      </c>
      <c r="G593" s="248" t="s">
        <v>217</v>
      </c>
      <c r="H593" s="249">
        <v>3</v>
      </c>
      <c r="I593" s="250"/>
      <c r="J593" s="251">
        <f>ROUND(I593*H593,2)</f>
        <v>0</v>
      </c>
      <c r="K593" s="247" t="s">
        <v>1</v>
      </c>
      <c r="L593" s="45"/>
      <c r="M593" s="252" t="s">
        <v>1</v>
      </c>
      <c r="N593" s="253" t="s">
        <v>41</v>
      </c>
      <c r="O593" s="92"/>
      <c r="P593" s="236">
        <f>O593*H593</f>
        <v>0</v>
      </c>
      <c r="Q593" s="236">
        <v>0.01804</v>
      </c>
      <c r="R593" s="236">
        <f>Q593*H593</f>
        <v>0.054120000000000001</v>
      </c>
      <c r="S593" s="236">
        <v>0</v>
      </c>
      <c r="T593" s="237">
        <f>S593*H593</f>
        <v>0</v>
      </c>
      <c r="U593" s="39"/>
      <c r="V593" s="39"/>
      <c r="W593" s="39"/>
      <c r="X593" s="39"/>
      <c r="Y593" s="39"/>
      <c r="Z593" s="39"/>
      <c r="AA593" s="39"/>
      <c r="AB593" s="39"/>
      <c r="AC593" s="39"/>
      <c r="AD593" s="39"/>
      <c r="AE593" s="39"/>
      <c r="AR593" s="238" t="s">
        <v>200</v>
      </c>
      <c r="AT593" s="238" t="s">
        <v>191</v>
      </c>
      <c r="AU593" s="238" t="s">
        <v>85</v>
      </c>
      <c r="AY593" s="18" t="s">
        <v>181</v>
      </c>
      <c r="BE593" s="239">
        <f>IF(N593="základní",J593,0)</f>
        <v>0</v>
      </c>
      <c r="BF593" s="239">
        <f>IF(N593="snížená",J593,0)</f>
        <v>0</v>
      </c>
      <c r="BG593" s="239">
        <f>IF(N593="zákl. přenesená",J593,0)</f>
        <v>0</v>
      </c>
      <c r="BH593" s="239">
        <f>IF(N593="sníž. přenesená",J593,0)</f>
        <v>0</v>
      </c>
      <c r="BI593" s="239">
        <f>IF(N593="nulová",J593,0)</f>
        <v>0</v>
      </c>
      <c r="BJ593" s="18" t="s">
        <v>83</v>
      </c>
      <c r="BK593" s="239">
        <f>ROUND(I593*H593,2)</f>
        <v>0</v>
      </c>
      <c r="BL593" s="18" t="s">
        <v>200</v>
      </c>
      <c r="BM593" s="238" t="s">
        <v>1674</v>
      </c>
    </row>
    <row r="594" s="2" customFormat="1">
      <c r="A594" s="39"/>
      <c r="B594" s="40"/>
      <c r="C594" s="41"/>
      <c r="D594" s="240" t="s">
        <v>190</v>
      </c>
      <c r="E594" s="41"/>
      <c r="F594" s="241" t="s">
        <v>1673</v>
      </c>
      <c r="G594" s="41"/>
      <c r="H594" s="41"/>
      <c r="I594" s="242"/>
      <c r="J594" s="41"/>
      <c r="K594" s="41"/>
      <c r="L594" s="45"/>
      <c r="M594" s="243"/>
      <c r="N594" s="244"/>
      <c r="O594" s="92"/>
      <c r="P594" s="92"/>
      <c r="Q594" s="92"/>
      <c r="R594" s="92"/>
      <c r="S594" s="92"/>
      <c r="T594" s="93"/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  <c r="AE594" s="39"/>
      <c r="AT594" s="18" t="s">
        <v>190</v>
      </c>
      <c r="AU594" s="18" t="s">
        <v>85</v>
      </c>
    </row>
    <row r="595" s="2" customFormat="1" ht="24.15" customHeight="1">
      <c r="A595" s="39"/>
      <c r="B595" s="40"/>
      <c r="C595" s="245" t="s">
        <v>1147</v>
      </c>
      <c r="D595" s="245" t="s">
        <v>191</v>
      </c>
      <c r="E595" s="246" t="s">
        <v>1672</v>
      </c>
      <c r="F595" s="247" t="s">
        <v>1673</v>
      </c>
      <c r="G595" s="248" t="s">
        <v>217</v>
      </c>
      <c r="H595" s="249">
        <v>5</v>
      </c>
      <c r="I595" s="250"/>
      <c r="J595" s="251">
        <f>ROUND(I595*H595,2)</f>
        <v>0</v>
      </c>
      <c r="K595" s="247" t="s">
        <v>1</v>
      </c>
      <c r="L595" s="45"/>
      <c r="M595" s="252" t="s">
        <v>1</v>
      </c>
      <c r="N595" s="253" t="s">
        <v>41</v>
      </c>
      <c r="O595" s="92"/>
      <c r="P595" s="236">
        <f>O595*H595</f>
        <v>0</v>
      </c>
      <c r="Q595" s="236">
        <v>0.01804</v>
      </c>
      <c r="R595" s="236">
        <f>Q595*H595</f>
        <v>0.090200000000000002</v>
      </c>
      <c r="S595" s="236">
        <v>0</v>
      </c>
      <c r="T595" s="237">
        <f>S595*H595</f>
        <v>0</v>
      </c>
      <c r="U595" s="39"/>
      <c r="V595" s="39"/>
      <c r="W595" s="39"/>
      <c r="X595" s="39"/>
      <c r="Y595" s="39"/>
      <c r="Z595" s="39"/>
      <c r="AA595" s="39"/>
      <c r="AB595" s="39"/>
      <c r="AC595" s="39"/>
      <c r="AD595" s="39"/>
      <c r="AE595" s="39"/>
      <c r="AR595" s="238" t="s">
        <v>200</v>
      </c>
      <c r="AT595" s="238" t="s">
        <v>191</v>
      </c>
      <c r="AU595" s="238" t="s">
        <v>85</v>
      </c>
      <c r="AY595" s="18" t="s">
        <v>181</v>
      </c>
      <c r="BE595" s="239">
        <f>IF(N595="základní",J595,0)</f>
        <v>0</v>
      </c>
      <c r="BF595" s="239">
        <f>IF(N595="snížená",J595,0)</f>
        <v>0</v>
      </c>
      <c r="BG595" s="239">
        <f>IF(N595="zákl. přenesená",J595,0)</f>
        <v>0</v>
      </c>
      <c r="BH595" s="239">
        <f>IF(N595="sníž. přenesená",J595,0)</f>
        <v>0</v>
      </c>
      <c r="BI595" s="239">
        <f>IF(N595="nulová",J595,0)</f>
        <v>0</v>
      </c>
      <c r="BJ595" s="18" t="s">
        <v>83</v>
      </c>
      <c r="BK595" s="239">
        <f>ROUND(I595*H595,2)</f>
        <v>0</v>
      </c>
      <c r="BL595" s="18" t="s">
        <v>200</v>
      </c>
      <c r="BM595" s="238" t="s">
        <v>1675</v>
      </c>
    </row>
    <row r="596" s="2" customFormat="1">
      <c r="A596" s="39"/>
      <c r="B596" s="40"/>
      <c r="C596" s="41"/>
      <c r="D596" s="240" t="s">
        <v>190</v>
      </c>
      <c r="E596" s="41"/>
      <c r="F596" s="241" t="s">
        <v>1673</v>
      </c>
      <c r="G596" s="41"/>
      <c r="H596" s="41"/>
      <c r="I596" s="242"/>
      <c r="J596" s="41"/>
      <c r="K596" s="41"/>
      <c r="L596" s="45"/>
      <c r="M596" s="243"/>
      <c r="N596" s="244"/>
      <c r="O596" s="92"/>
      <c r="P596" s="92"/>
      <c r="Q596" s="92"/>
      <c r="R596" s="92"/>
      <c r="S596" s="92"/>
      <c r="T596" s="93"/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  <c r="AE596" s="39"/>
      <c r="AT596" s="18" t="s">
        <v>190</v>
      </c>
      <c r="AU596" s="18" t="s">
        <v>85</v>
      </c>
    </row>
    <row r="597" s="2" customFormat="1" ht="33" customHeight="1">
      <c r="A597" s="39"/>
      <c r="B597" s="40"/>
      <c r="C597" s="245" t="s">
        <v>976</v>
      </c>
      <c r="D597" s="245" t="s">
        <v>191</v>
      </c>
      <c r="E597" s="246" t="s">
        <v>1676</v>
      </c>
      <c r="F597" s="247" t="s">
        <v>1677</v>
      </c>
      <c r="G597" s="248" t="s">
        <v>734</v>
      </c>
      <c r="H597" s="249">
        <v>100</v>
      </c>
      <c r="I597" s="250"/>
      <c r="J597" s="251">
        <f>ROUND(I597*H597,2)</f>
        <v>0</v>
      </c>
      <c r="K597" s="247" t="s">
        <v>1</v>
      </c>
      <c r="L597" s="45"/>
      <c r="M597" s="252" t="s">
        <v>1</v>
      </c>
      <c r="N597" s="253" t="s">
        <v>41</v>
      </c>
      <c r="O597" s="92"/>
      <c r="P597" s="236">
        <f>O597*H597</f>
        <v>0</v>
      </c>
      <c r="Q597" s="236">
        <v>0</v>
      </c>
      <c r="R597" s="236">
        <f>Q597*H597</f>
        <v>0</v>
      </c>
      <c r="S597" s="236">
        <v>0</v>
      </c>
      <c r="T597" s="237">
        <f>S597*H597</f>
        <v>0</v>
      </c>
      <c r="U597" s="39"/>
      <c r="V597" s="39"/>
      <c r="W597" s="39"/>
      <c r="X597" s="39"/>
      <c r="Y597" s="39"/>
      <c r="Z597" s="39"/>
      <c r="AA597" s="39"/>
      <c r="AB597" s="39"/>
      <c r="AC597" s="39"/>
      <c r="AD597" s="39"/>
      <c r="AE597" s="39"/>
      <c r="AR597" s="238" t="s">
        <v>200</v>
      </c>
      <c r="AT597" s="238" t="s">
        <v>191</v>
      </c>
      <c r="AU597" s="238" t="s">
        <v>85</v>
      </c>
      <c r="AY597" s="18" t="s">
        <v>181</v>
      </c>
      <c r="BE597" s="239">
        <f>IF(N597="základní",J597,0)</f>
        <v>0</v>
      </c>
      <c r="BF597" s="239">
        <f>IF(N597="snížená",J597,0)</f>
        <v>0</v>
      </c>
      <c r="BG597" s="239">
        <f>IF(N597="zákl. přenesená",J597,0)</f>
        <v>0</v>
      </c>
      <c r="BH597" s="239">
        <f>IF(N597="sníž. přenesená",J597,0)</f>
        <v>0</v>
      </c>
      <c r="BI597" s="239">
        <f>IF(N597="nulová",J597,0)</f>
        <v>0</v>
      </c>
      <c r="BJ597" s="18" t="s">
        <v>83</v>
      </c>
      <c r="BK597" s="239">
        <f>ROUND(I597*H597,2)</f>
        <v>0</v>
      </c>
      <c r="BL597" s="18" t="s">
        <v>200</v>
      </c>
      <c r="BM597" s="238" t="s">
        <v>1678</v>
      </c>
    </row>
    <row r="598" s="2" customFormat="1">
      <c r="A598" s="39"/>
      <c r="B598" s="40"/>
      <c r="C598" s="41"/>
      <c r="D598" s="240" t="s">
        <v>190</v>
      </c>
      <c r="E598" s="41"/>
      <c r="F598" s="241" t="s">
        <v>1677</v>
      </c>
      <c r="G598" s="41"/>
      <c r="H598" s="41"/>
      <c r="I598" s="242"/>
      <c r="J598" s="41"/>
      <c r="K598" s="41"/>
      <c r="L598" s="45"/>
      <c r="M598" s="243"/>
      <c r="N598" s="244"/>
      <c r="O598" s="92"/>
      <c r="P598" s="92"/>
      <c r="Q598" s="92"/>
      <c r="R598" s="92"/>
      <c r="S598" s="92"/>
      <c r="T598" s="93"/>
      <c r="U598" s="39"/>
      <c r="V598" s="39"/>
      <c r="W598" s="39"/>
      <c r="X598" s="39"/>
      <c r="Y598" s="39"/>
      <c r="Z598" s="39"/>
      <c r="AA598" s="39"/>
      <c r="AB598" s="39"/>
      <c r="AC598" s="39"/>
      <c r="AD598" s="39"/>
      <c r="AE598" s="39"/>
      <c r="AT598" s="18" t="s">
        <v>190</v>
      </c>
      <c r="AU598" s="18" t="s">
        <v>85</v>
      </c>
    </row>
    <row r="599" s="2" customFormat="1" ht="37.8" customHeight="1">
      <c r="A599" s="39"/>
      <c r="B599" s="40"/>
      <c r="C599" s="245" t="s">
        <v>1154</v>
      </c>
      <c r="D599" s="245" t="s">
        <v>191</v>
      </c>
      <c r="E599" s="246" t="s">
        <v>1679</v>
      </c>
      <c r="F599" s="247" t="s">
        <v>1680</v>
      </c>
      <c r="G599" s="248" t="s">
        <v>734</v>
      </c>
      <c r="H599" s="249">
        <v>3000</v>
      </c>
      <c r="I599" s="250"/>
      <c r="J599" s="251">
        <f>ROUND(I599*H599,2)</f>
        <v>0</v>
      </c>
      <c r="K599" s="247" t="s">
        <v>1</v>
      </c>
      <c r="L599" s="45"/>
      <c r="M599" s="252" t="s">
        <v>1</v>
      </c>
      <c r="N599" s="253" t="s">
        <v>41</v>
      </c>
      <c r="O599" s="92"/>
      <c r="P599" s="236">
        <f>O599*H599</f>
        <v>0</v>
      </c>
      <c r="Q599" s="236">
        <v>0</v>
      </c>
      <c r="R599" s="236">
        <f>Q599*H599</f>
        <v>0</v>
      </c>
      <c r="S599" s="236">
        <v>0</v>
      </c>
      <c r="T599" s="237">
        <f>S599*H599</f>
        <v>0</v>
      </c>
      <c r="U599" s="39"/>
      <c r="V599" s="39"/>
      <c r="W599" s="39"/>
      <c r="X599" s="39"/>
      <c r="Y599" s="39"/>
      <c r="Z599" s="39"/>
      <c r="AA599" s="39"/>
      <c r="AB599" s="39"/>
      <c r="AC599" s="39"/>
      <c r="AD599" s="39"/>
      <c r="AE599" s="39"/>
      <c r="AR599" s="238" t="s">
        <v>200</v>
      </c>
      <c r="AT599" s="238" t="s">
        <v>191</v>
      </c>
      <c r="AU599" s="238" t="s">
        <v>85</v>
      </c>
      <c r="AY599" s="18" t="s">
        <v>181</v>
      </c>
      <c r="BE599" s="239">
        <f>IF(N599="základní",J599,0)</f>
        <v>0</v>
      </c>
      <c r="BF599" s="239">
        <f>IF(N599="snížená",J599,0)</f>
        <v>0</v>
      </c>
      <c r="BG599" s="239">
        <f>IF(N599="zákl. přenesená",J599,0)</f>
        <v>0</v>
      </c>
      <c r="BH599" s="239">
        <f>IF(N599="sníž. přenesená",J599,0)</f>
        <v>0</v>
      </c>
      <c r="BI599" s="239">
        <f>IF(N599="nulová",J599,0)</f>
        <v>0</v>
      </c>
      <c r="BJ599" s="18" t="s">
        <v>83</v>
      </c>
      <c r="BK599" s="239">
        <f>ROUND(I599*H599,2)</f>
        <v>0</v>
      </c>
      <c r="BL599" s="18" t="s">
        <v>200</v>
      </c>
      <c r="BM599" s="238" t="s">
        <v>1681</v>
      </c>
    </row>
    <row r="600" s="2" customFormat="1">
      <c r="A600" s="39"/>
      <c r="B600" s="40"/>
      <c r="C600" s="41"/>
      <c r="D600" s="240" t="s">
        <v>190</v>
      </c>
      <c r="E600" s="41"/>
      <c r="F600" s="241" t="s">
        <v>1680</v>
      </c>
      <c r="G600" s="41"/>
      <c r="H600" s="41"/>
      <c r="I600" s="242"/>
      <c r="J600" s="41"/>
      <c r="K600" s="41"/>
      <c r="L600" s="45"/>
      <c r="M600" s="243"/>
      <c r="N600" s="244"/>
      <c r="O600" s="92"/>
      <c r="P600" s="92"/>
      <c r="Q600" s="92"/>
      <c r="R600" s="92"/>
      <c r="S600" s="92"/>
      <c r="T600" s="93"/>
      <c r="U600" s="39"/>
      <c r="V600" s="39"/>
      <c r="W600" s="39"/>
      <c r="X600" s="39"/>
      <c r="Y600" s="39"/>
      <c r="Z600" s="39"/>
      <c r="AA600" s="39"/>
      <c r="AB600" s="39"/>
      <c r="AC600" s="39"/>
      <c r="AD600" s="39"/>
      <c r="AE600" s="39"/>
      <c r="AT600" s="18" t="s">
        <v>190</v>
      </c>
      <c r="AU600" s="18" t="s">
        <v>85</v>
      </c>
    </row>
    <row r="601" s="13" customFormat="1">
      <c r="A601" s="13"/>
      <c r="B601" s="262"/>
      <c r="C601" s="263"/>
      <c r="D601" s="240" t="s">
        <v>1205</v>
      </c>
      <c r="E601" s="264" t="s">
        <v>1</v>
      </c>
      <c r="F601" s="265" t="s">
        <v>1682</v>
      </c>
      <c r="G601" s="263"/>
      <c r="H601" s="266">
        <v>3000</v>
      </c>
      <c r="I601" s="267"/>
      <c r="J601" s="263"/>
      <c r="K601" s="263"/>
      <c r="L601" s="268"/>
      <c r="M601" s="269"/>
      <c r="N601" s="270"/>
      <c r="O601" s="270"/>
      <c r="P601" s="270"/>
      <c r="Q601" s="270"/>
      <c r="R601" s="270"/>
      <c r="S601" s="270"/>
      <c r="T601" s="271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T601" s="272" t="s">
        <v>1205</v>
      </c>
      <c r="AU601" s="272" t="s">
        <v>85</v>
      </c>
      <c r="AV601" s="13" t="s">
        <v>85</v>
      </c>
      <c r="AW601" s="13" t="s">
        <v>33</v>
      </c>
      <c r="AX601" s="13" t="s">
        <v>83</v>
      </c>
      <c r="AY601" s="272" t="s">
        <v>181</v>
      </c>
    </row>
    <row r="602" s="2" customFormat="1" ht="37.8" customHeight="1">
      <c r="A602" s="39"/>
      <c r="B602" s="40"/>
      <c r="C602" s="245" t="s">
        <v>979</v>
      </c>
      <c r="D602" s="245" t="s">
        <v>191</v>
      </c>
      <c r="E602" s="246" t="s">
        <v>1683</v>
      </c>
      <c r="F602" s="247" t="s">
        <v>1684</v>
      </c>
      <c r="G602" s="248" t="s">
        <v>734</v>
      </c>
      <c r="H602" s="249">
        <v>100</v>
      </c>
      <c r="I602" s="250"/>
      <c r="J602" s="251">
        <f>ROUND(I602*H602,2)</f>
        <v>0</v>
      </c>
      <c r="K602" s="247" t="s">
        <v>1</v>
      </c>
      <c r="L602" s="45"/>
      <c r="M602" s="252" t="s">
        <v>1</v>
      </c>
      <c r="N602" s="253" t="s">
        <v>41</v>
      </c>
      <c r="O602" s="92"/>
      <c r="P602" s="236">
        <f>O602*H602</f>
        <v>0</v>
      </c>
      <c r="Q602" s="236">
        <v>0</v>
      </c>
      <c r="R602" s="236">
        <f>Q602*H602</f>
        <v>0</v>
      </c>
      <c r="S602" s="236">
        <v>0</v>
      </c>
      <c r="T602" s="237">
        <f>S602*H602</f>
        <v>0</v>
      </c>
      <c r="U602" s="39"/>
      <c r="V602" s="39"/>
      <c r="W602" s="39"/>
      <c r="X602" s="39"/>
      <c r="Y602" s="39"/>
      <c r="Z602" s="39"/>
      <c r="AA602" s="39"/>
      <c r="AB602" s="39"/>
      <c r="AC602" s="39"/>
      <c r="AD602" s="39"/>
      <c r="AE602" s="39"/>
      <c r="AR602" s="238" t="s">
        <v>200</v>
      </c>
      <c r="AT602" s="238" t="s">
        <v>191</v>
      </c>
      <c r="AU602" s="238" t="s">
        <v>85</v>
      </c>
      <c r="AY602" s="18" t="s">
        <v>181</v>
      </c>
      <c r="BE602" s="239">
        <f>IF(N602="základní",J602,0)</f>
        <v>0</v>
      </c>
      <c r="BF602" s="239">
        <f>IF(N602="snížená",J602,0)</f>
        <v>0</v>
      </c>
      <c r="BG602" s="239">
        <f>IF(N602="zákl. přenesená",J602,0)</f>
        <v>0</v>
      </c>
      <c r="BH602" s="239">
        <f>IF(N602="sníž. přenesená",J602,0)</f>
        <v>0</v>
      </c>
      <c r="BI602" s="239">
        <f>IF(N602="nulová",J602,0)</f>
        <v>0</v>
      </c>
      <c r="BJ602" s="18" t="s">
        <v>83</v>
      </c>
      <c r="BK602" s="239">
        <f>ROUND(I602*H602,2)</f>
        <v>0</v>
      </c>
      <c r="BL602" s="18" t="s">
        <v>200</v>
      </c>
      <c r="BM602" s="238" t="s">
        <v>1685</v>
      </c>
    </row>
    <row r="603" s="2" customFormat="1">
      <c r="A603" s="39"/>
      <c r="B603" s="40"/>
      <c r="C603" s="41"/>
      <c r="D603" s="240" t="s">
        <v>190</v>
      </c>
      <c r="E603" s="41"/>
      <c r="F603" s="241" t="s">
        <v>1684</v>
      </c>
      <c r="G603" s="41"/>
      <c r="H603" s="41"/>
      <c r="I603" s="242"/>
      <c r="J603" s="41"/>
      <c r="K603" s="41"/>
      <c r="L603" s="45"/>
      <c r="M603" s="243"/>
      <c r="N603" s="244"/>
      <c r="O603" s="92"/>
      <c r="P603" s="92"/>
      <c r="Q603" s="92"/>
      <c r="R603" s="92"/>
      <c r="S603" s="92"/>
      <c r="T603" s="93"/>
      <c r="U603" s="39"/>
      <c r="V603" s="39"/>
      <c r="W603" s="39"/>
      <c r="X603" s="39"/>
      <c r="Y603" s="39"/>
      <c r="Z603" s="39"/>
      <c r="AA603" s="39"/>
      <c r="AB603" s="39"/>
      <c r="AC603" s="39"/>
      <c r="AD603" s="39"/>
      <c r="AE603" s="39"/>
      <c r="AT603" s="18" t="s">
        <v>190</v>
      </c>
      <c r="AU603" s="18" t="s">
        <v>85</v>
      </c>
    </row>
    <row r="604" s="2" customFormat="1" ht="37.8" customHeight="1">
      <c r="A604" s="39"/>
      <c r="B604" s="40"/>
      <c r="C604" s="245" t="s">
        <v>1161</v>
      </c>
      <c r="D604" s="245" t="s">
        <v>191</v>
      </c>
      <c r="E604" s="246" t="s">
        <v>1686</v>
      </c>
      <c r="F604" s="247" t="s">
        <v>1687</v>
      </c>
      <c r="G604" s="248" t="s">
        <v>734</v>
      </c>
      <c r="H604" s="249">
        <v>64.5</v>
      </c>
      <c r="I604" s="250"/>
      <c r="J604" s="251">
        <f>ROUND(I604*H604,2)</f>
        <v>0</v>
      </c>
      <c r="K604" s="247" t="s">
        <v>1</v>
      </c>
      <c r="L604" s="45"/>
      <c r="M604" s="252" t="s">
        <v>1</v>
      </c>
      <c r="N604" s="253" t="s">
        <v>41</v>
      </c>
      <c r="O604" s="92"/>
      <c r="P604" s="236">
        <f>O604*H604</f>
        <v>0</v>
      </c>
      <c r="Q604" s="236">
        <v>0</v>
      </c>
      <c r="R604" s="236">
        <f>Q604*H604</f>
        <v>0</v>
      </c>
      <c r="S604" s="236">
        <v>0.050000000000000003</v>
      </c>
      <c r="T604" s="237">
        <f>S604*H604</f>
        <v>3.2250000000000001</v>
      </c>
      <c r="U604" s="39"/>
      <c r="V604" s="39"/>
      <c r="W604" s="39"/>
      <c r="X604" s="39"/>
      <c r="Y604" s="39"/>
      <c r="Z604" s="39"/>
      <c r="AA604" s="39"/>
      <c r="AB604" s="39"/>
      <c r="AC604" s="39"/>
      <c r="AD604" s="39"/>
      <c r="AE604" s="39"/>
      <c r="AR604" s="238" t="s">
        <v>200</v>
      </c>
      <c r="AT604" s="238" t="s">
        <v>191</v>
      </c>
      <c r="AU604" s="238" t="s">
        <v>85</v>
      </c>
      <c r="AY604" s="18" t="s">
        <v>181</v>
      </c>
      <c r="BE604" s="239">
        <f>IF(N604="základní",J604,0)</f>
        <v>0</v>
      </c>
      <c r="BF604" s="239">
        <f>IF(N604="snížená",J604,0)</f>
        <v>0</v>
      </c>
      <c r="BG604" s="239">
        <f>IF(N604="zákl. přenesená",J604,0)</f>
        <v>0</v>
      </c>
      <c r="BH604" s="239">
        <f>IF(N604="sníž. přenesená",J604,0)</f>
        <v>0</v>
      </c>
      <c r="BI604" s="239">
        <f>IF(N604="nulová",J604,0)</f>
        <v>0</v>
      </c>
      <c r="BJ604" s="18" t="s">
        <v>83</v>
      </c>
      <c r="BK604" s="239">
        <f>ROUND(I604*H604,2)</f>
        <v>0</v>
      </c>
      <c r="BL604" s="18" t="s">
        <v>200</v>
      </c>
      <c r="BM604" s="238" t="s">
        <v>1688</v>
      </c>
    </row>
    <row r="605" s="2" customFormat="1">
      <c r="A605" s="39"/>
      <c r="B605" s="40"/>
      <c r="C605" s="41"/>
      <c r="D605" s="240" t="s">
        <v>190</v>
      </c>
      <c r="E605" s="41"/>
      <c r="F605" s="241" t="s">
        <v>1687</v>
      </c>
      <c r="G605" s="41"/>
      <c r="H605" s="41"/>
      <c r="I605" s="242"/>
      <c r="J605" s="41"/>
      <c r="K605" s="41"/>
      <c r="L605" s="45"/>
      <c r="M605" s="243"/>
      <c r="N605" s="244"/>
      <c r="O605" s="92"/>
      <c r="P605" s="92"/>
      <c r="Q605" s="92"/>
      <c r="R605" s="92"/>
      <c r="S605" s="92"/>
      <c r="T605" s="93"/>
      <c r="U605" s="39"/>
      <c r="V605" s="39"/>
      <c r="W605" s="39"/>
      <c r="X605" s="39"/>
      <c r="Y605" s="39"/>
      <c r="Z605" s="39"/>
      <c r="AA605" s="39"/>
      <c r="AB605" s="39"/>
      <c r="AC605" s="39"/>
      <c r="AD605" s="39"/>
      <c r="AE605" s="39"/>
      <c r="AT605" s="18" t="s">
        <v>190</v>
      </c>
      <c r="AU605" s="18" t="s">
        <v>85</v>
      </c>
    </row>
    <row r="606" s="13" customFormat="1">
      <c r="A606" s="13"/>
      <c r="B606" s="262"/>
      <c r="C606" s="263"/>
      <c r="D606" s="240" t="s">
        <v>1205</v>
      </c>
      <c r="E606" s="264" t="s">
        <v>1</v>
      </c>
      <c r="F606" s="265" t="s">
        <v>1689</v>
      </c>
      <c r="G606" s="263"/>
      <c r="H606" s="266">
        <v>20</v>
      </c>
      <c r="I606" s="267"/>
      <c r="J606" s="263"/>
      <c r="K606" s="263"/>
      <c r="L606" s="268"/>
      <c r="M606" s="269"/>
      <c r="N606" s="270"/>
      <c r="O606" s="270"/>
      <c r="P606" s="270"/>
      <c r="Q606" s="270"/>
      <c r="R606" s="270"/>
      <c r="S606" s="270"/>
      <c r="T606" s="271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T606" s="272" t="s">
        <v>1205</v>
      </c>
      <c r="AU606" s="272" t="s">
        <v>85</v>
      </c>
      <c r="AV606" s="13" t="s">
        <v>85</v>
      </c>
      <c r="AW606" s="13" t="s">
        <v>33</v>
      </c>
      <c r="AX606" s="13" t="s">
        <v>76</v>
      </c>
      <c r="AY606" s="272" t="s">
        <v>181</v>
      </c>
    </row>
    <row r="607" s="13" customFormat="1">
      <c r="A607" s="13"/>
      <c r="B607" s="262"/>
      <c r="C607" s="263"/>
      <c r="D607" s="240" t="s">
        <v>1205</v>
      </c>
      <c r="E607" s="264" t="s">
        <v>1</v>
      </c>
      <c r="F607" s="265" t="s">
        <v>1690</v>
      </c>
      <c r="G607" s="263"/>
      <c r="H607" s="266">
        <v>12</v>
      </c>
      <c r="I607" s="267"/>
      <c r="J607" s="263"/>
      <c r="K607" s="263"/>
      <c r="L607" s="268"/>
      <c r="M607" s="269"/>
      <c r="N607" s="270"/>
      <c r="O607" s="270"/>
      <c r="P607" s="270"/>
      <c r="Q607" s="270"/>
      <c r="R607" s="270"/>
      <c r="S607" s="270"/>
      <c r="T607" s="271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272" t="s">
        <v>1205</v>
      </c>
      <c r="AU607" s="272" t="s">
        <v>85</v>
      </c>
      <c r="AV607" s="13" t="s">
        <v>85</v>
      </c>
      <c r="AW607" s="13" t="s">
        <v>33</v>
      </c>
      <c r="AX607" s="13" t="s">
        <v>76</v>
      </c>
      <c r="AY607" s="272" t="s">
        <v>181</v>
      </c>
    </row>
    <row r="608" s="13" customFormat="1">
      <c r="A608" s="13"/>
      <c r="B608" s="262"/>
      <c r="C608" s="263"/>
      <c r="D608" s="240" t="s">
        <v>1205</v>
      </c>
      <c r="E608" s="264" t="s">
        <v>1</v>
      </c>
      <c r="F608" s="265" t="s">
        <v>1691</v>
      </c>
      <c r="G608" s="263"/>
      <c r="H608" s="266">
        <v>19</v>
      </c>
      <c r="I608" s="267"/>
      <c r="J608" s="263"/>
      <c r="K608" s="263"/>
      <c r="L608" s="268"/>
      <c r="M608" s="269"/>
      <c r="N608" s="270"/>
      <c r="O608" s="270"/>
      <c r="P608" s="270"/>
      <c r="Q608" s="270"/>
      <c r="R608" s="270"/>
      <c r="S608" s="270"/>
      <c r="T608" s="271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T608" s="272" t="s">
        <v>1205</v>
      </c>
      <c r="AU608" s="272" t="s">
        <v>85</v>
      </c>
      <c r="AV608" s="13" t="s">
        <v>85</v>
      </c>
      <c r="AW608" s="13" t="s">
        <v>33</v>
      </c>
      <c r="AX608" s="13" t="s">
        <v>76</v>
      </c>
      <c r="AY608" s="272" t="s">
        <v>181</v>
      </c>
    </row>
    <row r="609" s="13" customFormat="1">
      <c r="A609" s="13"/>
      <c r="B609" s="262"/>
      <c r="C609" s="263"/>
      <c r="D609" s="240" t="s">
        <v>1205</v>
      </c>
      <c r="E609" s="264" t="s">
        <v>1</v>
      </c>
      <c r="F609" s="265" t="s">
        <v>1692</v>
      </c>
      <c r="G609" s="263"/>
      <c r="H609" s="266">
        <v>13.5</v>
      </c>
      <c r="I609" s="267"/>
      <c r="J609" s="263"/>
      <c r="K609" s="263"/>
      <c r="L609" s="268"/>
      <c r="M609" s="269"/>
      <c r="N609" s="270"/>
      <c r="O609" s="270"/>
      <c r="P609" s="270"/>
      <c r="Q609" s="270"/>
      <c r="R609" s="270"/>
      <c r="S609" s="270"/>
      <c r="T609" s="271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T609" s="272" t="s">
        <v>1205</v>
      </c>
      <c r="AU609" s="272" t="s">
        <v>85</v>
      </c>
      <c r="AV609" s="13" t="s">
        <v>85</v>
      </c>
      <c r="AW609" s="13" t="s">
        <v>33</v>
      </c>
      <c r="AX609" s="13" t="s">
        <v>76</v>
      </c>
      <c r="AY609" s="272" t="s">
        <v>181</v>
      </c>
    </row>
    <row r="610" s="15" customFormat="1">
      <c r="A610" s="15"/>
      <c r="B610" s="283"/>
      <c r="C610" s="284"/>
      <c r="D610" s="240" t="s">
        <v>1205</v>
      </c>
      <c r="E610" s="285" t="s">
        <v>1</v>
      </c>
      <c r="F610" s="286" t="s">
        <v>1219</v>
      </c>
      <c r="G610" s="284"/>
      <c r="H610" s="287">
        <v>64.5</v>
      </c>
      <c r="I610" s="288"/>
      <c r="J610" s="284"/>
      <c r="K610" s="284"/>
      <c r="L610" s="289"/>
      <c r="M610" s="290"/>
      <c r="N610" s="291"/>
      <c r="O610" s="291"/>
      <c r="P610" s="291"/>
      <c r="Q610" s="291"/>
      <c r="R610" s="291"/>
      <c r="S610" s="291"/>
      <c r="T610" s="292"/>
      <c r="U610" s="15"/>
      <c r="V610" s="15"/>
      <c r="W610" s="15"/>
      <c r="X610" s="15"/>
      <c r="Y610" s="15"/>
      <c r="Z610" s="15"/>
      <c r="AA610" s="15"/>
      <c r="AB610" s="15"/>
      <c r="AC610" s="15"/>
      <c r="AD610" s="15"/>
      <c r="AE610" s="15"/>
      <c r="AT610" s="293" t="s">
        <v>1205</v>
      </c>
      <c r="AU610" s="293" t="s">
        <v>85</v>
      </c>
      <c r="AV610" s="15" t="s">
        <v>200</v>
      </c>
      <c r="AW610" s="15" t="s">
        <v>33</v>
      </c>
      <c r="AX610" s="15" t="s">
        <v>83</v>
      </c>
      <c r="AY610" s="293" t="s">
        <v>181</v>
      </c>
    </row>
    <row r="611" s="2" customFormat="1" ht="37.8" customHeight="1">
      <c r="A611" s="39"/>
      <c r="B611" s="40"/>
      <c r="C611" s="245" t="s">
        <v>982</v>
      </c>
      <c r="D611" s="245" t="s">
        <v>191</v>
      </c>
      <c r="E611" s="246" t="s">
        <v>1693</v>
      </c>
      <c r="F611" s="247" t="s">
        <v>1694</v>
      </c>
      <c r="G611" s="248" t="s">
        <v>734</v>
      </c>
      <c r="H611" s="249">
        <v>331.80000000000001</v>
      </c>
      <c r="I611" s="250"/>
      <c r="J611" s="251">
        <f>ROUND(I611*H611,2)</f>
        <v>0</v>
      </c>
      <c r="K611" s="247" t="s">
        <v>1</v>
      </c>
      <c r="L611" s="45"/>
      <c r="M611" s="252" t="s">
        <v>1</v>
      </c>
      <c r="N611" s="253" t="s">
        <v>41</v>
      </c>
      <c r="O611" s="92"/>
      <c r="P611" s="236">
        <f>O611*H611</f>
        <v>0</v>
      </c>
      <c r="Q611" s="236">
        <v>0</v>
      </c>
      <c r="R611" s="236">
        <f>Q611*H611</f>
        <v>0</v>
      </c>
      <c r="S611" s="236">
        <v>0.02</v>
      </c>
      <c r="T611" s="237">
        <f>S611*H611</f>
        <v>6.6360000000000001</v>
      </c>
      <c r="U611" s="39"/>
      <c r="V611" s="39"/>
      <c r="W611" s="39"/>
      <c r="X611" s="39"/>
      <c r="Y611" s="39"/>
      <c r="Z611" s="39"/>
      <c r="AA611" s="39"/>
      <c r="AB611" s="39"/>
      <c r="AC611" s="39"/>
      <c r="AD611" s="39"/>
      <c r="AE611" s="39"/>
      <c r="AR611" s="238" t="s">
        <v>200</v>
      </c>
      <c r="AT611" s="238" t="s">
        <v>191</v>
      </c>
      <c r="AU611" s="238" t="s">
        <v>85</v>
      </c>
      <c r="AY611" s="18" t="s">
        <v>181</v>
      </c>
      <c r="BE611" s="239">
        <f>IF(N611="základní",J611,0)</f>
        <v>0</v>
      </c>
      <c r="BF611" s="239">
        <f>IF(N611="snížená",J611,0)</f>
        <v>0</v>
      </c>
      <c r="BG611" s="239">
        <f>IF(N611="zákl. přenesená",J611,0)</f>
        <v>0</v>
      </c>
      <c r="BH611" s="239">
        <f>IF(N611="sníž. přenesená",J611,0)</f>
        <v>0</v>
      </c>
      <c r="BI611" s="239">
        <f>IF(N611="nulová",J611,0)</f>
        <v>0</v>
      </c>
      <c r="BJ611" s="18" t="s">
        <v>83</v>
      </c>
      <c r="BK611" s="239">
        <f>ROUND(I611*H611,2)</f>
        <v>0</v>
      </c>
      <c r="BL611" s="18" t="s">
        <v>200</v>
      </c>
      <c r="BM611" s="238" t="s">
        <v>1695</v>
      </c>
    </row>
    <row r="612" s="2" customFormat="1">
      <c r="A612" s="39"/>
      <c r="B612" s="40"/>
      <c r="C612" s="41"/>
      <c r="D612" s="240" t="s">
        <v>190</v>
      </c>
      <c r="E612" s="41"/>
      <c r="F612" s="241" t="s">
        <v>1694</v>
      </c>
      <c r="G612" s="41"/>
      <c r="H612" s="41"/>
      <c r="I612" s="242"/>
      <c r="J612" s="41"/>
      <c r="K612" s="41"/>
      <c r="L612" s="45"/>
      <c r="M612" s="243"/>
      <c r="N612" s="244"/>
      <c r="O612" s="92"/>
      <c r="P612" s="92"/>
      <c r="Q612" s="92"/>
      <c r="R612" s="92"/>
      <c r="S612" s="92"/>
      <c r="T612" s="93"/>
      <c r="U612" s="39"/>
      <c r="V612" s="39"/>
      <c r="W612" s="39"/>
      <c r="X612" s="39"/>
      <c r="Y612" s="39"/>
      <c r="Z612" s="39"/>
      <c r="AA612" s="39"/>
      <c r="AB612" s="39"/>
      <c r="AC612" s="39"/>
      <c r="AD612" s="39"/>
      <c r="AE612" s="39"/>
      <c r="AT612" s="18" t="s">
        <v>190</v>
      </c>
      <c r="AU612" s="18" t="s">
        <v>85</v>
      </c>
    </row>
    <row r="613" s="13" customFormat="1">
      <c r="A613" s="13"/>
      <c r="B613" s="262"/>
      <c r="C613" s="263"/>
      <c r="D613" s="240" t="s">
        <v>1205</v>
      </c>
      <c r="E613" s="264" t="s">
        <v>1</v>
      </c>
      <c r="F613" s="265" t="s">
        <v>1450</v>
      </c>
      <c r="G613" s="263"/>
      <c r="H613" s="266">
        <v>177.30000000000001</v>
      </c>
      <c r="I613" s="267"/>
      <c r="J613" s="263"/>
      <c r="K613" s="263"/>
      <c r="L613" s="268"/>
      <c r="M613" s="269"/>
      <c r="N613" s="270"/>
      <c r="O613" s="270"/>
      <c r="P613" s="270"/>
      <c r="Q613" s="270"/>
      <c r="R613" s="270"/>
      <c r="S613" s="270"/>
      <c r="T613" s="271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72" t="s">
        <v>1205</v>
      </c>
      <c r="AU613" s="272" t="s">
        <v>85</v>
      </c>
      <c r="AV613" s="13" t="s">
        <v>85</v>
      </c>
      <c r="AW613" s="13" t="s">
        <v>33</v>
      </c>
      <c r="AX613" s="13" t="s">
        <v>76</v>
      </c>
      <c r="AY613" s="272" t="s">
        <v>181</v>
      </c>
    </row>
    <row r="614" s="13" customFormat="1">
      <c r="A614" s="13"/>
      <c r="B614" s="262"/>
      <c r="C614" s="263"/>
      <c r="D614" s="240" t="s">
        <v>1205</v>
      </c>
      <c r="E614" s="264" t="s">
        <v>1</v>
      </c>
      <c r="F614" s="265" t="s">
        <v>1451</v>
      </c>
      <c r="G614" s="263"/>
      <c r="H614" s="266">
        <v>154.5</v>
      </c>
      <c r="I614" s="267"/>
      <c r="J614" s="263"/>
      <c r="K614" s="263"/>
      <c r="L614" s="268"/>
      <c r="M614" s="269"/>
      <c r="N614" s="270"/>
      <c r="O614" s="270"/>
      <c r="P614" s="270"/>
      <c r="Q614" s="270"/>
      <c r="R614" s="270"/>
      <c r="S614" s="270"/>
      <c r="T614" s="271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T614" s="272" t="s">
        <v>1205</v>
      </c>
      <c r="AU614" s="272" t="s">
        <v>85</v>
      </c>
      <c r="AV614" s="13" t="s">
        <v>85</v>
      </c>
      <c r="AW614" s="13" t="s">
        <v>33</v>
      </c>
      <c r="AX614" s="13" t="s">
        <v>76</v>
      </c>
      <c r="AY614" s="272" t="s">
        <v>181</v>
      </c>
    </row>
    <row r="615" s="15" customFormat="1">
      <c r="A615" s="15"/>
      <c r="B615" s="283"/>
      <c r="C615" s="284"/>
      <c r="D615" s="240" t="s">
        <v>1205</v>
      </c>
      <c r="E615" s="285" t="s">
        <v>1</v>
      </c>
      <c r="F615" s="286" t="s">
        <v>1219</v>
      </c>
      <c r="G615" s="284"/>
      <c r="H615" s="287">
        <v>331.80000000000001</v>
      </c>
      <c r="I615" s="288"/>
      <c r="J615" s="284"/>
      <c r="K615" s="284"/>
      <c r="L615" s="289"/>
      <c r="M615" s="290"/>
      <c r="N615" s="291"/>
      <c r="O615" s="291"/>
      <c r="P615" s="291"/>
      <c r="Q615" s="291"/>
      <c r="R615" s="291"/>
      <c r="S615" s="291"/>
      <c r="T615" s="292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T615" s="293" t="s">
        <v>1205</v>
      </c>
      <c r="AU615" s="293" t="s">
        <v>85</v>
      </c>
      <c r="AV615" s="15" t="s">
        <v>200</v>
      </c>
      <c r="AW615" s="15" t="s">
        <v>33</v>
      </c>
      <c r="AX615" s="15" t="s">
        <v>83</v>
      </c>
      <c r="AY615" s="293" t="s">
        <v>181</v>
      </c>
    </row>
    <row r="616" s="2" customFormat="1" ht="37.8" customHeight="1">
      <c r="A616" s="39"/>
      <c r="B616" s="40"/>
      <c r="C616" s="245" t="s">
        <v>1169</v>
      </c>
      <c r="D616" s="245" t="s">
        <v>191</v>
      </c>
      <c r="E616" s="246" t="s">
        <v>1696</v>
      </c>
      <c r="F616" s="247" t="s">
        <v>1697</v>
      </c>
      <c r="G616" s="248" t="s">
        <v>734</v>
      </c>
      <c r="H616" s="249">
        <v>45</v>
      </c>
      <c r="I616" s="250"/>
      <c r="J616" s="251">
        <f>ROUND(I616*H616,2)</f>
        <v>0</v>
      </c>
      <c r="K616" s="247" t="s">
        <v>1</v>
      </c>
      <c r="L616" s="45"/>
      <c r="M616" s="252" t="s">
        <v>1</v>
      </c>
      <c r="N616" s="253" t="s">
        <v>41</v>
      </c>
      <c r="O616" s="92"/>
      <c r="P616" s="236">
        <f>O616*H616</f>
        <v>0</v>
      </c>
      <c r="Q616" s="236">
        <v>0</v>
      </c>
      <c r="R616" s="236">
        <f>Q616*H616</f>
        <v>0</v>
      </c>
      <c r="S616" s="236">
        <v>0.045999999999999999</v>
      </c>
      <c r="T616" s="237">
        <f>S616*H616</f>
        <v>2.0699999999999998</v>
      </c>
      <c r="U616" s="39"/>
      <c r="V616" s="39"/>
      <c r="W616" s="39"/>
      <c r="X616" s="39"/>
      <c r="Y616" s="39"/>
      <c r="Z616" s="39"/>
      <c r="AA616" s="39"/>
      <c r="AB616" s="39"/>
      <c r="AC616" s="39"/>
      <c r="AD616" s="39"/>
      <c r="AE616" s="39"/>
      <c r="AR616" s="238" t="s">
        <v>200</v>
      </c>
      <c r="AT616" s="238" t="s">
        <v>191</v>
      </c>
      <c r="AU616" s="238" t="s">
        <v>85</v>
      </c>
      <c r="AY616" s="18" t="s">
        <v>181</v>
      </c>
      <c r="BE616" s="239">
        <f>IF(N616="základní",J616,0)</f>
        <v>0</v>
      </c>
      <c r="BF616" s="239">
        <f>IF(N616="snížená",J616,0)</f>
        <v>0</v>
      </c>
      <c r="BG616" s="239">
        <f>IF(N616="zákl. přenesená",J616,0)</f>
        <v>0</v>
      </c>
      <c r="BH616" s="239">
        <f>IF(N616="sníž. přenesená",J616,0)</f>
        <v>0</v>
      </c>
      <c r="BI616" s="239">
        <f>IF(N616="nulová",J616,0)</f>
        <v>0</v>
      </c>
      <c r="BJ616" s="18" t="s">
        <v>83</v>
      </c>
      <c r="BK616" s="239">
        <f>ROUND(I616*H616,2)</f>
        <v>0</v>
      </c>
      <c r="BL616" s="18" t="s">
        <v>200</v>
      </c>
      <c r="BM616" s="238" t="s">
        <v>1698</v>
      </c>
    </row>
    <row r="617" s="2" customFormat="1">
      <c r="A617" s="39"/>
      <c r="B617" s="40"/>
      <c r="C617" s="41"/>
      <c r="D617" s="240" t="s">
        <v>190</v>
      </c>
      <c r="E617" s="41"/>
      <c r="F617" s="241" t="s">
        <v>1697</v>
      </c>
      <c r="G617" s="41"/>
      <c r="H617" s="41"/>
      <c r="I617" s="242"/>
      <c r="J617" s="41"/>
      <c r="K617" s="41"/>
      <c r="L617" s="45"/>
      <c r="M617" s="243"/>
      <c r="N617" s="244"/>
      <c r="O617" s="92"/>
      <c r="P617" s="92"/>
      <c r="Q617" s="92"/>
      <c r="R617" s="92"/>
      <c r="S617" s="92"/>
      <c r="T617" s="93"/>
      <c r="U617" s="39"/>
      <c r="V617" s="39"/>
      <c r="W617" s="39"/>
      <c r="X617" s="39"/>
      <c r="Y617" s="39"/>
      <c r="Z617" s="39"/>
      <c r="AA617" s="39"/>
      <c r="AB617" s="39"/>
      <c r="AC617" s="39"/>
      <c r="AD617" s="39"/>
      <c r="AE617" s="39"/>
      <c r="AT617" s="18" t="s">
        <v>190</v>
      </c>
      <c r="AU617" s="18" t="s">
        <v>85</v>
      </c>
    </row>
    <row r="618" s="13" customFormat="1">
      <c r="A618" s="13"/>
      <c r="B618" s="262"/>
      <c r="C618" s="263"/>
      <c r="D618" s="240" t="s">
        <v>1205</v>
      </c>
      <c r="E618" s="264" t="s">
        <v>1</v>
      </c>
      <c r="F618" s="265" t="s">
        <v>1699</v>
      </c>
      <c r="G618" s="263"/>
      <c r="H618" s="266">
        <v>45</v>
      </c>
      <c r="I618" s="267"/>
      <c r="J618" s="263"/>
      <c r="K618" s="263"/>
      <c r="L618" s="268"/>
      <c r="M618" s="269"/>
      <c r="N618" s="270"/>
      <c r="O618" s="270"/>
      <c r="P618" s="270"/>
      <c r="Q618" s="270"/>
      <c r="R618" s="270"/>
      <c r="S618" s="270"/>
      <c r="T618" s="271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T618" s="272" t="s">
        <v>1205</v>
      </c>
      <c r="AU618" s="272" t="s">
        <v>85</v>
      </c>
      <c r="AV618" s="13" t="s">
        <v>85</v>
      </c>
      <c r="AW618" s="13" t="s">
        <v>33</v>
      </c>
      <c r="AX618" s="13" t="s">
        <v>83</v>
      </c>
      <c r="AY618" s="272" t="s">
        <v>181</v>
      </c>
    </row>
    <row r="619" s="2" customFormat="1" ht="37.8" customHeight="1">
      <c r="A619" s="39"/>
      <c r="B619" s="40"/>
      <c r="C619" s="245" t="s">
        <v>985</v>
      </c>
      <c r="D619" s="245" t="s">
        <v>191</v>
      </c>
      <c r="E619" s="246" t="s">
        <v>1700</v>
      </c>
      <c r="F619" s="247" t="s">
        <v>1701</v>
      </c>
      <c r="G619" s="248" t="s">
        <v>734</v>
      </c>
      <c r="H619" s="249">
        <v>100</v>
      </c>
      <c r="I619" s="250"/>
      <c r="J619" s="251">
        <f>ROUND(I619*H619,2)</f>
        <v>0</v>
      </c>
      <c r="K619" s="247" t="s">
        <v>1</v>
      </c>
      <c r="L619" s="45"/>
      <c r="M619" s="252" t="s">
        <v>1</v>
      </c>
      <c r="N619" s="253" t="s">
        <v>41</v>
      </c>
      <c r="O619" s="92"/>
      <c r="P619" s="236">
        <f>O619*H619</f>
        <v>0</v>
      </c>
      <c r="Q619" s="236">
        <v>0</v>
      </c>
      <c r="R619" s="236">
        <f>Q619*H619</f>
        <v>0</v>
      </c>
      <c r="S619" s="236">
        <v>0</v>
      </c>
      <c r="T619" s="237">
        <f>S619*H619</f>
        <v>0</v>
      </c>
      <c r="U619" s="39"/>
      <c r="V619" s="39"/>
      <c r="W619" s="39"/>
      <c r="X619" s="39"/>
      <c r="Y619" s="39"/>
      <c r="Z619" s="39"/>
      <c r="AA619" s="39"/>
      <c r="AB619" s="39"/>
      <c r="AC619" s="39"/>
      <c r="AD619" s="39"/>
      <c r="AE619" s="39"/>
      <c r="AR619" s="238" t="s">
        <v>200</v>
      </c>
      <c r="AT619" s="238" t="s">
        <v>191</v>
      </c>
      <c r="AU619" s="238" t="s">
        <v>85</v>
      </c>
      <c r="AY619" s="18" t="s">
        <v>181</v>
      </c>
      <c r="BE619" s="239">
        <f>IF(N619="základní",J619,0)</f>
        <v>0</v>
      </c>
      <c r="BF619" s="239">
        <f>IF(N619="snížená",J619,0)</f>
        <v>0</v>
      </c>
      <c r="BG619" s="239">
        <f>IF(N619="zákl. přenesená",J619,0)</f>
        <v>0</v>
      </c>
      <c r="BH619" s="239">
        <f>IF(N619="sníž. přenesená",J619,0)</f>
        <v>0</v>
      </c>
      <c r="BI619" s="239">
        <f>IF(N619="nulová",J619,0)</f>
        <v>0</v>
      </c>
      <c r="BJ619" s="18" t="s">
        <v>83</v>
      </c>
      <c r="BK619" s="239">
        <f>ROUND(I619*H619,2)</f>
        <v>0</v>
      </c>
      <c r="BL619" s="18" t="s">
        <v>200</v>
      </c>
      <c r="BM619" s="238" t="s">
        <v>1702</v>
      </c>
    </row>
    <row r="620" s="2" customFormat="1">
      <c r="A620" s="39"/>
      <c r="B620" s="40"/>
      <c r="C620" s="41"/>
      <c r="D620" s="240" t="s">
        <v>190</v>
      </c>
      <c r="E620" s="41"/>
      <c r="F620" s="241" t="s">
        <v>1701</v>
      </c>
      <c r="G620" s="41"/>
      <c r="H620" s="41"/>
      <c r="I620" s="242"/>
      <c r="J620" s="41"/>
      <c r="K620" s="41"/>
      <c r="L620" s="45"/>
      <c r="M620" s="243"/>
      <c r="N620" s="244"/>
      <c r="O620" s="92"/>
      <c r="P620" s="92"/>
      <c r="Q620" s="92"/>
      <c r="R620" s="92"/>
      <c r="S620" s="92"/>
      <c r="T620" s="93"/>
      <c r="U620" s="39"/>
      <c r="V620" s="39"/>
      <c r="W620" s="39"/>
      <c r="X620" s="39"/>
      <c r="Y620" s="39"/>
      <c r="Z620" s="39"/>
      <c r="AA620" s="39"/>
      <c r="AB620" s="39"/>
      <c r="AC620" s="39"/>
      <c r="AD620" s="39"/>
      <c r="AE620" s="39"/>
      <c r="AT620" s="18" t="s">
        <v>190</v>
      </c>
      <c r="AU620" s="18" t="s">
        <v>85</v>
      </c>
    </row>
    <row r="621" s="12" customFormat="1" ht="22.8" customHeight="1">
      <c r="A621" s="12"/>
      <c r="B621" s="212"/>
      <c r="C621" s="213"/>
      <c r="D621" s="214" t="s">
        <v>75</v>
      </c>
      <c r="E621" s="254" t="s">
        <v>1703</v>
      </c>
      <c r="F621" s="254" t="s">
        <v>1704</v>
      </c>
      <c r="G621" s="213"/>
      <c r="H621" s="213"/>
      <c r="I621" s="216"/>
      <c r="J621" s="255">
        <f>BK621</f>
        <v>0</v>
      </c>
      <c r="K621" s="213"/>
      <c r="L621" s="218"/>
      <c r="M621" s="219"/>
      <c r="N621" s="220"/>
      <c r="O621" s="220"/>
      <c r="P621" s="221">
        <f>SUM(P622:P642)</f>
        <v>0</v>
      </c>
      <c r="Q621" s="220"/>
      <c r="R621" s="221">
        <f>SUM(R622:R642)</f>
        <v>0</v>
      </c>
      <c r="S621" s="220"/>
      <c r="T621" s="222">
        <f>SUM(T622:T642)</f>
        <v>0</v>
      </c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R621" s="223" t="s">
        <v>83</v>
      </c>
      <c r="AT621" s="224" t="s">
        <v>75</v>
      </c>
      <c r="AU621" s="224" t="s">
        <v>83</v>
      </c>
      <c r="AY621" s="223" t="s">
        <v>181</v>
      </c>
      <c r="BK621" s="225">
        <f>SUM(BK622:BK642)</f>
        <v>0</v>
      </c>
    </row>
    <row r="622" s="2" customFormat="1" ht="33" customHeight="1">
      <c r="A622" s="39"/>
      <c r="B622" s="40"/>
      <c r="C622" s="245" t="s">
        <v>1705</v>
      </c>
      <c r="D622" s="245" t="s">
        <v>191</v>
      </c>
      <c r="E622" s="246" t="s">
        <v>1706</v>
      </c>
      <c r="F622" s="247" t="s">
        <v>1707</v>
      </c>
      <c r="G622" s="248" t="s">
        <v>868</v>
      </c>
      <c r="H622" s="249">
        <v>187.34200000000001</v>
      </c>
      <c r="I622" s="250"/>
      <c r="J622" s="251">
        <f>ROUND(I622*H622,2)</f>
        <v>0</v>
      </c>
      <c r="K622" s="247" t="s">
        <v>1</v>
      </c>
      <c r="L622" s="45"/>
      <c r="M622" s="252" t="s">
        <v>1</v>
      </c>
      <c r="N622" s="253" t="s">
        <v>41</v>
      </c>
      <c r="O622" s="92"/>
      <c r="P622" s="236">
        <f>O622*H622</f>
        <v>0</v>
      </c>
      <c r="Q622" s="236">
        <v>0</v>
      </c>
      <c r="R622" s="236">
        <f>Q622*H622</f>
        <v>0</v>
      </c>
      <c r="S622" s="236">
        <v>0</v>
      </c>
      <c r="T622" s="237">
        <f>S622*H622</f>
        <v>0</v>
      </c>
      <c r="U622" s="39"/>
      <c r="V622" s="39"/>
      <c r="W622" s="39"/>
      <c r="X622" s="39"/>
      <c r="Y622" s="39"/>
      <c r="Z622" s="39"/>
      <c r="AA622" s="39"/>
      <c r="AB622" s="39"/>
      <c r="AC622" s="39"/>
      <c r="AD622" s="39"/>
      <c r="AE622" s="39"/>
      <c r="AR622" s="238" t="s">
        <v>200</v>
      </c>
      <c r="AT622" s="238" t="s">
        <v>191</v>
      </c>
      <c r="AU622" s="238" t="s">
        <v>85</v>
      </c>
      <c r="AY622" s="18" t="s">
        <v>181</v>
      </c>
      <c r="BE622" s="239">
        <f>IF(N622="základní",J622,0)</f>
        <v>0</v>
      </c>
      <c r="BF622" s="239">
        <f>IF(N622="snížená",J622,0)</f>
        <v>0</v>
      </c>
      <c r="BG622" s="239">
        <f>IF(N622="zákl. přenesená",J622,0)</f>
        <v>0</v>
      </c>
      <c r="BH622" s="239">
        <f>IF(N622="sníž. přenesená",J622,0)</f>
        <v>0</v>
      </c>
      <c r="BI622" s="239">
        <f>IF(N622="nulová",J622,0)</f>
        <v>0</v>
      </c>
      <c r="BJ622" s="18" t="s">
        <v>83</v>
      </c>
      <c r="BK622" s="239">
        <f>ROUND(I622*H622,2)</f>
        <v>0</v>
      </c>
      <c r="BL622" s="18" t="s">
        <v>200</v>
      </c>
      <c r="BM622" s="238" t="s">
        <v>1708</v>
      </c>
    </row>
    <row r="623" s="2" customFormat="1">
      <c r="A623" s="39"/>
      <c r="B623" s="40"/>
      <c r="C623" s="41"/>
      <c r="D623" s="240" t="s">
        <v>190</v>
      </c>
      <c r="E623" s="41"/>
      <c r="F623" s="241" t="s">
        <v>1707</v>
      </c>
      <c r="G623" s="41"/>
      <c r="H623" s="41"/>
      <c r="I623" s="242"/>
      <c r="J623" s="41"/>
      <c r="K623" s="41"/>
      <c r="L623" s="45"/>
      <c r="M623" s="243"/>
      <c r="N623" s="244"/>
      <c r="O623" s="92"/>
      <c r="P623" s="92"/>
      <c r="Q623" s="92"/>
      <c r="R623" s="92"/>
      <c r="S623" s="92"/>
      <c r="T623" s="93"/>
      <c r="U623" s="39"/>
      <c r="V623" s="39"/>
      <c r="W623" s="39"/>
      <c r="X623" s="39"/>
      <c r="Y623" s="39"/>
      <c r="Z623" s="39"/>
      <c r="AA623" s="39"/>
      <c r="AB623" s="39"/>
      <c r="AC623" s="39"/>
      <c r="AD623" s="39"/>
      <c r="AE623" s="39"/>
      <c r="AT623" s="18" t="s">
        <v>190</v>
      </c>
      <c r="AU623" s="18" t="s">
        <v>85</v>
      </c>
    </row>
    <row r="624" s="2" customFormat="1" ht="16.5" customHeight="1">
      <c r="A624" s="39"/>
      <c r="B624" s="40"/>
      <c r="C624" s="245" t="s">
        <v>988</v>
      </c>
      <c r="D624" s="245" t="s">
        <v>191</v>
      </c>
      <c r="E624" s="246" t="s">
        <v>1709</v>
      </c>
      <c r="F624" s="247" t="s">
        <v>1710</v>
      </c>
      <c r="G624" s="248" t="s">
        <v>217</v>
      </c>
      <c r="H624" s="249">
        <v>6</v>
      </c>
      <c r="I624" s="250"/>
      <c r="J624" s="251">
        <f>ROUND(I624*H624,2)</f>
        <v>0</v>
      </c>
      <c r="K624" s="247" t="s">
        <v>1</v>
      </c>
      <c r="L624" s="45"/>
      <c r="M624" s="252" t="s">
        <v>1</v>
      </c>
      <c r="N624" s="253" t="s">
        <v>41</v>
      </c>
      <c r="O624" s="92"/>
      <c r="P624" s="236">
        <f>O624*H624</f>
        <v>0</v>
      </c>
      <c r="Q624" s="236">
        <v>0</v>
      </c>
      <c r="R624" s="236">
        <f>Q624*H624</f>
        <v>0</v>
      </c>
      <c r="S624" s="236">
        <v>0</v>
      </c>
      <c r="T624" s="237">
        <f>S624*H624</f>
        <v>0</v>
      </c>
      <c r="U624" s="39"/>
      <c r="V624" s="39"/>
      <c r="W624" s="39"/>
      <c r="X624" s="39"/>
      <c r="Y624" s="39"/>
      <c r="Z624" s="39"/>
      <c r="AA624" s="39"/>
      <c r="AB624" s="39"/>
      <c r="AC624" s="39"/>
      <c r="AD624" s="39"/>
      <c r="AE624" s="39"/>
      <c r="AR624" s="238" t="s">
        <v>200</v>
      </c>
      <c r="AT624" s="238" t="s">
        <v>191</v>
      </c>
      <c r="AU624" s="238" t="s">
        <v>85</v>
      </c>
      <c r="AY624" s="18" t="s">
        <v>181</v>
      </c>
      <c r="BE624" s="239">
        <f>IF(N624="základní",J624,0)</f>
        <v>0</v>
      </c>
      <c r="BF624" s="239">
        <f>IF(N624="snížená",J624,0)</f>
        <v>0</v>
      </c>
      <c r="BG624" s="239">
        <f>IF(N624="zákl. přenesená",J624,0)</f>
        <v>0</v>
      </c>
      <c r="BH624" s="239">
        <f>IF(N624="sníž. přenesená",J624,0)</f>
        <v>0</v>
      </c>
      <c r="BI624" s="239">
        <f>IF(N624="nulová",J624,0)</f>
        <v>0</v>
      </c>
      <c r="BJ624" s="18" t="s">
        <v>83</v>
      </c>
      <c r="BK624" s="239">
        <f>ROUND(I624*H624,2)</f>
        <v>0</v>
      </c>
      <c r="BL624" s="18" t="s">
        <v>200</v>
      </c>
      <c r="BM624" s="238" t="s">
        <v>1711</v>
      </c>
    </row>
    <row r="625" s="2" customFormat="1">
      <c r="A625" s="39"/>
      <c r="B625" s="40"/>
      <c r="C625" s="41"/>
      <c r="D625" s="240" t="s">
        <v>190</v>
      </c>
      <c r="E625" s="41"/>
      <c r="F625" s="241" t="s">
        <v>1710</v>
      </c>
      <c r="G625" s="41"/>
      <c r="H625" s="41"/>
      <c r="I625" s="242"/>
      <c r="J625" s="41"/>
      <c r="K625" s="41"/>
      <c r="L625" s="45"/>
      <c r="M625" s="243"/>
      <c r="N625" s="244"/>
      <c r="O625" s="92"/>
      <c r="P625" s="92"/>
      <c r="Q625" s="92"/>
      <c r="R625" s="92"/>
      <c r="S625" s="92"/>
      <c r="T625" s="93"/>
      <c r="U625" s="39"/>
      <c r="V625" s="39"/>
      <c r="W625" s="39"/>
      <c r="X625" s="39"/>
      <c r="Y625" s="39"/>
      <c r="Z625" s="39"/>
      <c r="AA625" s="39"/>
      <c r="AB625" s="39"/>
      <c r="AC625" s="39"/>
      <c r="AD625" s="39"/>
      <c r="AE625" s="39"/>
      <c r="AT625" s="18" t="s">
        <v>190</v>
      </c>
      <c r="AU625" s="18" t="s">
        <v>85</v>
      </c>
    </row>
    <row r="626" s="2" customFormat="1" ht="24.15" customHeight="1">
      <c r="A626" s="39"/>
      <c r="B626" s="40"/>
      <c r="C626" s="245" t="s">
        <v>1712</v>
      </c>
      <c r="D626" s="245" t="s">
        <v>191</v>
      </c>
      <c r="E626" s="246" t="s">
        <v>1713</v>
      </c>
      <c r="F626" s="247" t="s">
        <v>1714</v>
      </c>
      <c r="G626" s="248" t="s">
        <v>217</v>
      </c>
      <c r="H626" s="249">
        <v>60</v>
      </c>
      <c r="I626" s="250"/>
      <c r="J626" s="251">
        <f>ROUND(I626*H626,2)</f>
        <v>0</v>
      </c>
      <c r="K626" s="247" t="s">
        <v>1</v>
      </c>
      <c r="L626" s="45"/>
      <c r="M626" s="252" t="s">
        <v>1</v>
      </c>
      <c r="N626" s="253" t="s">
        <v>41</v>
      </c>
      <c r="O626" s="92"/>
      <c r="P626" s="236">
        <f>O626*H626</f>
        <v>0</v>
      </c>
      <c r="Q626" s="236">
        <v>0</v>
      </c>
      <c r="R626" s="236">
        <f>Q626*H626</f>
        <v>0</v>
      </c>
      <c r="S626" s="236">
        <v>0</v>
      </c>
      <c r="T626" s="237">
        <f>S626*H626</f>
        <v>0</v>
      </c>
      <c r="U626" s="39"/>
      <c r="V626" s="39"/>
      <c r="W626" s="39"/>
      <c r="X626" s="39"/>
      <c r="Y626" s="39"/>
      <c r="Z626" s="39"/>
      <c r="AA626" s="39"/>
      <c r="AB626" s="39"/>
      <c r="AC626" s="39"/>
      <c r="AD626" s="39"/>
      <c r="AE626" s="39"/>
      <c r="AR626" s="238" t="s">
        <v>200</v>
      </c>
      <c r="AT626" s="238" t="s">
        <v>191</v>
      </c>
      <c r="AU626" s="238" t="s">
        <v>85</v>
      </c>
      <c r="AY626" s="18" t="s">
        <v>181</v>
      </c>
      <c r="BE626" s="239">
        <f>IF(N626="základní",J626,0)</f>
        <v>0</v>
      </c>
      <c r="BF626" s="239">
        <f>IF(N626="snížená",J626,0)</f>
        <v>0</v>
      </c>
      <c r="BG626" s="239">
        <f>IF(N626="zákl. přenesená",J626,0)</f>
        <v>0</v>
      </c>
      <c r="BH626" s="239">
        <f>IF(N626="sníž. přenesená",J626,0)</f>
        <v>0</v>
      </c>
      <c r="BI626" s="239">
        <f>IF(N626="nulová",J626,0)</f>
        <v>0</v>
      </c>
      <c r="BJ626" s="18" t="s">
        <v>83</v>
      </c>
      <c r="BK626" s="239">
        <f>ROUND(I626*H626,2)</f>
        <v>0</v>
      </c>
      <c r="BL626" s="18" t="s">
        <v>200</v>
      </c>
      <c r="BM626" s="238" t="s">
        <v>1715</v>
      </c>
    </row>
    <row r="627" s="2" customFormat="1">
      <c r="A627" s="39"/>
      <c r="B627" s="40"/>
      <c r="C627" s="41"/>
      <c r="D627" s="240" t="s">
        <v>190</v>
      </c>
      <c r="E627" s="41"/>
      <c r="F627" s="241" t="s">
        <v>1714</v>
      </c>
      <c r="G627" s="41"/>
      <c r="H627" s="41"/>
      <c r="I627" s="242"/>
      <c r="J627" s="41"/>
      <c r="K627" s="41"/>
      <c r="L627" s="45"/>
      <c r="M627" s="243"/>
      <c r="N627" s="244"/>
      <c r="O627" s="92"/>
      <c r="P627" s="92"/>
      <c r="Q627" s="92"/>
      <c r="R627" s="92"/>
      <c r="S627" s="92"/>
      <c r="T627" s="93"/>
      <c r="U627" s="39"/>
      <c r="V627" s="39"/>
      <c r="W627" s="39"/>
      <c r="X627" s="39"/>
      <c r="Y627" s="39"/>
      <c r="Z627" s="39"/>
      <c r="AA627" s="39"/>
      <c r="AB627" s="39"/>
      <c r="AC627" s="39"/>
      <c r="AD627" s="39"/>
      <c r="AE627" s="39"/>
      <c r="AT627" s="18" t="s">
        <v>190</v>
      </c>
      <c r="AU627" s="18" t="s">
        <v>85</v>
      </c>
    </row>
    <row r="628" s="13" customFormat="1">
      <c r="A628" s="13"/>
      <c r="B628" s="262"/>
      <c r="C628" s="263"/>
      <c r="D628" s="240" t="s">
        <v>1205</v>
      </c>
      <c r="E628" s="264" t="s">
        <v>1</v>
      </c>
      <c r="F628" s="265" t="s">
        <v>1716</v>
      </c>
      <c r="G628" s="263"/>
      <c r="H628" s="266">
        <v>60</v>
      </c>
      <c r="I628" s="267"/>
      <c r="J628" s="263"/>
      <c r="K628" s="263"/>
      <c r="L628" s="268"/>
      <c r="M628" s="269"/>
      <c r="N628" s="270"/>
      <c r="O628" s="270"/>
      <c r="P628" s="270"/>
      <c r="Q628" s="270"/>
      <c r="R628" s="270"/>
      <c r="S628" s="270"/>
      <c r="T628" s="271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T628" s="272" t="s">
        <v>1205</v>
      </c>
      <c r="AU628" s="272" t="s">
        <v>85</v>
      </c>
      <c r="AV628" s="13" t="s">
        <v>85</v>
      </c>
      <c r="AW628" s="13" t="s">
        <v>33</v>
      </c>
      <c r="AX628" s="13" t="s">
        <v>83</v>
      </c>
      <c r="AY628" s="272" t="s">
        <v>181</v>
      </c>
    </row>
    <row r="629" s="2" customFormat="1" ht="24.15" customHeight="1">
      <c r="A629" s="39"/>
      <c r="B629" s="40"/>
      <c r="C629" s="245" t="s">
        <v>991</v>
      </c>
      <c r="D629" s="245" t="s">
        <v>191</v>
      </c>
      <c r="E629" s="246" t="s">
        <v>1717</v>
      </c>
      <c r="F629" s="247" t="s">
        <v>1718</v>
      </c>
      <c r="G629" s="248" t="s">
        <v>868</v>
      </c>
      <c r="H629" s="249">
        <v>187.34200000000001</v>
      </c>
      <c r="I629" s="250"/>
      <c r="J629" s="251">
        <f>ROUND(I629*H629,2)</f>
        <v>0</v>
      </c>
      <c r="K629" s="247" t="s">
        <v>1</v>
      </c>
      <c r="L629" s="45"/>
      <c r="M629" s="252" t="s">
        <v>1</v>
      </c>
      <c r="N629" s="253" t="s">
        <v>41</v>
      </c>
      <c r="O629" s="92"/>
      <c r="P629" s="236">
        <f>O629*H629</f>
        <v>0</v>
      </c>
      <c r="Q629" s="236">
        <v>0</v>
      </c>
      <c r="R629" s="236">
        <f>Q629*H629</f>
        <v>0</v>
      </c>
      <c r="S629" s="236">
        <v>0</v>
      </c>
      <c r="T629" s="237">
        <f>S629*H629</f>
        <v>0</v>
      </c>
      <c r="U629" s="39"/>
      <c r="V629" s="39"/>
      <c r="W629" s="39"/>
      <c r="X629" s="39"/>
      <c r="Y629" s="39"/>
      <c r="Z629" s="39"/>
      <c r="AA629" s="39"/>
      <c r="AB629" s="39"/>
      <c r="AC629" s="39"/>
      <c r="AD629" s="39"/>
      <c r="AE629" s="39"/>
      <c r="AR629" s="238" t="s">
        <v>200</v>
      </c>
      <c r="AT629" s="238" t="s">
        <v>191</v>
      </c>
      <c r="AU629" s="238" t="s">
        <v>85</v>
      </c>
      <c r="AY629" s="18" t="s">
        <v>181</v>
      </c>
      <c r="BE629" s="239">
        <f>IF(N629="základní",J629,0)</f>
        <v>0</v>
      </c>
      <c r="BF629" s="239">
        <f>IF(N629="snížená",J629,0)</f>
        <v>0</v>
      </c>
      <c r="BG629" s="239">
        <f>IF(N629="zákl. přenesená",J629,0)</f>
        <v>0</v>
      </c>
      <c r="BH629" s="239">
        <f>IF(N629="sníž. přenesená",J629,0)</f>
        <v>0</v>
      </c>
      <c r="BI629" s="239">
        <f>IF(N629="nulová",J629,0)</f>
        <v>0</v>
      </c>
      <c r="BJ629" s="18" t="s">
        <v>83</v>
      </c>
      <c r="BK629" s="239">
        <f>ROUND(I629*H629,2)</f>
        <v>0</v>
      </c>
      <c r="BL629" s="18" t="s">
        <v>200</v>
      </c>
      <c r="BM629" s="238" t="s">
        <v>1719</v>
      </c>
    </row>
    <row r="630" s="2" customFormat="1">
      <c r="A630" s="39"/>
      <c r="B630" s="40"/>
      <c r="C630" s="41"/>
      <c r="D630" s="240" t="s">
        <v>190</v>
      </c>
      <c r="E630" s="41"/>
      <c r="F630" s="241" t="s">
        <v>1718</v>
      </c>
      <c r="G630" s="41"/>
      <c r="H630" s="41"/>
      <c r="I630" s="242"/>
      <c r="J630" s="41"/>
      <c r="K630" s="41"/>
      <c r="L630" s="45"/>
      <c r="M630" s="243"/>
      <c r="N630" s="244"/>
      <c r="O630" s="92"/>
      <c r="P630" s="92"/>
      <c r="Q630" s="92"/>
      <c r="R630" s="92"/>
      <c r="S630" s="92"/>
      <c r="T630" s="93"/>
      <c r="U630" s="39"/>
      <c r="V630" s="39"/>
      <c r="W630" s="39"/>
      <c r="X630" s="39"/>
      <c r="Y630" s="39"/>
      <c r="Z630" s="39"/>
      <c r="AA630" s="39"/>
      <c r="AB630" s="39"/>
      <c r="AC630" s="39"/>
      <c r="AD630" s="39"/>
      <c r="AE630" s="39"/>
      <c r="AT630" s="18" t="s">
        <v>190</v>
      </c>
      <c r="AU630" s="18" t="s">
        <v>85</v>
      </c>
    </row>
    <row r="631" s="2" customFormat="1" ht="24.15" customHeight="1">
      <c r="A631" s="39"/>
      <c r="B631" s="40"/>
      <c r="C631" s="245" t="s">
        <v>1720</v>
      </c>
      <c r="D631" s="245" t="s">
        <v>191</v>
      </c>
      <c r="E631" s="246" t="s">
        <v>1721</v>
      </c>
      <c r="F631" s="247" t="s">
        <v>1722</v>
      </c>
      <c r="G631" s="248" t="s">
        <v>868</v>
      </c>
      <c r="H631" s="249">
        <v>1873.4200000000001</v>
      </c>
      <c r="I631" s="250"/>
      <c r="J631" s="251">
        <f>ROUND(I631*H631,2)</f>
        <v>0</v>
      </c>
      <c r="K631" s="247" t="s">
        <v>1</v>
      </c>
      <c r="L631" s="45"/>
      <c r="M631" s="252" t="s">
        <v>1</v>
      </c>
      <c r="N631" s="253" t="s">
        <v>41</v>
      </c>
      <c r="O631" s="92"/>
      <c r="P631" s="236">
        <f>O631*H631</f>
        <v>0</v>
      </c>
      <c r="Q631" s="236">
        <v>0</v>
      </c>
      <c r="R631" s="236">
        <f>Q631*H631</f>
        <v>0</v>
      </c>
      <c r="S631" s="236">
        <v>0</v>
      </c>
      <c r="T631" s="237">
        <f>S631*H631</f>
        <v>0</v>
      </c>
      <c r="U631" s="39"/>
      <c r="V631" s="39"/>
      <c r="W631" s="39"/>
      <c r="X631" s="39"/>
      <c r="Y631" s="39"/>
      <c r="Z631" s="39"/>
      <c r="AA631" s="39"/>
      <c r="AB631" s="39"/>
      <c r="AC631" s="39"/>
      <c r="AD631" s="39"/>
      <c r="AE631" s="39"/>
      <c r="AR631" s="238" t="s">
        <v>200</v>
      </c>
      <c r="AT631" s="238" t="s">
        <v>191</v>
      </c>
      <c r="AU631" s="238" t="s">
        <v>85</v>
      </c>
      <c r="AY631" s="18" t="s">
        <v>181</v>
      </c>
      <c r="BE631" s="239">
        <f>IF(N631="základní",J631,0)</f>
        <v>0</v>
      </c>
      <c r="BF631" s="239">
        <f>IF(N631="snížená",J631,0)</f>
        <v>0</v>
      </c>
      <c r="BG631" s="239">
        <f>IF(N631="zákl. přenesená",J631,0)</f>
        <v>0</v>
      </c>
      <c r="BH631" s="239">
        <f>IF(N631="sníž. přenesená",J631,0)</f>
        <v>0</v>
      </c>
      <c r="BI631" s="239">
        <f>IF(N631="nulová",J631,0)</f>
        <v>0</v>
      </c>
      <c r="BJ631" s="18" t="s">
        <v>83</v>
      </c>
      <c r="BK631" s="239">
        <f>ROUND(I631*H631,2)</f>
        <v>0</v>
      </c>
      <c r="BL631" s="18" t="s">
        <v>200</v>
      </c>
      <c r="BM631" s="238" t="s">
        <v>1723</v>
      </c>
    </row>
    <row r="632" s="2" customFormat="1">
      <c r="A632" s="39"/>
      <c r="B632" s="40"/>
      <c r="C632" s="41"/>
      <c r="D632" s="240" t="s">
        <v>190</v>
      </c>
      <c r="E632" s="41"/>
      <c r="F632" s="241" t="s">
        <v>1722</v>
      </c>
      <c r="G632" s="41"/>
      <c r="H632" s="41"/>
      <c r="I632" s="242"/>
      <c r="J632" s="41"/>
      <c r="K632" s="41"/>
      <c r="L632" s="45"/>
      <c r="M632" s="243"/>
      <c r="N632" s="244"/>
      <c r="O632" s="92"/>
      <c r="P632" s="92"/>
      <c r="Q632" s="92"/>
      <c r="R632" s="92"/>
      <c r="S632" s="92"/>
      <c r="T632" s="93"/>
      <c r="U632" s="39"/>
      <c r="V632" s="39"/>
      <c r="W632" s="39"/>
      <c r="X632" s="39"/>
      <c r="Y632" s="39"/>
      <c r="Z632" s="39"/>
      <c r="AA632" s="39"/>
      <c r="AB632" s="39"/>
      <c r="AC632" s="39"/>
      <c r="AD632" s="39"/>
      <c r="AE632" s="39"/>
      <c r="AT632" s="18" t="s">
        <v>190</v>
      </c>
      <c r="AU632" s="18" t="s">
        <v>85</v>
      </c>
    </row>
    <row r="633" s="13" customFormat="1">
      <c r="A633" s="13"/>
      <c r="B633" s="262"/>
      <c r="C633" s="263"/>
      <c r="D633" s="240" t="s">
        <v>1205</v>
      </c>
      <c r="E633" s="264" t="s">
        <v>1</v>
      </c>
      <c r="F633" s="265" t="s">
        <v>1724</v>
      </c>
      <c r="G633" s="263"/>
      <c r="H633" s="266">
        <v>1873.4200000000001</v>
      </c>
      <c r="I633" s="267"/>
      <c r="J633" s="263"/>
      <c r="K633" s="263"/>
      <c r="L633" s="268"/>
      <c r="M633" s="269"/>
      <c r="N633" s="270"/>
      <c r="O633" s="270"/>
      <c r="P633" s="270"/>
      <c r="Q633" s="270"/>
      <c r="R633" s="270"/>
      <c r="S633" s="270"/>
      <c r="T633" s="271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T633" s="272" t="s">
        <v>1205</v>
      </c>
      <c r="AU633" s="272" t="s">
        <v>85</v>
      </c>
      <c r="AV633" s="13" t="s">
        <v>85</v>
      </c>
      <c r="AW633" s="13" t="s">
        <v>33</v>
      </c>
      <c r="AX633" s="13" t="s">
        <v>83</v>
      </c>
      <c r="AY633" s="272" t="s">
        <v>181</v>
      </c>
    </row>
    <row r="634" s="2" customFormat="1" ht="49.05" customHeight="1">
      <c r="A634" s="39"/>
      <c r="B634" s="40"/>
      <c r="C634" s="245" t="s">
        <v>994</v>
      </c>
      <c r="D634" s="245" t="s">
        <v>191</v>
      </c>
      <c r="E634" s="246" t="s">
        <v>1725</v>
      </c>
      <c r="F634" s="247" t="s">
        <v>1726</v>
      </c>
      <c r="G634" s="248" t="s">
        <v>868</v>
      </c>
      <c r="H634" s="249">
        <v>172.77600000000001</v>
      </c>
      <c r="I634" s="250"/>
      <c r="J634" s="251">
        <f>ROUND(I634*H634,2)</f>
        <v>0</v>
      </c>
      <c r="K634" s="247" t="s">
        <v>1</v>
      </c>
      <c r="L634" s="45"/>
      <c r="M634" s="252" t="s">
        <v>1</v>
      </c>
      <c r="N634" s="253" t="s">
        <v>41</v>
      </c>
      <c r="O634" s="92"/>
      <c r="P634" s="236">
        <f>O634*H634</f>
        <v>0</v>
      </c>
      <c r="Q634" s="236">
        <v>0</v>
      </c>
      <c r="R634" s="236">
        <f>Q634*H634</f>
        <v>0</v>
      </c>
      <c r="S634" s="236">
        <v>0</v>
      </c>
      <c r="T634" s="237">
        <f>S634*H634</f>
        <v>0</v>
      </c>
      <c r="U634" s="39"/>
      <c r="V634" s="39"/>
      <c r="W634" s="39"/>
      <c r="X634" s="39"/>
      <c r="Y634" s="39"/>
      <c r="Z634" s="39"/>
      <c r="AA634" s="39"/>
      <c r="AB634" s="39"/>
      <c r="AC634" s="39"/>
      <c r="AD634" s="39"/>
      <c r="AE634" s="39"/>
      <c r="AR634" s="238" t="s">
        <v>200</v>
      </c>
      <c r="AT634" s="238" t="s">
        <v>191</v>
      </c>
      <c r="AU634" s="238" t="s">
        <v>85</v>
      </c>
      <c r="AY634" s="18" t="s">
        <v>181</v>
      </c>
      <c r="BE634" s="239">
        <f>IF(N634="základní",J634,0)</f>
        <v>0</v>
      </c>
      <c r="BF634" s="239">
        <f>IF(N634="snížená",J634,0)</f>
        <v>0</v>
      </c>
      <c r="BG634" s="239">
        <f>IF(N634="zákl. přenesená",J634,0)</f>
        <v>0</v>
      </c>
      <c r="BH634" s="239">
        <f>IF(N634="sníž. přenesená",J634,0)</f>
        <v>0</v>
      </c>
      <c r="BI634" s="239">
        <f>IF(N634="nulová",J634,0)</f>
        <v>0</v>
      </c>
      <c r="BJ634" s="18" t="s">
        <v>83</v>
      </c>
      <c r="BK634" s="239">
        <f>ROUND(I634*H634,2)</f>
        <v>0</v>
      </c>
      <c r="BL634" s="18" t="s">
        <v>200</v>
      </c>
      <c r="BM634" s="238" t="s">
        <v>1727</v>
      </c>
    </row>
    <row r="635" s="2" customFormat="1">
      <c r="A635" s="39"/>
      <c r="B635" s="40"/>
      <c r="C635" s="41"/>
      <c r="D635" s="240" t="s">
        <v>190</v>
      </c>
      <c r="E635" s="41"/>
      <c r="F635" s="241" t="s">
        <v>1726</v>
      </c>
      <c r="G635" s="41"/>
      <c r="H635" s="41"/>
      <c r="I635" s="242"/>
      <c r="J635" s="41"/>
      <c r="K635" s="41"/>
      <c r="L635" s="45"/>
      <c r="M635" s="243"/>
      <c r="N635" s="244"/>
      <c r="O635" s="92"/>
      <c r="P635" s="92"/>
      <c r="Q635" s="92"/>
      <c r="R635" s="92"/>
      <c r="S635" s="92"/>
      <c r="T635" s="93"/>
      <c r="U635" s="39"/>
      <c r="V635" s="39"/>
      <c r="W635" s="39"/>
      <c r="X635" s="39"/>
      <c r="Y635" s="39"/>
      <c r="Z635" s="39"/>
      <c r="AA635" s="39"/>
      <c r="AB635" s="39"/>
      <c r="AC635" s="39"/>
      <c r="AD635" s="39"/>
      <c r="AE635" s="39"/>
      <c r="AT635" s="18" t="s">
        <v>190</v>
      </c>
      <c r="AU635" s="18" t="s">
        <v>85</v>
      </c>
    </row>
    <row r="636" s="13" customFormat="1">
      <c r="A636" s="13"/>
      <c r="B636" s="262"/>
      <c r="C636" s="263"/>
      <c r="D636" s="240" t="s">
        <v>1205</v>
      </c>
      <c r="E636" s="264" t="s">
        <v>1</v>
      </c>
      <c r="F636" s="265" t="s">
        <v>1728</v>
      </c>
      <c r="G636" s="263"/>
      <c r="H636" s="266">
        <v>172.77600000000001</v>
      </c>
      <c r="I636" s="267"/>
      <c r="J636" s="263"/>
      <c r="K636" s="263"/>
      <c r="L636" s="268"/>
      <c r="M636" s="269"/>
      <c r="N636" s="270"/>
      <c r="O636" s="270"/>
      <c r="P636" s="270"/>
      <c r="Q636" s="270"/>
      <c r="R636" s="270"/>
      <c r="S636" s="270"/>
      <c r="T636" s="271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T636" s="272" t="s">
        <v>1205</v>
      </c>
      <c r="AU636" s="272" t="s">
        <v>85</v>
      </c>
      <c r="AV636" s="13" t="s">
        <v>85</v>
      </c>
      <c r="AW636" s="13" t="s">
        <v>33</v>
      </c>
      <c r="AX636" s="13" t="s">
        <v>83</v>
      </c>
      <c r="AY636" s="272" t="s">
        <v>181</v>
      </c>
    </row>
    <row r="637" s="2" customFormat="1" ht="33" customHeight="1">
      <c r="A637" s="39"/>
      <c r="B637" s="40"/>
      <c r="C637" s="245" t="s">
        <v>1729</v>
      </c>
      <c r="D637" s="245" t="s">
        <v>191</v>
      </c>
      <c r="E637" s="246" t="s">
        <v>1730</v>
      </c>
      <c r="F637" s="247" t="s">
        <v>1731</v>
      </c>
      <c r="G637" s="248" t="s">
        <v>868</v>
      </c>
      <c r="H637" s="249">
        <v>14.657</v>
      </c>
      <c r="I637" s="250"/>
      <c r="J637" s="251">
        <f>ROUND(I637*H637,2)</f>
        <v>0</v>
      </c>
      <c r="K637" s="247" t="s">
        <v>1</v>
      </c>
      <c r="L637" s="45"/>
      <c r="M637" s="252" t="s">
        <v>1</v>
      </c>
      <c r="N637" s="253" t="s">
        <v>41</v>
      </c>
      <c r="O637" s="92"/>
      <c r="P637" s="236">
        <f>O637*H637</f>
        <v>0</v>
      </c>
      <c r="Q637" s="236">
        <v>0</v>
      </c>
      <c r="R637" s="236">
        <f>Q637*H637</f>
        <v>0</v>
      </c>
      <c r="S637" s="236">
        <v>0</v>
      </c>
      <c r="T637" s="237">
        <f>S637*H637</f>
        <v>0</v>
      </c>
      <c r="U637" s="39"/>
      <c r="V637" s="39"/>
      <c r="W637" s="39"/>
      <c r="X637" s="39"/>
      <c r="Y637" s="39"/>
      <c r="Z637" s="39"/>
      <c r="AA637" s="39"/>
      <c r="AB637" s="39"/>
      <c r="AC637" s="39"/>
      <c r="AD637" s="39"/>
      <c r="AE637" s="39"/>
      <c r="AR637" s="238" t="s">
        <v>200</v>
      </c>
      <c r="AT637" s="238" t="s">
        <v>191</v>
      </c>
      <c r="AU637" s="238" t="s">
        <v>85</v>
      </c>
      <c r="AY637" s="18" t="s">
        <v>181</v>
      </c>
      <c r="BE637" s="239">
        <f>IF(N637="základní",J637,0)</f>
        <v>0</v>
      </c>
      <c r="BF637" s="239">
        <f>IF(N637="snížená",J637,0)</f>
        <v>0</v>
      </c>
      <c r="BG637" s="239">
        <f>IF(N637="zákl. přenesená",J637,0)</f>
        <v>0</v>
      </c>
      <c r="BH637" s="239">
        <f>IF(N637="sníž. přenesená",J637,0)</f>
        <v>0</v>
      </c>
      <c r="BI637" s="239">
        <f>IF(N637="nulová",J637,0)</f>
        <v>0</v>
      </c>
      <c r="BJ637" s="18" t="s">
        <v>83</v>
      </c>
      <c r="BK637" s="239">
        <f>ROUND(I637*H637,2)</f>
        <v>0</v>
      </c>
      <c r="BL637" s="18" t="s">
        <v>200</v>
      </c>
      <c r="BM637" s="238" t="s">
        <v>1732</v>
      </c>
    </row>
    <row r="638" s="2" customFormat="1">
      <c r="A638" s="39"/>
      <c r="B638" s="40"/>
      <c r="C638" s="41"/>
      <c r="D638" s="240" t="s">
        <v>190</v>
      </c>
      <c r="E638" s="41"/>
      <c r="F638" s="241" t="s">
        <v>1731</v>
      </c>
      <c r="G638" s="41"/>
      <c r="H638" s="41"/>
      <c r="I638" s="242"/>
      <c r="J638" s="41"/>
      <c r="K638" s="41"/>
      <c r="L638" s="45"/>
      <c r="M638" s="243"/>
      <c r="N638" s="244"/>
      <c r="O638" s="92"/>
      <c r="P638" s="92"/>
      <c r="Q638" s="92"/>
      <c r="R638" s="92"/>
      <c r="S638" s="92"/>
      <c r="T638" s="93"/>
      <c r="U638" s="39"/>
      <c r="V638" s="39"/>
      <c r="W638" s="39"/>
      <c r="X638" s="39"/>
      <c r="Y638" s="39"/>
      <c r="Z638" s="39"/>
      <c r="AA638" s="39"/>
      <c r="AB638" s="39"/>
      <c r="AC638" s="39"/>
      <c r="AD638" s="39"/>
      <c r="AE638" s="39"/>
      <c r="AT638" s="18" t="s">
        <v>190</v>
      </c>
      <c r="AU638" s="18" t="s">
        <v>85</v>
      </c>
    </row>
    <row r="639" s="13" customFormat="1">
      <c r="A639" s="13"/>
      <c r="B639" s="262"/>
      <c r="C639" s="263"/>
      <c r="D639" s="240" t="s">
        <v>1205</v>
      </c>
      <c r="E639" s="264" t="s">
        <v>1</v>
      </c>
      <c r="F639" s="265" t="s">
        <v>1733</v>
      </c>
      <c r="G639" s="263"/>
      <c r="H639" s="266">
        <v>14.657</v>
      </c>
      <c r="I639" s="267"/>
      <c r="J639" s="263"/>
      <c r="K639" s="263"/>
      <c r="L639" s="268"/>
      <c r="M639" s="269"/>
      <c r="N639" s="270"/>
      <c r="O639" s="270"/>
      <c r="P639" s="270"/>
      <c r="Q639" s="270"/>
      <c r="R639" s="270"/>
      <c r="S639" s="270"/>
      <c r="T639" s="271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T639" s="272" t="s">
        <v>1205</v>
      </c>
      <c r="AU639" s="272" t="s">
        <v>85</v>
      </c>
      <c r="AV639" s="13" t="s">
        <v>85</v>
      </c>
      <c r="AW639" s="13" t="s">
        <v>33</v>
      </c>
      <c r="AX639" s="13" t="s">
        <v>83</v>
      </c>
      <c r="AY639" s="272" t="s">
        <v>181</v>
      </c>
    </row>
    <row r="640" s="2" customFormat="1" ht="33" customHeight="1">
      <c r="A640" s="39"/>
      <c r="B640" s="40"/>
      <c r="C640" s="245" t="s">
        <v>997</v>
      </c>
      <c r="D640" s="245" t="s">
        <v>191</v>
      </c>
      <c r="E640" s="246" t="s">
        <v>1734</v>
      </c>
      <c r="F640" s="247" t="s">
        <v>1735</v>
      </c>
      <c r="G640" s="248" t="s">
        <v>868</v>
      </c>
      <c r="H640" s="249">
        <v>0.039</v>
      </c>
      <c r="I640" s="250"/>
      <c r="J640" s="251">
        <f>ROUND(I640*H640,2)</f>
        <v>0</v>
      </c>
      <c r="K640" s="247" t="s">
        <v>1</v>
      </c>
      <c r="L640" s="45"/>
      <c r="M640" s="252" t="s">
        <v>1</v>
      </c>
      <c r="N640" s="253" t="s">
        <v>41</v>
      </c>
      <c r="O640" s="92"/>
      <c r="P640" s="236">
        <f>O640*H640</f>
        <v>0</v>
      </c>
      <c r="Q640" s="236">
        <v>0</v>
      </c>
      <c r="R640" s="236">
        <f>Q640*H640</f>
        <v>0</v>
      </c>
      <c r="S640" s="236">
        <v>0</v>
      </c>
      <c r="T640" s="237">
        <f>S640*H640</f>
        <v>0</v>
      </c>
      <c r="U640" s="39"/>
      <c r="V640" s="39"/>
      <c r="W640" s="39"/>
      <c r="X640" s="39"/>
      <c r="Y640" s="39"/>
      <c r="Z640" s="39"/>
      <c r="AA640" s="39"/>
      <c r="AB640" s="39"/>
      <c r="AC640" s="39"/>
      <c r="AD640" s="39"/>
      <c r="AE640" s="39"/>
      <c r="AR640" s="238" t="s">
        <v>200</v>
      </c>
      <c r="AT640" s="238" t="s">
        <v>191</v>
      </c>
      <c r="AU640" s="238" t="s">
        <v>85</v>
      </c>
      <c r="AY640" s="18" t="s">
        <v>181</v>
      </c>
      <c r="BE640" s="239">
        <f>IF(N640="základní",J640,0)</f>
        <v>0</v>
      </c>
      <c r="BF640" s="239">
        <f>IF(N640="snížená",J640,0)</f>
        <v>0</v>
      </c>
      <c r="BG640" s="239">
        <f>IF(N640="zákl. přenesená",J640,0)</f>
        <v>0</v>
      </c>
      <c r="BH640" s="239">
        <f>IF(N640="sníž. přenesená",J640,0)</f>
        <v>0</v>
      </c>
      <c r="BI640" s="239">
        <f>IF(N640="nulová",J640,0)</f>
        <v>0</v>
      </c>
      <c r="BJ640" s="18" t="s">
        <v>83</v>
      </c>
      <c r="BK640" s="239">
        <f>ROUND(I640*H640,2)</f>
        <v>0</v>
      </c>
      <c r="BL640" s="18" t="s">
        <v>200</v>
      </c>
      <c r="BM640" s="238" t="s">
        <v>1736</v>
      </c>
    </row>
    <row r="641" s="2" customFormat="1">
      <c r="A641" s="39"/>
      <c r="B641" s="40"/>
      <c r="C641" s="41"/>
      <c r="D641" s="240" t="s">
        <v>190</v>
      </c>
      <c r="E641" s="41"/>
      <c r="F641" s="241" t="s">
        <v>1735</v>
      </c>
      <c r="G641" s="41"/>
      <c r="H641" s="41"/>
      <c r="I641" s="242"/>
      <c r="J641" s="41"/>
      <c r="K641" s="41"/>
      <c r="L641" s="45"/>
      <c r="M641" s="243"/>
      <c r="N641" s="244"/>
      <c r="O641" s="92"/>
      <c r="P641" s="92"/>
      <c r="Q641" s="92"/>
      <c r="R641" s="92"/>
      <c r="S641" s="92"/>
      <c r="T641" s="93"/>
      <c r="U641" s="39"/>
      <c r="V641" s="39"/>
      <c r="W641" s="39"/>
      <c r="X641" s="39"/>
      <c r="Y641" s="39"/>
      <c r="Z641" s="39"/>
      <c r="AA641" s="39"/>
      <c r="AB641" s="39"/>
      <c r="AC641" s="39"/>
      <c r="AD641" s="39"/>
      <c r="AE641" s="39"/>
      <c r="AT641" s="18" t="s">
        <v>190</v>
      </c>
      <c r="AU641" s="18" t="s">
        <v>85</v>
      </c>
    </row>
    <row r="642" s="13" customFormat="1">
      <c r="A642" s="13"/>
      <c r="B642" s="262"/>
      <c r="C642" s="263"/>
      <c r="D642" s="240" t="s">
        <v>1205</v>
      </c>
      <c r="E642" s="264" t="s">
        <v>1</v>
      </c>
      <c r="F642" s="265" t="s">
        <v>1737</v>
      </c>
      <c r="G642" s="263"/>
      <c r="H642" s="266">
        <v>0.039</v>
      </c>
      <c r="I642" s="267"/>
      <c r="J642" s="263"/>
      <c r="K642" s="263"/>
      <c r="L642" s="268"/>
      <c r="M642" s="269"/>
      <c r="N642" s="270"/>
      <c r="O642" s="270"/>
      <c r="P642" s="270"/>
      <c r="Q642" s="270"/>
      <c r="R642" s="270"/>
      <c r="S642" s="270"/>
      <c r="T642" s="271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72" t="s">
        <v>1205</v>
      </c>
      <c r="AU642" s="272" t="s">
        <v>85</v>
      </c>
      <c r="AV642" s="13" t="s">
        <v>85</v>
      </c>
      <c r="AW642" s="13" t="s">
        <v>33</v>
      </c>
      <c r="AX642" s="13" t="s">
        <v>83</v>
      </c>
      <c r="AY642" s="272" t="s">
        <v>181</v>
      </c>
    </row>
    <row r="643" s="12" customFormat="1" ht="22.8" customHeight="1">
      <c r="A643" s="12"/>
      <c r="B643" s="212"/>
      <c r="C643" s="213"/>
      <c r="D643" s="214" t="s">
        <v>75</v>
      </c>
      <c r="E643" s="254" t="s">
        <v>1738</v>
      </c>
      <c r="F643" s="254" t="s">
        <v>1739</v>
      </c>
      <c r="G643" s="213"/>
      <c r="H643" s="213"/>
      <c r="I643" s="216"/>
      <c r="J643" s="255">
        <f>BK643</f>
        <v>0</v>
      </c>
      <c r="K643" s="213"/>
      <c r="L643" s="218"/>
      <c r="M643" s="219"/>
      <c r="N643" s="220"/>
      <c r="O643" s="220"/>
      <c r="P643" s="221">
        <f>SUM(P644:P645)</f>
        <v>0</v>
      </c>
      <c r="Q643" s="220"/>
      <c r="R643" s="221">
        <f>SUM(R644:R645)</f>
        <v>0</v>
      </c>
      <c r="S643" s="220"/>
      <c r="T643" s="222">
        <f>SUM(T644:T645)</f>
        <v>0</v>
      </c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R643" s="223" t="s">
        <v>83</v>
      </c>
      <c r="AT643" s="224" t="s">
        <v>75</v>
      </c>
      <c r="AU643" s="224" t="s">
        <v>83</v>
      </c>
      <c r="AY643" s="223" t="s">
        <v>181</v>
      </c>
      <c r="BK643" s="225">
        <f>SUM(BK644:BK645)</f>
        <v>0</v>
      </c>
    </row>
    <row r="644" s="2" customFormat="1" ht="24.15" customHeight="1">
      <c r="A644" s="39"/>
      <c r="B644" s="40"/>
      <c r="C644" s="245" t="s">
        <v>1740</v>
      </c>
      <c r="D644" s="245" t="s">
        <v>191</v>
      </c>
      <c r="E644" s="246" t="s">
        <v>1741</v>
      </c>
      <c r="F644" s="247" t="s">
        <v>1742</v>
      </c>
      <c r="G644" s="248" t="s">
        <v>868</v>
      </c>
      <c r="H644" s="249">
        <v>165.94800000000001</v>
      </c>
      <c r="I644" s="250"/>
      <c r="J644" s="251">
        <f>ROUND(I644*H644,2)</f>
        <v>0</v>
      </c>
      <c r="K644" s="247" t="s">
        <v>1</v>
      </c>
      <c r="L644" s="45"/>
      <c r="M644" s="252" t="s">
        <v>1</v>
      </c>
      <c r="N644" s="253" t="s">
        <v>41</v>
      </c>
      <c r="O644" s="92"/>
      <c r="P644" s="236">
        <f>O644*H644</f>
        <v>0</v>
      </c>
      <c r="Q644" s="236">
        <v>0</v>
      </c>
      <c r="R644" s="236">
        <f>Q644*H644</f>
        <v>0</v>
      </c>
      <c r="S644" s="236">
        <v>0</v>
      </c>
      <c r="T644" s="237">
        <f>S644*H644</f>
        <v>0</v>
      </c>
      <c r="U644" s="39"/>
      <c r="V644" s="39"/>
      <c r="W644" s="39"/>
      <c r="X644" s="39"/>
      <c r="Y644" s="39"/>
      <c r="Z644" s="39"/>
      <c r="AA644" s="39"/>
      <c r="AB644" s="39"/>
      <c r="AC644" s="39"/>
      <c r="AD644" s="39"/>
      <c r="AE644" s="39"/>
      <c r="AR644" s="238" t="s">
        <v>200</v>
      </c>
      <c r="AT644" s="238" t="s">
        <v>191</v>
      </c>
      <c r="AU644" s="238" t="s">
        <v>85</v>
      </c>
      <c r="AY644" s="18" t="s">
        <v>181</v>
      </c>
      <c r="BE644" s="239">
        <f>IF(N644="základní",J644,0)</f>
        <v>0</v>
      </c>
      <c r="BF644" s="239">
        <f>IF(N644="snížená",J644,0)</f>
        <v>0</v>
      </c>
      <c r="BG644" s="239">
        <f>IF(N644="zákl. přenesená",J644,0)</f>
        <v>0</v>
      </c>
      <c r="BH644" s="239">
        <f>IF(N644="sníž. přenesená",J644,0)</f>
        <v>0</v>
      </c>
      <c r="BI644" s="239">
        <f>IF(N644="nulová",J644,0)</f>
        <v>0</v>
      </c>
      <c r="BJ644" s="18" t="s">
        <v>83</v>
      </c>
      <c r="BK644" s="239">
        <f>ROUND(I644*H644,2)</f>
        <v>0</v>
      </c>
      <c r="BL644" s="18" t="s">
        <v>200</v>
      </c>
      <c r="BM644" s="238" t="s">
        <v>1743</v>
      </c>
    </row>
    <row r="645" s="2" customFormat="1">
      <c r="A645" s="39"/>
      <c r="B645" s="40"/>
      <c r="C645" s="41"/>
      <c r="D645" s="240" t="s">
        <v>190</v>
      </c>
      <c r="E645" s="41"/>
      <c r="F645" s="241" t="s">
        <v>1742</v>
      </c>
      <c r="G645" s="41"/>
      <c r="H645" s="41"/>
      <c r="I645" s="242"/>
      <c r="J645" s="41"/>
      <c r="K645" s="41"/>
      <c r="L645" s="45"/>
      <c r="M645" s="243"/>
      <c r="N645" s="244"/>
      <c r="O645" s="92"/>
      <c r="P645" s="92"/>
      <c r="Q645" s="92"/>
      <c r="R645" s="92"/>
      <c r="S645" s="92"/>
      <c r="T645" s="93"/>
      <c r="U645" s="39"/>
      <c r="V645" s="39"/>
      <c r="W645" s="39"/>
      <c r="X645" s="39"/>
      <c r="Y645" s="39"/>
      <c r="Z645" s="39"/>
      <c r="AA645" s="39"/>
      <c r="AB645" s="39"/>
      <c r="AC645" s="39"/>
      <c r="AD645" s="39"/>
      <c r="AE645" s="39"/>
      <c r="AT645" s="18" t="s">
        <v>190</v>
      </c>
      <c r="AU645" s="18" t="s">
        <v>85</v>
      </c>
    </row>
    <row r="646" s="12" customFormat="1" ht="25.92" customHeight="1">
      <c r="A646" s="12"/>
      <c r="B646" s="212"/>
      <c r="C646" s="213"/>
      <c r="D646" s="214" t="s">
        <v>75</v>
      </c>
      <c r="E646" s="215" t="s">
        <v>524</v>
      </c>
      <c r="F646" s="215" t="s">
        <v>525</v>
      </c>
      <c r="G646" s="213"/>
      <c r="H646" s="213"/>
      <c r="I646" s="216"/>
      <c r="J646" s="217">
        <f>BK646</f>
        <v>0</v>
      </c>
      <c r="K646" s="213"/>
      <c r="L646" s="218"/>
      <c r="M646" s="219"/>
      <c r="N646" s="220"/>
      <c r="O646" s="220"/>
      <c r="P646" s="221">
        <f>P647+P700+P750+P753+P859+P976+P1046+P1128+P1163+P1244+P1257+P1295+P1329+P1363+P1409</f>
        <v>0</v>
      </c>
      <c r="Q646" s="220"/>
      <c r="R646" s="221">
        <f>R647+R700+R750+R753+R859+R976+R1046+R1128+R1163+R1244+R1257+R1295+R1329+R1363+R1409</f>
        <v>70.710146540000025</v>
      </c>
      <c r="S646" s="220"/>
      <c r="T646" s="222">
        <f>T647+T700+T750+T753+T859+T976+T1046+T1128+T1163+T1244+T1257+T1295+T1329+T1363+T1409</f>
        <v>25.870277000000002</v>
      </c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R646" s="223" t="s">
        <v>85</v>
      </c>
      <c r="AT646" s="224" t="s">
        <v>75</v>
      </c>
      <c r="AU646" s="224" t="s">
        <v>76</v>
      </c>
      <c r="AY646" s="223" t="s">
        <v>181</v>
      </c>
      <c r="BK646" s="225">
        <f>BK647+BK700+BK750+BK753+BK859+BK976+BK1046+BK1128+BK1163+BK1244+BK1257+BK1295+BK1329+BK1363+BK1409</f>
        <v>0</v>
      </c>
    </row>
    <row r="647" s="12" customFormat="1" ht="22.8" customHeight="1">
      <c r="A647" s="12"/>
      <c r="B647" s="212"/>
      <c r="C647" s="213"/>
      <c r="D647" s="214" t="s">
        <v>75</v>
      </c>
      <c r="E647" s="254" t="s">
        <v>1744</v>
      </c>
      <c r="F647" s="254" t="s">
        <v>1745</v>
      </c>
      <c r="G647" s="213"/>
      <c r="H647" s="213"/>
      <c r="I647" s="216"/>
      <c r="J647" s="255">
        <f>BK647</f>
        <v>0</v>
      </c>
      <c r="K647" s="213"/>
      <c r="L647" s="218"/>
      <c r="M647" s="219"/>
      <c r="N647" s="220"/>
      <c r="O647" s="220"/>
      <c r="P647" s="221">
        <f>SUM(P648:P699)</f>
        <v>0</v>
      </c>
      <c r="Q647" s="220"/>
      <c r="R647" s="221">
        <f>SUM(R648:R699)</f>
        <v>0.34734401999999998</v>
      </c>
      <c r="S647" s="220"/>
      <c r="T647" s="222">
        <f>SUM(T648:T699)</f>
        <v>0</v>
      </c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R647" s="223" t="s">
        <v>85</v>
      </c>
      <c r="AT647" s="224" t="s">
        <v>75</v>
      </c>
      <c r="AU647" s="224" t="s">
        <v>83</v>
      </c>
      <c r="AY647" s="223" t="s">
        <v>181</v>
      </c>
      <c r="BK647" s="225">
        <f>SUM(BK648:BK699)</f>
        <v>0</v>
      </c>
    </row>
    <row r="648" s="2" customFormat="1" ht="24.15" customHeight="1">
      <c r="A648" s="39"/>
      <c r="B648" s="40"/>
      <c r="C648" s="245" t="s">
        <v>1000</v>
      </c>
      <c r="D648" s="245" t="s">
        <v>191</v>
      </c>
      <c r="E648" s="246" t="s">
        <v>1746</v>
      </c>
      <c r="F648" s="247" t="s">
        <v>1747</v>
      </c>
      <c r="G648" s="248" t="s">
        <v>734</v>
      </c>
      <c r="H648" s="249">
        <v>55</v>
      </c>
      <c r="I648" s="250"/>
      <c r="J648" s="251">
        <f>ROUND(I648*H648,2)</f>
        <v>0</v>
      </c>
      <c r="K648" s="247" t="s">
        <v>1</v>
      </c>
      <c r="L648" s="45"/>
      <c r="M648" s="252" t="s">
        <v>1</v>
      </c>
      <c r="N648" s="253" t="s">
        <v>41</v>
      </c>
      <c r="O648" s="92"/>
      <c r="P648" s="236">
        <f>O648*H648</f>
        <v>0</v>
      </c>
      <c r="Q648" s="236">
        <v>0</v>
      </c>
      <c r="R648" s="236">
        <f>Q648*H648</f>
        <v>0</v>
      </c>
      <c r="S648" s="236">
        <v>0</v>
      </c>
      <c r="T648" s="237">
        <f>S648*H648</f>
        <v>0</v>
      </c>
      <c r="U648" s="39"/>
      <c r="V648" s="39"/>
      <c r="W648" s="39"/>
      <c r="X648" s="39"/>
      <c r="Y648" s="39"/>
      <c r="Z648" s="39"/>
      <c r="AA648" s="39"/>
      <c r="AB648" s="39"/>
      <c r="AC648" s="39"/>
      <c r="AD648" s="39"/>
      <c r="AE648" s="39"/>
      <c r="AR648" s="238" t="s">
        <v>188</v>
      </c>
      <c r="AT648" s="238" t="s">
        <v>191</v>
      </c>
      <c r="AU648" s="238" t="s">
        <v>85</v>
      </c>
      <c r="AY648" s="18" t="s">
        <v>181</v>
      </c>
      <c r="BE648" s="239">
        <f>IF(N648="základní",J648,0)</f>
        <v>0</v>
      </c>
      <c r="BF648" s="239">
        <f>IF(N648="snížená",J648,0)</f>
        <v>0</v>
      </c>
      <c r="BG648" s="239">
        <f>IF(N648="zákl. přenesená",J648,0)</f>
        <v>0</v>
      </c>
      <c r="BH648" s="239">
        <f>IF(N648="sníž. přenesená",J648,0)</f>
        <v>0</v>
      </c>
      <c r="BI648" s="239">
        <f>IF(N648="nulová",J648,0)</f>
        <v>0</v>
      </c>
      <c r="BJ648" s="18" t="s">
        <v>83</v>
      </c>
      <c r="BK648" s="239">
        <f>ROUND(I648*H648,2)</f>
        <v>0</v>
      </c>
      <c r="BL648" s="18" t="s">
        <v>188</v>
      </c>
      <c r="BM648" s="238" t="s">
        <v>1748</v>
      </c>
    </row>
    <row r="649" s="2" customFormat="1">
      <c r="A649" s="39"/>
      <c r="B649" s="40"/>
      <c r="C649" s="41"/>
      <c r="D649" s="240" t="s">
        <v>190</v>
      </c>
      <c r="E649" s="41"/>
      <c r="F649" s="241" t="s">
        <v>1747</v>
      </c>
      <c r="G649" s="41"/>
      <c r="H649" s="41"/>
      <c r="I649" s="242"/>
      <c r="J649" s="41"/>
      <c r="K649" s="41"/>
      <c r="L649" s="45"/>
      <c r="M649" s="243"/>
      <c r="N649" s="244"/>
      <c r="O649" s="92"/>
      <c r="P649" s="92"/>
      <c r="Q649" s="92"/>
      <c r="R649" s="92"/>
      <c r="S649" s="92"/>
      <c r="T649" s="93"/>
      <c r="U649" s="39"/>
      <c r="V649" s="39"/>
      <c r="W649" s="39"/>
      <c r="X649" s="39"/>
      <c r="Y649" s="39"/>
      <c r="Z649" s="39"/>
      <c r="AA649" s="39"/>
      <c r="AB649" s="39"/>
      <c r="AC649" s="39"/>
      <c r="AD649" s="39"/>
      <c r="AE649" s="39"/>
      <c r="AT649" s="18" t="s">
        <v>190</v>
      </c>
      <c r="AU649" s="18" t="s">
        <v>85</v>
      </c>
    </row>
    <row r="650" s="14" customFormat="1">
      <c r="A650" s="14"/>
      <c r="B650" s="273"/>
      <c r="C650" s="274"/>
      <c r="D650" s="240" t="s">
        <v>1205</v>
      </c>
      <c r="E650" s="275" t="s">
        <v>1</v>
      </c>
      <c r="F650" s="276" t="s">
        <v>1749</v>
      </c>
      <c r="G650" s="274"/>
      <c r="H650" s="275" t="s">
        <v>1</v>
      </c>
      <c r="I650" s="277"/>
      <c r="J650" s="274"/>
      <c r="K650" s="274"/>
      <c r="L650" s="278"/>
      <c r="M650" s="279"/>
      <c r="N650" s="280"/>
      <c r="O650" s="280"/>
      <c r="P650" s="280"/>
      <c r="Q650" s="280"/>
      <c r="R650" s="280"/>
      <c r="S650" s="280"/>
      <c r="T650" s="281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T650" s="282" t="s">
        <v>1205</v>
      </c>
      <c r="AU650" s="282" t="s">
        <v>85</v>
      </c>
      <c r="AV650" s="14" t="s">
        <v>83</v>
      </c>
      <c r="AW650" s="14" t="s">
        <v>33</v>
      </c>
      <c r="AX650" s="14" t="s">
        <v>76</v>
      </c>
      <c r="AY650" s="282" t="s">
        <v>181</v>
      </c>
    </row>
    <row r="651" s="13" customFormat="1">
      <c r="A651" s="13"/>
      <c r="B651" s="262"/>
      <c r="C651" s="263"/>
      <c r="D651" s="240" t="s">
        <v>1205</v>
      </c>
      <c r="E651" s="264" t="s">
        <v>1</v>
      </c>
      <c r="F651" s="265" t="s">
        <v>431</v>
      </c>
      <c r="G651" s="263"/>
      <c r="H651" s="266">
        <v>55</v>
      </c>
      <c r="I651" s="267"/>
      <c r="J651" s="263"/>
      <c r="K651" s="263"/>
      <c r="L651" s="268"/>
      <c r="M651" s="269"/>
      <c r="N651" s="270"/>
      <c r="O651" s="270"/>
      <c r="P651" s="270"/>
      <c r="Q651" s="270"/>
      <c r="R651" s="270"/>
      <c r="S651" s="270"/>
      <c r="T651" s="271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72" t="s">
        <v>1205</v>
      </c>
      <c r="AU651" s="272" t="s">
        <v>85</v>
      </c>
      <c r="AV651" s="13" t="s">
        <v>85</v>
      </c>
      <c r="AW651" s="13" t="s">
        <v>33</v>
      </c>
      <c r="AX651" s="13" t="s">
        <v>76</v>
      </c>
      <c r="AY651" s="272" t="s">
        <v>181</v>
      </c>
    </row>
    <row r="652" s="15" customFormat="1">
      <c r="A652" s="15"/>
      <c r="B652" s="283"/>
      <c r="C652" s="284"/>
      <c r="D652" s="240" t="s">
        <v>1205</v>
      </c>
      <c r="E652" s="285" t="s">
        <v>1</v>
      </c>
      <c r="F652" s="286" t="s">
        <v>1219</v>
      </c>
      <c r="G652" s="284"/>
      <c r="H652" s="287">
        <v>55</v>
      </c>
      <c r="I652" s="288"/>
      <c r="J652" s="284"/>
      <c r="K652" s="284"/>
      <c r="L652" s="289"/>
      <c r="M652" s="290"/>
      <c r="N652" s="291"/>
      <c r="O652" s="291"/>
      <c r="P652" s="291"/>
      <c r="Q652" s="291"/>
      <c r="R652" s="291"/>
      <c r="S652" s="291"/>
      <c r="T652" s="292"/>
      <c r="U652" s="15"/>
      <c r="V652" s="15"/>
      <c r="W652" s="15"/>
      <c r="X652" s="15"/>
      <c r="Y652" s="15"/>
      <c r="Z652" s="15"/>
      <c r="AA652" s="15"/>
      <c r="AB652" s="15"/>
      <c r="AC652" s="15"/>
      <c r="AD652" s="15"/>
      <c r="AE652" s="15"/>
      <c r="AT652" s="293" t="s">
        <v>1205</v>
      </c>
      <c r="AU652" s="293" t="s">
        <v>85</v>
      </c>
      <c r="AV652" s="15" t="s">
        <v>200</v>
      </c>
      <c r="AW652" s="15" t="s">
        <v>33</v>
      </c>
      <c r="AX652" s="15" t="s">
        <v>83</v>
      </c>
      <c r="AY652" s="293" t="s">
        <v>181</v>
      </c>
    </row>
    <row r="653" s="2" customFormat="1" ht="16.5" customHeight="1">
      <c r="A653" s="39"/>
      <c r="B653" s="40"/>
      <c r="C653" s="226" t="s">
        <v>1750</v>
      </c>
      <c r="D653" s="226" t="s">
        <v>182</v>
      </c>
      <c r="E653" s="227" t="s">
        <v>1751</v>
      </c>
      <c r="F653" s="228" t="s">
        <v>1752</v>
      </c>
      <c r="G653" s="229" t="s">
        <v>868</v>
      </c>
      <c r="H653" s="230">
        <v>0.017999999999999999</v>
      </c>
      <c r="I653" s="231"/>
      <c r="J653" s="232">
        <f>ROUND(I653*H653,2)</f>
        <v>0</v>
      </c>
      <c r="K653" s="228" t="s">
        <v>1</v>
      </c>
      <c r="L653" s="233"/>
      <c r="M653" s="234" t="s">
        <v>1</v>
      </c>
      <c r="N653" s="235" t="s">
        <v>41</v>
      </c>
      <c r="O653" s="92"/>
      <c r="P653" s="236">
        <f>O653*H653</f>
        <v>0</v>
      </c>
      <c r="Q653" s="236">
        <v>1</v>
      </c>
      <c r="R653" s="236">
        <f>Q653*H653</f>
        <v>0.017999999999999999</v>
      </c>
      <c r="S653" s="236">
        <v>0</v>
      </c>
      <c r="T653" s="237">
        <f>S653*H653</f>
        <v>0</v>
      </c>
      <c r="U653" s="39"/>
      <c r="V653" s="39"/>
      <c r="W653" s="39"/>
      <c r="X653" s="39"/>
      <c r="Y653" s="39"/>
      <c r="Z653" s="39"/>
      <c r="AA653" s="39"/>
      <c r="AB653" s="39"/>
      <c r="AC653" s="39"/>
      <c r="AD653" s="39"/>
      <c r="AE653" s="39"/>
      <c r="AR653" s="238" t="s">
        <v>187</v>
      </c>
      <c r="AT653" s="238" t="s">
        <v>182</v>
      </c>
      <c r="AU653" s="238" t="s">
        <v>85</v>
      </c>
      <c r="AY653" s="18" t="s">
        <v>181</v>
      </c>
      <c r="BE653" s="239">
        <f>IF(N653="základní",J653,0)</f>
        <v>0</v>
      </c>
      <c r="BF653" s="239">
        <f>IF(N653="snížená",J653,0)</f>
        <v>0</v>
      </c>
      <c r="BG653" s="239">
        <f>IF(N653="zákl. přenesená",J653,0)</f>
        <v>0</v>
      </c>
      <c r="BH653" s="239">
        <f>IF(N653="sníž. přenesená",J653,0)</f>
        <v>0</v>
      </c>
      <c r="BI653" s="239">
        <f>IF(N653="nulová",J653,0)</f>
        <v>0</v>
      </c>
      <c r="BJ653" s="18" t="s">
        <v>83</v>
      </c>
      <c r="BK653" s="239">
        <f>ROUND(I653*H653,2)</f>
        <v>0</v>
      </c>
      <c r="BL653" s="18" t="s">
        <v>188</v>
      </c>
      <c r="BM653" s="238" t="s">
        <v>1753</v>
      </c>
    </row>
    <row r="654" s="2" customFormat="1">
      <c r="A654" s="39"/>
      <c r="B654" s="40"/>
      <c r="C654" s="41"/>
      <c r="D654" s="240" t="s">
        <v>190</v>
      </c>
      <c r="E654" s="41"/>
      <c r="F654" s="241" t="s">
        <v>1752</v>
      </c>
      <c r="G654" s="41"/>
      <c r="H654" s="41"/>
      <c r="I654" s="242"/>
      <c r="J654" s="41"/>
      <c r="K654" s="41"/>
      <c r="L654" s="45"/>
      <c r="M654" s="243"/>
      <c r="N654" s="244"/>
      <c r="O654" s="92"/>
      <c r="P654" s="92"/>
      <c r="Q654" s="92"/>
      <c r="R654" s="92"/>
      <c r="S654" s="92"/>
      <c r="T654" s="93"/>
      <c r="U654" s="39"/>
      <c r="V654" s="39"/>
      <c r="W654" s="39"/>
      <c r="X654" s="39"/>
      <c r="Y654" s="39"/>
      <c r="Z654" s="39"/>
      <c r="AA654" s="39"/>
      <c r="AB654" s="39"/>
      <c r="AC654" s="39"/>
      <c r="AD654" s="39"/>
      <c r="AE654" s="39"/>
      <c r="AT654" s="18" t="s">
        <v>190</v>
      </c>
      <c r="AU654" s="18" t="s">
        <v>85</v>
      </c>
    </row>
    <row r="655" s="13" customFormat="1">
      <c r="A655" s="13"/>
      <c r="B655" s="262"/>
      <c r="C655" s="263"/>
      <c r="D655" s="240" t="s">
        <v>1205</v>
      </c>
      <c r="E655" s="264" t="s">
        <v>1</v>
      </c>
      <c r="F655" s="265" t="s">
        <v>1754</v>
      </c>
      <c r="G655" s="263"/>
      <c r="H655" s="266">
        <v>0.017999999999999999</v>
      </c>
      <c r="I655" s="267"/>
      <c r="J655" s="263"/>
      <c r="K655" s="263"/>
      <c r="L655" s="268"/>
      <c r="M655" s="269"/>
      <c r="N655" s="270"/>
      <c r="O655" s="270"/>
      <c r="P655" s="270"/>
      <c r="Q655" s="270"/>
      <c r="R655" s="270"/>
      <c r="S655" s="270"/>
      <c r="T655" s="271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T655" s="272" t="s">
        <v>1205</v>
      </c>
      <c r="AU655" s="272" t="s">
        <v>85</v>
      </c>
      <c r="AV655" s="13" t="s">
        <v>85</v>
      </c>
      <c r="AW655" s="13" t="s">
        <v>33</v>
      </c>
      <c r="AX655" s="13" t="s">
        <v>83</v>
      </c>
      <c r="AY655" s="272" t="s">
        <v>181</v>
      </c>
    </row>
    <row r="656" s="2" customFormat="1" ht="24.15" customHeight="1">
      <c r="A656" s="39"/>
      <c r="B656" s="40"/>
      <c r="C656" s="245" t="s">
        <v>1003</v>
      </c>
      <c r="D656" s="245" t="s">
        <v>191</v>
      </c>
      <c r="E656" s="246" t="s">
        <v>1755</v>
      </c>
      <c r="F656" s="247" t="s">
        <v>1756</v>
      </c>
      <c r="G656" s="248" t="s">
        <v>734</v>
      </c>
      <c r="H656" s="249">
        <v>1.69</v>
      </c>
      <c r="I656" s="250"/>
      <c r="J656" s="251">
        <f>ROUND(I656*H656,2)</f>
        <v>0</v>
      </c>
      <c r="K656" s="247" t="s">
        <v>1</v>
      </c>
      <c r="L656" s="45"/>
      <c r="M656" s="252" t="s">
        <v>1</v>
      </c>
      <c r="N656" s="253" t="s">
        <v>41</v>
      </c>
      <c r="O656" s="92"/>
      <c r="P656" s="236">
        <f>O656*H656</f>
        <v>0</v>
      </c>
      <c r="Q656" s="236">
        <v>0</v>
      </c>
      <c r="R656" s="236">
        <f>Q656*H656</f>
        <v>0</v>
      </c>
      <c r="S656" s="236">
        <v>0</v>
      </c>
      <c r="T656" s="237">
        <f>S656*H656</f>
        <v>0</v>
      </c>
      <c r="U656" s="39"/>
      <c r="V656" s="39"/>
      <c r="W656" s="39"/>
      <c r="X656" s="39"/>
      <c r="Y656" s="39"/>
      <c r="Z656" s="39"/>
      <c r="AA656" s="39"/>
      <c r="AB656" s="39"/>
      <c r="AC656" s="39"/>
      <c r="AD656" s="39"/>
      <c r="AE656" s="39"/>
      <c r="AR656" s="238" t="s">
        <v>188</v>
      </c>
      <c r="AT656" s="238" t="s">
        <v>191</v>
      </c>
      <c r="AU656" s="238" t="s">
        <v>85</v>
      </c>
      <c r="AY656" s="18" t="s">
        <v>181</v>
      </c>
      <c r="BE656" s="239">
        <f>IF(N656="základní",J656,0)</f>
        <v>0</v>
      </c>
      <c r="BF656" s="239">
        <f>IF(N656="snížená",J656,0)</f>
        <v>0</v>
      </c>
      <c r="BG656" s="239">
        <f>IF(N656="zákl. přenesená",J656,0)</f>
        <v>0</v>
      </c>
      <c r="BH656" s="239">
        <f>IF(N656="sníž. přenesená",J656,0)</f>
        <v>0</v>
      </c>
      <c r="BI656" s="239">
        <f>IF(N656="nulová",J656,0)</f>
        <v>0</v>
      </c>
      <c r="BJ656" s="18" t="s">
        <v>83</v>
      </c>
      <c r="BK656" s="239">
        <f>ROUND(I656*H656,2)</f>
        <v>0</v>
      </c>
      <c r="BL656" s="18" t="s">
        <v>188</v>
      </c>
      <c r="BM656" s="238" t="s">
        <v>1757</v>
      </c>
    </row>
    <row r="657" s="2" customFormat="1">
      <c r="A657" s="39"/>
      <c r="B657" s="40"/>
      <c r="C657" s="41"/>
      <c r="D657" s="240" t="s">
        <v>190</v>
      </c>
      <c r="E657" s="41"/>
      <c r="F657" s="241" t="s">
        <v>1756</v>
      </c>
      <c r="G657" s="41"/>
      <c r="H657" s="41"/>
      <c r="I657" s="242"/>
      <c r="J657" s="41"/>
      <c r="K657" s="41"/>
      <c r="L657" s="45"/>
      <c r="M657" s="243"/>
      <c r="N657" s="244"/>
      <c r="O657" s="92"/>
      <c r="P657" s="92"/>
      <c r="Q657" s="92"/>
      <c r="R657" s="92"/>
      <c r="S657" s="92"/>
      <c r="T657" s="93"/>
      <c r="U657" s="39"/>
      <c r="V657" s="39"/>
      <c r="W657" s="39"/>
      <c r="X657" s="39"/>
      <c r="Y657" s="39"/>
      <c r="Z657" s="39"/>
      <c r="AA657" s="39"/>
      <c r="AB657" s="39"/>
      <c r="AC657" s="39"/>
      <c r="AD657" s="39"/>
      <c r="AE657" s="39"/>
      <c r="AT657" s="18" t="s">
        <v>190</v>
      </c>
      <c r="AU657" s="18" t="s">
        <v>85</v>
      </c>
    </row>
    <row r="658" s="13" customFormat="1">
      <c r="A658" s="13"/>
      <c r="B658" s="262"/>
      <c r="C658" s="263"/>
      <c r="D658" s="240" t="s">
        <v>1205</v>
      </c>
      <c r="E658" s="264" t="s">
        <v>1</v>
      </c>
      <c r="F658" s="265" t="s">
        <v>1758</v>
      </c>
      <c r="G658" s="263"/>
      <c r="H658" s="266">
        <v>1.69</v>
      </c>
      <c r="I658" s="267"/>
      <c r="J658" s="263"/>
      <c r="K658" s="263"/>
      <c r="L658" s="268"/>
      <c r="M658" s="269"/>
      <c r="N658" s="270"/>
      <c r="O658" s="270"/>
      <c r="P658" s="270"/>
      <c r="Q658" s="270"/>
      <c r="R658" s="270"/>
      <c r="S658" s="270"/>
      <c r="T658" s="271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72" t="s">
        <v>1205</v>
      </c>
      <c r="AU658" s="272" t="s">
        <v>85</v>
      </c>
      <c r="AV658" s="13" t="s">
        <v>85</v>
      </c>
      <c r="AW658" s="13" t="s">
        <v>33</v>
      </c>
      <c r="AX658" s="13" t="s">
        <v>76</v>
      </c>
      <c r="AY658" s="272" t="s">
        <v>181</v>
      </c>
    </row>
    <row r="659" s="15" customFormat="1">
      <c r="A659" s="15"/>
      <c r="B659" s="283"/>
      <c r="C659" s="284"/>
      <c r="D659" s="240" t="s">
        <v>1205</v>
      </c>
      <c r="E659" s="285" t="s">
        <v>1</v>
      </c>
      <c r="F659" s="286" t="s">
        <v>1219</v>
      </c>
      <c r="G659" s="284"/>
      <c r="H659" s="287">
        <v>1.69</v>
      </c>
      <c r="I659" s="288"/>
      <c r="J659" s="284"/>
      <c r="K659" s="284"/>
      <c r="L659" s="289"/>
      <c r="M659" s="290"/>
      <c r="N659" s="291"/>
      <c r="O659" s="291"/>
      <c r="P659" s="291"/>
      <c r="Q659" s="291"/>
      <c r="R659" s="291"/>
      <c r="S659" s="291"/>
      <c r="T659" s="292"/>
      <c r="U659" s="15"/>
      <c r="V659" s="15"/>
      <c r="W659" s="15"/>
      <c r="X659" s="15"/>
      <c r="Y659" s="15"/>
      <c r="Z659" s="15"/>
      <c r="AA659" s="15"/>
      <c r="AB659" s="15"/>
      <c r="AC659" s="15"/>
      <c r="AD659" s="15"/>
      <c r="AE659" s="15"/>
      <c r="AT659" s="293" t="s">
        <v>1205</v>
      </c>
      <c r="AU659" s="293" t="s">
        <v>85</v>
      </c>
      <c r="AV659" s="15" t="s">
        <v>200</v>
      </c>
      <c r="AW659" s="15" t="s">
        <v>33</v>
      </c>
      <c r="AX659" s="15" t="s">
        <v>83</v>
      </c>
      <c r="AY659" s="293" t="s">
        <v>181</v>
      </c>
    </row>
    <row r="660" s="2" customFormat="1" ht="24.15" customHeight="1">
      <c r="A660" s="39"/>
      <c r="B660" s="40"/>
      <c r="C660" s="226" t="s">
        <v>1759</v>
      </c>
      <c r="D660" s="226" t="s">
        <v>182</v>
      </c>
      <c r="E660" s="227" t="s">
        <v>1760</v>
      </c>
      <c r="F660" s="228" t="s">
        <v>1761</v>
      </c>
      <c r="G660" s="229" t="s">
        <v>630</v>
      </c>
      <c r="H660" s="230">
        <v>3.5489999999999999</v>
      </c>
      <c r="I660" s="231"/>
      <c r="J660" s="232">
        <f>ROUND(I660*H660,2)</f>
        <v>0</v>
      </c>
      <c r="K660" s="228" t="s">
        <v>1</v>
      </c>
      <c r="L660" s="233"/>
      <c r="M660" s="234" t="s">
        <v>1</v>
      </c>
      <c r="N660" s="235" t="s">
        <v>41</v>
      </c>
      <c r="O660" s="92"/>
      <c r="P660" s="236">
        <f>O660*H660</f>
        <v>0</v>
      </c>
      <c r="Q660" s="236">
        <v>0.001</v>
      </c>
      <c r="R660" s="236">
        <f>Q660*H660</f>
        <v>0.0035490000000000001</v>
      </c>
      <c r="S660" s="236">
        <v>0</v>
      </c>
      <c r="T660" s="237">
        <f>S660*H660</f>
        <v>0</v>
      </c>
      <c r="U660" s="39"/>
      <c r="V660" s="39"/>
      <c r="W660" s="39"/>
      <c r="X660" s="39"/>
      <c r="Y660" s="39"/>
      <c r="Z660" s="39"/>
      <c r="AA660" s="39"/>
      <c r="AB660" s="39"/>
      <c r="AC660" s="39"/>
      <c r="AD660" s="39"/>
      <c r="AE660" s="39"/>
      <c r="AR660" s="238" t="s">
        <v>187</v>
      </c>
      <c r="AT660" s="238" t="s">
        <v>182</v>
      </c>
      <c r="AU660" s="238" t="s">
        <v>85</v>
      </c>
      <c r="AY660" s="18" t="s">
        <v>181</v>
      </c>
      <c r="BE660" s="239">
        <f>IF(N660="základní",J660,0)</f>
        <v>0</v>
      </c>
      <c r="BF660" s="239">
        <f>IF(N660="snížená",J660,0)</f>
        <v>0</v>
      </c>
      <c r="BG660" s="239">
        <f>IF(N660="zákl. přenesená",J660,0)</f>
        <v>0</v>
      </c>
      <c r="BH660" s="239">
        <f>IF(N660="sníž. přenesená",J660,0)</f>
        <v>0</v>
      </c>
      <c r="BI660" s="239">
        <f>IF(N660="nulová",J660,0)</f>
        <v>0</v>
      </c>
      <c r="BJ660" s="18" t="s">
        <v>83</v>
      </c>
      <c r="BK660" s="239">
        <f>ROUND(I660*H660,2)</f>
        <v>0</v>
      </c>
      <c r="BL660" s="18" t="s">
        <v>188</v>
      </c>
      <c r="BM660" s="238" t="s">
        <v>1762</v>
      </c>
    </row>
    <row r="661" s="2" customFormat="1">
      <c r="A661" s="39"/>
      <c r="B661" s="40"/>
      <c r="C661" s="41"/>
      <c r="D661" s="240" t="s">
        <v>190</v>
      </c>
      <c r="E661" s="41"/>
      <c r="F661" s="241" t="s">
        <v>1761</v>
      </c>
      <c r="G661" s="41"/>
      <c r="H661" s="41"/>
      <c r="I661" s="242"/>
      <c r="J661" s="41"/>
      <c r="K661" s="41"/>
      <c r="L661" s="45"/>
      <c r="M661" s="243"/>
      <c r="N661" s="244"/>
      <c r="O661" s="92"/>
      <c r="P661" s="92"/>
      <c r="Q661" s="92"/>
      <c r="R661" s="92"/>
      <c r="S661" s="92"/>
      <c r="T661" s="93"/>
      <c r="U661" s="39"/>
      <c r="V661" s="39"/>
      <c r="W661" s="39"/>
      <c r="X661" s="39"/>
      <c r="Y661" s="39"/>
      <c r="Z661" s="39"/>
      <c r="AA661" s="39"/>
      <c r="AB661" s="39"/>
      <c r="AC661" s="39"/>
      <c r="AD661" s="39"/>
      <c r="AE661" s="39"/>
      <c r="AT661" s="18" t="s">
        <v>190</v>
      </c>
      <c r="AU661" s="18" t="s">
        <v>85</v>
      </c>
    </row>
    <row r="662" s="13" customFormat="1">
      <c r="A662" s="13"/>
      <c r="B662" s="262"/>
      <c r="C662" s="263"/>
      <c r="D662" s="240" t="s">
        <v>1205</v>
      </c>
      <c r="E662" s="264" t="s">
        <v>1</v>
      </c>
      <c r="F662" s="265" t="s">
        <v>1763</v>
      </c>
      <c r="G662" s="263"/>
      <c r="H662" s="266">
        <v>3.5489999999999999</v>
      </c>
      <c r="I662" s="267"/>
      <c r="J662" s="263"/>
      <c r="K662" s="263"/>
      <c r="L662" s="268"/>
      <c r="M662" s="269"/>
      <c r="N662" s="270"/>
      <c r="O662" s="270"/>
      <c r="P662" s="270"/>
      <c r="Q662" s="270"/>
      <c r="R662" s="270"/>
      <c r="S662" s="270"/>
      <c r="T662" s="271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T662" s="272" t="s">
        <v>1205</v>
      </c>
      <c r="AU662" s="272" t="s">
        <v>85</v>
      </c>
      <c r="AV662" s="13" t="s">
        <v>85</v>
      </c>
      <c r="AW662" s="13" t="s">
        <v>33</v>
      </c>
      <c r="AX662" s="13" t="s">
        <v>83</v>
      </c>
      <c r="AY662" s="272" t="s">
        <v>181</v>
      </c>
    </row>
    <row r="663" s="2" customFormat="1" ht="24.15" customHeight="1">
      <c r="A663" s="39"/>
      <c r="B663" s="40"/>
      <c r="C663" s="245" t="s">
        <v>1006</v>
      </c>
      <c r="D663" s="245" t="s">
        <v>191</v>
      </c>
      <c r="E663" s="246" t="s">
        <v>1764</v>
      </c>
      <c r="F663" s="247" t="s">
        <v>1765</v>
      </c>
      <c r="G663" s="248" t="s">
        <v>734</v>
      </c>
      <c r="H663" s="249">
        <v>10</v>
      </c>
      <c r="I663" s="250"/>
      <c r="J663" s="251">
        <f>ROUND(I663*H663,2)</f>
        <v>0</v>
      </c>
      <c r="K663" s="247" t="s">
        <v>1</v>
      </c>
      <c r="L663" s="45"/>
      <c r="M663" s="252" t="s">
        <v>1</v>
      </c>
      <c r="N663" s="253" t="s">
        <v>41</v>
      </c>
      <c r="O663" s="92"/>
      <c r="P663" s="236">
        <f>O663*H663</f>
        <v>0</v>
      </c>
      <c r="Q663" s="236">
        <v>0</v>
      </c>
      <c r="R663" s="236">
        <f>Q663*H663</f>
        <v>0</v>
      </c>
      <c r="S663" s="236">
        <v>0</v>
      </c>
      <c r="T663" s="237">
        <f>S663*H663</f>
        <v>0</v>
      </c>
      <c r="U663" s="39"/>
      <c r="V663" s="39"/>
      <c r="W663" s="39"/>
      <c r="X663" s="39"/>
      <c r="Y663" s="39"/>
      <c r="Z663" s="39"/>
      <c r="AA663" s="39"/>
      <c r="AB663" s="39"/>
      <c r="AC663" s="39"/>
      <c r="AD663" s="39"/>
      <c r="AE663" s="39"/>
      <c r="AR663" s="238" t="s">
        <v>188</v>
      </c>
      <c r="AT663" s="238" t="s">
        <v>191</v>
      </c>
      <c r="AU663" s="238" t="s">
        <v>85</v>
      </c>
      <c r="AY663" s="18" t="s">
        <v>181</v>
      </c>
      <c r="BE663" s="239">
        <f>IF(N663="základní",J663,0)</f>
        <v>0</v>
      </c>
      <c r="BF663" s="239">
        <f>IF(N663="snížená",J663,0)</f>
        <v>0</v>
      </c>
      <c r="BG663" s="239">
        <f>IF(N663="zákl. přenesená",J663,0)</f>
        <v>0</v>
      </c>
      <c r="BH663" s="239">
        <f>IF(N663="sníž. přenesená",J663,0)</f>
        <v>0</v>
      </c>
      <c r="BI663" s="239">
        <f>IF(N663="nulová",J663,0)</f>
        <v>0</v>
      </c>
      <c r="BJ663" s="18" t="s">
        <v>83</v>
      </c>
      <c r="BK663" s="239">
        <f>ROUND(I663*H663,2)</f>
        <v>0</v>
      </c>
      <c r="BL663" s="18" t="s">
        <v>188</v>
      </c>
      <c r="BM663" s="238" t="s">
        <v>1766</v>
      </c>
    </row>
    <row r="664" s="2" customFormat="1">
      <c r="A664" s="39"/>
      <c r="B664" s="40"/>
      <c r="C664" s="41"/>
      <c r="D664" s="240" t="s">
        <v>190</v>
      </c>
      <c r="E664" s="41"/>
      <c r="F664" s="241" t="s">
        <v>1765</v>
      </c>
      <c r="G664" s="41"/>
      <c r="H664" s="41"/>
      <c r="I664" s="242"/>
      <c r="J664" s="41"/>
      <c r="K664" s="41"/>
      <c r="L664" s="45"/>
      <c r="M664" s="243"/>
      <c r="N664" s="244"/>
      <c r="O664" s="92"/>
      <c r="P664" s="92"/>
      <c r="Q664" s="92"/>
      <c r="R664" s="92"/>
      <c r="S664" s="92"/>
      <c r="T664" s="93"/>
      <c r="U664" s="39"/>
      <c r="V664" s="39"/>
      <c r="W664" s="39"/>
      <c r="X664" s="39"/>
      <c r="Y664" s="39"/>
      <c r="Z664" s="39"/>
      <c r="AA664" s="39"/>
      <c r="AB664" s="39"/>
      <c r="AC664" s="39"/>
      <c r="AD664" s="39"/>
      <c r="AE664" s="39"/>
      <c r="AT664" s="18" t="s">
        <v>190</v>
      </c>
      <c r="AU664" s="18" t="s">
        <v>85</v>
      </c>
    </row>
    <row r="665" s="14" customFormat="1">
      <c r="A665" s="14"/>
      <c r="B665" s="273"/>
      <c r="C665" s="274"/>
      <c r="D665" s="240" t="s">
        <v>1205</v>
      </c>
      <c r="E665" s="275" t="s">
        <v>1</v>
      </c>
      <c r="F665" s="276" t="s">
        <v>1767</v>
      </c>
      <c r="G665" s="274"/>
      <c r="H665" s="275" t="s">
        <v>1</v>
      </c>
      <c r="I665" s="277"/>
      <c r="J665" s="274"/>
      <c r="K665" s="274"/>
      <c r="L665" s="278"/>
      <c r="M665" s="279"/>
      <c r="N665" s="280"/>
      <c r="O665" s="280"/>
      <c r="P665" s="280"/>
      <c r="Q665" s="280"/>
      <c r="R665" s="280"/>
      <c r="S665" s="280"/>
      <c r="T665" s="281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T665" s="282" t="s">
        <v>1205</v>
      </c>
      <c r="AU665" s="282" t="s">
        <v>85</v>
      </c>
      <c r="AV665" s="14" t="s">
        <v>83</v>
      </c>
      <c r="AW665" s="14" t="s">
        <v>33</v>
      </c>
      <c r="AX665" s="14" t="s">
        <v>76</v>
      </c>
      <c r="AY665" s="282" t="s">
        <v>181</v>
      </c>
    </row>
    <row r="666" s="13" customFormat="1">
      <c r="A666" s="13"/>
      <c r="B666" s="262"/>
      <c r="C666" s="263"/>
      <c r="D666" s="240" t="s">
        <v>1205</v>
      </c>
      <c r="E666" s="264" t="s">
        <v>1</v>
      </c>
      <c r="F666" s="265" t="s">
        <v>1768</v>
      </c>
      <c r="G666" s="263"/>
      <c r="H666" s="266">
        <v>10</v>
      </c>
      <c r="I666" s="267"/>
      <c r="J666" s="263"/>
      <c r="K666" s="263"/>
      <c r="L666" s="268"/>
      <c r="M666" s="269"/>
      <c r="N666" s="270"/>
      <c r="O666" s="270"/>
      <c r="P666" s="270"/>
      <c r="Q666" s="270"/>
      <c r="R666" s="270"/>
      <c r="S666" s="270"/>
      <c r="T666" s="271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272" t="s">
        <v>1205</v>
      </c>
      <c r="AU666" s="272" t="s">
        <v>85</v>
      </c>
      <c r="AV666" s="13" t="s">
        <v>85</v>
      </c>
      <c r="AW666" s="13" t="s">
        <v>33</v>
      </c>
      <c r="AX666" s="13" t="s">
        <v>83</v>
      </c>
      <c r="AY666" s="272" t="s">
        <v>181</v>
      </c>
    </row>
    <row r="667" s="2" customFormat="1" ht="16.5" customHeight="1">
      <c r="A667" s="39"/>
      <c r="B667" s="40"/>
      <c r="C667" s="226" t="s">
        <v>1769</v>
      </c>
      <c r="D667" s="226" t="s">
        <v>182</v>
      </c>
      <c r="E667" s="227" t="s">
        <v>1751</v>
      </c>
      <c r="F667" s="228" t="s">
        <v>1752</v>
      </c>
      <c r="G667" s="229" t="s">
        <v>868</v>
      </c>
      <c r="H667" s="230">
        <v>0.0030000000000000001</v>
      </c>
      <c r="I667" s="231"/>
      <c r="J667" s="232">
        <f>ROUND(I667*H667,2)</f>
        <v>0</v>
      </c>
      <c r="K667" s="228" t="s">
        <v>1</v>
      </c>
      <c r="L667" s="233"/>
      <c r="M667" s="234" t="s">
        <v>1</v>
      </c>
      <c r="N667" s="235" t="s">
        <v>41</v>
      </c>
      <c r="O667" s="92"/>
      <c r="P667" s="236">
        <f>O667*H667</f>
        <v>0</v>
      </c>
      <c r="Q667" s="236">
        <v>1</v>
      </c>
      <c r="R667" s="236">
        <f>Q667*H667</f>
        <v>0.0030000000000000001</v>
      </c>
      <c r="S667" s="236">
        <v>0</v>
      </c>
      <c r="T667" s="237">
        <f>S667*H667</f>
        <v>0</v>
      </c>
      <c r="U667" s="39"/>
      <c r="V667" s="39"/>
      <c r="W667" s="39"/>
      <c r="X667" s="39"/>
      <c r="Y667" s="39"/>
      <c r="Z667" s="39"/>
      <c r="AA667" s="39"/>
      <c r="AB667" s="39"/>
      <c r="AC667" s="39"/>
      <c r="AD667" s="39"/>
      <c r="AE667" s="39"/>
      <c r="AR667" s="238" t="s">
        <v>187</v>
      </c>
      <c r="AT667" s="238" t="s">
        <v>182</v>
      </c>
      <c r="AU667" s="238" t="s">
        <v>85</v>
      </c>
      <c r="AY667" s="18" t="s">
        <v>181</v>
      </c>
      <c r="BE667" s="239">
        <f>IF(N667="základní",J667,0)</f>
        <v>0</v>
      </c>
      <c r="BF667" s="239">
        <f>IF(N667="snížená",J667,0)</f>
        <v>0</v>
      </c>
      <c r="BG667" s="239">
        <f>IF(N667="zákl. přenesená",J667,0)</f>
        <v>0</v>
      </c>
      <c r="BH667" s="239">
        <f>IF(N667="sníž. přenesená",J667,0)</f>
        <v>0</v>
      </c>
      <c r="BI667" s="239">
        <f>IF(N667="nulová",J667,0)</f>
        <v>0</v>
      </c>
      <c r="BJ667" s="18" t="s">
        <v>83</v>
      </c>
      <c r="BK667" s="239">
        <f>ROUND(I667*H667,2)</f>
        <v>0</v>
      </c>
      <c r="BL667" s="18" t="s">
        <v>188</v>
      </c>
      <c r="BM667" s="238" t="s">
        <v>1770</v>
      </c>
    </row>
    <row r="668" s="2" customFormat="1">
      <c r="A668" s="39"/>
      <c r="B668" s="40"/>
      <c r="C668" s="41"/>
      <c r="D668" s="240" t="s">
        <v>190</v>
      </c>
      <c r="E668" s="41"/>
      <c r="F668" s="241" t="s">
        <v>1752</v>
      </c>
      <c r="G668" s="41"/>
      <c r="H668" s="41"/>
      <c r="I668" s="242"/>
      <c r="J668" s="41"/>
      <c r="K668" s="41"/>
      <c r="L668" s="45"/>
      <c r="M668" s="243"/>
      <c r="N668" s="244"/>
      <c r="O668" s="92"/>
      <c r="P668" s="92"/>
      <c r="Q668" s="92"/>
      <c r="R668" s="92"/>
      <c r="S668" s="92"/>
      <c r="T668" s="93"/>
      <c r="U668" s="39"/>
      <c r="V668" s="39"/>
      <c r="W668" s="39"/>
      <c r="X668" s="39"/>
      <c r="Y668" s="39"/>
      <c r="Z668" s="39"/>
      <c r="AA668" s="39"/>
      <c r="AB668" s="39"/>
      <c r="AC668" s="39"/>
      <c r="AD668" s="39"/>
      <c r="AE668" s="39"/>
      <c r="AT668" s="18" t="s">
        <v>190</v>
      </c>
      <c r="AU668" s="18" t="s">
        <v>85</v>
      </c>
    </row>
    <row r="669" s="13" customFormat="1">
      <c r="A669" s="13"/>
      <c r="B669" s="262"/>
      <c r="C669" s="263"/>
      <c r="D669" s="240" t="s">
        <v>1205</v>
      </c>
      <c r="E669" s="264" t="s">
        <v>1</v>
      </c>
      <c r="F669" s="265" t="s">
        <v>1771</v>
      </c>
      <c r="G669" s="263"/>
      <c r="H669" s="266">
        <v>0.0030000000000000001</v>
      </c>
      <c r="I669" s="267"/>
      <c r="J669" s="263"/>
      <c r="K669" s="263"/>
      <c r="L669" s="268"/>
      <c r="M669" s="269"/>
      <c r="N669" s="270"/>
      <c r="O669" s="270"/>
      <c r="P669" s="270"/>
      <c r="Q669" s="270"/>
      <c r="R669" s="270"/>
      <c r="S669" s="270"/>
      <c r="T669" s="271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T669" s="272" t="s">
        <v>1205</v>
      </c>
      <c r="AU669" s="272" t="s">
        <v>85</v>
      </c>
      <c r="AV669" s="13" t="s">
        <v>85</v>
      </c>
      <c r="AW669" s="13" t="s">
        <v>33</v>
      </c>
      <c r="AX669" s="13" t="s">
        <v>83</v>
      </c>
      <c r="AY669" s="272" t="s">
        <v>181</v>
      </c>
    </row>
    <row r="670" s="2" customFormat="1" ht="24.15" customHeight="1">
      <c r="A670" s="39"/>
      <c r="B670" s="40"/>
      <c r="C670" s="245" t="s">
        <v>1009</v>
      </c>
      <c r="D670" s="245" t="s">
        <v>191</v>
      </c>
      <c r="E670" s="246" t="s">
        <v>1772</v>
      </c>
      <c r="F670" s="247" t="s">
        <v>1773</v>
      </c>
      <c r="G670" s="248" t="s">
        <v>734</v>
      </c>
      <c r="H670" s="249">
        <v>7.7999999999999998</v>
      </c>
      <c r="I670" s="250"/>
      <c r="J670" s="251">
        <f>ROUND(I670*H670,2)</f>
        <v>0</v>
      </c>
      <c r="K670" s="247" t="s">
        <v>1</v>
      </c>
      <c r="L670" s="45"/>
      <c r="M670" s="252" t="s">
        <v>1</v>
      </c>
      <c r="N670" s="253" t="s">
        <v>41</v>
      </c>
      <c r="O670" s="92"/>
      <c r="P670" s="236">
        <f>O670*H670</f>
        <v>0</v>
      </c>
      <c r="Q670" s="236">
        <v>0</v>
      </c>
      <c r="R670" s="236">
        <f>Q670*H670</f>
        <v>0</v>
      </c>
      <c r="S670" s="236">
        <v>0</v>
      </c>
      <c r="T670" s="237">
        <f>S670*H670</f>
        <v>0</v>
      </c>
      <c r="U670" s="39"/>
      <c r="V670" s="39"/>
      <c r="W670" s="39"/>
      <c r="X670" s="39"/>
      <c r="Y670" s="39"/>
      <c r="Z670" s="39"/>
      <c r="AA670" s="39"/>
      <c r="AB670" s="39"/>
      <c r="AC670" s="39"/>
      <c r="AD670" s="39"/>
      <c r="AE670" s="39"/>
      <c r="AR670" s="238" t="s">
        <v>188</v>
      </c>
      <c r="AT670" s="238" t="s">
        <v>191</v>
      </c>
      <c r="AU670" s="238" t="s">
        <v>85</v>
      </c>
      <c r="AY670" s="18" t="s">
        <v>181</v>
      </c>
      <c r="BE670" s="239">
        <f>IF(N670="základní",J670,0)</f>
        <v>0</v>
      </c>
      <c r="BF670" s="239">
        <f>IF(N670="snížená",J670,0)</f>
        <v>0</v>
      </c>
      <c r="BG670" s="239">
        <f>IF(N670="zákl. přenesená",J670,0)</f>
        <v>0</v>
      </c>
      <c r="BH670" s="239">
        <f>IF(N670="sníž. přenesená",J670,0)</f>
        <v>0</v>
      </c>
      <c r="BI670" s="239">
        <f>IF(N670="nulová",J670,0)</f>
        <v>0</v>
      </c>
      <c r="BJ670" s="18" t="s">
        <v>83</v>
      </c>
      <c r="BK670" s="239">
        <f>ROUND(I670*H670,2)</f>
        <v>0</v>
      </c>
      <c r="BL670" s="18" t="s">
        <v>188</v>
      </c>
      <c r="BM670" s="238" t="s">
        <v>1774</v>
      </c>
    </row>
    <row r="671" s="2" customFormat="1">
      <c r="A671" s="39"/>
      <c r="B671" s="40"/>
      <c r="C671" s="41"/>
      <c r="D671" s="240" t="s">
        <v>190</v>
      </c>
      <c r="E671" s="41"/>
      <c r="F671" s="241" t="s">
        <v>1773</v>
      </c>
      <c r="G671" s="41"/>
      <c r="H671" s="41"/>
      <c r="I671" s="242"/>
      <c r="J671" s="41"/>
      <c r="K671" s="41"/>
      <c r="L671" s="45"/>
      <c r="M671" s="243"/>
      <c r="N671" s="244"/>
      <c r="O671" s="92"/>
      <c r="P671" s="92"/>
      <c r="Q671" s="92"/>
      <c r="R671" s="92"/>
      <c r="S671" s="92"/>
      <c r="T671" s="93"/>
      <c r="U671" s="39"/>
      <c r="V671" s="39"/>
      <c r="W671" s="39"/>
      <c r="X671" s="39"/>
      <c r="Y671" s="39"/>
      <c r="Z671" s="39"/>
      <c r="AA671" s="39"/>
      <c r="AB671" s="39"/>
      <c r="AC671" s="39"/>
      <c r="AD671" s="39"/>
      <c r="AE671" s="39"/>
      <c r="AT671" s="18" t="s">
        <v>190</v>
      </c>
      <c r="AU671" s="18" t="s">
        <v>85</v>
      </c>
    </row>
    <row r="672" s="13" customFormat="1">
      <c r="A672" s="13"/>
      <c r="B672" s="262"/>
      <c r="C672" s="263"/>
      <c r="D672" s="240" t="s">
        <v>1205</v>
      </c>
      <c r="E672" s="264" t="s">
        <v>1</v>
      </c>
      <c r="F672" s="265" t="s">
        <v>1775</v>
      </c>
      <c r="G672" s="263"/>
      <c r="H672" s="266">
        <v>7.7999999999999998</v>
      </c>
      <c r="I672" s="267"/>
      <c r="J672" s="263"/>
      <c r="K672" s="263"/>
      <c r="L672" s="268"/>
      <c r="M672" s="269"/>
      <c r="N672" s="270"/>
      <c r="O672" s="270"/>
      <c r="P672" s="270"/>
      <c r="Q672" s="270"/>
      <c r="R672" s="270"/>
      <c r="S672" s="270"/>
      <c r="T672" s="271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T672" s="272" t="s">
        <v>1205</v>
      </c>
      <c r="AU672" s="272" t="s">
        <v>85</v>
      </c>
      <c r="AV672" s="13" t="s">
        <v>85</v>
      </c>
      <c r="AW672" s="13" t="s">
        <v>33</v>
      </c>
      <c r="AX672" s="13" t="s">
        <v>83</v>
      </c>
      <c r="AY672" s="272" t="s">
        <v>181</v>
      </c>
    </row>
    <row r="673" s="2" customFormat="1" ht="24.15" customHeight="1">
      <c r="A673" s="39"/>
      <c r="B673" s="40"/>
      <c r="C673" s="226" t="s">
        <v>1776</v>
      </c>
      <c r="D673" s="226" t="s">
        <v>182</v>
      </c>
      <c r="E673" s="227" t="s">
        <v>1760</v>
      </c>
      <c r="F673" s="228" t="s">
        <v>1761</v>
      </c>
      <c r="G673" s="229" t="s">
        <v>630</v>
      </c>
      <c r="H673" s="230">
        <v>17.16</v>
      </c>
      <c r="I673" s="231"/>
      <c r="J673" s="232">
        <f>ROUND(I673*H673,2)</f>
        <v>0</v>
      </c>
      <c r="K673" s="228" t="s">
        <v>1</v>
      </c>
      <c r="L673" s="233"/>
      <c r="M673" s="234" t="s">
        <v>1</v>
      </c>
      <c r="N673" s="235" t="s">
        <v>41</v>
      </c>
      <c r="O673" s="92"/>
      <c r="P673" s="236">
        <f>O673*H673</f>
        <v>0</v>
      </c>
      <c r="Q673" s="236">
        <v>0.001</v>
      </c>
      <c r="R673" s="236">
        <f>Q673*H673</f>
        <v>0.017160000000000002</v>
      </c>
      <c r="S673" s="236">
        <v>0</v>
      </c>
      <c r="T673" s="237">
        <f>S673*H673</f>
        <v>0</v>
      </c>
      <c r="U673" s="39"/>
      <c r="V673" s="39"/>
      <c r="W673" s="39"/>
      <c r="X673" s="39"/>
      <c r="Y673" s="39"/>
      <c r="Z673" s="39"/>
      <c r="AA673" s="39"/>
      <c r="AB673" s="39"/>
      <c r="AC673" s="39"/>
      <c r="AD673" s="39"/>
      <c r="AE673" s="39"/>
      <c r="AR673" s="238" t="s">
        <v>187</v>
      </c>
      <c r="AT673" s="238" t="s">
        <v>182</v>
      </c>
      <c r="AU673" s="238" t="s">
        <v>85</v>
      </c>
      <c r="AY673" s="18" t="s">
        <v>181</v>
      </c>
      <c r="BE673" s="239">
        <f>IF(N673="základní",J673,0)</f>
        <v>0</v>
      </c>
      <c r="BF673" s="239">
        <f>IF(N673="snížená",J673,0)</f>
        <v>0</v>
      </c>
      <c r="BG673" s="239">
        <f>IF(N673="zákl. přenesená",J673,0)</f>
        <v>0</v>
      </c>
      <c r="BH673" s="239">
        <f>IF(N673="sníž. přenesená",J673,0)</f>
        <v>0</v>
      </c>
      <c r="BI673" s="239">
        <f>IF(N673="nulová",J673,0)</f>
        <v>0</v>
      </c>
      <c r="BJ673" s="18" t="s">
        <v>83</v>
      </c>
      <c r="BK673" s="239">
        <f>ROUND(I673*H673,2)</f>
        <v>0</v>
      </c>
      <c r="BL673" s="18" t="s">
        <v>188</v>
      </c>
      <c r="BM673" s="238" t="s">
        <v>1777</v>
      </c>
    </row>
    <row r="674" s="2" customFormat="1">
      <c r="A674" s="39"/>
      <c r="B674" s="40"/>
      <c r="C674" s="41"/>
      <c r="D674" s="240" t="s">
        <v>190</v>
      </c>
      <c r="E674" s="41"/>
      <c r="F674" s="241" t="s">
        <v>1761</v>
      </c>
      <c r="G674" s="41"/>
      <c r="H674" s="41"/>
      <c r="I674" s="242"/>
      <c r="J674" s="41"/>
      <c r="K674" s="41"/>
      <c r="L674" s="45"/>
      <c r="M674" s="243"/>
      <c r="N674" s="244"/>
      <c r="O674" s="92"/>
      <c r="P674" s="92"/>
      <c r="Q674" s="92"/>
      <c r="R674" s="92"/>
      <c r="S674" s="92"/>
      <c r="T674" s="93"/>
      <c r="U674" s="39"/>
      <c r="V674" s="39"/>
      <c r="W674" s="39"/>
      <c r="X674" s="39"/>
      <c r="Y674" s="39"/>
      <c r="Z674" s="39"/>
      <c r="AA674" s="39"/>
      <c r="AB674" s="39"/>
      <c r="AC674" s="39"/>
      <c r="AD674" s="39"/>
      <c r="AE674" s="39"/>
      <c r="AT674" s="18" t="s">
        <v>190</v>
      </c>
      <c r="AU674" s="18" t="s">
        <v>85</v>
      </c>
    </row>
    <row r="675" s="13" customFormat="1">
      <c r="A675" s="13"/>
      <c r="B675" s="262"/>
      <c r="C675" s="263"/>
      <c r="D675" s="240" t="s">
        <v>1205</v>
      </c>
      <c r="E675" s="264" t="s">
        <v>1</v>
      </c>
      <c r="F675" s="265" t="s">
        <v>1778</v>
      </c>
      <c r="G675" s="263"/>
      <c r="H675" s="266">
        <v>17.16</v>
      </c>
      <c r="I675" s="267"/>
      <c r="J675" s="263"/>
      <c r="K675" s="263"/>
      <c r="L675" s="268"/>
      <c r="M675" s="269"/>
      <c r="N675" s="270"/>
      <c r="O675" s="270"/>
      <c r="P675" s="270"/>
      <c r="Q675" s="270"/>
      <c r="R675" s="270"/>
      <c r="S675" s="270"/>
      <c r="T675" s="271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T675" s="272" t="s">
        <v>1205</v>
      </c>
      <c r="AU675" s="272" t="s">
        <v>85</v>
      </c>
      <c r="AV675" s="13" t="s">
        <v>85</v>
      </c>
      <c r="AW675" s="13" t="s">
        <v>33</v>
      </c>
      <c r="AX675" s="13" t="s">
        <v>83</v>
      </c>
      <c r="AY675" s="272" t="s">
        <v>181</v>
      </c>
    </row>
    <row r="676" s="2" customFormat="1" ht="24.15" customHeight="1">
      <c r="A676" s="39"/>
      <c r="B676" s="40"/>
      <c r="C676" s="245" t="s">
        <v>1012</v>
      </c>
      <c r="D676" s="245" t="s">
        <v>191</v>
      </c>
      <c r="E676" s="246" t="s">
        <v>1779</v>
      </c>
      <c r="F676" s="247" t="s">
        <v>1780</v>
      </c>
      <c r="G676" s="248" t="s">
        <v>734</v>
      </c>
      <c r="H676" s="249">
        <v>110</v>
      </c>
      <c r="I676" s="250"/>
      <c r="J676" s="251">
        <f>ROUND(I676*H676,2)</f>
        <v>0</v>
      </c>
      <c r="K676" s="247" t="s">
        <v>1</v>
      </c>
      <c r="L676" s="45"/>
      <c r="M676" s="252" t="s">
        <v>1</v>
      </c>
      <c r="N676" s="253" t="s">
        <v>41</v>
      </c>
      <c r="O676" s="92"/>
      <c r="P676" s="236">
        <f>O676*H676</f>
        <v>0</v>
      </c>
      <c r="Q676" s="236">
        <v>0.00076999999999999996</v>
      </c>
      <c r="R676" s="236">
        <f>Q676*H676</f>
        <v>0.084699999999999998</v>
      </c>
      <c r="S676" s="236">
        <v>0</v>
      </c>
      <c r="T676" s="237">
        <f>S676*H676</f>
        <v>0</v>
      </c>
      <c r="U676" s="39"/>
      <c r="V676" s="39"/>
      <c r="W676" s="39"/>
      <c r="X676" s="39"/>
      <c r="Y676" s="39"/>
      <c r="Z676" s="39"/>
      <c r="AA676" s="39"/>
      <c r="AB676" s="39"/>
      <c r="AC676" s="39"/>
      <c r="AD676" s="39"/>
      <c r="AE676" s="39"/>
      <c r="AR676" s="238" t="s">
        <v>188</v>
      </c>
      <c r="AT676" s="238" t="s">
        <v>191</v>
      </c>
      <c r="AU676" s="238" t="s">
        <v>85</v>
      </c>
      <c r="AY676" s="18" t="s">
        <v>181</v>
      </c>
      <c r="BE676" s="239">
        <f>IF(N676="základní",J676,0)</f>
        <v>0</v>
      </c>
      <c r="BF676" s="239">
        <f>IF(N676="snížená",J676,0)</f>
        <v>0</v>
      </c>
      <c r="BG676" s="239">
        <f>IF(N676="zákl. přenesená",J676,0)</f>
        <v>0</v>
      </c>
      <c r="BH676" s="239">
        <f>IF(N676="sníž. přenesená",J676,0)</f>
        <v>0</v>
      </c>
      <c r="BI676" s="239">
        <f>IF(N676="nulová",J676,0)</f>
        <v>0</v>
      </c>
      <c r="BJ676" s="18" t="s">
        <v>83</v>
      </c>
      <c r="BK676" s="239">
        <f>ROUND(I676*H676,2)</f>
        <v>0</v>
      </c>
      <c r="BL676" s="18" t="s">
        <v>188</v>
      </c>
      <c r="BM676" s="238" t="s">
        <v>1781</v>
      </c>
    </row>
    <row r="677" s="2" customFormat="1">
      <c r="A677" s="39"/>
      <c r="B677" s="40"/>
      <c r="C677" s="41"/>
      <c r="D677" s="240" t="s">
        <v>190</v>
      </c>
      <c r="E677" s="41"/>
      <c r="F677" s="241" t="s">
        <v>1780</v>
      </c>
      <c r="G677" s="41"/>
      <c r="H677" s="41"/>
      <c r="I677" s="242"/>
      <c r="J677" s="41"/>
      <c r="K677" s="41"/>
      <c r="L677" s="45"/>
      <c r="M677" s="243"/>
      <c r="N677" s="244"/>
      <c r="O677" s="92"/>
      <c r="P677" s="92"/>
      <c r="Q677" s="92"/>
      <c r="R677" s="92"/>
      <c r="S677" s="92"/>
      <c r="T677" s="93"/>
      <c r="U677" s="39"/>
      <c r="V677" s="39"/>
      <c r="W677" s="39"/>
      <c r="X677" s="39"/>
      <c r="Y677" s="39"/>
      <c r="Z677" s="39"/>
      <c r="AA677" s="39"/>
      <c r="AB677" s="39"/>
      <c r="AC677" s="39"/>
      <c r="AD677" s="39"/>
      <c r="AE677" s="39"/>
      <c r="AT677" s="18" t="s">
        <v>190</v>
      </c>
      <c r="AU677" s="18" t="s">
        <v>85</v>
      </c>
    </row>
    <row r="678" s="13" customFormat="1">
      <c r="A678" s="13"/>
      <c r="B678" s="262"/>
      <c r="C678" s="263"/>
      <c r="D678" s="240" t="s">
        <v>1205</v>
      </c>
      <c r="E678" s="264" t="s">
        <v>1</v>
      </c>
      <c r="F678" s="265" t="s">
        <v>1782</v>
      </c>
      <c r="G678" s="263"/>
      <c r="H678" s="266">
        <v>110</v>
      </c>
      <c r="I678" s="267"/>
      <c r="J678" s="263"/>
      <c r="K678" s="263"/>
      <c r="L678" s="268"/>
      <c r="M678" s="269"/>
      <c r="N678" s="270"/>
      <c r="O678" s="270"/>
      <c r="P678" s="270"/>
      <c r="Q678" s="270"/>
      <c r="R678" s="270"/>
      <c r="S678" s="270"/>
      <c r="T678" s="271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272" t="s">
        <v>1205</v>
      </c>
      <c r="AU678" s="272" t="s">
        <v>85</v>
      </c>
      <c r="AV678" s="13" t="s">
        <v>85</v>
      </c>
      <c r="AW678" s="13" t="s">
        <v>33</v>
      </c>
      <c r="AX678" s="13" t="s">
        <v>83</v>
      </c>
      <c r="AY678" s="272" t="s">
        <v>181</v>
      </c>
    </row>
    <row r="679" s="2" customFormat="1" ht="21.75" customHeight="1">
      <c r="A679" s="39"/>
      <c r="B679" s="40"/>
      <c r="C679" s="226" t="s">
        <v>1783</v>
      </c>
      <c r="D679" s="226" t="s">
        <v>182</v>
      </c>
      <c r="E679" s="227" t="s">
        <v>1784</v>
      </c>
      <c r="F679" s="228" t="s">
        <v>1785</v>
      </c>
      <c r="G679" s="229" t="s">
        <v>734</v>
      </c>
      <c r="H679" s="230">
        <v>64.102999999999994</v>
      </c>
      <c r="I679" s="231"/>
      <c r="J679" s="232">
        <f>ROUND(I679*H679,2)</f>
        <v>0</v>
      </c>
      <c r="K679" s="228" t="s">
        <v>1</v>
      </c>
      <c r="L679" s="233"/>
      <c r="M679" s="234" t="s">
        <v>1</v>
      </c>
      <c r="N679" s="235" t="s">
        <v>41</v>
      </c>
      <c r="O679" s="92"/>
      <c r="P679" s="236">
        <f>O679*H679</f>
        <v>0</v>
      </c>
      <c r="Q679" s="236">
        <v>0.0012700000000000001</v>
      </c>
      <c r="R679" s="236">
        <f>Q679*H679</f>
        <v>0.08141081</v>
      </c>
      <c r="S679" s="236">
        <v>0</v>
      </c>
      <c r="T679" s="237">
        <f>S679*H679</f>
        <v>0</v>
      </c>
      <c r="U679" s="39"/>
      <c r="V679" s="39"/>
      <c r="W679" s="39"/>
      <c r="X679" s="39"/>
      <c r="Y679" s="39"/>
      <c r="Z679" s="39"/>
      <c r="AA679" s="39"/>
      <c r="AB679" s="39"/>
      <c r="AC679" s="39"/>
      <c r="AD679" s="39"/>
      <c r="AE679" s="39"/>
      <c r="AR679" s="238" t="s">
        <v>187</v>
      </c>
      <c r="AT679" s="238" t="s">
        <v>182</v>
      </c>
      <c r="AU679" s="238" t="s">
        <v>85</v>
      </c>
      <c r="AY679" s="18" t="s">
        <v>181</v>
      </c>
      <c r="BE679" s="239">
        <f>IF(N679="základní",J679,0)</f>
        <v>0</v>
      </c>
      <c r="BF679" s="239">
        <f>IF(N679="snížená",J679,0)</f>
        <v>0</v>
      </c>
      <c r="BG679" s="239">
        <f>IF(N679="zákl. přenesená",J679,0)</f>
        <v>0</v>
      </c>
      <c r="BH679" s="239">
        <f>IF(N679="sníž. přenesená",J679,0)</f>
        <v>0</v>
      </c>
      <c r="BI679" s="239">
        <f>IF(N679="nulová",J679,0)</f>
        <v>0</v>
      </c>
      <c r="BJ679" s="18" t="s">
        <v>83</v>
      </c>
      <c r="BK679" s="239">
        <f>ROUND(I679*H679,2)</f>
        <v>0</v>
      </c>
      <c r="BL679" s="18" t="s">
        <v>188</v>
      </c>
      <c r="BM679" s="238" t="s">
        <v>1786</v>
      </c>
    </row>
    <row r="680" s="2" customFormat="1">
      <c r="A680" s="39"/>
      <c r="B680" s="40"/>
      <c r="C680" s="41"/>
      <c r="D680" s="240" t="s">
        <v>190</v>
      </c>
      <c r="E680" s="41"/>
      <c r="F680" s="241" t="s">
        <v>1785</v>
      </c>
      <c r="G680" s="41"/>
      <c r="H680" s="41"/>
      <c r="I680" s="242"/>
      <c r="J680" s="41"/>
      <c r="K680" s="41"/>
      <c r="L680" s="45"/>
      <c r="M680" s="243"/>
      <c r="N680" s="244"/>
      <c r="O680" s="92"/>
      <c r="P680" s="92"/>
      <c r="Q680" s="92"/>
      <c r="R680" s="92"/>
      <c r="S680" s="92"/>
      <c r="T680" s="93"/>
      <c r="U680" s="39"/>
      <c r="V680" s="39"/>
      <c r="W680" s="39"/>
      <c r="X680" s="39"/>
      <c r="Y680" s="39"/>
      <c r="Z680" s="39"/>
      <c r="AA680" s="39"/>
      <c r="AB680" s="39"/>
      <c r="AC680" s="39"/>
      <c r="AD680" s="39"/>
      <c r="AE680" s="39"/>
      <c r="AT680" s="18" t="s">
        <v>190</v>
      </c>
      <c r="AU680" s="18" t="s">
        <v>85</v>
      </c>
    </row>
    <row r="681" s="13" customFormat="1">
      <c r="A681" s="13"/>
      <c r="B681" s="262"/>
      <c r="C681" s="263"/>
      <c r="D681" s="240" t="s">
        <v>1205</v>
      </c>
      <c r="E681" s="264" t="s">
        <v>1</v>
      </c>
      <c r="F681" s="265" t="s">
        <v>1787</v>
      </c>
      <c r="G681" s="263"/>
      <c r="H681" s="266">
        <v>64.102999999999994</v>
      </c>
      <c r="I681" s="267"/>
      <c r="J681" s="263"/>
      <c r="K681" s="263"/>
      <c r="L681" s="268"/>
      <c r="M681" s="269"/>
      <c r="N681" s="270"/>
      <c r="O681" s="270"/>
      <c r="P681" s="270"/>
      <c r="Q681" s="270"/>
      <c r="R681" s="270"/>
      <c r="S681" s="270"/>
      <c r="T681" s="271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T681" s="272" t="s">
        <v>1205</v>
      </c>
      <c r="AU681" s="272" t="s">
        <v>85</v>
      </c>
      <c r="AV681" s="13" t="s">
        <v>85</v>
      </c>
      <c r="AW681" s="13" t="s">
        <v>33</v>
      </c>
      <c r="AX681" s="13" t="s">
        <v>83</v>
      </c>
      <c r="AY681" s="272" t="s">
        <v>181</v>
      </c>
    </row>
    <row r="682" s="2" customFormat="1" ht="24.15" customHeight="1">
      <c r="A682" s="39"/>
      <c r="B682" s="40"/>
      <c r="C682" s="245" t="s">
        <v>364</v>
      </c>
      <c r="D682" s="245" t="s">
        <v>191</v>
      </c>
      <c r="E682" s="246" t="s">
        <v>1788</v>
      </c>
      <c r="F682" s="247" t="s">
        <v>1789</v>
      </c>
      <c r="G682" s="248" t="s">
        <v>734</v>
      </c>
      <c r="H682" s="249">
        <v>55</v>
      </c>
      <c r="I682" s="250"/>
      <c r="J682" s="251">
        <f>ROUND(I682*H682,2)</f>
        <v>0</v>
      </c>
      <c r="K682" s="247" t="s">
        <v>1</v>
      </c>
      <c r="L682" s="45"/>
      <c r="M682" s="252" t="s">
        <v>1</v>
      </c>
      <c r="N682" s="253" t="s">
        <v>41</v>
      </c>
      <c r="O682" s="92"/>
      <c r="P682" s="236">
        <f>O682*H682</f>
        <v>0</v>
      </c>
      <c r="Q682" s="236">
        <v>0.00018000000000000001</v>
      </c>
      <c r="R682" s="236">
        <f>Q682*H682</f>
        <v>0.0099000000000000008</v>
      </c>
      <c r="S682" s="236">
        <v>0</v>
      </c>
      <c r="T682" s="237">
        <f>S682*H682</f>
        <v>0</v>
      </c>
      <c r="U682" s="39"/>
      <c r="V682" s="39"/>
      <c r="W682" s="39"/>
      <c r="X682" s="39"/>
      <c r="Y682" s="39"/>
      <c r="Z682" s="39"/>
      <c r="AA682" s="39"/>
      <c r="AB682" s="39"/>
      <c r="AC682" s="39"/>
      <c r="AD682" s="39"/>
      <c r="AE682" s="39"/>
      <c r="AR682" s="238" t="s">
        <v>188</v>
      </c>
      <c r="AT682" s="238" t="s">
        <v>191</v>
      </c>
      <c r="AU682" s="238" t="s">
        <v>85</v>
      </c>
      <c r="AY682" s="18" t="s">
        <v>181</v>
      </c>
      <c r="BE682" s="239">
        <f>IF(N682="základní",J682,0)</f>
        <v>0</v>
      </c>
      <c r="BF682" s="239">
        <f>IF(N682="snížená",J682,0)</f>
        <v>0</v>
      </c>
      <c r="BG682" s="239">
        <f>IF(N682="zákl. přenesená",J682,0)</f>
        <v>0</v>
      </c>
      <c r="BH682" s="239">
        <f>IF(N682="sníž. přenesená",J682,0)</f>
        <v>0</v>
      </c>
      <c r="BI682" s="239">
        <f>IF(N682="nulová",J682,0)</f>
        <v>0</v>
      </c>
      <c r="BJ682" s="18" t="s">
        <v>83</v>
      </c>
      <c r="BK682" s="239">
        <f>ROUND(I682*H682,2)</f>
        <v>0</v>
      </c>
      <c r="BL682" s="18" t="s">
        <v>188</v>
      </c>
      <c r="BM682" s="238" t="s">
        <v>1790</v>
      </c>
    </row>
    <row r="683" s="2" customFormat="1">
      <c r="A683" s="39"/>
      <c r="B683" s="40"/>
      <c r="C683" s="41"/>
      <c r="D683" s="240" t="s">
        <v>190</v>
      </c>
      <c r="E683" s="41"/>
      <c r="F683" s="241" t="s">
        <v>1789</v>
      </c>
      <c r="G683" s="41"/>
      <c r="H683" s="41"/>
      <c r="I683" s="242"/>
      <c r="J683" s="41"/>
      <c r="K683" s="41"/>
      <c r="L683" s="45"/>
      <c r="M683" s="243"/>
      <c r="N683" s="244"/>
      <c r="O683" s="92"/>
      <c r="P683" s="92"/>
      <c r="Q683" s="92"/>
      <c r="R683" s="92"/>
      <c r="S683" s="92"/>
      <c r="T683" s="93"/>
      <c r="U683" s="39"/>
      <c r="V683" s="39"/>
      <c r="W683" s="39"/>
      <c r="X683" s="39"/>
      <c r="Y683" s="39"/>
      <c r="Z683" s="39"/>
      <c r="AA683" s="39"/>
      <c r="AB683" s="39"/>
      <c r="AC683" s="39"/>
      <c r="AD683" s="39"/>
      <c r="AE683" s="39"/>
      <c r="AT683" s="18" t="s">
        <v>190</v>
      </c>
      <c r="AU683" s="18" t="s">
        <v>85</v>
      </c>
    </row>
    <row r="684" s="2" customFormat="1" ht="21.75" customHeight="1">
      <c r="A684" s="39"/>
      <c r="B684" s="40"/>
      <c r="C684" s="226" t="s">
        <v>1791</v>
      </c>
      <c r="D684" s="226" t="s">
        <v>182</v>
      </c>
      <c r="E684" s="227" t="s">
        <v>1784</v>
      </c>
      <c r="F684" s="228" t="s">
        <v>1785</v>
      </c>
      <c r="G684" s="229" t="s">
        <v>734</v>
      </c>
      <c r="H684" s="230">
        <v>64.102999999999994</v>
      </c>
      <c r="I684" s="231"/>
      <c r="J684" s="232">
        <f>ROUND(I684*H684,2)</f>
        <v>0</v>
      </c>
      <c r="K684" s="228" t="s">
        <v>1</v>
      </c>
      <c r="L684" s="233"/>
      <c r="M684" s="234" t="s">
        <v>1</v>
      </c>
      <c r="N684" s="235" t="s">
        <v>41</v>
      </c>
      <c r="O684" s="92"/>
      <c r="P684" s="236">
        <f>O684*H684</f>
        <v>0</v>
      </c>
      <c r="Q684" s="236">
        <v>0.0012700000000000001</v>
      </c>
      <c r="R684" s="236">
        <f>Q684*H684</f>
        <v>0.08141081</v>
      </c>
      <c r="S684" s="236">
        <v>0</v>
      </c>
      <c r="T684" s="237">
        <f>S684*H684</f>
        <v>0</v>
      </c>
      <c r="U684" s="39"/>
      <c r="V684" s="39"/>
      <c r="W684" s="39"/>
      <c r="X684" s="39"/>
      <c r="Y684" s="39"/>
      <c r="Z684" s="39"/>
      <c r="AA684" s="39"/>
      <c r="AB684" s="39"/>
      <c r="AC684" s="39"/>
      <c r="AD684" s="39"/>
      <c r="AE684" s="39"/>
      <c r="AR684" s="238" t="s">
        <v>187</v>
      </c>
      <c r="AT684" s="238" t="s">
        <v>182</v>
      </c>
      <c r="AU684" s="238" t="s">
        <v>85</v>
      </c>
      <c r="AY684" s="18" t="s">
        <v>181</v>
      </c>
      <c r="BE684" s="239">
        <f>IF(N684="základní",J684,0)</f>
        <v>0</v>
      </c>
      <c r="BF684" s="239">
        <f>IF(N684="snížená",J684,0)</f>
        <v>0</v>
      </c>
      <c r="BG684" s="239">
        <f>IF(N684="zákl. přenesená",J684,0)</f>
        <v>0</v>
      </c>
      <c r="BH684" s="239">
        <f>IF(N684="sníž. přenesená",J684,0)</f>
        <v>0</v>
      </c>
      <c r="BI684" s="239">
        <f>IF(N684="nulová",J684,0)</f>
        <v>0</v>
      </c>
      <c r="BJ684" s="18" t="s">
        <v>83</v>
      </c>
      <c r="BK684" s="239">
        <f>ROUND(I684*H684,2)</f>
        <v>0</v>
      </c>
      <c r="BL684" s="18" t="s">
        <v>188</v>
      </c>
      <c r="BM684" s="238" t="s">
        <v>1792</v>
      </c>
    </row>
    <row r="685" s="2" customFormat="1">
      <c r="A685" s="39"/>
      <c r="B685" s="40"/>
      <c r="C685" s="41"/>
      <c r="D685" s="240" t="s">
        <v>190</v>
      </c>
      <c r="E685" s="41"/>
      <c r="F685" s="241" t="s">
        <v>1785</v>
      </c>
      <c r="G685" s="41"/>
      <c r="H685" s="41"/>
      <c r="I685" s="242"/>
      <c r="J685" s="41"/>
      <c r="K685" s="41"/>
      <c r="L685" s="45"/>
      <c r="M685" s="243"/>
      <c r="N685" s="244"/>
      <c r="O685" s="92"/>
      <c r="P685" s="92"/>
      <c r="Q685" s="92"/>
      <c r="R685" s="92"/>
      <c r="S685" s="92"/>
      <c r="T685" s="93"/>
      <c r="U685" s="39"/>
      <c r="V685" s="39"/>
      <c r="W685" s="39"/>
      <c r="X685" s="39"/>
      <c r="Y685" s="39"/>
      <c r="Z685" s="39"/>
      <c r="AA685" s="39"/>
      <c r="AB685" s="39"/>
      <c r="AC685" s="39"/>
      <c r="AD685" s="39"/>
      <c r="AE685" s="39"/>
      <c r="AT685" s="18" t="s">
        <v>190</v>
      </c>
      <c r="AU685" s="18" t="s">
        <v>85</v>
      </c>
    </row>
    <row r="686" s="13" customFormat="1">
      <c r="A686" s="13"/>
      <c r="B686" s="262"/>
      <c r="C686" s="263"/>
      <c r="D686" s="240" t="s">
        <v>1205</v>
      </c>
      <c r="E686" s="264" t="s">
        <v>1</v>
      </c>
      <c r="F686" s="265" t="s">
        <v>1787</v>
      </c>
      <c r="G686" s="263"/>
      <c r="H686" s="266">
        <v>64.102999999999994</v>
      </c>
      <c r="I686" s="267"/>
      <c r="J686" s="263"/>
      <c r="K686" s="263"/>
      <c r="L686" s="268"/>
      <c r="M686" s="269"/>
      <c r="N686" s="270"/>
      <c r="O686" s="270"/>
      <c r="P686" s="270"/>
      <c r="Q686" s="270"/>
      <c r="R686" s="270"/>
      <c r="S686" s="270"/>
      <c r="T686" s="271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T686" s="272" t="s">
        <v>1205</v>
      </c>
      <c r="AU686" s="272" t="s">
        <v>85</v>
      </c>
      <c r="AV686" s="13" t="s">
        <v>85</v>
      </c>
      <c r="AW686" s="13" t="s">
        <v>33</v>
      </c>
      <c r="AX686" s="13" t="s">
        <v>83</v>
      </c>
      <c r="AY686" s="272" t="s">
        <v>181</v>
      </c>
    </row>
    <row r="687" s="2" customFormat="1" ht="24.15" customHeight="1">
      <c r="A687" s="39"/>
      <c r="B687" s="40"/>
      <c r="C687" s="245" t="s">
        <v>1019</v>
      </c>
      <c r="D687" s="245" t="s">
        <v>191</v>
      </c>
      <c r="E687" s="246" t="s">
        <v>1793</v>
      </c>
      <c r="F687" s="247" t="s">
        <v>1794</v>
      </c>
      <c r="G687" s="248" t="s">
        <v>734</v>
      </c>
      <c r="H687" s="249">
        <v>20</v>
      </c>
      <c r="I687" s="250"/>
      <c r="J687" s="251">
        <f>ROUND(I687*H687,2)</f>
        <v>0</v>
      </c>
      <c r="K687" s="247" t="s">
        <v>1</v>
      </c>
      <c r="L687" s="45"/>
      <c r="M687" s="252" t="s">
        <v>1</v>
      </c>
      <c r="N687" s="253" t="s">
        <v>41</v>
      </c>
      <c r="O687" s="92"/>
      <c r="P687" s="236">
        <f>O687*H687</f>
        <v>0</v>
      </c>
      <c r="Q687" s="236">
        <v>0.00076999999999999996</v>
      </c>
      <c r="R687" s="236">
        <f>Q687*H687</f>
        <v>0.015399999999999999</v>
      </c>
      <c r="S687" s="236">
        <v>0</v>
      </c>
      <c r="T687" s="237">
        <f>S687*H687</f>
        <v>0</v>
      </c>
      <c r="U687" s="39"/>
      <c r="V687" s="39"/>
      <c r="W687" s="39"/>
      <c r="X687" s="39"/>
      <c r="Y687" s="39"/>
      <c r="Z687" s="39"/>
      <c r="AA687" s="39"/>
      <c r="AB687" s="39"/>
      <c r="AC687" s="39"/>
      <c r="AD687" s="39"/>
      <c r="AE687" s="39"/>
      <c r="AR687" s="238" t="s">
        <v>188</v>
      </c>
      <c r="AT687" s="238" t="s">
        <v>191</v>
      </c>
      <c r="AU687" s="238" t="s">
        <v>85</v>
      </c>
      <c r="AY687" s="18" t="s">
        <v>181</v>
      </c>
      <c r="BE687" s="239">
        <f>IF(N687="základní",J687,0)</f>
        <v>0</v>
      </c>
      <c r="BF687" s="239">
        <f>IF(N687="snížená",J687,0)</f>
        <v>0</v>
      </c>
      <c r="BG687" s="239">
        <f>IF(N687="zákl. přenesená",J687,0)</f>
        <v>0</v>
      </c>
      <c r="BH687" s="239">
        <f>IF(N687="sníž. přenesená",J687,0)</f>
        <v>0</v>
      </c>
      <c r="BI687" s="239">
        <f>IF(N687="nulová",J687,0)</f>
        <v>0</v>
      </c>
      <c r="BJ687" s="18" t="s">
        <v>83</v>
      </c>
      <c r="BK687" s="239">
        <f>ROUND(I687*H687,2)</f>
        <v>0</v>
      </c>
      <c r="BL687" s="18" t="s">
        <v>188</v>
      </c>
      <c r="BM687" s="238" t="s">
        <v>1795</v>
      </c>
    </row>
    <row r="688" s="2" customFormat="1">
      <c r="A688" s="39"/>
      <c r="B688" s="40"/>
      <c r="C688" s="41"/>
      <c r="D688" s="240" t="s">
        <v>190</v>
      </c>
      <c r="E688" s="41"/>
      <c r="F688" s="241" t="s">
        <v>1794</v>
      </c>
      <c r="G688" s="41"/>
      <c r="H688" s="41"/>
      <c r="I688" s="242"/>
      <c r="J688" s="41"/>
      <c r="K688" s="41"/>
      <c r="L688" s="45"/>
      <c r="M688" s="243"/>
      <c r="N688" s="244"/>
      <c r="O688" s="92"/>
      <c r="P688" s="92"/>
      <c r="Q688" s="92"/>
      <c r="R688" s="92"/>
      <c r="S688" s="92"/>
      <c r="T688" s="93"/>
      <c r="U688" s="39"/>
      <c r="V688" s="39"/>
      <c r="W688" s="39"/>
      <c r="X688" s="39"/>
      <c r="Y688" s="39"/>
      <c r="Z688" s="39"/>
      <c r="AA688" s="39"/>
      <c r="AB688" s="39"/>
      <c r="AC688" s="39"/>
      <c r="AD688" s="39"/>
      <c r="AE688" s="39"/>
      <c r="AT688" s="18" t="s">
        <v>190</v>
      </c>
      <c r="AU688" s="18" t="s">
        <v>85</v>
      </c>
    </row>
    <row r="689" s="13" customFormat="1">
      <c r="A689" s="13"/>
      <c r="B689" s="262"/>
      <c r="C689" s="263"/>
      <c r="D689" s="240" t="s">
        <v>1205</v>
      </c>
      <c r="E689" s="264" t="s">
        <v>1</v>
      </c>
      <c r="F689" s="265" t="s">
        <v>1796</v>
      </c>
      <c r="G689" s="263"/>
      <c r="H689" s="266">
        <v>20</v>
      </c>
      <c r="I689" s="267"/>
      <c r="J689" s="263"/>
      <c r="K689" s="263"/>
      <c r="L689" s="268"/>
      <c r="M689" s="269"/>
      <c r="N689" s="270"/>
      <c r="O689" s="270"/>
      <c r="P689" s="270"/>
      <c r="Q689" s="270"/>
      <c r="R689" s="270"/>
      <c r="S689" s="270"/>
      <c r="T689" s="271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T689" s="272" t="s">
        <v>1205</v>
      </c>
      <c r="AU689" s="272" t="s">
        <v>85</v>
      </c>
      <c r="AV689" s="13" t="s">
        <v>85</v>
      </c>
      <c r="AW689" s="13" t="s">
        <v>33</v>
      </c>
      <c r="AX689" s="13" t="s">
        <v>83</v>
      </c>
      <c r="AY689" s="272" t="s">
        <v>181</v>
      </c>
    </row>
    <row r="690" s="2" customFormat="1" ht="21.75" customHeight="1">
      <c r="A690" s="39"/>
      <c r="B690" s="40"/>
      <c r="C690" s="226" t="s">
        <v>1797</v>
      </c>
      <c r="D690" s="226" t="s">
        <v>182</v>
      </c>
      <c r="E690" s="227" t="s">
        <v>1784</v>
      </c>
      <c r="F690" s="228" t="s">
        <v>1785</v>
      </c>
      <c r="G690" s="229" t="s">
        <v>734</v>
      </c>
      <c r="H690" s="230">
        <v>12.210000000000001</v>
      </c>
      <c r="I690" s="231"/>
      <c r="J690" s="232">
        <f>ROUND(I690*H690,2)</f>
        <v>0</v>
      </c>
      <c r="K690" s="228" t="s">
        <v>1</v>
      </c>
      <c r="L690" s="233"/>
      <c r="M690" s="234" t="s">
        <v>1</v>
      </c>
      <c r="N690" s="235" t="s">
        <v>41</v>
      </c>
      <c r="O690" s="92"/>
      <c r="P690" s="236">
        <f>O690*H690</f>
        <v>0</v>
      </c>
      <c r="Q690" s="236">
        <v>0.0012700000000000001</v>
      </c>
      <c r="R690" s="236">
        <f>Q690*H690</f>
        <v>0.015506700000000002</v>
      </c>
      <c r="S690" s="236">
        <v>0</v>
      </c>
      <c r="T690" s="237">
        <f>S690*H690</f>
        <v>0</v>
      </c>
      <c r="U690" s="39"/>
      <c r="V690" s="39"/>
      <c r="W690" s="39"/>
      <c r="X690" s="39"/>
      <c r="Y690" s="39"/>
      <c r="Z690" s="39"/>
      <c r="AA690" s="39"/>
      <c r="AB690" s="39"/>
      <c r="AC690" s="39"/>
      <c r="AD690" s="39"/>
      <c r="AE690" s="39"/>
      <c r="AR690" s="238" t="s">
        <v>187</v>
      </c>
      <c r="AT690" s="238" t="s">
        <v>182</v>
      </c>
      <c r="AU690" s="238" t="s">
        <v>85</v>
      </c>
      <c r="AY690" s="18" t="s">
        <v>181</v>
      </c>
      <c r="BE690" s="239">
        <f>IF(N690="základní",J690,0)</f>
        <v>0</v>
      </c>
      <c r="BF690" s="239">
        <f>IF(N690="snížená",J690,0)</f>
        <v>0</v>
      </c>
      <c r="BG690" s="239">
        <f>IF(N690="zákl. přenesená",J690,0)</f>
        <v>0</v>
      </c>
      <c r="BH690" s="239">
        <f>IF(N690="sníž. přenesená",J690,0)</f>
        <v>0</v>
      </c>
      <c r="BI690" s="239">
        <f>IF(N690="nulová",J690,0)</f>
        <v>0</v>
      </c>
      <c r="BJ690" s="18" t="s">
        <v>83</v>
      </c>
      <c r="BK690" s="239">
        <f>ROUND(I690*H690,2)</f>
        <v>0</v>
      </c>
      <c r="BL690" s="18" t="s">
        <v>188</v>
      </c>
      <c r="BM690" s="238" t="s">
        <v>1798</v>
      </c>
    </row>
    <row r="691" s="2" customFormat="1">
      <c r="A691" s="39"/>
      <c r="B691" s="40"/>
      <c r="C691" s="41"/>
      <c r="D691" s="240" t="s">
        <v>190</v>
      </c>
      <c r="E691" s="41"/>
      <c r="F691" s="241" t="s">
        <v>1785</v>
      </c>
      <c r="G691" s="41"/>
      <c r="H691" s="41"/>
      <c r="I691" s="242"/>
      <c r="J691" s="41"/>
      <c r="K691" s="41"/>
      <c r="L691" s="45"/>
      <c r="M691" s="243"/>
      <c r="N691" s="244"/>
      <c r="O691" s="92"/>
      <c r="P691" s="92"/>
      <c r="Q691" s="92"/>
      <c r="R691" s="92"/>
      <c r="S691" s="92"/>
      <c r="T691" s="93"/>
      <c r="U691" s="39"/>
      <c r="V691" s="39"/>
      <c r="W691" s="39"/>
      <c r="X691" s="39"/>
      <c r="Y691" s="39"/>
      <c r="Z691" s="39"/>
      <c r="AA691" s="39"/>
      <c r="AB691" s="39"/>
      <c r="AC691" s="39"/>
      <c r="AD691" s="39"/>
      <c r="AE691" s="39"/>
      <c r="AT691" s="18" t="s">
        <v>190</v>
      </c>
      <c r="AU691" s="18" t="s">
        <v>85</v>
      </c>
    </row>
    <row r="692" s="13" customFormat="1">
      <c r="A692" s="13"/>
      <c r="B692" s="262"/>
      <c r="C692" s="263"/>
      <c r="D692" s="240" t="s">
        <v>1205</v>
      </c>
      <c r="E692" s="264" t="s">
        <v>1</v>
      </c>
      <c r="F692" s="265" t="s">
        <v>1799</v>
      </c>
      <c r="G692" s="263"/>
      <c r="H692" s="266">
        <v>12.210000000000001</v>
      </c>
      <c r="I692" s="267"/>
      <c r="J692" s="263"/>
      <c r="K692" s="263"/>
      <c r="L692" s="268"/>
      <c r="M692" s="269"/>
      <c r="N692" s="270"/>
      <c r="O692" s="270"/>
      <c r="P692" s="270"/>
      <c r="Q692" s="270"/>
      <c r="R692" s="270"/>
      <c r="S692" s="270"/>
      <c r="T692" s="271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T692" s="272" t="s">
        <v>1205</v>
      </c>
      <c r="AU692" s="272" t="s">
        <v>85</v>
      </c>
      <c r="AV692" s="13" t="s">
        <v>85</v>
      </c>
      <c r="AW692" s="13" t="s">
        <v>33</v>
      </c>
      <c r="AX692" s="13" t="s">
        <v>83</v>
      </c>
      <c r="AY692" s="272" t="s">
        <v>181</v>
      </c>
    </row>
    <row r="693" s="2" customFormat="1" ht="24.15" customHeight="1">
      <c r="A693" s="39"/>
      <c r="B693" s="40"/>
      <c r="C693" s="245" t="s">
        <v>1023</v>
      </c>
      <c r="D693" s="245" t="s">
        <v>191</v>
      </c>
      <c r="E693" s="246" t="s">
        <v>1800</v>
      </c>
      <c r="F693" s="247" t="s">
        <v>1801</v>
      </c>
      <c r="G693" s="248" t="s">
        <v>734</v>
      </c>
      <c r="H693" s="249">
        <v>10</v>
      </c>
      <c r="I693" s="250"/>
      <c r="J693" s="251">
        <f>ROUND(I693*H693,2)</f>
        <v>0</v>
      </c>
      <c r="K693" s="247" t="s">
        <v>1</v>
      </c>
      <c r="L693" s="45"/>
      <c r="M693" s="252" t="s">
        <v>1</v>
      </c>
      <c r="N693" s="253" t="s">
        <v>41</v>
      </c>
      <c r="O693" s="92"/>
      <c r="P693" s="236">
        <f>O693*H693</f>
        <v>0</v>
      </c>
      <c r="Q693" s="236">
        <v>0.00018000000000000001</v>
      </c>
      <c r="R693" s="236">
        <f>Q693*H693</f>
        <v>0.0018000000000000002</v>
      </c>
      <c r="S693" s="236">
        <v>0</v>
      </c>
      <c r="T693" s="237">
        <f>S693*H693</f>
        <v>0</v>
      </c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R693" s="238" t="s">
        <v>188</v>
      </c>
      <c r="AT693" s="238" t="s">
        <v>191</v>
      </c>
      <c r="AU693" s="238" t="s">
        <v>85</v>
      </c>
      <c r="AY693" s="18" t="s">
        <v>181</v>
      </c>
      <c r="BE693" s="239">
        <f>IF(N693="základní",J693,0)</f>
        <v>0</v>
      </c>
      <c r="BF693" s="239">
        <f>IF(N693="snížená",J693,0)</f>
        <v>0</v>
      </c>
      <c r="BG693" s="239">
        <f>IF(N693="zákl. přenesená",J693,0)</f>
        <v>0</v>
      </c>
      <c r="BH693" s="239">
        <f>IF(N693="sníž. přenesená",J693,0)</f>
        <v>0</v>
      </c>
      <c r="BI693" s="239">
        <f>IF(N693="nulová",J693,0)</f>
        <v>0</v>
      </c>
      <c r="BJ693" s="18" t="s">
        <v>83</v>
      </c>
      <c r="BK693" s="239">
        <f>ROUND(I693*H693,2)</f>
        <v>0</v>
      </c>
      <c r="BL693" s="18" t="s">
        <v>188</v>
      </c>
      <c r="BM693" s="238" t="s">
        <v>1802</v>
      </c>
    </row>
    <row r="694" s="2" customFormat="1">
      <c r="A694" s="39"/>
      <c r="B694" s="40"/>
      <c r="C694" s="41"/>
      <c r="D694" s="240" t="s">
        <v>190</v>
      </c>
      <c r="E694" s="41"/>
      <c r="F694" s="241" t="s">
        <v>1801</v>
      </c>
      <c r="G694" s="41"/>
      <c r="H694" s="41"/>
      <c r="I694" s="242"/>
      <c r="J694" s="41"/>
      <c r="K694" s="41"/>
      <c r="L694" s="45"/>
      <c r="M694" s="243"/>
      <c r="N694" s="244"/>
      <c r="O694" s="92"/>
      <c r="P694" s="92"/>
      <c r="Q694" s="92"/>
      <c r="R694" s="92"/>
      <c r="S694" s="92"/>
      <c r="T694" s="93"/>
      <c r="U694" s="39"/>
      <c r="V694" s="39"/>
      <c r="W694" s="39"/>
      <c r="X694" s="39"/>
      <c r="Y694" s="39"/>
      <c r="Z694" s="39"/>
      <c r="AA694" s="39"/>
      <c r="AB694" s="39"/>
      <c r="AC694" s="39"/>
      <c r="AD694" s="39"/>
      <c r="AE694" s="39"/>
      <c r="AT694" s="18" t="s">
        <v>190</v>
      </c>
      <c r="AU694" s="18" t="s">
        <v>85</v>
      </c>
    </row>
    <row r="695" s="2" customFormat="1" ht="21.75" customHeight="1">
      <c r="A695" s="39"/>
      <c r="B695" s="40"/>
      <c r="C695" s="226" t="s">
        <v>1803</v>
      </c>
      <c r="D695" s="226" t="s">
        <v>182</v>
      </c>
      <c r="E695" s="227" t="s">
        <v>1784</v>
      </c>
      <c r="F695" s="228" t="s">
        <v>1785</v>
      </c>
      <c r="G695" s="229" t="s">
        <v>734</v>
      </c>
      <c r="H695" s="230">
        <v>12.210000000000001</v>
      </c>
      <c r="I695" s="231"/>
      <c r="J695" s="232">
        <f>ROUND(I695*H695,2)</f>
        <v>0</v>
      </c>
      <c r="K695" s="228" t="s">
        <v>1</v>
      </c>
      <c r="L695" s="233"/>
      <c r="M695" s="234" t="s">
        <v>1</v>
      </c>
      <c r="N695" s="235" t="s">
        <v>41</v>
      </c>
      <c r="O695" s="92"/>
      <c r="P695" s="236">
        <f>O695*H695</f>
        <v>0</v>
      </c>
      <c r="Q695" s="236">
        <v>0.0012700000000000001</v>
      </c>
      <c r="R695" s="236">
        <f>Q695*H695</f>
        <v>0.015506700000000002</v>
      </c>
      <c r="S695" s="236">
        <v>0</v>
      </c>
      <c r="T695" s="237">
        <f>S695*H695</f>
        <v>0</v>
      </c>
      <c r="U695" s="39"/>
      <c r="V695" s="39"/>
      <c r="W695" s="39"/>
      <c r="X695" s="39"/>
      <c r="Y695" s="39"/>
      <c r="Z695" s="39"/>
      <c r="AA695" s="39"/>
      <c r="AB695" s="39"/>
      <c r="AC695" s="39"/>
      <c r="AD695" s="39"/>
      <c r="AE695" s="39"/>
      <c r="AR695" s="238" t="s">
        <v>187</v>
      </c>
      <c r="AT695" s="238" t="s">
        <v>182</v>
      </c>
      <c r="AU695" s="238" t="s">
        <v>85</v>
      </c>
      <c r="AY695" s="18" t="s">
        <v>181</v>
      </c>
      <c r="BE695" s="239">
        <f>IF(N695="základní",J695,0)</f>
        <v>0</v>
      </c>
      <c r="BF695" s="239">
        <f>IF(N695="snížená",J695,0)</f>
        <v>0</v>
      </c>
      <c r="BG695" s="239">
        <f>IF(N695="zákl. přenesená",J695,0)</f>
        <v>0</v>
      </c>
      <c r="BH695" s="239">
        <f>IF(N695="sníž. přenesená",J695,0)</f>
        <v>0</v>
      </c>
      <c r="BI695" s="239">
        <f>IF(N695="nulová",J695,0)</f>
        <v>0</v>
      </c>
      <c r="BJ695" s="18" t="s">
        <v>83</v>
      </c>
      <c r="BK695" s="239">
        <f>ROUND(I695*H695,2)</f>
        <v>0</v>
      </c>
      <c r="BL695" s="18" t="s">
        <v>188</v>
      </c>
      <c r="BM695" s="238" t="s">
        <v>1804</v>
      </c>
    </row>
    <row r="696" s="2" customFormat="1">
      <c r="A696" s="39"/>
      <c r="B696" s="40"/>
      <c r="C696" s="41"/>
      <c r="D696" s="240" t="s">
        <v>190</v>
      </c>
      <c r="E696" s="41"/>
      <c r="F696" s="241" t="s">
        <v>1785</v>
      </c>
      <c r="G696" s="41"/>
      <c r="H696" s="41"/>
      <c r="I696" s="242"/>
      <c r="J696" s="41"/>
      <c r="K696" s="41"/>
      <c r="L696" s="45"/>
      <c r="M696" s="243"/>
      <c r="N696" s="244"/>
      <c r="O696" s="92"/>
      <c r="P696" s="92"/>
      <c r="Q696" s="92"/>
      <c r="R696" s="92"/>
      <c r="S696" s="92"/>
      <c r="T696" s="93"/>
      <c r="U696" s="39"/>
      <c r="V696" s="39"/>
      <c r="W696" s="39"/>
      <c r="X696" s="39"/>
      <c r="Y696" s="39"/>
      <c r="Z696" s="39"/>
      <c r="AA696" s="39"/>
      <c r="AB696" s="39"/>
      <c r="AC696" s="39"/>
      <c r="AD696" s="39"/>
      <c r="AE696" s="39"/>
      <c r="AT696" s="18" t="s">
        <v>190</v>
      </c>
      <c r="AU696" s="18" t="s">
        <v>85</v>
      </c>
    </row>
    <row r="697" s="13" customFormat="1">
      <c r="A697" s="13"/>
      <c r="B697" s="262"/>
      <c r="C697" s="263"/>
      <c r="D697" s="240" t="s">
        <v>1205</v>
      </c>
      <c r="E697" s="264" t="s">
        <v>1</v>
      </c>
      <c r="F697" s="265" t="s">
        <v>1799</v>
      </c>
      <c r="G697" s="263"/>
      <c r="H697" s="266">
        <v>12.210000000000001</v>
      </c>
      <c r="I697" s="267"/>
      <c r="J697" s="263"/>
      <c r="K697" s="263"/>
      <c r="L697" s="268"/>
      <c r="M697" s="269"/>
      <c r="N697" s="270"/>
      <c r="O697" s="270"/>
      <c r="P697" s="270"/>
      <c r="Q697" s="270"/>
      <c r="R697" s="270"/>
      <c r="S697" s="270"/>
      <c r="T697" s="271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T697" s="272" t="s">
        <v>1205</v>
      </c>
      <c r="AU697" s="272" t="s">
        <v>85</v>
      </c>
      <c r="AV697" s="13" t="s">
        <v>85</v>
      </c>
      <c r="AW697" s="13" t="s">
        <v>33</v>
      </c>
      <c r="AX697" s="13" t="s">
        <v>83</v>
      </c>
      <c r="AY697" s="272" t="s">
        <v>181</v>
      </c>
    </row>
    <row r="698" s="2" customFormat="1" ht="37.8" customHeight="1">
      <c r="A698" s="39"/>
      <c r="B698" s="40"/>
      <c r="C698" s="245" t="s">
        <v>1026</v>
      </c>
      <c r="D698" s="245" t="s">
        <v>191</v>
      </c>
      <c r="E698" s="246" t="s">
        <v>1805</v>
      </c>
      <c r="F698" s="247" t="s">
        <v>1806</v>
      </c>
      <c r="G698" s="248" t="s">
        <v>868</v>
      </c>
      <c r="H698" s="249">
        <v>0.34699999999999998</v>
      </c>
      <c r="I698" s="250"/>
      <c r="J698" s="251">
        <f>ROUND(I698*H698,2)</f>
        <v>0</v>
      </c>
      <c r="K698" s="247" t="s">
        <v>1</v>
      </c>
      <c r="L698" s="45"/>
      <c r="M698" s="252" t="s">
        <v>1</v>
      </c>
      <c r="N698" s="253" t="s">
        <v>41</v>
      </c>
      <c r="O698" s="92"/>
      <c r="P698" s="236">
        <f>O698*H698</f>
        <v>0</v>
      </c>
      <c r="Q698" s="236">
        <v>0</v>
      </c>
      <c r="R698" s="236">
        <f>Q698*H698</f>
        <v>0</v>
      </c>
      <c r="S698" s="236">
        <v>0</v>
      </c>
      <c r="T698" s="237">
        <f>S698*H698</f>
        <v>0</v>
      </c>
      <c r="U698" s="39"/>
      <c r="V698" s="39"/>
      <c r="W698" s="39"/>
      <c r="X698" s="39"/>
      <c r="Y698" s="39"/>
      <c r="Z698" s="39"/>
      <c r="AA698" s="39"/>
      <c r="AB698" s="39"/>
      <c r="AC698" s="39"/>
      <c r="AD698" s="39"/>
      <c r="AE698" s="39"/>
      <c r="AR698" s="238" t="s">
        <v>188</v>
      </c>
      <c r="AT698" s="238" t="s">
        <v>191</v>
      </c>
      <c r="AU698" s="238" t="s">
        <v>85</v>
      </c>
      <c r="AY698" s="18" t="s">
        <v>181</v>
      </c>
      <c r="BE698" s="239">
        <f>IF(N698="základní",J698,0)</f>
        <v>0</v>
      </c>
      <c r="BF698" s="239">
        <f>IF(N698="snížená",J698,0)</f>
        <v>0</v>
      </c>
      <c r="BG698" s="239">
        <f>IF(N698="zákl. přenesená",J698,0)</f>
        <v>0</v>
      </c>
      <c r="BH698" s="239">
        <f>IF(N698="sníž. přenesená",J698,0)</f>
        <v>0</v>
      </c>
      <c r="BI698" s="239">
        <f>IF(N698="nulová",J698,0)</f>
        <v>0</v>
      </c>
      <c r="BJ698" s="18" t="s">
        <v>83</v>
      </c>
      <c r="BK698" s="239">
        <f>ROUND(I698*H698,2)</f>
        <v>0</v>
      </c>
      <c r="BL698" s="18" t="s">
        <v>188</v>
      </c>
      <c r="BM698" s="238" t="s">
        <v>1807</v>
      </c>
    </row>
    <row r="699" s="2" customFormat="1">
      <c r="A699" s="39"/>
      <c r="B699" s="40"/>
      <c r="C699" s="41"/>
      <c r="D699" s="240" t="s">
        <v>190</v>
      </c>
      <c r="E699" s="41"/>
      <c r="F699" s="241" t="s">
        <v>1806</v>
      </c>
      <c r="G699" s="41"/>
      <c r="H699" s="41"/>
      <c r="I699" s="242"/>
      <c r="J699" s="41"/>
      <c r="K699" s="41"/>
      <c r="L699" s="45"/>
      <c r="M699" s="243"/>
      <c r="N699" s="244"/>
      <c r="O699" s="92"/>
      <c r="P699" s="92"/>
      <c r="Q699" s="92"/>
      <c r="R699" s="92"/>
      <c r="S699" s="92"/>
      <c r="T699" s="93"/>
      <c r="U699" s="39"/>
      <c r="V699" s="39"/>
      <c r="W699" s="39"/>
      <c r="X699" s="39"/>
      <c r="Y699" s="39"/>
      <c r="Z699" s="39"/>
      <c r="AA699" s="39"/>
      <c r="AB699" s="39"/>
      <c r="AC699" s="39"/>
      <c r="AD699" s="39"/>
      <c r="AE699" s="39"/>
      <c r="AT699" s="18" t="s">
        <v>190</v>
      </c>
      <c r="AU699" s="18" t="s">
        <v>85</v>
      </c>
    </row>
    <row r="700" s="12" customFormat="1" ht="22.8" customHeight="1">
      <c r="A700" s="12"/>
      <c r="B700" s="212"/>
      <c r="C700" s="213"/>
      <c r="D700" s="214" t="s">
        <v>75</v>
      </c>
      <c r="E700" s="254" t="s">
        <v>850</v>
      </c>
      <c r="F700" s="254" t="s">
        <v>851</v>
      </c>
      <c r="G700" s="213"/>
      <c r="H700" s="213"/>
      <c r="I700" s="216"/>
      <c r="J700" s="255">
        <f>BK700</f>
        <v>0</v>
      </c>
      <c r="K700" s="213"/>
      <c r="L700" s="218"/>
      <c r="M700" s="219"/>
      <c r="N700" s="220"/>
      <c r="O700" s="220"/>
      <c r="P700" s="221">
        <f>SUM(P701:P749)</f>
        <v>0</v>
      </c>
      <c r="Q700" s="220"/>
      <c r="R700" s="221">
        <f>SUM(R701:R749)</f>
        <v>4.4556820000000004</v>
      </c>
      <c r="S700" s="220"/>
      <c r="T700" s="222">
        <f>SUM(T701:T749)</f>
        <v>0</v>
      </c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R700" s="223" t="s">
        <v>85</v>
      </c>
      <c r="AT700" s="224" t="s">
        <v>75</v>
      </c>
      <c r="AU700" s="224" t="s">
        <v>83</v>
      </c>
      <c r="AY700" s="223" t="s">
        <v>181</v>
      </c>
      <c r="BK700" s="225">
        <f>SUM(BK701:BK749)</f>
        <v>0</v>
      </c>
    </row>
    <row r="701" s="2" customFormat="1" ht="24.15" customHeight="1">
      <c r="A701" s="39"/>
      <c r="B701" s="40"/>
      <c r="C701" s="245" t="s">
        <v>1808</v>
      </c>
      <c r="D701" s="245" t="s">
        <v>191</v>
      </c>
      <c r="E701" s="246" t="s">
        <v>1809</v>
      </c>
      <c r="F701" s="247" t="s">
        <v>1810</v>
      </c>
      <c r="G701" s="248" t="s">
        <v>1209</v>
      </c>
      <c r="H701" s="249">
        <v>15</v>
      </c>
      <c r="I701" s="250"/>
      <c r="J701" s="251">
        <f>ROUND(I701*H701,2)</f>
        <v>0</v>
      </c>
      <c r="K701" s="247" t="s">
        <v>1</v>
      </c>
      <c r="L701" s="45"/>
      <c r="M701" s="252" t="s">
        <v>1</v>
      </c>
      <c r="N701" s="253" t="s">
        <v>41</v>
      </c>
      <c r="O701" s="92"/>
      <c r="P701" s="236">
        <f>O701*H701</f>
        <v>0</v>
      </c>
      <c r="Q701" s="236">
        <v>0.035000000000000003</v>
      </c>
      <c r="R701" s="236">
        <f>Q701*H701</f>
        <v>0.52500000000000002</v>
      </c>
      <c r="S701" s="236">
        <v>0</v>
      </c>
      <c r="T701" s="237">
        <f>S701*H701</f>
        <v>0</v>
      </c>
      <c r="U701" s="39"/>
      <c r="V701" s="39"/>
      <c r="W701" s="39"/>
      <c r="X701" s="39"/>
      <c r="Y701" s="39"/>
      <c r="Z701" s="39"/>
      <c r="AA701" s="39"/>
      <c r="AB701" s="39"/>
      <c r="AC701" s="39"/>
      <c r="AD701" s="39"/>
      <c r="AE701" s="39"/>
      <c r="AR701" s="238" t="s">
        <v>188</v>
      </c>
      <c r="AT701" s="238" t="s">
        <v>191</v>
      </c>
      <c r="AU701" s="238" t="s">
        <v>85</v>
      </c>
      <c r="AY701" s="18" t="s">
        <v>181</v>
      </c>
      <c r="BE701" s="239">
        <f>IF(N701="základní",J701,0)</f>
        <v>0</v>
      </c>
      <c r="BF701" s="239">
        <f>IF(N701="snížená",J701,0)</f>
        <v>0</v>
      </c>
      <c r="BG701" s="239">
        <f>IF(N701="zákl. přenesená",J701,0)</f>
        <v>0</v>
      </c>
      <c r="BH701" s="239">
        <f>IF(N701="sníž. přenesená",J701,0)</f>
        <v>0</v>
      </c>
      <c r="BI701" s="239">
        <f>IF(N701="nulová",J701,0)</f>
        <v>0</v>
      </c>
      <c r="BJ701" s="18" t="s">
        <v>83</v>
      </c>
      <c r="BK701" s="239">
        <f>ROUND(I701*H701,2)</f>
        <v>0</v>
      </c>
      <c r="BL701" s="18" t="s">
        <v>188</v>
      </c>
      <c r="BM701" s="238" t="s">
        <v>1811</v>
      </c>
    </row>
    <row r="702" s="2" customFormat="1">
      <c r="A702" s="39"/>
      <c r="B702" s="40"/>
      <c r="C702" s="41"/>
      <c r="D702" s="240" t="s">
        <v>190</v>
      </c>
      <c r="E702" s="41"/>
      <c r="F702" s="241" t="s">
        <v>1810</v>
      </c>
      <c r="G702" s="41"/>
      <c r="H702" s="41"/>
      <c r="I702" s="242"/>
      <c r="J702" s="41"/>
      <c r="K702" s="41"/>
      <c r="L702" s="45"/>
      <c r="M702" s="243"/>
      <c r="N702" s="244"/>
      <c r="O702" s="92"/>
      <c r="P702" s="92"/>
      <c r="Q702" s="92"/>
      <c r="R702" s="92"/>
      <c r="S702" s="92"/>
      <c r="T702" s="93"/>
      <c r="U702" s="39"/>
      <c r="V702" s="39"/>
      <c r="W702" s="39"/>
      <c r="X702" s="39"/>
      <c r="Y702" s="39"/>
      <c r="Z702" s="39"/>
      <c r="AA702" s="39"/>
      <c r="AB702" s="39"/>
      <c r="AC702" s="39"/>
      <c r="AD702" s="39"/>
      <c r="AE702" s="39"/>
      <c r="AT702" s="18" t="s">
        <v>190</v>
      </c>
      <c r="AU702" s="18" t="s">
        <v>85</v>
      </c>
    </row>
    <row r="703" s="13" customFormat="1">
      <c r="A703" s="13"/>
      <c r="B703" s="262"/>
      <c r="C703" s="263"/>
      <c r="D703" s="240" t="s">
        <v>1205</v>
      </c>
      <c r="E703" s="264" t="s">
        <v>1</v>
      </c>
      <c r="F703" s="265" t="s">
        <v>1812</v>
      </c>
      <c r="G703" s="263"/>
      <c r="H703" s="266">
        <v>15</v>
      </c>
      <c r="I703" s="267"/>
      <c r="J703" s="263"/>
      <c r="K703" s="263"/>
      <c r="L703" s="268"/>
      <c r="M703" s="269"/>
      <c r="N703" s="270"/>
      <c r="O703" s="270"/>
      <c r="P703" s="270"/>
      <c r="Q703" s="270"/>
      <c r="R703" s="270"/>
      <c r="S703" s="270"/>
      <c r="T703" s="271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T703" s="272" t="s">
        <v>1205</v>
      </c>
      <c r="AU703" s="272" t="s">
        <v>85</v>
      </c>
      <c r="AV703" s="13" t="s">
        <v>85</v>
      </c>
      <c r="AW703" s="13" t="s">
        <v>33</v>
      </c>
      <c r="AX703" s="13" t="s">
        <v>83</v>
      </c>
      <c r="AY703" s="272" t="s">
        <v>181</v>
      </c>
    </row>
    <row r="704" s="2" customFormat="1" ht="24.15" customHeight="1">
      <c r="A704" s="39"/>
      <c r="B704" s="40"/>
      <c r="C704" s="245" t="s">
        <v>1030</v>
      </c>
      <c r="D704" s="245" t="s">
        <v>191</v>
      </c>
      <c r="E704" s="246" t="s">
        <v>1813</v>
      </c>
      <c r="F704" s="247" t="s">
        <v>1814</v>
      </c>
      <c r="G704" s="248" t="s">
        <v>734</v>
      </c>
      <c r="H704" s="249">
        <v>112</v>
      </c>
      <c r="I704" s="250"/>
      <c r="J704" s="251">
        <f>ROUND(I704*H704,2)</f>
        <v>0</v>
      </c>
      <c r="K704" s="247" t="s">
        <v>1</v>
      </c>
      <c r="L704" s="45"/>
      <c r="M704" s="252" t="s">
        <v>1</v>
      </c>
      <c r="N704" s="253" t="s">
        <v>41</v>
      </c>
      <c r="O704" s="92"/>
      <c r="P704" s="236">
        <f>O704*H704</f>
        <v>0</v>
      </c>
      <c r="Q704" s="236">
        <v>0</v>
      </c>
      <c r="R704" s="236">
        <f>Q704*H704</f>
        <v>0</v>
      </c>
      <c r="S704" s="236">
        <v>0</v>
      </c>
      <c r="T704" s="237">
        <f>S704*H704</f>
        <v>0</v>
      </c>
      <c r="U704" s="39"/>
      <c r="V704" s="39"/>
      <c r="W704" s="39"/>
      <c r="X704" s="39"/>
      <c r="Y704" s="39"/>
      <c r="Z704" s="39"/>
      <c r="AA704" s="39"/>
      <c r="AB704" s="39"/>
      <c r="AC704" s="39"/>
      <c r="AD704" s="39"/>
      <c r="AE704" s="39"/>
      <c r="AR704" s="238" t="s">
        <v>188</v>
      </c>
      <c r="AT704" s="238" t="s">
        <v>191</v>
      </c>
      <c r="AU704" s="238" t="s">
        <v>85</v>
      </c>
      <c r="AY704" s="18" t="s">
        <v>181</v>
      </c>
      <c r="BE704" s="239">
        <f>IF(N704="základní",J704,0)</f>
        <v>0</v>
      </c>
      <c r="BF704" s="239">
        <f>IF(N704="snížená",J704,0)</f>
        <v>0</v>
      </c>
      <c r="BG704" s="239">
        <f>IF(N704="zákl. přenesená",J704,0)</f>
        <v>0</v>
      </c>
      <c r="BH704" s="239">
        <f>IF(N704="sníž. přenesená",J704,0)</f>
        <v>0</v>
      </c>
      <c r="BI704" s="239">
        <f>IF(N704="nulová",J704,0)</f>
        <v>0</v>
      </c>
      <c r="BJ704" s="18" t="s">
        <v>83</v>
      </c>
      <c r="BK704" s="239">
        <f>ROUND(I704*H704,2)</f>
        <v>0</v>
      </c>
      <c r="BL704" s="18" t="s">
        <v>188</v>
      </c>
      <c r="BM704" s="238" t="s">
        <v>1815</v>
      </c>
    </row>
    <row r="705" s="2" customFormat="1">
      <c r="A705" s="39"/>
      <c r="B705" s="40"/>
      <c r="C705" s="41"/>
      <c r="D705" s="240" t="s">
        <v>190</v>
      </c>
      <c r="E705" s="41"/>
      <c r="F705" s="241" t="s">
        <v>1814</v>
      </c>
      <c r="G705" s="41"/>
      <c r="H705" s="41"/>
      <c r="I705" s="242"/>
      <c r="J705" s="41"/>
      <c r="K705" s="41"/>
      <c r="L705" s="45"/>
      <c r="M705" s="243"/>
      <c r="N705" s="244"/>
      <c r="O705" s="92"/>
      <c r="P705" s="92"/>
      <c r="Q705" s="92"/>
      <c r="R705" s="92"/>
      <c r="S705" s="92"/>
      <c r="T705" s="93"/>
      <c r="U705" s="39"/>
      <c r="V705" s="39"/>
      <c r="W705" s="39"/>
      <c r="X705" s="39"/>
      <c r="Y705" s="39"/>
      <c r="Z705" s="39"/>
      <c r="AA705" s="39"/>
      <c r="AB705" s="39"/>
      <c r="AC705" s="39"/>
      <c r="AD705" s="39"/>
      <c r="AE705" s="39"/>
      <c r="AT705" s="18" t="s">
        <v>190</v>
      </c>
      <c r="AU705" s="18" t="s">
        <v>85</v>
      </c>
    </row>
    <row r="706" s="13" customFormat="1">
      <c r="A706" s="13"/>
      <c r="B706" s="262"/>
      <c r="C706" s="263"/>
      <c r="D706" s="240" t="s">
        <v>1205</v>
      </c>
      <c r="E706" s="264" t="s">
        <v>1</v>
      </c>
      <c r="F706" s="265" t="s">
        <v>1816</v>
      </c>
      <c r="G706" s="263"/>
      <c r="H706" s="266">
        <v>55</v>
      </c>
      <c r="I706" s="267"/>
      <c r="J706" s="263"/>
      <c r="K706" s="263"/>
      <c r="L706" s="268"/>
      <c r="M706" s="269"/>
      <c r="N706" s="270"/>
      <c r="O706" s="270"/>
      <c r="P706" s="270"/>
      <c r="Q706" s="270"/>
      <c r="R706" s="270"/>
      <c r="S706" s="270"/>
      <c r="T706" s="271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T706" s="272" t="s">
        <v>1205</v>
      </c>
      <c r="AU706" s="272" t="s">
        <v>85</v>
      </c>
      <c r="AV706" s="13" t="s">
        <v>85</v>
      </c>
      <c r="AW706" s="13" t="s">
        <v>33</v>
      </c>
      <c r="AX706" s="13" t="s">
        <v>76</v>
      </c>
      <c r="AY706" s="272" t="s">
        <v>181</v>
      </c>
    </row>
    <row r="707" s="13" customFormat="1">
      <c r="A707" s="13"/>
      <c r="B707" s="262"/>
      <c r="C707" s="263"/>
      <c r="D707" s="240" t="s">
        <v>1205</v>
      </c>
      <c r="E707" s="264" t="s">
        <v>1</v>
      </c>
      <c r="F707" s="265" t="s">
        <v>1817</v>
      </c>
      <c r="G707" s="263"/>
      <c r="H707" s="266">
        <v>26</v>
      </c>
      <c r="I707" s="267"/>
      <c r="J707" s="263"/>
      <c r="K707" s="263"/>
      <c r="L707" s="268"/>
      <c r="M707" s="269"/>
      <c r="N707" s="270"/>
      <c r="O707" s="270"/>
      <c r="P707" s="270"/>
      <c r="Q707" s="270"/>
      <c r="R707" s="270"/>
      <c r="S707" s="270"/>
      <c r="T707" s="271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72" t="s">
        <v>1205</v>
      </c>
      <c r="AU707" s="272" t="s">
        <v>85</v>
      </c>
      <c r="AV707" s="13" t="s">
        <v>85</v>
      </c>
      <c r="AW707" s="13" t="s">
        <v>33</v>
      </c>
      <c r="AX707" s="13" t="s">
        <v>76</v>
      </c>
      <c r="AY707" s="272" t="s">
        <v>181</v>
      </c>
    </row>
    <row r="708" s="13" customFormat="1">
      <c r="A708" s="13"/>
      <c r="B708" s="262"/>
      <c r="C708" s="263"/>
      <c r="D708" s="240" t="s">
        <v>1205</v>
      </c>
      <c r="E708" s="264" t="s">
        <v>1</v>
      </c>
      <c r="F708" s="265" t="s">
        <v>1818</v>
      </c>
      <c r="G708" s="263"/>
      <c r="H708" s="266">
        <v>31</v>
      </c>
      <c r="I708" s="267"/>
      <c r="J708" s="263"/>
      <c r="K708" s="263"/>
      <c r="L708" s="268"/>
      <c r="M708" s="269"/>
      <c r="N708" s="270"/>
      <c r="O708" s="270"/>
      <c r="P708" s="270"/>
      <c r="Q708" s="270"/>
      <c r="R708" s="270"/>
      <c r="S708" s="270"/>
      <c r="T708" s="271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T708" s="272" t="s">
        <v>1205</v>
      </c>
      <c r="AU708" s="272" t="s">
        <v>85</v>
      </c>
      <c r="AV708" s="13" t="s">
        <v>85</v>
      </c>
      <c r="AW708" s="13" t="s">
        <v>33</v>
      </c>
      <c r="AX708" s="13" t="s">
        <v>76</v>
      </c>
      <c r="AY708" s="272" t="s">
        <v>181</v>
      </c>
    </row>
    <row r="709" s="15" customFormat="1">
      <c r="A709" s="15"/>
      <c r="B709" s="283"/>
      <c r="C709" s="284"/>
      <c r="D709" s="240" t="s">
        <v>1205</v>
      </c>
      <c r="E709" s="285" t="s">
        <v>1</v>
      </c>
      <c r="F709" s="286" t="s">
        <v>1219</v>
      </c>
      <c r="G709" s="284"/>
      <c r="H709" s="287">
        <v>112</v>
      </c>
      <c r="I709" s="288"/>
      <c r="J709" s="284"/>
      <c r="K709" s="284"/>
      <c r="L709" s="289"/>
      <c r="M709" s="290"/>
      <c r="N709" s="291"/>
      <c r="O709" s="291"/>
      <c r="P709" s="291"/>
      <c r="Q709" s="291"/>
      <c r="R709" s="291"/>
      <c r="S709" s="291"/>
      <c r="T709" s="292"/>
      <c r="U709" s="15"/>
      <c r="V709" s="15"/>
      <c r="W709" s="15"/>
      <c r="X709" s="15"/>
      <c r="Y709" s="15"/>
      <c r="Z709" s="15"/>
      <c r="AA709" s="15"/>
      <c r="AB709" s="15"/>
      <c r="AC709" s="15"/>
      <c r="AD709" s="15"/>
      <c r="AE709" s="15"/>
      <c r="AT709" s="293" t="s">
        <v>1205</v>
      </c>
      <c r="AU709" s="293" t="s">
        <v>85</v>
      </c>
      <c r="AV709" s="15" t="s">
        <v>200</v>
      </c>
      <c r="AW709" s="15" t="s">
        <v>33</v>
      </c>
      <c r="AX709" s="15" t="s">
        <v>83</v>
      </c>
      <c r="AY709" s="293" t="s">
        <v>181</v>
      </c>
    </row>
    <row r="710" s="2" customFormat="1" ht="24.15" customHeight="1">
      <c r="A710" s="39"/>
      <c r="B710" s="40"/>
      <c r="C710" s="226" t="s">
        <v>1819</v>
      </c>
      <c r="D710" s="226" t="s">
        <v>182</v>
      </c>
      <c r="E710" s="227" t="s">
        <v>1820</v>
      </c>
      <c r="F710" s="228" t="s">
        <v>1821</v>
      </c>
      <c r="G710" s="229" t="s">
        <v>734</v>
      </c>
      <c r="H710" s="230">
        <v>57.75</v>
      </c>
      <c r="I710" s="231"/>
      <c r="J710" s="232">
        <f>ROUND(I710*H710,2)</f>
        <v>0</v>
      </c>
      <c r="K710" s="228" t="s">
        <v>1</v>
      </c>
      <c r="L710" s="233"/>
      <c r="M710" s="234" t="s">
        <v>1</v>
      </c>
      <c r="N710" s="235" t="s">
        <v>41</v>
      </c>
      <c r="O710" s="92"/>
      <c r="P710" s="236">
        <f>O710*H710</f>
        <v>0</v>
      </c>
      <c r="Q710" s="236">
        <v>0.0014</v>
      </c>
      <c r="R710" s="236">
        <f>Q710*H710</f>
        <v>0.080850000000000005</v>
      </c>
      <c r="S710" s="236">
        <v>0</v>
      </c>
      <c r="T710" s="237">
        <f>S710*H710</f>
        <v>0</v>
      </c>
      <c r="U710" s="39"/>
      <c r="V710" s="39"/>
      <c r="W710" s="39"/>
      <c r="X710" s="39"/>
      <c r="Y710" s="39"/>
      <c r="Z710" s="39"/>
      <c r="AA710" s="39"/>
      <c r="AB710" s="39"/>
      <c r="AC710" s="39"/>
      <c r="AD710" s="39"/>
      <c r="AE710" s="39"/>
      <c r="AR710" s="238" t="s">
        <v>187</v>
      </c>
      <c r="AT710" s="238" t="s">
        <v>182</v>
      </c>
      <c r="AU710" s="238" t="s">
        <v>85</v>
      </c>
      <c r="AY710" s="18" t="s">
        <v>181</v>
      </c>
      <c r="BE710" s="239">
        <f>IF(N710="základní",J710,0)</f>
        <v>0</v>
      </c>
      <c r="BF710" s="239">
        <f>IF(N710="snížená",J710,0)</f>
        <v>0</v>
      </c>
      <c r="BG710" s="239">
        <f>IF(N710="zákl. přenesená",J710,0)</f>
        <v>0</v>
      </c>
      <c r="BH710" s="239">
        <f>IF(N710="sníž. přenesená",J710,0)</f>
        <v>0</v>
      </c>
      <c r="BI710" s="239">
        <f>IF(N710="nulová",J710,0)</f>
        <v>0</v>
      </c>
      <c r="BJ710" s="18" t="s">
        <v>83</v>
      </c>
      <c r="BK710" s="239">
        <f>ROUND(I710*H710,2)</f>
        <v>0</v>
      </c>
      <c r="BL710" s="18" t="s">
        <v>188</v>
      </c>
      <c r="BM710" s="238" t="s">
        <v>1822</v>
      </c>
    </row>
    <row r="711" s="2" customFormat="1">
      <c r="A711" s="39"/>
      <c r="B711" s="40"/>
      <c r="C711" s="41"/>
      <c r="D711" s="240" t="s">
        <v>190</v>
      </c>
      <c r="E711" s="41"/>
      <c r="F711" s="241" t="s">
        <v>1821</v>
      </c>
      <c r="G711" s="41"/>
      <c r="H711" s="41"/>
      <c r="I711" s="242"/>
      <c r="J711" s="41"/>
      <c r="K711" s="41"/>
      <c r="L711" s="45"/>
      <c r="M711" s="243"/>
      <c r="N711" s="244"/>
      <c r="O711" s="92"/>
      <c r="P711" s="92"/>
      <c r="Q711" s="92"/>
      <c r="R711" s="92"/>
      <c r="S711" s="92"/>
      <c r="T711" s="93"/>
      <c r="U711" s="39"/>
      <c r="V711" s="39"/>
      <c r="W711" s="39"/>
      <c r="X711" s="39"/>
      <c r="Y711" s="39"/>
      <c r="Z711" s="39"/>
      <c r="AA711" s="39"/>
      <c r="AB711" s="39"/>
      <c r="AC711" s="39"/>
      <c r="AD711" s="39"/>
      <c r="AE711" s="39"/>
      <c r="AT711" s="18" t="s">
        <v>190</v>
      </c>
      <c r="AU711" s="18" t="s">
        <v>85</v>
      </c>
    </row>
    <row r="712" s="13" customFormat="1">
      <c r="A712" s="13"/>
      <c r="B712" s="262"/>
      <c r="C712" s="263"/>
      <c r="D712" s="240" t="s">
        <v>1205</v>
      </c>
      <c r="E712" s="264" t="s">
        <v>1</v>
      </c>
      <c r="F712" s="265" t="s">
        <v>1823</v>
      </c>
      <c r="G712" s="263"/>
      <c r="H712" s="266">
        <v>57.75</v>
      </c>
      <c r="I712" s="267"/>
      <c r="J712" s="263"/>
      <c r="K712" s="263"/>
      <c r="L712" s="268"/>
      <c r="M712" s="269"/>
      <c r="N712" s="270"/>
      <c r="O712" s="270"/>
      <c r="P712" s="270"/>
      <c r="Q712" s="270"/>
      <c r="R712" s="270"/>
      <c r="S712" s="270"/>
      <c r="T712" s="271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T712" s="272" t="s">
        <v>1205</v>
      </c>
      <c r="AU712" s="272" t="s">
        <v>85</v>
      </c>
      <c r="AV712" s="13" t="s">
        <v>85</v>
      </c>
      <c r="AW712" s="13" t="s">
        <v>33</v>
      </c>
      <c r="AX712" s="13" t="s">
        <v>83</v>
      </c>
      <c r="AY712" s="272" t="s">
        <v>181</v>
      </c>
    </row>
    <row r="713" s="2" customFormat="1" ht="24.15" customHeight="1">
      <c r="A713" s="39"/>
      <c r="B713" s="40"/>
      <c r="C713" s="226" t="s">
        <v>1033</v>
      </c>
      <c r="D713" s="226" t="s">
        <v>182</v>
      </c>
      <c r="E713" s="227" t="s">
        <v>1824</v>
      </c>
      <c r="F713" s="228" t="s">
        <v>1825</v>
      </c>
      <c r="G713" s="229" t="s">
        <v>734</v>
      </c>
      <c r="H713" s="230">
        <v>57</v>
      </c>
      <c r="I713" s="231"/>
      <c r="J713" s="232">
        <f>ROUND(I713*H713,2)</f>
        <v>0</v>
      </c>
      <c r="K713" s="228" t="s">
        <v>1</v>
      </c>
      <c r="L713" s="233"/>
      <c r="M713" s="234" t="s">
        <v>1</v>
      </c>
      <c r="N713" s="235" t="s">
        <v>41</v>
      </c>
      <c r="O713" s="92"/>
      <c r="P713" s="236">
        <f>O713*H713</f>
        <v>0</v>
      </c>
      <c r="Q713" s="236">
        <v>0.0011999999999999999</v>
      </c>
      <c r="R713" s="236">
        <f>Q713*H713</f>
        <v>0.068399999999999989</v>
      </c>
      <c r="S713" s="236">
        <v>0</v>
      </c>
      <c r="T713" s="237">
        <f>S713*H713</f>
        <v>0</v>
      </c>
      <c r="U713" s="39"/>
      <c r="V713" s="39"/>
      <c r="W713" s="39"/>
      <c r="X713" s="39"/>
      <c r="Y713" s="39"/>
      <c r="Z713" s="39"/>
      <c r="AA713" s="39"/>
      <c r="AB713" s="39"/>
      <c r="AC713" s="39"/>
      <c r="AD713" s="39"/>
      <c r="AE713" s="39"/>
      <c r="AR713" s="238" t="s">
        <v>187</v>
      </c>
      <c r="AT713" s="238" t="s">
        <v>182</v>
      </c>
      <c r="AU713" s="238" t="s">
        <v>85</v>
      </c>
      <c r="AY713" s="18" t="s">
        <v>181</v>
      </c>
      <c r="BE713" s="239">
        <f>IF(N713="základní",J713,0)</f>
        <v>0</v>
      </c>
      <c r="BF713" s="239">
        <f>IF(N713="snížená",J713,0)</f>
        <v>0</v>
      </c>
      <c r="BG713" s="239">
        <f>IF(N713="zákl. přenesená",J713,0)</f>
        <v>0</v>
      </c>
      <c r="BH713" s="239">
        <f>IF(N713="sníž. přenesená",J713,0)</f>
        <v>0</v>
      </c>
      <c r="BI713" s="239">
        <f>IF(N713="nulová",J713,0)</f>
        <v>0</v>
      </c>
      <c r="BJ713" s="18" t="s">
        <v>83</v>
      </c>
      <c r="BK713" s="239">
        <f>ROUND(I713*H713,2)</f>
        <v>0</v>
      </c>
      <c r="BL713" s="18" t="s">
        <v>188</v>
      </c>
      <c r="BM713" s="238" t="s">
        <v>1826</v>
      </c>
    </row>
    <row r="714" s="2" customFormat="1">
      <c r="A714" s="39"/>
      <c r="B714" s="40"/>
      <c r="C714" s="41"/>
      <c r="D714" s="240" t="s">
        <v>190</v>
      </c>
      <c r="E714" s="41"/>
      <c r="F714" s="241" t="s">
        <v>1825</v>
      </c>
      <c r="G714" s="41"/>
      <c r="H714" s="41"/>
      <c r="I714" s="242"/>
      <c r="J714" s="41"/>
      <c r="K714" s="41"/>
      <c r="L714" s="45"/>
      <c r="M714" s="243"/>
      <c r="N714" s="244"/>
      <c r="O714" s="92"/>
      <c r="P714" s="92"/>
      <c r="Q714" s="92"/>
      <c r="R714" s="92"/>
      <c r="S714" s="92"/>
      <c r="T714" s="93"/>
      <c r="U714" s="39"/>
      <c r="V714" s="39"/>
      <c r="W714" s="39"/>
      <c r="X714" s="39"/>
      <c r="Y714" s="39"/>
      <c r="Z714" s="39"/>
      <c r="AA714" s="39"/>
      <c r="AB714" s="39"/>
      <c r="AC714" s="39"/>
      <c r="AD714" s="39"/>
      <c r="AE714" s="39"/>
      <c r="AT714" s="18" t="s">
        <v>190</v>
      </c>
      <c r="AU714" s="18" t="s">
        <v>85</v>
      </c>
    </row>
    <row r="715" s="13" customFormat="1">
      <c r="A715" s="13"/>
      <c r="B715" s="262"/>
      <c r="C715" s="263"/>
      <c r="D715" s="240" t="s">
        <v>1205</v>
      </c>
      <c r="E715" s="264" t="s">
        <v>1</v>
      </c>
      <c r="F715" s="265" t="s">
        <v>1827</v>
      </c>
      <c r="G715" s="263"/>
      <c r="H715" s="266">
        <v>57</v>
      </c>
      <c r="I715" s="267"/>
      <c r="J715" s="263"/>
      <c r="K715" s="263"/>
      <c r="L715" s="268"/>
      <c r="M715" s="269"/>
      <c r="N715" s="270"/>
      <c r="O715" s="270"/>
      <c r="P715" s="270"/>
      <c r="Q715" s="270"/>
      <c r="R715" s="270"/>
      <c r="S715" s="270"/>
      <c r="T715" s="271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72" t="s">
        <v>1205</v>
      </c>
      <c r="AU715" s="272" t="s">
        <v>85</v>
      </c>
      <c r="AV715" s="13" t="s">
        <v>85</v>
      </c>
      <c r="AW715" s="13" t="s">
        <v>33</v>
      </c>
      <c r="AX715" s="13" t="s">
        <v>83</v>
      </c>
      <c r="AY715" s="272" t="s">
        <v>181</v>
      </c>
    </row>
    <row r="716" s="2" customFormat="1" ht="24.15" customHeight="1">
      <c r="A716" s="39"/>
      <c r="B716" s="40"/>
      <c r="C716" s="245" t="s">
        <v>1828</v>
      </c>
      <c r="D716" s="245" t="s">
        <v>191</v>
      </c>
      <c r="E716" s="246" t="s">
        <v>1813</v>
      </c>
      <c r="F716" s="247" t="s">
        <v>1814</v>
      </c>
      <c r="G716" s="248" t="s">
        <v>734</v>
      </c>
      <c r="H716" s="249">
        <v>55</v>
      </c>
      <c r="I716" s="250"/>
      <c r="J716" s="251">
        <f>ROUND(I716*H716,2)</f>
        <v>0</v>
      </c>
      <c r="K716" s="247" t="s">
        <v>1</v>
      </c>
      <c r="L716" s="45"/>
      <c r="M716" s="252" t="s">
        <v>1</v>
      </c>
      <c r="N716" s="253" t="s">
        <v>41</v>
      </c>
      <c r="O716" s="92"/>
      <c r="P716" s="236">
        <f>O716*H716</f>
        <v>0</v>
      </c>
      <c r="Q716" s="236">
        <v>0</v>
      </c>
      <c r="R716" s="236">
        <f>Q716*H716</f>
        <v>0</v>
      </c>
      <c r="S716" s="236">
        <v>0</v>
      </c>
      <c r="T716" s="237">
        <f>S716*H716</f>
        <v>0</v>
      </c>
      <c r="U716" s="39"/>
      <c r="V716" s="39"/>
      <c r="W716" s="39"/>
      <c r="X716" s="39"/>
      <c r="Y716" s="39"/>
      <c r="Z716" s="39"/>
      <c r="AA716" s="39"/>
      <c r="AB716" s="39"/>
      <c r="AC716" s="39"/>
      <c r="AD716" s="39"/>
      <c r="AE716" s="39"/>
      <c r="AR716" s="238" t="s">
        <v>188</v>
      </c>
      <c r="AT716" s="238" t="s">
        <v>191</v>
      </c>
      <c r="AU716" s="238" t="s">
        <v>85</v>
      </c>
      <c r="AY716" s="18" t="s">
        <v>181</v>
      </c>
      <c r="BE716" s="239">
        <f>IF(N716="základní",J716,0)</f>
        <v>0</v>
      </c>
      <c r="BF716" s="239">
        <f>IF(N716="snížená",J716,0)</f>
        <v>0</v>
      </c>
      <c r="BG716" s="239">
        <f>IF(N716="zákl. přenesená",J716,0)</f>
        <v>0</v>
      </c>
      <c r="BH716" s="239">
        <f>IF(N716="sníž. přenesená",J716,0)</f>
        <v>0</v>
      </c>
      <c r="BI716" s="239">
        <f>IF(N716="nulová",J716,0)</f>
        <v>0</v>
      </c>
      <c r="BJ716" s="18" t="s">
        <v>83</v>
      </c>
      <c r="BK716" s="239">
        <f>ROUND(I716*H716,2)</f>
        <v>0</v>
      </c>
      <c r="BL716" s="18" t="s">
        <v>188</v>
      </c>
      <c r="BM716" s="238" t="s">
        <v>1829</v>
      </c>
    </row>
    <row r="717" s="2" customFormat="1">
      <c r="A717" s="39"/>
      <c r="B717" s="40"/>
      <c r="C717" s="41"/>
      <c r="D717" s="240" t="s">
        <v>190</v>
      </c>
      <c r="E717" s="41"/>
      <c r="F717" s="241" t="s">
        <v>1814</v>
      </c>
      <c r="G717" s="41"/>
      <c r="H717" s="41"/>
      <c r="I717" s="242"/>
      <c r="J717" s="41"/>
      <c r="K717" s="41"/>
      <c r="L717" s="45"/>
      <c r="M717" s="243"/>
      <c r="N717" s="244"/>
      <c r="O717" s="92"/>
      <c r="P717" s="92"/>
      <c r="Q717" s="92"/>
      <c r="R717" s="92"/>
      <c r="S717" s="92"/>
      <c r="T717" s="93"/>
      <c r="U717" s="39"/>
      <c r="V717" s="39"/>
      <c r="W717" s="39"/>
      <c r="X717" s="39"/>
      <c r="Y717" s="39"/>
      <c r="Z717" s="39"/>
      <c r="AA717" s="39"/>
      <c r="AB717" s="39"/>
      <c r="AC717" s="39"/>
      <c r="AD717" s="39"/>
      <c r="AE717" s="39"/>
      <c r="AT717" s="18" t="s">
        <v>190</v>
      </c>
      <c r="AU717" s="18" t="s">
        <v>85</v>
      </c>
    </row>
    <row r="718" s="13" customFormat="1">
      <c r="A718" s="13"/>
      <c r="B718" s="262"/>
      <c r="C718" s="263"/>
      <c r="D718" s="240" t="s">
        <v>1205</v>
      </c>
      <c r="E718" s="264" t="s">
        <v>1</v>
      </c>
      <c r="F718" s="265" t="s">
        <v>1830</v>
      </c>
      <c r="G718" s="263"/>
      <c r="H718" s="266">
        <v>55</v>
      </c>
      <c r="I718" s="267"/>
      <c r="J718" s="263"/>
      <c r="K718" s="263"/>
      <c r="L718" s="268"/>
      <c r="M718" s="269"/>
      <c r="N718" s="270"/>
      <c r="O718" s="270"/>
      <c r="P718" s="270"/>
      <c r="Q718" s="270"/>
      <c r="R718" s="270"/>
      <c r="S718" s="270"/>
      <c r="T718" s="271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T718" s="272" t="s">
        <v>1205</v>
      </c>
      <c r="AU718" s="272" t="s">
        <v>85</v>
      </c>
      <c r="AV718" s="13" t="s">
        <v>85</v>
      </c>
      <c r="AW718" s="13" t="s">
        <v>33</v>
      </c>
      <c r="AX718" s="13" t="s">
        <v>83</v>
      </c>
      <c r="AY718" s="272" t="s">
        <v>181</v>
      </c>
    </row>
    <row r="719" s="2" customFormat="1" ht="24.15" customHeight="1">
      <c r="A719" s="39"/>
      <c r="B719" s="40"/>
      <c r="C719" s="226" t="s">
        <v>1037</v>
      </c>
      <c r="D719" s="226" t="s">
        <v>182</v>
      </c>
      <c r="E719" s="227" t="s">
        <v>1831</v>
      </c>
      <c r="F719" s="228" t="s">
        <v>1832</v>
      </c>
      <c r="G719" s="229" t="s">
        <v>734</v>
      </c>
      <c r="H719" s="230">
        <v>57.75</v>
      </c>
      <c r="I719" s="231"/>
      <c r="J719" s="232">
        <f>ROUND(I719*H719,2)</f>
        <v>0</v>
      </c>
      <c r="K719" s="228" t="s">
        <v>1</v>
      </c>
      <c r="L719" s="233"/>
      <c r="M719" s="234" t="s">
        <v>1</v>
      </c>
      <c r="N719" s="235" t="s">
        <v>41</v>
      </c>
      <c r="O719" s="92"/>
      <c r="P719" s="236">
        <f>O719*H719</f>
        <v>0</v>
      </c>
      <c r="Q719" s="236">
        <v>0.0025000000000000001</v>
      </c>
      <c r="R719" s="236">
        <f>Q719*H719</f>
        <v>0.144375</v>
      </c>
      <c r="S719" s="236">
        <v>0</v>
      </c>
      <c r="T719" s="237">
        <f>S719*H719</f>
        <v>0</v>
      </c>
      <c r="U719" s="39"/>
      <c r="V719" s="39"/>
      <c r="W719" s="39"/>
      <c r="X719" s="39"/>
      <c r="Y719" s="39"/>
      <c r="Z719" s="39"/>
      <c r="AA719" s="39"/>
      <c r="AB719" s="39"/>
      <c r="AC719" s="39"/>
      <c r="AD719" s="39"/>
      <c r="AE719" s="39"/>
      <c r="AR719" s="238" t="s">
        <v>187</v>
      </c>
      <c r="AT719" s="238" t="s">
        <v>182</v>
      </c>
      <c r="AU719" s="238" t="s">
        <v>85</v>
      </c>
      <c r="AY719" s="18" t="s">
        <v>181</v>
      </c>
      <c r="BE719" s="239">
        <f>IF(N719="základní",J719,0)</f>
        <v>0</v>
      </c>
      <c r="BF719" s="239">
        <f>IF(N719="snížená",J719,0)</f>
        <v>0</v>
      </c>
      <c r="BG719" s="239">
        <f>IF(N719="zákl. přenesená",J719,0)</f>
        <v>0</v>
      </c>
      <c r="BH719" s="239">
        <f>IF(N719="sníž. přenesená",J719,0)</f>
        <v>0</v>
      </c>
      <c r="BI719" s="239">
        <f>IF(N719="nulová",J719,0)</f>
        <v>0</v>
      </c>
      <c r="BJ719" s="18" t="s">
        <v>83</v>
      </c>
      <c r="BK719" s="239">
        <f>ROUND(I719*H719,2)</f>
        <v>0</v>
      </c>
      <c r="BL719" s="18" t="s">
        <v>188</v>
      </c>
      <c r="BM719" s="238" t="s">
        <v>1833</v>
      </c>
    </row>
    <row r="720" s="2" customFormat="1">
      <c r="A720" s="39"/>
      <c r="B720" s="40"/>
      <c r="C720" s="41"/>
      <c r="D720" s="240" t="s">
        <v>190</v>
      </c>
      <c r="E720" s="41"/>
      <c r="F720" s="241" t="s">
        <v>1832</v>
      </c>
      <c r="G720" s="41"/>
      <c r="H720" s="41"/>
      <c r="I720" s="242"/>
      <c r="J720" s="41"/>
      <c r="K720" s="41"/>
      <c r="L720" s="45"/>
      <c r="M720" s="243"/>
      <c r="N720" s="244"/>
      <c r="O720" s="92"/>
      <c r="P720" s="92"/>
      <c r="Q720" s="92"/>
      <c r="R720" s="92"/>
      <c r="S720" s="92"/>
      <c r="T720" s="93"/>
      <c r="U720" s="39"/>
      <c r="V720" s="39"/>
      <c r="W720" s="39"/>
      <c r="X720" s="39"/>
      <c r="Y720" s="39"/>
      <c r="Z720" s="39"/>
      <c r="AA720" s="39"/>
      <c r="AB720" s="39"/>
      <c r="AC720" s="39"/>
      <c r="AD720" s="39"/>
      <c r="AE720" s="39"/>
      <c r="AT720" s="18" t="s">
        <v>190</v>
      </c>
      <c r="AU720" s="18" t="s">
        <v>85</v>
      </c>
    </row>
    <row r="721" s="13" customFormat="1">
      <c r="A721" s="13"/>
      <c r="B721" s="262"/>
      <c r="C721" s="263"/>
      <c r="D721" s="240" t="s">
        <v>1205</v>
      </c>
      <c r="E721" s="264" t="s">
        <v>1</v>
      </c>
      <c r="F721" s="265" t="s">
        <v>1823</v>
      </c>
      <c r="G721" s="263"/>
      <c r="H721" s="266">
        <v>57.75</v>
      </c>
      <c r="I721" s="267"/>
      <c r="J721" s="263"/>
      <c r="K721" s="263"/>
      <c r="L721" s="268"/>
      <c r="M721" s="269"/>
      <c r="N721" s="270"/>
      <c r="O721" s="270"/>
      <c r="P721" s="270"/>
      <c r="Q721" s="270"/>
      <c r="R721" s="270"/>
      <c r="S721" s="270"/>
      <c r="T721" s="271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T721" s="272" t="s">
        <v>1205</v>
      </c>
      <c r="AU721" s="272" t="s">
        <v>85</v>
      </c>
      <c r="AV721" s="13" t="s">
        <v>85</v>
      </c>
      <c r="AW721" s="13" t="s">
        <v>33</v>
      </c>
      <c r="AX721" s="13" t="s">
        <v>83</v>
      </c>
      <c r="AY721" s="272" t="s">
        <v>181</v>
      </c>
    </row>
    <row r="722" s="2" customFormat="1" ht="33" customHeight="1">
      <c r="A722" s="39"/>
      <c r="B722" s="40"/>
      <c r="C722" s="245" t="s">
        <v>1834</v>
      </c>
      <c r="D722" s="245" t="s">
        <v>191</v>
      </c>
      <c r="E722" s="246" t="s">
        <v>1835</v>
      </c>
      <c r="F722" s="247" t="s">
        <v>1836</v>
      </c>
      <c r="G722" s="248" t="s">
        <v>734</v>
      </c>
      <c r="H722" s="249">
        <v>17</v>
      </c>
      <c r="I722" s="250"/>
      <c r="J722" s="251">
        <f>ROUND(I722*H722,2)</f>
        <v>0</v>
      </c>
      <c r="K722" s="247" t="s">
        <v>1</v>
      </c>
      <c r="L722" s="45"/>
      <c r="M722" s="252" t="s">
        <v>1</v>
      </c>
      <c r="N722" s="253" t="s">
        <v>41</v>
      </c>
      <c r="O722" s="92"/>
      <c r="P722" s="236">
        <f>O722*H722</f>
        <v>0</v>
      </c>
      <c r="Q722" s="236">
        <v>5.0000000000000002E-05</v>
      </c>
      <c r="R722" s="236">
        <f>Q722*H722</f>
        <v>0.00085000000000000006</v>
      </c>
      <c r="S722" s="236">
        <v>0</v>
      </c>
      <c r="T722" s="237">
        <f>S722*H722</f>
        <v>0</v>
      </c>
      <c r="U722" s="39"/>
      <c r="V722" s="39"/>
      <c r="W722" s="39"/>
      <c r="X722" s="39"/>
      <c r="Y722" s="39"/>
      <c r="Z722" s="39"/>
      <c r="AA722" s="39"/>
      <c r="AB722" s="39"/>
      <c r="AC722" s="39"/>
      <c r="AD722" s="39"/>
      <c r="AE722" s="39"/>
      <c r="AR722" s="238" t="s">
        <v>188</v>
      </c>
      <c r="AT722" s="238" t="s">
        <v>191</v>
      </c>
      <c r="AU722" s="238" t="s">
        <v>85</v>
      </c>
      <c r="AY722" s="18" t="s">
        <v>181</v>
      </c>
      <c r="BE722" s="239">
        <f>IF(N722="základní",J722,0)</f>
        <v>0</v>
      </c>
      <c r="BF722" s="239">
        <f>IF(N722="snížená",J722,0)</f>
        <v>0</v>
      </c>
      <c r="BG722" s="239">
        <f>IF(N722="zákl. přenesená",J722,0)</f>
        <v>0</v>
      </c>
      <c r="BH722" s="239">
        <f>IF(N722="sníž. přenesená",J722,0)</f>
        <v>0</v>
      </c>
      <c r="BI722" s="239">
        <f>IF(N722="nulová",J722,0)</f>
        <v>0</v>
      </c>
      <c r="BJ722" s="18" t="s">
        <v>83</v>
      </c>
      <c r="BK722" s="239">
        <f>ROUND(I722*H722,2)</f>
        <v>0</v>
      </c>
      <c r="BL722" s="18" t="s">
        <v>188</v>
      </c>
      <c r="BM722" s="238" t="s">
        <v>1837</v>
      </c>
    </row>
    <row r="723" s="2" customFormat="1">
      <c r="A723" s="39"/>
      <c r="B723" s="40"/>
      <c r="C723" s="41"/>
      <c r="D723" s="240" t="s">
        <v>190</v>
      </c>
      <c r="E723" s="41"/>
      <c r="F723" s="241" t="s">
        <v>1836</v>
      </c>
      <c r="G723" s="41"/>
      <c r="H723" s="41"/>
      <c r="I723" s="242"/>
      <c r="J723" s="41"/>
      <c r="K723" s="41"/>
      <c r="L723" s="45"/>
      <c r="M723" s="243"/>
      <c r="N723" s="244"/>
      <c r="O723" s="92"/>
      <c r="P723" s="92"/>
      <c r="Q723" s="92"/>
      <c r="R723" s="92"/>
      <c r="S723" s="92"/>
      <c r="T723" s="93"/>
      <c r="U723" s="39"/>
      <c r="V723" s="39"/>
      <c r="W723" s="39"/>
      <c r="X723" s="39"/>
      <c r="Y723" s="39"/>
      <c r="Z723" s="39"/>
      <c r="AA723" s="39"/>
      <c r="AB723" s="39"/>
      <c r="AC723" s="39"/>
      <c r="AD723" s="39"/>
      <c r="AE723" s="39"/>
      <c r="AT723" s="18" t="s">
        <v>190</v>
      </c>
      <c r="AU723" s="18" t="s">
        <v>85</v>
      </c>
    </row>
    <row r="724" s="13" customFormat="1">
      <c r="A724" s="13"/>
      <c r="B724" s="262"/>
      <c r="C724" s="263"/>
      <c r="D724" s="240" t="s">
        <v>1205</v>
      </c>
      <c r="E724" s="264" t="s">
        <v>1</v>
      </c>
      <c r="F724" s="265" t="s">
        <v>1838</v>
      </c>
      <c r="G724" s="263"/>
      <c r="H724" s="266">
        <v>17</v>
      </c>
      <c r="I724" s="267"/>
      <c r="J724" s="263"/>
      <c r="K724" s="263"/>
      <c r="L724" s="268"/>
      <c r="M724" s="269"/>
      <c r="N724" s="270"/>
      <c r="O724" s="270"/>
      <c r="P724" s="270"/>
      <c r="Q724" s="270"/>
      <c r="R724" s="270"/>
      <c r="S724" s="270"/>
      <c r="T724" s="271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T724" s="272" t="s">
        <v>1205</v>
      </c>
      <c r="AU724" s="272" t="s">
        <v>85</v>
      </c>
      <c r="AV724" s="13" t="s">
        <v>85</v>
      </c>
      <c r="AW724" s="13" t="s">
        <v>33</v>
      </c>
      <c r="AX724" s="13" t="s">
        <v>83</v>
      </c>
      <c r="AY724" s="272" t="s">
        <v>181</v>
      </c>
    </row>
    <row r="725" s="2" customFormat="1" ht="24.15" customHeight="1">
      <c r="A725" s="39"/>
      <c r="B725" s="40"/>
      <c r="C725" s="226" t="s">
        <v>1040</v>
      </c>
      <c r="D725" s="226" t="s">
        <v>182</v>
      </c>
      <c r="E725" s="227" t="s">
        <v>1839</v>
      </c>
      <c r="F725" s="228" t="s">
        <v>1840</v>
      </c>
      <c r="G725" s="229" t="s">
        <v>734</v>
      </c>
      <c r="H725" s="230">
        <v>18.359999999999999</v>
      </c>
      <c r="I725" s="231"/>
      <c r="J725" s="232">
        <f>ROUND(I725*H725,2)</f>
        <v>0</v>
      </c>
      <c r="K725" s="228" t="s">
        <v>1</v>
      </c>
      <c r="L725" s="233"/>
      <c r="M725" s="234" t="s">
        <v>1</v>
      </c>
      <c r="N725" s="235" t="s">
        <v>41</v>
      </c>
      <c r="O725" s="92"/>
      <c r="P725" s="236">
        <f>O725*H725</f>
        <v>0</v>
      </c>
      <c r="Q725" s="236">
        <v>0.0020999999999999999</v>
      </c>
      <c r="R725" s="236">
        <f>Q725*H725</f>
        <v>0.038555999999999993</v>
      </c>
      <c r="S725" s="236">
        <v>0</v>
      </c>
      <c r="T725" s="237">
        <f>S725*H725</f>
        <v>0</v>
      </c>
      <c r="U725" s="39"/>
      <c r="V725" s="39"/>
      <c r="W725" s="39"/>
      <c r="X725" s="39"/>
      <c r="Y725" s="39"/>
      <c r="Z725" s="39"/>
      <c r="AA725" s="39"/>
      <c r="AB725" s="39"/>
      <c r="AC725" s="39"/>
      <c r="AD725" s="39"/>
      <c r="AE725" s="39"/>
      <c r="AR725" s="238" t="s">
        <v>187</v>
      </c>
      <c r="AT725" s="238" t="s">
        <v>182</v>
      </c>
      <c r="AU725" s="238" t="s">
        <v>85</v>
      </c>
      <c r="AY725" s="18" t="s">
        <v>181</v>
      </c>
      <c r="BE725" s="239">
        <f>IF(N725="základní",J725,0)</f>
        <v>0</v>
      </c>
      <c r="BF725" s="239">
        <f>IF(N725="snížená",J725,0)</f>
        <v>0</v>
      </c>
      <c r="BG725" s="239">
        <f>IF(N725="zákl. přenesená",J725,0)</f>
        <v>0</v>
      </c>
      <c r="BH725" s="239">
        <f>IF(N725="sníž. přenesená",J725,0)</f>
        <v>0</v>
      </c>
      <c r="BI725" s="239">
        <f>IF(N725="nulová",J725,0)</f>
        <v>0</v>
      </c>
      <c r="BJ725" s="18" t="s">
        <v>83</v>
      </c>
      <c r="BK725" s="239">
        <f>ROUND(I725*H725,2)</f>
        <v>0</v>
      </c>
      <c r="BL725" s="18" t="s">
        <v>188</v>
      </c>
      <c r="BM725" s="238" t="s">
        <v>1841</v>
      </c>
    </row>
    <row r="726" s="2" customFormat="1">
      <c r="A726" s="39"/>
      <c r="B726" s="40"/>
      <c r="C726" s="41"/>
      <c r="D726" s="240" t="s">
        <v>190</v>
      </c>
      <c r="E726" s="41"/>
      <c r="F726" s="241" t="s">
        <v>1840</v>
      </c>
      <c r="G726" s="41"/>
      <c r="H726" s="41"/>
      <c r="I726" s="242"/>
      <c r="J726" s="41"/>
      <c r="K726" s="41"/>
      <c r="L726" s="45"/>
      <c r="M726" s="243"/>
      <c r="N726" s="244"/>
      <c r="O726" s="92"/>
      <c r="P726" s="92"/>
      <c r="Q726" s="92"/>
      <c r="R726" s="92"/>
      <c r="S726" s="92"/>
      <c r="T726" s="93"/>
      <c r="U726" s="39"/>
      <c r="V726" s="39"/>
      <c r="W726" s="39"/>
      <c r="X726" s="39"/>
      <c r="Y726" s="39"/>
      <c r="Z726" s="39"/>
      <c r="AA726" s="39"/>
      <c r="AB726" s="39"/>
      <c r="AC726" s="39"/>
      <c r="AD726" s="39"/>
      <c r="AE726" s="39"/>
      <c r="AT726" s="18" t="s">
        <v>190</v>
      </c>
      <c r="AU726" s="18" t="s">
        <v>85</v>
      </c>
    </row>
    <row r="727" s="13" customFormat="1">
      <c r="A727" s="13"/>
      <c r="B727" s="262"/>
      <c r="C727" s="263"/>
      <c r="D727" s="240" t="s">
        <v>1205</v>
      </c>
      <c r="E727" s="264" t="s">
        <v>1</v>
      </c>
      <c r="F727" s="265" t="s">
        <v>1842</v>
      </c>
      <c r="G727" s="263"/>
      <c r="H727" s="266">
        <v>18.359999999999999</v>
      </c>
      <c r="I727" s="267"/>
      <c r="J727" s="263"/>
      <c r="K727" s="263"/>
      <c r="L727" s="268"/>
      <c r="M727" s="269"/>
      <c r="N727" s="270"/>
      <c r="O727" s="270"/>
      <c r="P727" s="270"/>
      <c r="Q727" s="270"/>
      <c r="R727" s="270"/>
      <c r="S727" s="270"/>
      <c r="T727" s="271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T727" s="272" t="s">
        <v>1205</v>
      </c>
      <c r="AU727" s="272" t="s">
        <v>85</v>
      </c>
      <c r="AV727" s="13" t="s">
        <v>85</v>
      </c>
      <c r="AW727" s="13" t="s">
        <v>33</v>
      </c>
      <c r="AX727" s="13" t="s">
        <v>83</v>
      </c>
      <c r="AY727" s="272" t="s">
        <v>181</v>
      </c>
    </row>
    <row r="728" s="2" customFormat="1" ht="44.25" customHeight="1">
      <c r="A728" s="39"/>
      <c r="B728" s="40"/>
      <c r="C728" s="245" t="s">
        <v>1843</v>
      </c>
      <c r="D728" s="245" t="s">
        <v>191</v>
      </c>
      <c r="E728" s="246" t="s">
        <v>1844</v>
      </c>
      <c r="F728" s="247" t="s">
        <v>1845</v>
      </c>
      <c r="G728" s="248" t="s">
        <v>734</v>
      </c>
      <c r="H728" s="249">
        <v>10.871</v>
      </c>
      <c r="I728" s="250"/>
      <c r="J728" s="251">
        <f>ROUND(I728*H728,2)</f>
        <v>0</v>
      </c>
      <c r="K728" s="247" t="s">
        <v>1</v>
      </c>
      <c r="L728" s="45"/>
      <c r="M728" s="252" t="s">
        <v>1</v>
      </c>
      <c r="N728" s="253" t="s">
        <v>41</v>
      </c>
      <c r="O728" s="92"/>
      <c r="P728" s="236">
        <f>O728*H728</f>
        <v>0</v>
      </c>
      <c r="Q728" s="236">
        <v>0.00024000000000000001</v>
      </c>
      <c r="R728" s="236">
        <f>Q728*H728</f>
        <v>0.00260904</v>
      </c>
      <c r="S728" s="236">
        <v>0</v>
      </c>
      <c r="T728" s="237">
        <f>S728*H728</f>
        <v>0</v>
      </c>
      <c r="U728" s="39"/>
      <c r="V728" s="39"/>
      <c r="W728" s="39"/>
      <c r="X728" s="39"/>
      <c r="Y728" s="39"/>
      <c r="Z728" s="39"/>
      <c r="AA728" s="39"/>
      <c r="AB728" s="39"/>
      <c r="AC728" s="39"/>
      <c r="AD728" s="39"/>
      <c r="AE728" s="39"/>
      <c r="AR728" s="238" t="s">
        <v>188</v>
      </c>
      <c r="AT728" s="238" t="s">
        <v>191</v>
      </c>
      <c r="AU728" s="238" t="s">
        <v>85</v>
      </c>
      <c r="AY728" s="18" t="s">
        <v>181</v>
      </c>
      <c r="BE728" s="239">
        <f>IF(N728="základní",J728,0)</f>
        <v>0</v>
      </c>
      <c r="BF728" s="239">
        <f>IF(N728="snížená",J728,0)</f>
        <v>0</v>
      </c>
      <c r="BG728" s="239">
        <f>IF(N728="zákl. přenesená",J728,0)</f>
        <v>0</v>
      </c>
      <c r="BH728" s="239">
        <f>IF(N728="sníž. přenesená",J728,0)</f>
        <v>0</v>
      </c>
      <c r="BI728" s="239">
        <f>IF(N728="nulová",J728,0)</f>
        <v>0</v>
      </c>
      <c r="BJ728" s="18" t="s">
        <v>83</v>
      </c>
      <c r="BK728" s="239">
        <f>ROUND(I728*H728,2)</f>
        <v>0</v>
      </c>
      <c r="BL728" s="18" t="s">
        <v>188</v>
      </c>
      <c r="BM728" s="238" t="s">
        <v>1846</v>
      </c>
    </row>
    <row r="729" s="2" customFormat="1">
      <c r="A729" s="39"/>
      <c r="B729" s="40"/>
      <c r="C729" s="41"/>
      <c r="D729" s="240" t="s">
        <v>190</v>
      </c>
      <c r="E729" s="41"/>
      <c r="F729" s="241" t="s">
        <v>1845</v>
      </c>
      <c r="G729" s="41"/>
      <c r="H729" s="41"/>
      <c r="I729" s="242"/>
      <c r="J729" s="41"/>
      <c r="K729" s="41"/>
      <c r="L729" s="45"/>
      <c r="M729" s="243"/>
      <c r="N729" s="244"/>
      <c r="O729" s="92"/>
      <c r="P729" s="92"/>
      <c r="Q729" s="92"/>
      <c r="R729" s="92"/>
      <c r="S729" s="92"/>
      <c r="T729" s="93"/>
      <c r="U729" s="39"/>
      <c r="V729" s="39"/>
      <c r="W729" s="39"/>
      <c r="X729" s="39"/>
      <c r="Y729" s="39"/>
      <c r="Z729" s="39"/>
      <c r="AA729" s="39"/>
      <c r="AB729" s="39"/>
      <c r="AC729" s="39"/>
      <c r="AD729" s="39"/>
      <c r="AE729" s="39"/>
      <c r="AT729" s="18" t="s">
        <v>190</v>
      </c>
      <c r="AU729" s="18" t="s">
        <v>85</v>
      </c>
    </row>
    <row r="730" s="13" customFormat="1">
      <c r="A730" s="13"/>
      <c r="B730" s="262"/>
      <c r="C730" s="263"/>
      <c r="D730" s="240" t="s">
        <v>1205</v>
      </c>
      <c r="E730" s="264" t="s">
        <v>1</v>
      </c>
      <c r="F730" s="265" t="s">
        <v>1466</v>
      </c>
      <c r="G730" s="263"/>
      <c r="H730" s="266">
        <v>7.7999999999999998</v>
      </c>
      <c r="I730" s="267"/>
      <c r="J730" s="263"/>
      <c r="K730" s="263"/>
      <c r="L730" s="268"/>
      <c r="M730" s="269"/>
      <c r="N730" s="270"/>
      <c r="O730" s="270"/>
      <c r="P730" s="270"/>
      <c r="Q730" s="270"/>
      <c r="R730" s="270"/>
      <c r="S730" s="270"/>
      <c r="T730" s="271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T730" s="272" t="s">
        <v>1205</v>
      </c>
      <c r="AU730" s="272" t="s">
        <v>85</v>
      </c>
      <c r="AV730" s="13" t="s">
        <v>85</v>
      </c>
      <c r="AW730" s="13" t="s">
        <v>33</v>
      </c>
      <c r="AX730" s="13" t="s">
        <v>76</v>
      </c>
      <c r="AY730" s="272" t="s">
        <v>181</v>
      </c>
    </row>
    <row r="731" s="13" customFormat="1">
      <c r="A731" s="13"/>
      <c r="B731" s="262"/>
      <c r="C731" s="263"/>
      <c r="D731" s="240" t="s">
        <v>1205</v>
      </c>
      <c r="E731" s="264" t="s">
        <v>1</v>
      </c>
      <c r="F731" s="265" t="s">
        <v>1847</v>
      </c>
      <c r="G731" s="263"/>
      <c r="H731" s="266">
        <v>3.0710000000000002</v>
      </c>
      <c r="I731" s="267"/>
      <c r="J731" s="263"/>
      <c r="K731" s="263"/>
      <c r="L731" s="268"/>
      <c r="M731" s="269"/>
      <c r="N731" s="270"/>
      <c r="O731" s="270"/>
      <c r="P731" s="270"/>
      <c r="Q731" s="270"/>
      <c r="R731" s="270"/>
      <c r="S731" s="270"/>
      <c r="T731" s="271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T731" s="272" t="s">
        <v>1205</v>
      </c>
      <c r="AU731" s="272" t="s">
        <v>85</v>
      </c>
      <c r="AV731" s="13" t="s">
        <v>85</v>
      </c>
      <c r="AW731" s="13" t="s">
        <v>33</v>
      </c>
      <c r="AX731" s="13" t="s">
        <v>76</v>
      </c>
      <c r="AY731" s="272" t="s">
        <v>181</v>
      </c>
    </row>
    <row r="732" s="15" customFormat="1">
      <c r="A732" s="15"/>
      <c r="B732" s="283"/>
      <c r="C732" s="284"/>
      <c r="D732" s="240" t="s">
        <v>1205</v>
      </c>
      <c r="E732" s="285" t="s">
        <v>1</v>
      </c>
      <c r="F732" s="286" t="s">
        <v>1219</v>
      </c>
      <c r="G732" s="284"/>
      <c r="H732" s="287">
        <v>10.871</v>
      </c>
      <c r="I732" s="288"/>
      <c r="J732" s="284"/>
      <c r="K732" s="284"/>
      <c r="L732" s="289"/>
      <c r="M732" s="290"/>
      <c r="N732" s="291"/>
      <c r="O732" s="291"/>
      <c r="P732" s="291"/>
      <c r="Q732" s="291"/>
      <c r="R732" s="291"/>
      <c r="S732" s="291"/>
      <c r="T732" s="292"/>
      <c r="U732" s="15"/>
      <c r="V732" s="15"/>
      <c r="W732" s="15"/>
      <c r="X732" s="15"/>
      <c r="Y732" s="15"/>
      <c r="Z732" s="15"/>
      <c r="AA732" s="15"/>
      <c r="AB732" s="15"/>
      <c r="AC732" s="15"/>
      <c r="AD732" s="15"/>
      <c r="AE732" s="15"/>
      <c r="AT732" s="293" t="s">
        <v>1205</v>
      </c>
      <c r="AU732" s="293" t="s">
        <v>85</v>
      </c>
      <c r="AV732" s="15" t="s">
        <v>200</v>
      </c>
      <c r="AW732" s="15" t="s">
        <v>33</v>
      </c>
      <c r="AX732" s="15" t="s">
        <v>83</v>
      </c>
      <c r="AY732" s="293" t="s">
        <v>181</v>
      </c>
    </row>
    <row r="733" s="2" customFormat="1" ht="24.15" customHeight="1">
      <c r="A733" s="39"/>
      <c r="B733" s="40"/>
      <c r="C733" s="226" t="s">
        <v>1044</v>
      </c>
      <c r="D733" s="226" t="s">
        <v>182</v>
      </c>
      <c r="E733" s="227" t="s">
        <v>1848</v>
      </c>
      <c r="F733" s="228" t="s">
        <v>1849</v>
      </c>
      <c r="G733" s="229" t="s">
        <v>734</v>
      </c>
      <c r="H733" s="230">
        <v>11.414999999999999</v>
      </c>
      <c r="I733" s="231"/>
      <c r="J733" s="232">
        <f>ROUND(I733*H733,2)</f>
        <v>0</v>
      </c>
      <c r="K733" s="228" t="s">
        <v>1</v>
      </c>
      <c r="L733" s="233"/>
      <c r="M733" s="234" t="s">
        <v>1</v>
      </c>
      <c r="N733" s="235" t="s">
        <v>41</v>
      </c>
      <c r="O733" s="92"/>
      <c r="P733" s="236">
        <f>O733*H733</f>
        <v>0</v>
      </c>
      <c r="Q733" s="236">
        <v>0.001</v>
      </c>
      <c r="R733" s="236">
        <f>Q733*H733</f>
        <v>0.011415</v>
      </c>
      <c r="S733" s="236">
        <v>0</v>
      </c>
      <c r="T733" s="237">
        <f>S733*H733</f>
        <v>0</v>
      </c>
      <c r="U733" s="39"/>
      <c r="V733" s="39"/>
      <c r="W733" s="39"/>
      <c r="X733" s="39"/>
      <c r="Y733" s="39"/>
      <c r="Z733" s="39"/>
      <c r="AA733" s="39"/>
      <c r="AB733" s="39"/>
      <c r="AC733" s="39"/>
      <c r="AD733" s="39"/>
      <c r="AE733" s="39"/>
      <c r="AR733" s="238" t="s">
        <v>187</v>
      </c>
      <c r="AT733" s="238" t="s">
        <v>182</v>
      </c>
      <c r="AU733" s="238" t="s">
        <v>85</v>
      </c>
      <c r="AY733" s="18" t="s">
        <v>181</v>
      </c>
      <c r="BE733" s="239">
        <f>IF(N733="základní",J733,0)</f>
        <v>0</v>
      </c>
      <c r="BF733" s="239">
        <f>IF(N733="snížená",J733,0)</f>
        <v>0</v>
      </c>
      <c r="BG733" s="239">
        <f>IF(N733="zákl. přenesená",J733,0)</f>
        <v>0</v>
      </c>
      <c r="BH733" s="239">
        <f>IF(N733="sníž. přenesená",J733,0)</f>
        <v>0</v>
      </c>
      <c r="BI733" s="239">
        <f>IF(N733="nulová",J733,0)</f>
        <v>0</v>
      </c>
      <c r="BJ733" s="18" t="s">
        <v>83</v>
      </c>
      <c r="BK733" s="239">
        <f>ROUND(I733*H733,2)</f>
        <v>0</v>
      </c>
      <c r="BL733" s="18" t="s">
        <v>188</v>
      </c>
      <c r="BM733" s="238" t="s">
        <v>1850</v>
      </c>
    </row>
    <row r="734" s="2" customFormat="1">
      <c r="A734" s="39"/>
      <c r="B734" s="40"/>
      <c r="C734" s="41"/>
      <c r="D734" s="240" t="s">
        <v>190</v>
      </c>
      <c r="E734" s="41"/>
      <c r="F734" s="241" t="s">
        <v>1849</v>
      </c>
      <c r="G734" s="41"/>
      <c r="H734" s="41"/>
      <c r="I734" s="242"/>
      <c r="J734" s="41"/>
      <c r="K734" s="41"/>
      <c r="L734" s="45"/>
      <c r="M734" s="243"/>
      <c r="N734" s="244"/>
      <c r="O734" s="92"/>
      <c r="P734" s="92"/>
      <c r="Q734" s="92"/>
      <c r="R734" s="92"/>
      <c r="S734" s="92"/>
      <c r="T734" s="93"/>
      <c r="U734" s="39"/>
      <c r="V734" s="39"/>
      <c r="W734" s="39"/>
      <c r="X734" s="39"/>
      <c r="Y734" s="39"/>
      <c r="Z734" s="39"/>
      <c r="AA734" s="39"/>
      <c r="AB734" s="39"/>
      <c r="AC734" s="39"/>
      <c r="AD734" s="39"/>
      <c r="AE734" s="39"/>
      <c r="AT734" s="18" t="s">
        <v>190</v>
      </c>
      <c r="AU734" s="18" t="s">
        <v>85</v>
      </c>
    </row>
    <row r="735" s="13" customFormat="1">
      <c r="A735" s="13"/>
      <c r="B735" s="262"/>
      <c r="C735" s="263"/>
      <c r="D735" s="240" t="s">
        <v>1205</v>
      </c>
      <c r="E735" s="264" t="s">
        <v>1</v>
      </c>
      <c r="F735" s="265" t="s">
        <v>1851</v>
      </c>
      <c r="G735" s="263"/>
      <c r="H735" s="266">
        <v>11.414999999999999</v>
      </c>
      <c r="I735" s="267"/>
      <c r="J735" s="263"/>
      <c r="K735" s="263"/>
      <c r="L735" s="268"/>
      <c r="M735" s="269"/>
      <c r="N735" s="270"/>
      <c r="O735" s="270"/>
      <c r="P735" s="270"/>
      <c r="Q735" s="270"/>
      <c r="R735" s="270"/>
      <c r="S735" s="270"/>
      <c r="T735" s="271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T735" s="272" t="s">
        <v>1205</v>
      </c>
      <c r="AU735" s="272" t="s">
        <v>85</v>
      </c>
      <c r="AV735" s="13" t="s">
        <v>85</v>
      </c>
      <c r="AW735" s="13" t="s">
        <v>33</v>
      </c>
      <c r="AX735" s="13" t="s">
        <v>83</v>
      </c>
      <c r="AY735" s="272" t="s">
        <v>181</v>
      </c>
    </row>
    <row r="736" s="2" customFormat="1" ht="37.8" customHeight="1">
      <c r="A736" s="39"/>
      <c r="B736" s="40"/>
      <c r="C736" s="245" t="s">
        <v>1852</v>
      </c>
      <c r="D736" s="245" t="s">
        <v>191</v>
      </c>
      <c r="E736" s="246" t="s">
        <v>1853</v>
      </c>
      <c r="F736" s="247" t="s">
        <v>1854</v>
      </c>
      <c r="G736" s="248" t="s">
        <v>734</v>
      </c>
      <c r="H736" s="249">
        <v>300</v>
      </c>
      <c r="I736" s="250"/>
      <c r="J736" s="251">
        <f>ROUND(I736*H736,2)</f>
        <v>0</v>
      </c>
      <c r="K736" s="247" t="s">
        <v>1</v>
      </c>
      <c r="L736" s="45"/>
      <c r="M736" s="252" t="s">
        <v>1</v>
      </c>
      <c r="N736" s="253" t="s">
        <v>41</v>
      </c>
      <c r="O736" s="92"/>
      <c r="P736" s="236">
        <f>O736*H736</f>
        <v>0</v>
      </c>
      <c r="Q736" s="236">
        <v>0.0056800000000000002</v>
      </c>
      <c r="R736" s="236">
        <f>Q736*H736</f>
        <v>1.704</v>
      </c>
      <c r="S736" s="236">
        <v>0</v>
      </c>
      <c r="T736" s="237">
        <f>S736*H736</f>
        <v>0</v>
      </c>
      <c r="U736" s="39"/>
      <c r="V736" s="39"/>
      <c r="W736" s="39"/>
      <c r="X736" s="39"/>
      <c r="Y736" s="39"/>
      <c r="Z736" s="39"/>
      <c r="AA736" s="39"/>
      <c r="AB736" s="39"/>
      <c r="AC736" s="39"/>
      <c r="AD736" s="39"/>
      <c r="AE736" s="39"/>
      <c r="AR736" s="238" t="s">
        <v>188</v>
      </c>
      <c r="AT736" s="238" t="s">
        <v>191</v>
      </c>
      <c r="AU736" s="238" t="s">
        <v>85</v>
      </c>
      <c r="AY736" s="18" t="s">
        <v>181</v>
      </c>
      <c r="BE736" s="239">
        <f>IF(N736="základní",J736,0)</f>
        <v>0</v>
      </c>
      <c r="BF736" s="239">
        <f>IF(N736="snížená",J736,0)</f>
        <v>0</v>
      </c>
      <c r="BG736" s="239">
        <f>IF(N736="zákl. přenesená",J736,0)</f>
        <v>0</v>
      </c>
      <c r="BH736" s="239">
        <f>IF(N736="sníž. přenesená",J736,0)</f>
        <v>0</v>
      </c>
      <c r="BI736" s="239">
        <f>IF(N736="nulová",J736,0)</f>
        <v>0</v>
      </c>
      <c r="BJ736" s="18" t="s">
        <v>83</v>
      </c>
      <c r="BK736" s="239">
        <f>ROUND(I736*H736,2)</f>
        <v>0</v>
      </c>
      <c r="BL736" s="18" t="s">
        <v>188</v>
      </c>
      <c r="BM736" s="238" t="s">
        <v>1855</v>
      </c>
    </row>
    <row r="737" s="2" customFormat="1">
      <c r="A737" s="39"/>
      <c r="B737" s="40"/>
      <c r="C737" s="41"/>
      <c r="D737" s="240" t="s">
        <v>190</v>
      </c>
      <c r="E737" s="41"/>
      <c r="F737" s="241" t="s">
        <v>1854</v>
      </c>
      <c r="G737" s="41"/>
      <c r="H737" s="41"/>
      <c r="I737" s="242"/>
      <c r="J737" s="41"/>
      <c r="K737" s="41"/>
      <c r="L737" s="45"/>
      <c r="M737" s="243"/>
      <c r="N737" s="244"/>
      <c r="O737" s="92"/>
      <c r="P737" s="92"/>
      <c r="Q737" s="92"/>
      <c r="R737" s="92"/>
      <c r="S737" s="92"/>
      <c r="T737" s="93"/>
      <c r="U737" s="39"/>
      <c r="V737" s="39"/>
      <c r="W737" s="39"/>
      <c r="X737" s="39"/>
      <c r="Y737" s="39"/>
      <c r="Z737" s="39"/>
      <c r="AA737" s="39"/>
      <c r="AB737" s="39"/>
      <c r="AC737" s="39"/>
      <c r="AD737" s="39"/>
      <c r="AE737" s="39"/>
      <c r="AT737" s="18" t="s">
        <v>190</v>
      </c>
      <c r="AU737" s="18" t="s">
        <v>85</v>
      </c>
    </row>
    <row r="738" s="2" customFormat="1" ht="24.15" customHeight="1">
      <c r="A738" s="39"/>
      <c r="B738" s="40"/>
      <c r="C738" s="226" t="s">
        <v>1047</v>
      </c>
      <c r="D738" s="226" t="s">
        <v>182</v>
      </c>
      <c r="E738" s="227" t="s">
        <v>1856</v>
      </c>
      <c r="F738" s="228" t="s">
        <v>1857</v>
      </c>
      <c r="G738" s="229" t="s">
        <v>734</v>
      </c>
      <c r="H738" s="230">
        <v>600</v>
      </c>
      <c r="I738" s="231"/>
      <c r="J738" s="232">
        <f>ROUND(I738*H738,2)</f>
        <v>0</v>
      </c>
      <c r="K738" s="228" t="s">
        <v>1</v>
      </c>
      <c r="L738" s="233"/>
      <c r="M738" s="234" t="s">
        <v>1</v>
      </c>
      <c r="N738" s="235" t="s">
        <v>41</v>
      </c>
      <c r="O738" s="92"/>
      <c r="P738" s="236">
        <f>O738*H738</f>
        <v>0</v>
      </c>
      <c r="Q738" s="236">
        <v>0.0030000000000000001</v>
      </c>
      <c r="R738" s="236">
        <f>Q738*H738</f>
        <v>1.8</v>
      </c>
      <c r="S738" s="236">
        <v>0</v>
      </c>
      <c r="T738" s="237">
        <f>S738*H738</f>
        <v>0</v>
      </c>
      <c r="U738" s="39"/>
      <c r="V738" s="39"/>
      <c r="W738" s="39"/>
      <c r="X738" s="39"/>
      <c r="Y738" s="39"/>
      <c r="Z738" s="39"/>
      <c r="AA738" s="39"/>
      <c r="AB738" s="39"/>
      <c r="AC738" s="39"/>
      <c r="AD738" s="39"/>
      <c r="AE738" s="39"/>
      <c r="AR738" s="238" t="s">
        <v>187</v>
      </c>
      <c r="AT738" s="238" t="s">
        <v>182</v>
      </c>
      <c r="AU738" s="238" t="s">
        <v>85</v>
      </c>
      <c r="AY738" s="18" t="s">
        <v>181</v>
      </c>
      <c r="BE738" s="239">
        <f>IF(N738="základní",J738,0)</f>
        <v>0</v>
      </c>
      <c r="BF738" s="239">
        <f>IF(N738="snížená",J738,0)</f>
        <v>0</v>
      </c>
      <c r="BG738" s="239">
        <f>IF(N738="zákl. přenesená",J738,0)</f>
        <v>0</v>
      </c>
      <c r="BH738" s="239">
        <f>IF(N738="sníž. přenesená",J738,0)</f>
        <v>0</v>
      </c>
      <c r="BI738" s="239">
        <f>IF(N738="nulová",J738,0)</f>
        <v>0</v>
      </c>
      <c r="BJ738" s="18" t="s">
        <v>83</v>
      </c>
      <c r="BK738" s="239">
        <f>ROUND(I738*H738,2)</f>
        <v>0</v>
      </c>
      <c r="BL738" s="18" t="s">
        <v>188</v>
      </c>
      <c r="BM738" s="238" t="s">
        <v>1858</v>
      </c>
    </row>
    <row r="739" s="2" customFormat="1">
      <c r="A739" s="39"/>
      <c r="B739" s="40"/>
      <c r="C739" s="41"/>
      <c r="D739" s="240" t="s">
        <v>190</v>
      </c>
      <c r="E739" s="41"/>
      <c r="F739" s="241" t="s">
        <v>1857</v>
      </c>
      <c r="G739" s="41"/>
      <c r="H739" s="41"/>
      <c r="I739" s="242"/>
      <c r="J739" s="41"/>
      <c r="K739" s="41"/>
      <c r="L739" s="45"/>
      <c r="M739" s="243"/>
      <c r="N739" s="244"/>
      <c r="O739" s="92"/>
      <c r="P739" s="92"/>
      <c r="Q739" s="92"/>
      <c r="R739" s="92"/>
      <c r="S739" s="92"/>
      <c r="T739" s="93"/>
      <c r="U739" s="39"/>
      <c r="V739" s="39"/>
      <c r="W739" s="39"/>
      <c r="X739" s="39"/>
      <c r="Y739" s="39"/>
      <c r="Z739" s="39"/>
      <c r="AA739" s="39"/>
      <c r="AB739" s="39"/>
      <c r="AC739" s="39"/>
      <c r="AD739" s="39"/>
      <c r="AE739" s="39"/>
      <c r="AT739" s="18" t="s">
        <v>190</v>
      </c>
      <c r="AU739" s="18" t="s">
        <v>85</v>
      </c>
    </row>
    <row r="740" s="13" customFormat="1">
      <c r="A740" s="13"/>
      <c r="B740" s="262"/>
      <c r="C740" s="263"/>
      <c r="D740" s="240" t="s">
        <v>1205</v>
      </c>
      <c r="E740" s="264" t="s">
        <v>1</v>
      </c>
      <c r="F740" s="265" t="s">
        <v>1859</v>
      </c>
      <c r="G740" s="263"/>
      <c r="H740" s="266">
        <v>600</v>
      </c>
      <c r="I740" s="267"/>
      <c r="J740" s="263"/>
      <c r="K740" s="263"/>
      <c r="L740" s="268"/>
      <c r="M740" s="269"/>
      <c r="N740" s="270"/>
      <c r="O740" s="270"/>
      <c r="P740" s="270"/>
      <c r="Q740" s="270"/>
      <c r="R740" s="270"/>
      <c r="S740" s="270"/>
      <c r="T740" s="271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T740" s="272" t="s">
        <v>1205</v>
      </c>
      <c r="AU740" s="272" t="s">
        <v>85</v>
      </c>
      <c r="AV740" s="13" t="s">
        <v>85</v>
      </c>
      <c r="AW740" s="13" t="s">
        <v>33</v>
      </c>
      <c r="AX740" s="13" t="s">
        <v>83</v>
      </c>
      <c r="AY740" s="272" t="s">
        <v>181</v>
      </c>
    </row>
    <row r="741" s="2" customFormat="1" ht="24.15" customHeight="1">
      <c r="A741" s="39"/>
      <c r="B741" s="40"/>
      <c r="C741" s="245" t="s">
        <v>1860</v>
      </c>
      <c r="D741" s="245" t="s">
        <v>191</v>
      </c>
      <c r="E741" s="246" t="s">
        <v>1861</v>
      </c>
      <c r="F741" s="247" t="s">
        <v>1862</v>
      </c>
      <c r="G741" s="248" t="s">
        <v>734</v>
      </c>
      <c r="H741" s="249">
        <v>112</v>
      </c>
      <c r="I741" s="250"/>
      <c r="J741" s="251">
        <f>ROUND(I741*H741,2)</f>
        <v>0</v>
      </c>
      <c r="K741" s="247" t="s">
        <v>1</v>
      </c>
      <c r="L741" s="45"/>
      <c r="M741" s="252" t="s">
        <v>1</v>
      </c>
      <c r="N741" s="253" t="s">
        <v>41</v>
      </c>
      <c r="O741" s="92"/>
      <c r="P741" s="236">
        <f>O741*H741</f>
        <v>0</v>
      </c>
      <c r="Q741" s="236">
        <v>0</v>
      </c>
      <c r="R741" s="236">
        <f>Q741*H741</f>
        <v>0</v>
      </c>
      <c r="S741" s="236">
        <v>0</v>
      </c>
      <c r="T741" s="237">
        <f>S741*H741</f>
        <v>0</v>
      </c>
      <c r="U741" s="39"/>
      <c r="V741" s="39"/>
      <c r="W741" s="39"/>
      <c r="X741" s="39"/>
      <c r="Y741" s="39"/>
      <c r="Z741" s="39"/>
      <c r="AA741" s="39"/>
      <c r="AB741" s="39"/>
      <c r="AC741" s="39"/>
      <c r="AD741" s="39"/>
      <c r="AE741" s="39"/>
      <c r="AR741" s="238" t="s">
        <v>188</v>
      </c>
      <c r="AT741" s="238" t="s">
        <v>191</v>
      </c>
      <c r="AU741" s="238" t="s">
        <v>85</v>
      </c>
      <c r="AY741" s="18" t="s">
        <v>181</v>
      </c>
      <c r="BE741" s="239">
        <f>IF(N741="základní",J741,0)</f>
        <v>0</v>
      </c>
      <c r="BF741" s="239">
        <f>IF(N741="snížená",J741,0)</f>
        <v>0</v>
      </c>
      <c r="BG741" s="239">
        <f>IF(N741="zákl. přenesená",J741,0)</f>
        <v>0</v>
      </c>
      <c r="BH741" s="239">
        <f>IF(N741="sníž. přenesená",J741,0)</f>
        <v>0</v>
      </c>
      <c r="BI741" s="239">
        <f>IF(N741="nulová",J741,0)</f>
        <v>0</v>
      </c>
      <c r="BJ741" s="18" t="s">
        <v>83</v>
      </c>
      <c r="BK741" s="239">
        <f>ROUND(I741*H741,2)</f>
        <v>0</v>
      </c>
      <c r="BL741" s="18" t="s">
        <v>188</v>
      </c>
      <c r="BM741" s="238" t="s">
        <v>1863</v>
      </c>
    </row>
    <row r="742" s="2" customFormat="1">
      <c r="A742" s="39"/>
      <c r="B742" s="40"/>
      <c r="C742" s="41"/>
      <c r="D742" s="240" t="s">
        <v>190</v>
      </c>
      <c r="E742" s="41"/>
      <c r="F742" s="241" t="s">
        <v>1862</v>
      </c>
      <c r="G742" s="41"/>
      <c r="H742" s="41"/>
      <c r="I742" s="242"/>
      <c r="J742" s="41"/>
      <c r="K742" s="41"/>
      <c r="L742" s="45"/>
      <c r="M742" s="243"/>
      <c r="N742" s="244"/>
      <c r="O742" s="92"/>
      <c r="P742" s="92"/>
      <c r="Q742" s="92"/>
      <c r="R742" s="92"/>
      <c r="S742" s="92"/>
      <c r="T742" s="93"/>
      <c r="U742" s="39"/>
      <c r="V742" s="39"/>
      <c r="W742" s="39"/>
      <c r="X742" s="39"/>
      <c r="Y742" s="39"/>
      <c r="Z742" s="39"/>
      <c r="AA742" s="39"/>
      <c r="AB742" s="39"/>
      <c r="AC742" s="39"/>
      <c r="AD742" s="39"/>
      <c r="AE742" s="39"/>
      <c r="AT742" s="18" t="s">
        <v>190</v>
      </c>
      <c r="AU742" s="18" t="s">
        <v>85</v>
      </c>
    </row>
    <row r="743" s="13" customFormat="1">
      <c r="A743" s="13"/>
      <c r="B743" s="262"/>
      <c r="C743" s="263"/>
      <c r="D743" s="240" t="s">
        <v>1205</v>
      </c>
      <c r="E743" s="264" t="s">
        <v>1</v>
      </c>
      <c r="F743" s="265" t="s">
        <v>1864</v>
      </c>
      <c r="G743" s="263"/>
      <c r="H743" s="266">
        <v>112</v>
      </c>
      <c r="I743" s="267"/>
      <c r="J743" s="263"/>
      <c r="K743" s="263"/>
      <c r="L743" s="268"/>
      <c r="M743" s="269"/>
      <c r="N743" s="270"/>
      <c r="O743" s="270"/>
      <c r="P743" s="270"/>
      <c r="Q743" s="270"/>
      <c r="R743" s="270"/>
      <c r="S743" s="270"/>
      <c r="T743" s="271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T743" s="272" t="s">
        <v>1205</v>
      </c>
      <c r="AU743" s="272" t="s">
        <v>85</v>
      </c>
      <c r="AV743" s="13" t="s">
        <v>85</v>
      </c>
      <c r="AW743" s="13" t="s">
        <v>33</v>
      </c>
      <c r="AX743" s="13" t="s">
        <v>76</v>
      </c>
      <c r="AY743" s="272" t="s">
        <v>181</v>
      </c>
    </row>
    <row r="744" s="15" customFormat="1">
      <c r="A744" s="15"/>
      <c r="B744" s="283"/>
      <c r="C744" s="284"/>
      <c r="D744" s="240" t="s">
        <v>1205</v>
      </c>
      <c r="E744" s="285" t="s">
        <v>1</v>
      </c>
      <c r="F744" s="286" t="s">
        <v>1219</v>
      </c>
      <c r="G744" s="284"/>
      <c r="H744" s="287">
        <v>112</v>
      </c>
      <c r="I744" s="288"/>
      <c r="J744" s="284"/>
      <c r="K744" s="284"/>
      <c r="L744" s="289"/>
      <c r="M744" s="290"/>
      <c r="N744" s="291"/>
      <c r="O744" s="291"/>
      <c r="P744" s="291"/>
      <c r="Q744" s="291"/>
      <c r="R744" s="291"/>
      <c r="S744" s="291"/>
      <c r="T744" s="292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  <c r="AE744" s="15"/>
      <c r="AT744" s="293" t="s">
        <v>1205</v>
      </c>
      <c r="AU744" s="293" t="s">
        <v>85</v>
      </c>
      <c r="AV744" s="15" t="s">
        <v>200</v>
      </c>
      <c r="AW744" s="15" t="s">
        <v>33</v>
      </c>
      <c r="AX744" s="15" t="s">
        <v>83</v>
      </c>
      <c r="AY744" s="293" t="s">
        <v>181</v>
      </c>
    </row>
    <row r="745" s="2" customFormat="1" ht="24.15" customHeight="1">
      <c r="A745" s="39"/>
      <c r="B745" s="40"/>
      <c r="C745" s="226" t="s">
        <v>1053</v>
      </c>
      <c r="D745" s="226" t="s">
        <v>182</v>
      </c>
      <c r="E745" s="227" t="s">
        <v>1865</v>
      </c>
      <c r="F745" s="228" t="s">
        <v>1866</v>
      </c>
      <c r="G745" s="229" t="s">
        <v>734</v>
      </c>
      <c r="H745" s="230">
        <v>130.536</v>
      </c>
      <c r="I745" s="231"/>
      <c r="J745" s="232">
        <f>ROUND(I745*H745,2)</f>
        <v>0</v>
      </c>
      <c r="K745" s="228" t="s">
        <v>1</v>
      </c>
      <c r="L745" s="233"/>
      <c r="M745" s="234" t="s">
        <v>1</v>
      </c>
      <c r="N745" s="235" t="s">
        <v>41</v>
      </c>
      <c r="O745" s="92"/>
      <c r="P745" s="236">
        <f>O745*H745</f>
        <v>0</v>
      </c>
      <c r="Q745" s="236">
        <v>0.00060999999999999997</v>
      </c>
      <c r="R745" s="236">
        <f>Q745*H745</f>
        <v>0.079626959999999997</v>
      </c>
      <c r="S745" s="236">
        <v>0</v>
      </c>
      <c r="T745" s="237">
        <f>S745*H745</f>
        <v>0</v>
      </c>
      <c r="U745" s="39"/>
      <c r="V745" s="39"/>
      <c r="W745" s="39"/>
      <c r="X745" s="39"/>
      <c r="Y745" s="39"/>
      <c r="Z745" s="39"/>
      <c r="AA745" s="39"/>
      <c r="AB745" s="39"/>
      <c r="AC745" s="39"/>
      <c r="AD745" s="39"/>
      <c r="AE745" s="39"/>
      <c r="AR745" s="238" t="s">
        <v>187</v>
      </c>
      <c r="AT745" s="238" t="s">
        <v>182</v>
      </c>
      <c r="AU745" s="238" t="s">
        <v>85</v>
      </c>
      <c r="AY745" s="18" t="s">
        <v>181</v>
      </c>
      <c r="BE745" s="239">
        <f>IF(N745="základní",J745,0)</f>
        <v>0</v>
      </c>
      <c r="BF745" s="239">
        <f>IF(N745="snížená",J745,0)</f>
        <v>0</v>
      </c>
      <c r="BG745" s="239">
        <f>IF(N745="zákl. přenesená",J745,0)</f>
        <v>0</v>
      </c>
      <c r="BH745" s="239">
        <f>IF(N745="sníž. přenesená",J745,0)</f>
        <v>0</v>
      </c>
      <c r="BI745" s="239">
        <f>IF(N745="nulová",J745,0)</f>
        <v>0</v>
      </c>
      <c r="BJ745" s="18" t="s">
        <v>83</v>
      </c>
      <c r="BK745" s="239">
        <f>ROUND(I745*H745,2)</f>
        <v>0</v>
      </c>
      <c r="BL745" s="18" t="s">
        <v>188</v>
      </c>
      <c r="BM745" s="238" t="s">
        <v>1867</v>
      </c>
    </row>
    <row r="746" s="2" customFormat="1">
      <c r="A746" s="39"/>
      <c r="B746" s="40"/>
      <c r="C746" s="41"/>
      <c r="D746" s="240" t="s">
        <v>190</v>
      </c>
      <c r="E746" s="41"/>
      <c r="F746" s="241" t="s">
        <v>1866</v>
      </c>
      <c r="G746" s="41"/>
      <c r="H746" s="41"/>
      <c r="I746" s="242"/>
      <c r="J746" s="41"/>
      <c r="K746" s="41"/>
      <c r="L746" s="45"/>
      <c r="M746" s="243"/>
      <c r="N746" s="244"/>
      <c r="O746" s="92"/>
      <c r="P746" s="92"/>
      <c r="Q746" s="92"/>
      <c r="R746" s="92"/>
      <c r="S746" s="92"/>
      <c r="T746" s="93"/>
      <c r="U746" s="39"/>
      <c r="V746" s="39"/>
      <c r="W746" s="39"/>
      <c r="X746" s="39"/>
      <c r="Y746" s="39"/>
      <c r="Z746" s="39"/>
      <c r="AA746" s="39"/>
      <c r="AB746" s="39"/>
      <c r="AC746" s="39"/>
      <c r="AD746" s="39"/>
      <c r="AE746" s="39"/>
      <c r="AT746" s="18" t="s">
        <v>190</v>
      </c>
      <c r="AU746" s="18" t="s">
        <v>85</v>
      </c>
    </row>
    <row r="747" s="13" customFormat="1">
      <c r="A747" s="13"/>
      <c r="B747" s="262"/>
      <c r="C747" s="263"/>
      <c r="D747" s="240" t="s">
        <v>1205</v>
      </c>
      <c r="E747" s="264" t="s">
        <v>1</v>
      </c>
      <c r="F747" s="265" t="s">
        <v>1868</v>
      </c>
      <c r="G747" s="263"/>
      <c r="H747" s="266">
        <v>130.536</v>
      </c>
      <c r="I747" s="267"/>
      <c r="J747" s="263"/>
      <c r="K747" s="263"/>
      <c r="L747" s="268"/>
      <c r="M747" s="269"/>
      <c r="N747" s="270"/>
      <c r="O747" s="270"/>
      <c r="P747" s="270"/>
      <c r="Q747" s="270"/>
      <c r="R747" s="270"/>
      <c r="S747" s="270"/>
      <c r="T747" s="271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T747" s="272" t="s">
        <v>1205</v>
      </c>
      <c r="AU747" s="272" t="s">
        <v>85</v>
      </c>
      <c r="AV747" s="13" t="s">
        <v>85</v>
      </c>
      <c r="AW747" s="13" t="s">
        <v>33</v>
      </c>
      <c r="AX747" s="13" t="s">
        <v>83</v>
      </c>
      <c r="AY747" s="272" t="s">
        <v>181</v>
      </c>
    </row>
    <row r="748" s="2" customFormat="1" ht="33" customHeight="1">
      <c r="A748" s="39"/>
      <c r="B748" s="40"/>
      <c r="C748" s="245" t="s">
        <v>1869</v>
      </c>
      <c r="D748" s="245" t="s">
        <v>191</v>
      </c>
      <c r="E748" s="246" t="s">
        <v>1870</v>
      </c>
      <c r="F748" s="247" t="s">
        <v>1871</v>
      </c>
      <c r="G748" s="248" t="s">
        <v>868</v>
      </c>
      <c r="H748" s="249">
        <v>4.4560000000000004</v>
      </c>
      <c r="I748" s="250"/>
      <c r="J748" s="251">
        <f>ROUND(I748*H748,2)</f>
        <v>0</v>
      </c>
      <c r="K748" s="247" t="s">
        <v>1</v>
      </c>
      <c r="L748" s="45"/>
      <c r="M748" s="252" t="s">
        <v>1</v>
      </c>
      <c r="N748" s="253" t="s">
        <v>41</v>
      </c>
      <c r="O748" s="92"/>
      <c r="P748" s="236">
        <f>O748*H748</f>
        <v>0</v>
      </c>
      <c r="Q748" s="236">
        <v>0</v>
      </c>
      <c r="R748" s="236">
        <f>Q748*H748</f>
        <v>0</v>
      </c>
      <c r="S748" s="236">
        <v>0</v>
      </c>
      <c r="T748" s="237">
        <f>S748*H748</f>
        <v>0</v>
      </c>
      <c r="U748" s="39"/>
      <c r="V748" s="39"/>
      <c r="W748" s="39"/>
      <c r="X748" s="39"/>
      <c r="Y748" s="39"/>
      <c r="Z748" s="39"/>
      <c r="AA748" s="39"/>
      <c r="AB748" s="39"/>
      <c r="AC748" s="39"/>
      <c r="AD748" s="39"/>
      <c r="AE748" s="39"/>
      <c r="AR748" s="238" t="s">
        <v>188</v>
      </c>
      <c r="AT748" s="238" t="s">
        <v>191</v>
      </c>
      <c r="AU748" s="238" t="s">
        <v>85</v>
      </c>
      <c r="AY748" s="18" t="s">
        <v>181</v>
      </c>
      <c r="BE748" s="239">
        <f>IF(N748="základní",J748,0)</f>
        <v>0</v>
      </c>
      <c r="BF748" s="239">
        <f>IF(N748="snížená",J748,0)</f>
        <v>0</v>
      </c>
      <c r="BG748" s="239">
        <f>IF(N748="zákl. přenesená",J748,0)</f>
        <v>0</v>
      </c>
      <c r="BH748" s="239">
        <f>IF(N748="sníž. přenesená",J748,0)</f>
        <v>0</v>
      </c>
      <c r="BI748" s="239">
        <f>IF(N748="nulová",J748,0)</f>
        <v>0</v>
      </c>
      <c r="BJ748" s="18" t="s">
        <v>83</v>
      </c>
      <c r="BK748" s="239">
        <f>ROUND(I748*H748,2)</f>
        <v>0</v>
      </c>
      <c r="BL748" s="18" t="s">
        <v>188</v>
      </c>
      <c r="BM748" s="238" t="s">
        <v>1872</v>
      </c>
    </row>
    <row r="749" s="2" customFormat="1">
      <c r="A749" s="39"/>
      <c r="B749" s="40"/>
      <c r="C749" s="41"/>
      <c r="D749" s="240" t="s">
        <v>190</v>
      </c>
      <c r="E749" s="41"/>
      <c r="F749" s="241" t="s">
        <v>1871</v>
      </c>
      <c r="G749" s="41"/>
      <c r="H749" s="41"/>
      <c r="I749" s="242"/>
      <c r="J749" s="41"/>
      <c r="K749" s="41"/>
      <c r="L749" s="45"/>
      <c r="M749" s="243"/>
      <c r="N749" s="244"/>
      <c r="O749" s="92"/>
      <c r="P749" s="92"/>
      <c r="Q749" s="92"/>
      <c r="R749" s="92"/>
      <c r="S749" s="92"/>
      <c r="T749" s="93"/>
      <c r="U749" s="39"/>
      <c r="V749" s="39"/>
      <c r="W749" s="39"/>
      <c r="X749" s="39"/>
      <c r="Y749" s="39"/>
      <c r="Z749" s="39"/>
      <c r="AA749" s="39"/>
      <c r="AB749" s="39"/>
      <c r="AC749" s="39"/>
      <c r="AD749" s="39"/>
      <c r="AE749" s="39"/>
      <c r="AT749" s="18" t="s">
        <v>190</v>
      </c>
      <c r="AU749" s="18" t="s">
        <v>85</v>
      </c>
    </row>
    <row r="750" s="12" customFormat="1" ht="22.8" customHeight="1">
      <c r="A750" s="12"/>
      <c r="B750" s="212"/>
      <c r="C750" s="213"/>
      <c r="D750" s="214" t="s">
        <v>75</v>
      </c>
      <c r="E750" s="254" t="s">
        <v>914</v>
      </c>
      <c r="F750" s="254" t="s">
        <v>1873</v>
      </c>
      <c r="G750" s="213"/>
      <c r="H750" s="213"/>
      <c r="I750" s="216"/>
      <c r="J750" s="255">
        <f>BK750</f>
        <v>0</v>
      </c>
      <c r="K750" s="213"/>
      <c r="L750" s="218"/>
      <c r="M750" s="219"/>
      <c r="N750" s="220"/>
      <c r="O750" s="220"/>
      <c r="P750" s="221">
        <f>SUM(P751:P752)</f>
        <v>0</v>
      </c>
      <c r="Q750" s="220"/>
      <c r="R750" s="221">
        <f>SUM(R751:R752)</f>
        <v>0.00084000000000000003</v>
      </c>
      <c r="S750" s="220"/>
      <c r="T750" s="222">
        <f>SUM(T751:T752)</f>
        <v>0.042630000000000001</v>
      </c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R750" s="223" t="s">
        <v>85</v>
      </c>
      <c r="AT750" s="224" t="s">
        <v>75</v>
      </c>
      <c r="AU750" s="224" t="s">
        <v>83</v>
      </c>
      <c r="AY750" s="223" t="s">
        <v>181</v>
      </c>
      <c r="BK750" s="225">
        <f>SUM(BK751:BK752)</f>
        <v>0</v>
      </c>
    </row>
    <row r="751" s="2" customFormat="1" ht="24.15" customHeight="1">
      <c r="A751" s="39"/>
      <c r="B751" s="40"/>
      <c r="C751" s="245" t="s">
        <v>1056</v>
      </c>
      <c r="D751" s="245" t="s">
        <v>191</v>
      </c>
      <c r="E751" s="246" t="s">
        <v>1874</v>
      </c>
      <c r="F751" s="247" t="s">
        <v>1875</v>
      </c>
      <c r="G751" s="248" t="s">
        <v>185</v>
      </c>
      <c r="H751" s="249">
        <v>21</v>
      </c>
      <c r="I751" s="250"/>
      <c r="J751" s="251">
        <f>ROUND(I751*H751,2)</f>
        <v>0</v>
      </c>
      <c r="K751" s="247" t="s">
        <v>1</v>
      </c>
      <c r="L751" s="45"/>
      <c r="M751" s="252" t="s">
        <v>1</v>
      </c>
      <c r="N751" s="253" t="s">
        <v>41</v>
      </c>
      <c r="O751" s="92"/>
      <c r="P751" s="236">
        <f>O751*H751</f>
        <v>0</v>
      </c>
      <c r="Q751" s="236">
        <v>4.0000000000000003E-05</v>
      </c>
      <c r="R751" s="236">
        <f>Q751*H751</f>
        <v>0.00084000000000000003</v>
      </c>
      <c r="S751" s="236">
        <v>0.0020300000000000001</v>
      </c>
      <c r="T751" s="237">
        <f>S751*H751</f>
        <v>0.042630000000000001</v>
      </c>
      <c r="U751" s="39"/>
      <c r="V751" s="39"/>
      <c r="W751" s="39"/>
      <c r="X751" s="39"/>
      <c r="Y751" s="39"/>
      <c r="Z751" s="39"/>
      <c r="AA751" s="39"/>
      <c r="AB751" s="39"/>
      <c r="AC751" s="39"/>
      <c r="AD751" s="39"/>
      <c r="AE751" s="39"/>
      <c r="AR751" s="238" t="s">
        <v>188</v>
      </c>
      <c r="AT751" s="238" t="s">
        <v>191</v>
      </c>
      <c r="AU751" s="238" t="s">
        <v>85</v>
      </c>
      <c r="AY751" s="18" t="s">
        <v>181</v>
      </c>
      <c r="BE751" s="239">
        <f>IF(N751="základní",J751,0)</f>
        <v>0</v>
      </c>
      <c r="BF751" s="239">
        <f>IF(N751="snížená",J751,0)</f>
        <v>0</v>
      </c>
      <c r="BG751" s="239">
        <f>IF(N751="zákl. přenesená",J751,0)</f>
        <v>0</v>
      </c>
      <c r="BH751" s="239">
        <f>IF(N751="sníž. přenesená",J751,0)</f>
        <v>0</v>
      </c>
      <c r="BI751" s="239">
        <f>IF(N751="nulová",J751,0)</f>
        <v>0</v>
      </c>
      <c r="BJ751" s="18" t="s">
        <v>83</v>
      </c>
      <c r="BK751" s="239">
        <f>ROUND(I751*H751,2)</f>
        <v>0</v>
      </c>
      <c r="BL751" s="18" t="s">
        <v>188</v>
      </c>
      <c r="BM751" s="238" t="s">
        <v>1876</v>
      </c>
    </row>
    <row r="752" s="2" customFormat="1">
      <c r="A752" s="39"/>
      <c r="B752" s="40"/>
      <c r="C752" s="41"/>
      <c r="D752" s="240" t="s">
        <v>190</v>
      </c>
      <c r="E752" s="41"/>
      <c r="F752" s="241" t="s">
        <v>1875</v>
      </c>
      <c r="G752" s="41"/>
      <c r="H752" s="41"/>
      <c r="I752" s="242"/>
      <c r="J752" s="41"/>
      <c r="K752" s="41"/>
      <c r="L752" s="45"/>
      <c r="M752" s="243"/>
      <c r="N752" s="244"/>
      <c r="O752" s="92"/>
      <c r="P752" s="92"/>
      <c r="Q752" s="92"/>
      <c r="R752" s="92"/>
      <c r="S752" s="92"/>
      <c r="T752" s="93"/>
      <c r="U752" s="39"/>
      <c r="V752" s="39"/>
      <c r="W752" s="39"/>
      <c r="X752" s="39"/>
      <c r="Y752" s="39"/>
      <c r="Z752" s="39"/>
      <c r="AA752" s="39"/>
      <c r="AB752" s="39"/>
      <c r="AC752" s="39"/>
      <c r="AD752" s="39"/>
      <c r="AE752" s="39"/>
      <c r="AT752" s="18" t="s">
        <v>190</v>
      </c>
      <c r="AU752" s="18" t="s">
        <v>85</v>
      </c>
    </row>
    <row r="753" s="12" customFormat="1" ht="22.8" customHeight="1">
      <c r="A753" s="12"/>
      <c r="B753" s="212"/>
      <c r="C753" s="213"/>
      <c r="D753" s="214" t="s">
        <v>75</v>
      </c>
      <c r="E753" s="254" t="s">
        <v>1877</v>
      </c>
      <c r="F753" s="254" t="s">
        <v>1878</v>
      </c>
      <c r="G753" s="213"/>
      <c r="H753" s="213"/>
      <c r="I753" s="216"/>
      <c r="J753" s="255">
        <f>BK753</f>
        <v>0</v>
      </c>
      <c r="K753" s="213"/>
      <c r="L753" s="218"/>
      <c r="M753" s="219"/>
      <c r="N753" s="220"/>
      <c r="O753" s="220"/>
      <c r="P753" s="221">
        <f>SUM(P754:P858)</f>
        <v>0</v>
      </c>
      <c r="Q753" s="220"/>
      <c r="R753" s="221">
        <f>SUM(R754:R858)</f>
        <v>10.888513600000001</v>
      </c>
      <c r="S753" s="220"/>
      <c r="T753" s="222">
        <f>SUM(T754:T858)</f>
        <v>14.282599999999999</v>
      </c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R753" s="223" t="s">
        <v>85</v>
      </c>
      <c r="AT753" s="224" t="s">
        <v>75</v>
      </c>
      <c r="AU753" s="224" t="s">
        <v>83</v>
      </c>
      <c r="AY753" s="223" t="s">
        <v>181</v>
      </c>
      <c r="BK753" s="225">
        <f>SUM(BK754:BK858)</f>
        <v>0</v>
      </c>
    </row>
    <row r="754" s="2" customFormat="1" ht="16.5" customHeight="1">
      <c r="A754" s="39"/>
      <c r="B754" s="40"/>
      <c r="C754" s="245" t="s">
        <v>1879</v>
      </c>
      <c r="D754" s="245" t="s">
        <v>191</v>
      </c>
      <c r="E754" s="246" t="s">
        <v>1880</v>
      </c>
      <c r="F754" s="247" t="s">
        <v>1881</v>
      </c>
      <c r="G754" s="248" t="s">
        <v>630</v>
      </c>
      <c r="H754" s="249">
        <v>160</v>
      </c>
      <c r="I754" s="250"/>
      <c r="J754" s="251">
        <f>ROUND(I754*H754,2)</f>
        <v>0</v>
      </c>
      <c r="K754" s="247" t="s">
        <v>1</v>
      </c>
      <c r="L754" s="45"/>
      <c r="M754" s="252" t="s">
        <v>1</v>
      </c>
      <c r="N754" s="253" t="s">
        <v>41</v>
      </c>
      <c r="O754" s="92"/>
      <c r="P754" s="236">
        <f>O754*H754</f>
        <v>0</v>
      </c>
      <c r="Q754" s="236">
        <v>0</v>
      </c>
      <c r="R754" s="236">
        <f>Q754*H754</f>
        <v>0</v>
      </c>
      <c r="S754" s="236">
        <v>0</v>
      </c>
      <c r="T754" s="237">
        <f>S754*H754</f>
        <v>0</v>
      </c>
      <c r="U754" s="39"/>
      <c r="V754" s="39"/>
      <c r="W754" s="39"/>
      <c r="X754" s="39"/>
      <c r="Y754" s="39"/>
      <c r="Z754" s="39"/>
      <c r="AA754" s="39"/>
      <c r="AB754" s="39"/>
      <c r="AC754" s="39"/>
      <c r="AD754" s="39"/>
      <c r="AE754" s="39"/>
      <c r="AR754" s="238" t="s">
        <v>188</v>
      </c>
      <c r="AT754" s="238" t="s">
        <v>191</v>
      </c>
      <c r="AU754" s="238" t="s">
        <v>85</v>
      </c>
      <c r="AY754" s="18" t="s">
        <v>181</v>
      </c>
      <c r="BE754" s="239">
        <f>IF(N754="základní",J754,0)</f>
        <v>0</v>
      </c>
      <c r="BF754" s="239">
        <f>IF(N754="snížená",J754,0)</f>
        <v>0</v>
      </c>
      <c r="BG754" s="239">
        <f>IF(N754="zákl. přenesená",J754,0)</f>
        <v>0</v>
      </c>
      <c r="BH754" s="239">
        <f>IF(N754="sníž. přenesená",J754,0)</f>
        <v>0</v>
      </c>
      <c r="BI754" s="239">
        <f>IF(N754="nulová",J754,0)</f>
        <v>0</v>
      </c>
      <c r="BJ754" s="18" t="s">
        <v>83</v>
      </c>
      <c r="BK754" s="239">
        <f>ROUND(I754*H754,2)</f>
        <v>0</v>
      </c>
      <c r="BL754" s="18" t="s">
        <v>188</v>
      </c>
      <c r="BM754" s="238" t="s">
        <v>1882</v>
      </c>
    </row>
    <row r="755" s="2" customFormat="1">
      <c r="A755" s="39"/>
      <c r="B755" s="40"/>
      <c r="C755" s="41"/>
      <c r="D755" s="240" t="s">
        <v>190</v>
      </c>
      <c r="E755" s="41"/>
      <c r="F755" s="241" t="s">
        <v>1881</v>
      </c>
      <c r="G755" s="41"/>
      <c r="H755" s="41"/>
      <c r="I755" s="242"/>
      <c r="J755" s="41"/>
      <c r="K755" s="41"/>
      <c r="L755" s="45"/>
      <c r="M755" s="243"/>
      <c r="N755" s="244"/>
      <c r="O755" s="92"/>
      <c r="P755" s="92"/>
      <c r="Q755" s="92"/>
      <c r="R755" s="92"/>
      <c r="S755" s="92"/>
      <c r="T755" s="93"/>
      <c r="U755" s="39"/>
      <c r="V755" s="39"/>
      <c r="W755" s="39"/>
      <c r="X755" s="39"/>
      <c r="Y755" s="39"/>
      <c r="Z755" s="39"/>
      <c r="AA755" s="39"/>
      <c r="AB755" s="39"/>
      <c r="AC755" s="39"/>
      <c r="AD755" s="39"/>
      <c r="AE755" s="39"/>
      <c r="AT755" s="18" t="s">
        <v>190</v>
      </c>
      <c r="AU755" s="18" t="s">
        <v>85</v>
      </c>
    </row>
    <row r="756" s="13" customFormat="1">
      <c r="A756" s="13"/>
      <c r="B756" s="262"/>
      <c r="C756" s="263"/>
      <c r="D756" s="240" t="s">
        <v>1205</v>
      </c>
      <c r="E756" s="264" t="s">
        <v>1</v>
      </c>
      <c r="F756" s="265" t="s">
        <v>1883</v>
      </c>
      <c r="G756" s="263"/>
      <c r="H756" s="266">
        <v>160</v>
      </c>
      <c r="I756" s="267"/>
      <c r="J756" s="263"/>
      <c r="K756" s="263"/>
      <c r="L756" s="268"/>
      <c r="M756" s="269"/>
      <c r="N756" s="270"/>
      <c r="O756" s="270"/>
      <c r="P756" s="270"/>
      <c r="Q756" s="270"/>
      <c r="R756" s="270"/>
      <c r="S756" s="270"/>
      <c r="T756" s="271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T756" s="272" t="s">
        <v>1205</v>
      </c>
      <c r="AU756" s="272" t="s">
        <v>85</v>
      </c>
      <c r="AV756" s="13" t="s">
        <v>85</v>
      </c>
      <c r="AW756" s="13" t="s">
        <v>33</v>
      </c>
      <c r="AX756" s="13" t="s">
        <v>76</v>
      </c>
      <c r="AY756" s="272" t="s">
        <v>181</v>
      </c>
    </row>
    <row r="757" s="15" customFormat="1">
      <c r="A757" s="15"/>
      <c r="B757" s="283"/>
      <c r="C757" s="284"/>
      <c r="D757" s="240" t="s">
        <v>1205</v>
      </c>
      <c r="E757" s="285" t="s">
        <v>1</v>
      </c>
      <c r="F757" s="286" t="s">
        <v>1219</v>
      </c>
      <c r="G757" s="284"/>
      <c r="H757" s="287">
        <v>160</v>
      </c>
      <c r="I757" s="288"/>
      <c r="J757" s="284"/>
      <c r="K757" s="284"/>
      <c r="L757" s="289"/>
      <c r="M757" s="290"/>
      <c r="N757" s="291"/>
      <c r="O757" s="291"/>
      <c r="P757" s="291"/>
      <c r="Q757" s="291"/>
      <c r="R757" s="291"/>
      <c r="S757" s="291"/>
      <c r="T757" s="292"/>
      <c r="U757" s="15"/>
      <c r="V757" s="15"/>
      <c r="W757" s="15"/>
      <c r="X757" s="15"/>
      <c r="Y757" s="15"/>
      <c r="Z757" s="15"/>
      <c r="AA757" s="15"/>
      <c r="AB757" s="15"/>
      <c r="AC757" s="15"/>
      <c r="AD757" s="15"/>
      <c r="AE757" s="15"/>
      <c r="AT757" s="293" t="s">
        <v>1205</v>
      </c>
      <c r="AU757" s="293" t="s">
        <v>85</v>
      </c>
      <c r="AV757" s="15" t="s">
        <v>200</v>
      </c>
      <c r="AW757" s="15" t="s">
        <v>33</v>
      </c>
      <c r="AX757" s="15" t="s">
        <v>83</v>
      </c>
      <c r="AY757" s="293" t="s">
        <v>181</v>
      </c>
    </row>
    <row r="758" s="2" customFormat="1" ht="16.5" customHeight="1">
      <c r="A758" s="39"/>
      <c r="B758" s="40"/>
      <c r="C758" s="226" t="s">
        <v>1061</v>
      </c>
      <c r="D758" s="226" t="s">
        <v>182</v>
      </c>
      <c r="E758" s="227" t="s">
        <v>1884</v>
      </c>
      <c r="F758" s="228" t="s">
        <v>1885</v>
      </c>
      <c r="G758" s="229" t="s">
        <v>217</v>
      </c>
      <c r="H758" s="230">
        <v>46</v>
      </c>
      <c r="I758" s="231"/>
      <c r="J758" s="232">
        <f>ROUND(I758*H758,2)</f>
        <v>0</v>
      </c>
      <c r="K758" s="228" t="s">
        <v>1</v>
      </c>
      <c r="L758" s="233"/>
      <c r="M758" s="234" t="s">
        <v>1</v>
      </c>
      <c r="N758" s="235" t="s">
        <v>41</v>
      </c>
      <c r="O758" s="92"/>
      <c r="P758" s="236">
        <f>O758*H758</f>
        <v>0</v>
      </c>
      <c r="Q758" s="236">
        <v>0</v>
      </c>
      <c r="R758" s="236">
        <f>Q758*H758</f>
        <v>0</v>
      </c>
      <c r="S758" s="236">
        <v>0</v>
      </c>
      <c r="T758" s="237">
        <f>S758*H758</f>
        <v>0</v>
      </c>
      <c r="U758" s="39"/>
      <c r="V758" s="39"/>
      <c r="W758" s="39"/>
      <c r="X758" s="39"/>
      <c r="Y758" s="39"/>
      <c r="Z758" s="39"/>
      <c r="AA758" s="39"/>
      <c r="AB758" s="39"/>
      <c r="AC758" s="39"/>
      <c r="AD758" s="39"/>
      <c r="AE758" s="39"/>
      <c r="AR758" s="238" t="s">
        <v>187</v>
      </c>
      <c r="AT758" s="238" t="s">
        <v>182</v>
      </c>
      <c r="AU758" s="238" t="s">
        <v>85</v>
      </c>
      <c r="AY758" s="18" t="s">
        <v>181</v>
      </c>
      <c r="BE758" s="239">
        <f>IF(N758="základní",J758,0)</f>
        <v>0</v>
      </c>
      <c r="BF758" s="239">
        <f>IF(N758="snížená",J758,0)</f>
        <v>0</v>
      </c>
      <c r="BG758" s="239">
        <f>IF(N758="zákl. přenesená",J758,0)</f>
        <v>0</v>
      </c>
      <c r="BH758" s="239">
        <f>IF(N758="sníž. přenesená",J758,0)</f>
        <v>0</v>
      </c>
      <c r="BI758" s="239">
        <f>IF(N758="nulová",J758,0)</f>
        <v>0</v>
      </c>
      <c r="BJ758" s="18" t="s">
        <v>83</v>
      </c>
      <c r="BK758" s="239">
        <f>ROUND(I758*H758,2)</f>
        <v>0</v>
      </c>
      <c r="BL758" s="18" t="s">
        <v>188</v>
      </c>
      <c r="BM758" s="238" t="s">
        <v>1886</v>
      </c>
    </row>
    <row r="759" s="2" customFormat="1">
      <c r="A759" s="39"/>
      <c r="B759" s="40"/>
      <c r="C759" s="41"/>
      <c r="D759" s="240" t="s">
        <v>190</v>
      </c>
      <c r="E759" s="41"/>
      <c r="F759" s="241" t="s">
        <v>1885</v>
      </c>
      <c r="G759" s="41"/>
      <c r="H759" s="41"/>
      <c r="I759" s="242"/>
      <c r="J759" s="41"/>
      <c r="K759" s="41"/>
      <c r="L759" s="45"/>
      <c r="M759" s="243"/>
      <c r="N759" s="244"/>
      <c r="O759" s="92"/>
      <c r="P759" s="92"/>
      <c r="Q759" s="92"/>
      <c r="R759" s="92"/>
      <c r="S759" s="92"/>
      <c r="T759" s="93"/>
      <c r="U759" s="39"/>
      <c r="V759" s="39"/>
      <c r="W759" s="39"/>
      <c r="X759" s="39"/>
      <c r="Y759" s="39"/>
      <c r="Z759" s="39"/>
      <c r="AA759" s="39"/>
      <c r="AB759" s="39"/>
      <c r="AC759" s="39"/>
      <c r="AD759" s="39"/>
      <c r="AE759" s="39"/>
      <c r="AT759" s="18" t="s">
        <v>190</v>
      </c>
      <c r="AU759" s="18" t="s">
        <v>85</v>
      </c>
    </row>
    <row r="760" s="2" customFormat="1" ht="33" customHeight="1">
      <c r="A760" s="39"/>
      <c r="B760" s="40"/>
      <c r="C760" s="245" t="s">
        <v>1887</v>
      </c>
      <c r="D760" s="245" t="s">
        <v>191</v>
      </c>
      <c r="E760" s="246" t="s">
        <v>1888</v>
      </c>
      <c r="F760" s="247" t="s">
        <v>1889</v>
      </c>
      <c r="G760" s="248" t="s">
        <v>217</v>
      </c>
      <c r="H760" s="249">
        <v>15</v>
      </c>
      <c r="I760" s="250"/>
      <c r="J760" s="251">
        <f>ROUND(I760*H760,2)</f>
        <v>0</v>
      </c>
      <c r="K760" s="247" t="s">
        <v>1</v>
      </c>
      <c r="L760" s="45"/>
      <c r="M760" s="252" t="s">
        <v>1</v>
      </c>
      <c r="N760" s="253" t="s">
        <v>41</v>
      </c>
      <c r="O760" s="92"/>
      <c r="P760" s="236">
        <f>O760*H760</f>
        <v>0</v>
      </c>
      <c r="Q760" s="236">
        <v>0</v>
      </c>
      <c r="R760" s="236">
        <f>Q760*H760</f>
        <v>0</v>
      </c>
      <c r="S760" s="236">
        <v>0.29999999999999999</v>
      </c>
      <c r="T760" s="237">
        <f>S760*H760</f>
        <v>4.5</v>
      </c>
      <c r="U760" s="39"/>
      <c r="V760" s="39"/>
      <c r="W760" s="39"/>
      <c r="X760" s="39"/>
      <c r="Y760" s="39"/>
      <c r="Z760" s="39"/>
      <c r="AA760" s="39"/>
      <c r="AB760" s="39"/>
      <c r="AC760" s="39"/>
      <c r="AD760" s="39"/>
      <c r="AE760" s="39"/>
      <c r="AR760" s="238" t="s">
        <v>188</v>
      </c>
      <c r="AT760" s="238" t="s">
        <v>191</v>
      </c>
      <c r="AU760" s="238" t="s">
        <v>85</v>
      </c>
      <c r="AY760" s="18" t="s">
        <v>181</v>
      </c>
      <c r="BE760" s="239">
        <f>IF(N760="základní",J760,0)</f>
        <v>0</v>
      </c>
      <c r="BF760" s="239">
        <f>IF(N760="snížená",J760,0)</f>
        <v>0</v>
      </c>
      <c r="BG760" s="239">
        <f>IF(N760="zákl. přenesená",J760,0)</f>
        <v>0</v>
      </c>
      <c r="BH760" s="239">
        <f>IF(N760="sníž. přenesená",J760,0)</f>
        <v>0</v>
      </c>
      <c r="BI760" s="239">
        <f>IF(N760="nulová",J760,0)</f>
        <v>0</v>
      </c>
      <c r="BJ760" s="18" t="s">
        <v>83</v>
      </c>
      <c r="BK760" s="239">
        <f>ROUND(I760*H760,2)</f>
        <v>0</v>
      </c>
      <c r="BL760" s="18" t="s">
        <v>188</v>
      </c>
      <c r="BM760" s="238" t="s">
        <v>1890</v>
      </c>
    </row>
    <row r="761" s="2" customFormat="1">
      <c r="A761" s="39"/>
      <c r="B761" s="40"/>
      <c r="C761" s="41"/>
      <c r="D761" s="240" t="s">
        <v>190</v>
      </c>
      <c r="E761" s="41"/>
      <c r="F761" s="241" t="s">
        <v>1889</v>
      </c>
      <c r="G761" s="41"/>
      <c r="H761" s="41"/>
      <c r="I761" s="242"/>
      <c r="J761" s="41"/>
      <c r="K761" s="41"/>
      <c r="L761" s="45"/>
      <c r="M761" s="243"/>
      <c r="N761" s="244"/>
      <c r="O761" s="92"/>
      <c r="P761" s="92"/>
      <c r="Q761" s="92"/>
      <c r="R761" s="92"/>
      <c r="S761" s="92"/>
      <c r="T761" s="93"/>
      <c r="U761" s="39"/>
      <c r="V761" s="39"/>
      <c r="W761" s="39"/>
      <c r="X761" s="39"/>
      <c r="Y761" s="39"/>
      <c r="Z761" s="39"/>
      <c r="AA761" s="39"/>
      <c r="AB761" s="39"/>
      <c r="AC761" s="39"/>
      <c r="AD761" s="39"/>
      <c r="AE761" s="39"/>
      <c r="AT761" s="18" t="s">
        <v>190</v>
      </c>
      <c r="AU761" s="18" t="s">
        <v>85</v>
      </c>
    </row>
    <row r="762" s="2" customFormat="1" ht="24.15" customHeight="1">
      <c r="A762" s="39"/>
      <c r="B762" s="40"/>
      <c r="C762" s="245" t="s">
        <v>1064</v>
      </c>
      <c r="D762" s="245" t="s">
        <v>191</v>
      </c>
      <c r="E762" s="246" t="s">
        <v>1891</v>
      </c>
      <c r="F762" s="247" t="s">
        <v>1892</v>
      </c>
      <c r="G762" s="248" t="s">
        <v>217</v>
      </c>
      <c r="H762" s="249">
        <v>20</v>
      </c>
      <c r="I762" s="250"/>
      <c r="J762" s="251">
        <f>ROUND(I762*H762,2)</f>
        <v>0</v>
      </c>
      <c r="K762" s="247" t="s">
        <v>1</v>
      </c>
      <c r="L762" s="45"/>
      <c r="M762" s="252" t="s">
        <v>1</v>
      </c>
      <c r="N762" s="253" t="s">
        <v>41</v>
      </c>
      <c r="O762" s="92"/>
      <c r="P762" s="236">
        <f>O762*H762</f>
        <v>0</v>
      </c>
      <c r="Q762" s="236">
        <v>0</v>
      </c>
      <c r="R762" s="236">
        <f>Q762*H762</f>
        <v>0</v>
      </c>
      <c r="S762" s="236">
        <v>0.0080000000000000002</v>
      </c>
      <c r="T762" s="237">
        <f>S762*H762</f>
        <v>0.16</v>
      </c>
      <c r="U762" s="39"/>
      <c r="V762" s="39"/>
      <c r="W762" s="39"/>
      <c r="X762" s="39"/>
      <c r="Y762" s="39"/>
      <c r="Z762" s="39"/>
      <c r="AA762" s="39"/>
      <c r="AB762" s="39"/>
      <c r="AC762" s="39"/>
      <c r="AD762" s="39"/>
      <c r="AE762" s="39"/>
      <c r="AR762" s="238" t="s">
        <v>188</v>
      </c>
      <c r="AT762" s="238" t="s">
        <v>191</v>
      </c>
      <c r="AU762" s="238" t="s">
        <v>85</v>
      </c>
      <c r="AY762" s="18" t="s">
        <v>181</v>
      </c>
      <c r="BE762" s="239">
        <f>IF(N762="základní",J762,0)</f>
        <v>0</v>
      </c>
      <c r="BF762" s="239">
        <f>IF(N762="snížená",J762,0)</f>
        <v>0</v>
      </c>
      <c r="BG762" s="239">
        <f>IF(N762="zákl. přenesená",J762,0)</f>
        <v>0</v>
      </c>
      <c r="BH762" s="239">
        <f>IF(N762="sníž. přenesená",J762,0)</f>
        <v>0</v>
      </c>
      <c r="BI762" s="239">
        <f>IF(N762="nulová",J762,0)</f>
        <v>0</v>
      </c>
      <c r="BJ762" s="18" t="s">
        <v>83</v>
      </c>
      <c r="BK762" s="239">
        <f>ROUND(I762*H762,2)</f>
        <v>0</v>
      </c>
      <c r="BL762" s="18" t="s">
        <v>188</v>
      </c>
      <c r="BM762" s="238" t="s">
        <v>1893</v>
      </c>
    </row>
    <row r="763" s="2" customFormat="1">
      <c r="A763" s="39"/>
      <c r="B763" s="40"/>
      <c r="C763" s="41"/>
      <c r="D763" s="240" t="s">
        <v>190</v>
      </c>
      <c r="E763" s="41"/>
      <c r="F763" s="241" t="s">
        <v>1892</v>
      </c>
      <c r="G763" s="41"/>
      <c r="H763" s="41"/>
      <c r="I763" s="242"/>
      <c r="J763" s="41"/>
      <c r="K763" s="41"/>
      <c r="L763" s="45"/>
      <c r="M763" s="243"/>
      <c r="N763" s="244"/>
      <c r="O763" s="92"/>
      <c r="P763" s="92"/>
      <c r="Q763" s="92"/>
      <c r="R763" s="92"/>
      <c r="S763" s="92"/>
      <c r="T763" s="93"/>
      <c r="U763" s="39"/>
      <c r="V763" s="39"/>
      <c r="W763" s="39"/>
      <c r="X763" s="39"/>
      <c r="Y763" s="39"/>
      <c r="Z763" s="39"/>
      <c r="AA763" s="39"/>
      <c r="AB763" s="39"/>
      <c r="AC763" s="39"/>
      <c r="AD763" s="39"/>
      <c r="AE763" s="39"/>
      <c r="AT763" s="18" t="s">
        <v>190</v>
      </c>
      <c r="AU763" s="18" t="s">
        <v>85</v>
      </c>
    </row>
    <row r="764" s="2" customFormat="1" ht="24.15" customHeight="1">
      <c r="A764" s="39"/>
      <c r="B764" s="40"/>
      <c r="C764" s="245" t="s">
        <v>1894</v>
      </c>
      <c r="D764" s="245" t="s">
        <v>191</v>
      </c>
      <c r="E764" s="246" t="s">
        <v>1895</v>
      </c>
      <c r="F764" s="247" t="s">
        <v>1896</v>
      </c>
      <c r="G764" s="248" t="s">
        <v>217</v>
      </c>
      <c r="H764" s="249">
        <v>34.899999999999999</v>
      </c>
      <c r="I764" s="250"/>
      <c r="J764" s="251">
        <f>ROUND(I764*H764,2)</f>
        <v>0</v>
      </c>
      <c r="K764" s="247" t="s">
        <v>1</v>
      </c>
      <c r="L764" s="45"/>
      <c r="M764" s="252" t="s">
        <v>1</v>
      </c>
      <c r="N764" s="253" t="s">
        <v>41</v>
      </c>
      <c r="O764" s="92"/>
      <c r="P764" s="236">
        <f>O764*H764</f>
        <v>0</v>
      </c>
      <c r="Q764" s="236">
        <v>0</v>
      </c>
      <c r="R764" s="236">
        <f>Q764*H764</f>
        <v>0</v>
      </c>
      <c r="S764" s="236">
        <v>0.014</v>
      </c>
      <c r="T764" s="237">
        <f>S764*H764</f>
        <v>0.48859999999999998</v>
      </c>
      <c r="U764" s="39"/>
      <c r="V764" s="39"/>
      <c r="W764" s="39"/>
      <c r="X764" s="39"/>
      <c r="Y764" s="39"/>
      <c r="Z764" s="39"/>
      <c r="AA764" s="39"/>
      <c r="AB764" s="39"/>
      <c r="AC764" s="39"/>
      <c r="AD764" s="39"/>
      <c r="AE764" s="39"/>
      <c r="AR764" s="238" t="s">
        <v>188</v>
      </c>
      <c r="AT764" s="238" t="s">
        <v>191</v>
      </c>
      <c r="AU764" s="238" t="s">
        <v>85</v>
      </c>
      <c r="AY764" s="18" t="s">
        <v>181</v>
      </c>
      <c r="BE764" s="239">
        <f>IF(N764="základní",J764,0)</f>
        <v>0</v>
      </c>
      <c r="BF764" s="239">
        <f>IF(N764="snížená",J764,0)</f>
        <v>0</v>
      </c>
      <c r="BG764" s="239">
        <f>IF(N764="zákl. přenesená",J764,0)</f>
        <v>0</v>
      </c>
      <c r="BH764" s="239">
        <f>IF(N764="sníž. přenesená",J764,0)</f>
        <v>0</v>
      </c>
      <c r="BI764" s="239">
        <f>IF(N764="nulová",J764,0)</f>
        <v>0</v>
      </c>
      <c r="BJ764" s="18" t="s">
        <v>83</v>
      </c>
      <c r="BK764" s="239">
        <f>ROUND(I764*H764,2)</f>
        <v>0</v>
      </c>
      <c r="BL764" s="18" t="s">
        <v>188</v>
      </c>
      <c r="BM764" s="238" t="s">
        <v>1897</v>
      </c>
    </row>
    <row r="765" s="2" customFormat="1">
      <c r="A765" s="39"/>
      <c r="B765" s="40"/>
      <c r="C765" s="41"/>
      <c r="D765" s="240" t="s">
        <v>190</v>
      </c>
      <c r="E765" s="41"/>
      <c r="F765" s="241" t="s">
        <v>1896</v>
      </c>
      <c r="G765" s="41"/>
      <c r="H765" s="41"/>
      <c r="I765" s="242"/>
      <c r="J765" s="41"/>
      <c r="K765" s="41"/>
      <c r="L765" s="45"/>
      <c r="M765" s="243"/>
      <c r="N765" s="244"/>
      <c r="O765" s="92"/>
      <c r="P765" s="92"/>
      <c r="Q765" s="92"/>
      <c r="R765" s="92"/>
      <c r="S765" s="92"/>
      <c r="T765" s="93"/>
      <c r="U765" s="39"/>
      <c r="V765" s="39"/>
      <c r="W765" s="39"/>
      <c r="X765" s="39"/>
      <c r="Y765" s="39"/>
      <c r="Z765" s="39"/>
      <c r="AA765" s="39"/>
      <c r="AB765" s="39"/>
      <c r="AC765" s="39"/>
      <c r="AD765" s="39"/>
      <c r="AE765" s="39"/>
      <c r="AT765" s="18" t="s">
        <v>190</v>
      </c>
      <c r="AU765" s="18" t="s">
        <v>85</v>
      </c>
    </row>
    <row r="766" s="13" customFormat="1">
      <c r="A766" s="13"/>
      <c r="B766" s="262"/>
      <c r="C766" s="263"/>
      <c r="D766" s="240" t="s">
        <v>1205</v>
      </c>
      <c r="E766" s="264" t="s">
        <v>1</v>
      </c>
      <c r="F766" s="265" t="s">
        <v>1898</v>
      </c>
      <c r="G766" s="263"/>
      <c r="H766" s="266">
        <v>20.399999999999999</v>
      </c>
      <c r="I766" s="267"/>
      <c r="J766" s="263"/>
      <c r="K766" s="263"/>
      <c r="L766" s="268"/>
      <c r="M766" s="269"/>
      <c r="N766" s="270"/>
      <c r="O766" s="270"/>
      <c r="P766" s="270"/>
      <c r="Q766" s="270"/>
      <c r="R766" s="270"/>
      <c r="S766" s="270"/>
      <c r="T766" s="271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T766" s="272" t="s">
        <v>1205</v>
      </c>
      <c r="AU766" s="272" t="s">
        <v>85</v>
      </c>
      <c r="AV766" s="13" t="s">
        <v>85</v>
      </c>
      <c r="AW766" s="13" t="s">
        <v>33</v>
      </c>
      <c r="AX766" s="13" t="s">
        <v>76</v>
      </c>
      <c r="AY766" s="272" t="s">
        <v>181</v>
      </c>
    </row>
    <row r="767" s="13" customFormat="1">
      <c r="A767" s="13"/>
      <c r="B767" s="262"/>
      <c r="C767" s="263"/>
      <c r="D767" s="240" t="s">
        <v>1205</v>
      </c>
      <c r="E767" s="264" t="s">
        <v>1</v>
      </c>
      <c r="F767" s="265" t="s">
        <v>1899</v>
      </c>
      <c r="G767" s="263"/>
      <c r="H767" s="266">
        <v>14.5</v>
      </c>
      <c r="I767" s="267"/>
      <c r="J767" s="263"/>
      <c r="K767" s="263"/>
      <c r="L767" s="268"/>
      <c r="M767" s="269"/>
      <c r="N767" s="270"/>
      <c r="O767" s="270"/>
      <c r="P767" s="270"/>
      <c r="Q767" s="270"/>
      <c r="R767" s="270"/>
      <c r="S767" s="270"/>
      <c r="T767" s="271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T767" s="272" t="s">
        <v>1205</v>
      </c>
      <c r="AU767" s="272" t="s">
        <v>85</v>
      </c>
      <c r="AV767" s="13" t="s">
        <v>85</v>
      </c>
      <c r="AW767" s="13" t="s">
        <v>33</v>
      </c>
      <c r="AX767" s="13" t="s">
        <v>76</v>
      </c>
      <c r="AY767" s="272" t="s">
        <v>181</v>
      </c>
    </row>
    <row r="768" s="15" customFormat="1">
      <c r="A768" s="15"/>
      <c r="B768" s="283"/>
      <c r="C768" s="284"/>
      <c r="D768" s="240" t="s">
        <v>1205</v>
      </c>
      <c r="E768" s="285" t="s">
        <v>1</v>
      </c>
      <c r="F768" s="286" t="s">
        <v>1219</v>
      </c>
      <c r="G768" s="284"/>
      <c r="H768" s="287">
        <v>34.899999999999999</v>
      </c>
      <c r="I768" s="288"/>
      <c r="J768" s="284"/>
      <c r="K768" s="284"/>
      <c r="L768" s="289"/>
      <c r="M768" s="290"/>
      <c r="N768" s="291"/>
      <c r="O768" s="291"/>
      <c r="P768" s="291"/>
      <c r="Q768" s="291"/>
      <c r="R768" s="291"/>
      <c r="S768" s="291"/>
      <c r="T768" s="292"/>
      <c r="U768" s="15"/>
      <c r="V768" s="15"/>
      <c r="W768" s="15"/>
      <c r="X768" s="15"/>
      <c r="Y768" s="15"/>
      <c r="Z768" s="15"/>
      <c r="AA768" s="15"/>
      <c r="AB768" s="15"/>
      <c r="AC768" s="15"/>
      <c r="AD768" s="15"/>
      <c r="AE768" s="15"/>
      <c r="AT768" s="293" t="s">
        <v>1205</v>
      </c>
      <c r="AU768" s="293" t="s">
        <v>85</v>
      </c>
      <c r="AV768" s="15" t="s">
        <v>200</v>
      </c>
      <c r="AW768" s="15" t="s">
        <v>33</v>
      </c>
      <c r="AX768" s="15" t="s">
        <v>83</v>
      </c>
      <c r="AY768" s="293" t="s">
        <v>181</v>
      </c>
    </row>
    <row r="769" s="2" customFormat="1" ht="24.15" customHeight="1">
      <c r="A769" s="39"/>
      <c r="B769" s="40"/>
      <c r="C769" s="245" t="s">
        <v>1068</v>
      </c>
      <c r="D769" s="245" t="s">
        <v>191</v>
      </c>
      <c r="E769" s="246" t="s">
        <v>1900</v>
      </c>
      <c r="F769" s="247" t="s">
        <v>1901</v>
      </c>
      <c r="G769" s="248" t="s">
        <v>217</v>
      </c>
      <c r="H769" s="249">
        <v>24.699999999999999</v>
      </c>
      <c r="I769" s="250"/>
      <c r="J769" s="251">
        <f>ROUND(I769*H769,2)</f>
        <v>0</v>
      </c>
      <c r="K769" s="247" t="s">
        <v>1</v>
      </c>
      <c r="L769" s="45"/>
      <c r="M769" s="252" t="s">
        <v>1</v>
      </c>
      <c r="N769" s="253" t="s">
        <v>41</v>
      </c>
      <c r="O769" s="92"/>
      <c r="P769" s="236">
        <f>O769*H769</f>
        <v>0</v>
      </c>
      <c r="Q769" s="236">
        <v>0</v>
      </c>
      <c r="R769" s="236">
        <f>Q769*H769</f>
        <v>0</v>
      </c>
      <c r="S769" s="236">
        <v>0.024</v>
      </c>
      <c r="T769" s="237">
        <f>S769*H769</f>
        <v>0.59279999999999999</v>
      </c>
      <c r="U769" s="39"/>
      <c r="V769" s="39"/>
      <c r="W769" s="39"/>
      <c r="X769" s="39"/>
      <c r="Y769" s="39"/>
      <c r="Z769" s="39"/>
      <c r="AA769" s="39"/>
      <c r="AB769" s="39"/>
      <c r="AC769" s="39"/>
      <c r="AD769" s="39"/>
      <c r="AE769" s="39"/>
      <c r="AR769" s="238" t="s">
        <v>188</v>
      </c>
      <c r="AT769" s="238" t="s">
        <v>191</v>
      </c>
      <c r="AU769" s="238" t="s">
        <v>85</v>
      </c>
      <c r="AY769" s="18" t="s">
        <v>181</v>
      </c>
      <c r="BE769" s="239">
        <f>IF(N769="základní",J769,0)</f>
        <v>0</v>
      </c>
      <c r="BF769" s="239">
        <f>IF(N769="snížená",J769,0)</f>
        <v>0</v>
      </c>
      <c r="BG769" s="239">
        <f>IF(N769="zákl. přenesená",J769,0)</f>
        <v>0</v>
      </c>
      <c r="BH769" s="239">
        <f>IF(N769="sníž. přenesená",J769,0)</f>
        <v>0</v>
      </c>
      <c r="BI769" s="239">
        <f>IF(N769="nulová",J769,0)</f>
        <v>0</v>
      </c>
      <c r="BJ769" s="18" t="s">
        <v>83</v>
      </c>
      <c r="BK769" s="239">
        <f>ROUND(I769*H769,2)</f>
        <v>0</v>
      </c>
      <c r="BL769" s="18" t="s">
        <v>188</v>
      </c>
      <c r="BM769" s="238" t="s">
        <v>1902</v>
      </c>
    </row>
    <row r="770" s="2" customFormat="1">
      <c r="A770" s="39"/>
      <c r="B770" s="40"/>
      <c r="C770" s="41"/>
      <c r="D770" s="240" t="s">
        <v>190</v>
      </c>
      <c r="E770" s="41"/>
      <c r="F770" s="241" t="s">
        <v>1901</v>
      </c>
      <c r="G770" s="41"/>
      <c r="H770" s="41"/>
      <c r="I770" s="242"/>
      <c r="J770" s="41"/>
      <c r="K770" s="41"/>
      <c r="L770" s="45"/>
      <c r="M770" s="243"/>
      <c r="N770" s="244"/>
      <c r="O770" s="92"/>
      <c r="P770" s="92"/>
      <c r="Q770" s="92"/>
      <c r="R770" s="92"/>
      <c r="S770" s="92"/>
      <c r="T770" s="93"/>
      <c r="U770" s="39"/>
      <c r="V770" s="39"/>
      <c r="W770" s="39"/>
      <c r="X770" s="39"/>
      <c r="Y770" s="39"/>
      <c r="Z770" s="39"/>
      <c r="AA770" s="39"/>
      <c r="AB770" s="39"/>
      <c r="AC770" s="39"/>
      <c r="AD770" s="39"/>
      <c r="AE770" s="39"/>
      <c r="AT770" s="18" t="s">
        <v>190</v>
      </c>
      <c r="AU770" s="18" t="s">
        <v>85</v>
      </c>
    </row>
    <row r="771" s="13" customFormat="1">
      <c r="A771" s="13"/>
      <c r="B771" s="262"/>
      <c r="C771" s="263"/>
      <c r="D771" s="240" t="s">
        <v>1205</v>
      </c>
      <c r="E771" s="264" t="s">
        <v>1</v>
      </c>
      <c r="F771" s="265" t="s">
        <v>1903</v>
      </c>
      <c r="G771" s="263"/>
      <c r="H771" s="266">
        <v>20.699999999999999</v>
      </c>
      <c r="I771" s="267"/>
      <c r="J771" s="263"/>
      <c r="K771" s="263"/>
      <c r="L771" s="268"/>
      <c r="M771" s="269"/>
      <c r="N771" s="270"/>
      <c r="O771" s="270"/>
      <c r="P771" s="270"/>
      <c r="Q771" s="270"/>
      <c r="R771" s="270"/>
      <c r="S771" s="270"/>
      <c r="T771" s="271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T771" s="272" t="s">
        <v>1205</v>
      </c>
      <c r="AU771" s="272" t="s">
        <v>85</v>
      </c>
      <c r="AV771" s="13" t="s">
        <v>85</v>
      </c>
      <c r="AW771" s="13" t="s">
        <v>33</v>
      </c>
      <c r="AX771" s="13" t="s">
        <v>76</v>
      </c>
      <c r="AY771" s="272" t="s">
        <v>181</v>
      </c>
    </row>
    <row r="772" s="13" customFormat="1">
      <c r="A772" s="13"/>
      <c r="B772" s="262"/>
      <c r="C772" s="263"/>
      <c r="D772" s="240" t="s">
        <v>1205</v>
      </c>
      <c r="E772" s="264" t="s">
        <v>1</v>
      </c>
      <c r="F772" s="265" t="s">
        <v>1904</v>
      </c>
      <c r="G772" s="263"/>
      <c r="H772" s="266">
        <v>4</v>
      </c>
      <c r="I772" s="267"/>
      <c r="J772" s="263"/>
      <c r="K772" s="263"/>
      <c r="L772" s="268"/>
      <c r="M772" s="269"/>
      <c r="N772" s="270"/>
      <c r="O772" s="270"/>
      <c r="P772" s="270"/>
      <c r="Q772" s="270"/>
      <c r="R772" s="270"/>
      <c r="S772" s="270"/>
      <c r="T772" s="271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T772" s="272" t="s">
        <v>1205</v>
      </c>
      <c r="AU772" s="272" t="s">
        <v>85</v>
      </c>
      <c r="AV772" s="13" t="s">
        <v>85</v>
      </c>
      <c r="AW772" s="13" t="s">
        <v>33</v>
      </c>
      <c r="AX772" s="13" t="s">
        <v>76</v>
      </c>
      <c r="AY772" s="272" t="s">
        <v>181</v>
      </c>
    </row>
    <row r="773" s="15" customFormat="1">
      <c r="A773" s="15"/>
      <c r="B773" s="283"/>
      <c r="C773" s="284"/>
      <c r="D773" s="240" t="s">
        <v>1205</v>
      </c>
      <c r="E773" s="285" t="s">
        <v>1</v>
      </c>
      <c r="F773" s="286" t="s">
        <v>1219</v>
      </c>
      <c r="G773" s="284"/>
      <c r="H773" s="287">
        <v>24.699999999999999</v>
      </c>
      <c r="I773" s="288"/>
      <c r="J773" s="284"/>
      <c r="K773" s="284"/>
      <c r="L773" s="289"/>
      <c r="M773" s="290"/>
      <c r="N773" s="291"/>
      <c r="O773" s="291"/>
      <c r="P773" s="291"/>
      <c r="Q773" s="291"/>
      <c r="R773" s="291"/>
      <c r="S773" s="291"/>
      <c r="T773" s="292"/>
      <c r="U773" s="15"/>
      <c r="V773" s="15"/>
      <c r="W773" s="15"/>
      <c r="X773" s="15"/>
      <c r="Y773" s="15"/>
      <c r="Z773" s="15"/>
      <c r="AA773" s="15"/>
      <c r="AB773" s="15"/>
      <c r="AC773" s="15"/>
      <c r="AD773" s="15"/>
      <c r="AE773" s="15"/>
      <c r="AT773" s="293" t="s">
        <v>1205</v>
      </c>
      <c r="AU773" s="293" t="s">
        <v>85</v>
      </c>
      <c r="AV773" s="15" t="s">
        <v>200</v>
      </c>
      <c r="AW773" s="15" t="s">
        <v>33</v>
      </c>
      <c r="AX773" s="15" t="s">
        <v>83</v>
      </c>
      <c r="AY773" s="293" t="s">
        <v>181</v>
      </c>
    </row>
    <row r="774" s="2" customFormat="1" ht="24.15" customHeight="1">
      <c r="A774" s="39"/>
      <c r="B774" s="40"/>
      <c r="C774" s="245" t="s">
        <v>1905</v>
      </c>
      <c r="D774" s="245" t="s">
        <v>191</v>
      </c>
      <c r="E774" s="246" t="s">
        <v>1906</v>
      </c>
      <c r="F774" s="247" t="s">
        <v>1907</v>
      </c>
      <c r="G774" s="248" t="s">
        <v>217</v>
      </c>
      <c r="H774" s="249">
        <v>25.300000000000001</v>
      </c>
      <c r="I774" s="250"/>
      <c r="J774" s="251">
        <f>ROUND(I774*H774,2)</f>
        <v>0</v>
      </c>
      <c r="K774" s="247" t="s">
        <v>1</v>
      </c>
      <c r="L774" s="45"/>
      <c r="M774" s="252" t="s">
        <v>1</v>
      </c>
      <c r="N774" s="253" t="s">
        <v>41</v>
      </c>
      <c r="O774" s="92"/>
      <c r="P774" s="236">
        <f>O774*H774</f>
        <v>0</v>
      </c>
      <c r="Q774" s="236">
        <v>0</v>
      </c>
      <c r="R774" s="236">
        <f>Q774*H774</f>
        <v>0</v>
      </c>
      <c r="S774" s="236">
        <v>0.0040000000000000001</v>
      </c>
      <c r="T774" s="237">
        <f>S774*H774</f>
        <v>0.1012</v>
      </c>
      <c r="U774" s="39"/>
      <c r="V774" s="39"/>
      <c r="W774" s="39"/>
      <c r="X774" s="39"/>
      <c r="Y774" s="39"/>
      <c r="Z774" s="39"/>
      <c r="AA774" s="39"/>
      <c r="AB774" s="39"/>
      <c r="AC774" s="39"/>
      <c r="AD774" s="39"/>
      <c r="AE774" s="39"/>
      <c r="AR774" s="238" t="s">
        <v>188</v>
      </c>
      <c r="AT774" s="238" t="s">
        <v>191</v>
      </c>
      <c r="AU774" s="238" t="s">
        <v>85</v>
      </c>
      <c r="AY774" s="18" t="s">
        <v>181</v>
      </c>
      <c r="BE774" s="239">
        <f>IF(N774="základní",J774,0)</f>
        <v>0</v>
      </c>
      <c r="BF774" s="239">
        <f>IF(N774="snížená",J774,0)</f>
        <v>0</v>
      </c>
      <c r="BG774" s="239">
        <f>IF(N774="zákl. přenesená",J774,0)</f>
        <v>0</v>
      </c>
      <c r="BH774" s="239">
        <f>IF(N774="sníž. přenesená",J774,0)</f>
        <v>0</v>
      </c>
      <c r="BI774" s="239">
        <f>IF(N774="nulová",J774,0)</f>
        <v>0</v>
      </c>
      <c r="BJ774" s="18" t="s">
        <v>83</v>
      </c>
      <c r="BK774" s="239">
        <f>ROUND(I774*H774,2)</f>
        <v>0</v>
      </c>
      <c r="BL774" s="18" t="s">
        <v>188</v>
      </c>
      <c r="BM774" s="238" t="s">
        <v>1908</v>
      </c>
    </row>
    <row r="775" s="2" customFormat="1">
      <c r="A775" s="39"/>
      <c r="B775" s="40"/>
      <c r="C775" s="41"/>
      <c r="D775" s="240" t="s">
        <v>190</v>
      </c>
      <c r="E775" s="41"/>
      <c r="F775" s="241" t="s">
        <v>1907</v>
      </c>
      <c r="G775" s="41"/>
      <c r="H775" s="41"/>
      <c r="I775" s="242"/>
      <c r="J775" s="41"/>
      <c r="K775" s="41"/>
      <c r="L775" s="45"/>
      <c r="M775" s="243"/>
      <c r="N775" s="244"/>
      <c r="O775" s="92"/>
      <c r="P775" s="92"/>
      <c r="Q775" s="92"/>
      <c r="R775" s="92"/>
      <c r="S775" s="92"/>
      <c r="T775" s="93"/>
      <c r="U775" s="39"/>
      <c r="V775" s="39"/>
      <c r="W775" s="39"/>
      <c r="X775" s="39"/>
      <c r="Y775" s="39"/>
      <c r="Z775" s="39"/>
      <c r="AA775" s="39"/>
      <c r="AB775" s="39"/>
      <c r="AC775" s="39"/>
      <c r="AD775" s="39"/>
      <c r="AE775" s="39"/>
      <c r="AT775" s="18" t="s">
        <v>190</v>
      </c>
      <c r="AU775" s="18" t="s">
        <v>85</v>
      </c>
    </row>
    <row r="776" s="13" customFormat="1">
      <c r="A776" s="13"/>
      <c r="B776" s="262"/>
      <c r="C776" s="263"/>
      <c r="D776" s="240" t="s">
        <v>1205</v>
      </c>
      <c r="E776" s="264" t="s">
        <v>1</v>
      </c>
      <c r="F776" s="265" t="s">
        <v>1909</v>
      </c>
      <c r="G776" s="263"/>
      <c r="H776" s="266">
        <v>25.300000000000001</v>
      </c>
      <c r="I776" s="267"/>
      <c r="J776" s="263"/>
      <c r="K776" s="263"/>
      <c r="L776" s="268"/>
      <c r="M776" s="269"/>
      <c r="N776" s="270"/>
      <c r="O776" s="270"/>
      <c r="P776" s="270"/>
      <c r="Q776" s="270"/>
      <c r="R776" s="270"/>
      <c r="S776" s="270"/>
      <c r="T776" s="271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T776" s="272" t="s">
        <v>1205</v>
      </c>
      <c r="AU776" s="272" t="s">
        <v>85</v>
      </c>
      <c r="AV776" s="13" t="s">
        <v>85</v>
      </c>
      <c r="AW776" s="13" t="s">
        <v>33</v>
      </c>
      <c r="AX776" s="13" t="s">
        <v>83</v>
      </c>
      <c r="AY776" s="272" t="s">
        <v>181</v>
      </c>
    </row>
    <row r="777" s="2" customFormat="1" ht="33" customHeight="1">
      <c r="A777" s="39"/>
      <c r="B777" s="40"/>
      <c r="C777" s="245" t="s">
        <v>1071</v>
      </c>
      <c r="D777" s="245" t="s">
        <v>191</v>
      </c>
      <c r="E777" s="246" t="s">
        <v>1910</v>
      </c>
      <c r="F777" s="247" t="s">
        <v>1911</v>
      </c>
      <c r="G777" s="248" t="s">
        <v>217</v>
      </c>
      <c r="H777" s="249">
        <v>216.42400000000001</v>
      </c>
      <c r="I777" s="250"/>
      <c r="J777" s="251">
        <f>ROUND(I777*H777,2)</f>
        <v>0</v>
      </c>
      <c r="K777" s="247" t="s">
        <v>1</v>
      </c>
      <c r="L777" s="45"/>
      <c r="M777" s="252" t="s">
        <v>1</v>
      </c>
      <c r="N777" s="253" t="s">
        <v>41</v>
      </c>
      <c r="O777" s="92"/>
      <c r="P777" s="236">
        <f>O777*H777</f>
        <v>0</v>
      </c>
      <c r="Q777" s="236">
        <v>0</v>
      </c>
      <c r="R777" s="236">
        <f>Q777*H777</f>
        <v>0</v>
      </c>
      <c r="S777" s="236">
        <v>0</v>
      </c>
      <c r="T777" s="237">
        <f>S777*H777</f>
        <v>0</v>
      </c>
      <c r="U777" s="39"/>
      <c r="V777" s="39"/>
      <c r="W777" s="39"/>
      <c r="X777" s="39"/>
      <c r="Y777" s="39"/>
      <c r="Z777" s="39"/>
      <c r="AA777" s="39"/>
      <c r="AB777" s="39"/>
      <c r="AC777" s="39"/>
      <c r="AD777" s="39"/>
      <c r="AE777" s="39"/>
      <c r="AR777" s="238" t="s">
        <v>188</v>
      </c>
      <c r="AT777" s="238" t="s">
        <v>191</v>
      </c>
      <c r="AU777" s="238" t="s">
        <v>85</v>
      </c>
      <c r="AY777" s="18" t="s">
        <v>181</v>
      </c>
      <c r="BE777" s="239">
        <f>IF(N777="základní",J777,0)</f>
        <v>0</v>
      </c>
      <c r="BF777" s="239">
        <f>IF(N777="snížená",J777,0)</f>
        <v>0</v>
      </c>
      <c r="BG777" s="239">
        <f>IF(N777="zákl. přenesená",J777,0)</f>
        <v>0</v>
      </c>
      <c r="BH777" s="239">
        <f>IF(N777="sníž. přenesená",J777,0)</f>
        <v>0</v>
      </c>
      <c r="BI777" s="239">
        <f>IF(N777="nulová",J777,0)</f>
        <v>0</v>
      </c>
      <c r="BJ777" s="18" t="s">
        <v>83</v>
      </c>
      <c r="BK777" s="239">
        <f>ROUND(I777*H777,2)</f>
        <v>0</v>
      </c>
      <c r="BL777" s="18" t="s">
        <v>188</v>
      </c>
      <c r="BM777" s="238" t="s">
        <v>1912</v>
      </c>
    </row>
    <row r="778" s="2" customFormat="1">
      <c r="A778" s="39"/>
      <c r="B778" s="40"/>
      <c r="C778" s="41"/>
      <c r="D778" s="240" t="s">
        <v>190</v>
      </c>
      <c r="E778" s="41"/>
      <c r="F778" s="241" t="s">
        <v>1911</v>
      </c>
      <c r="G778" s="41"/>
      <c r="H778" s="41"/>
      <c r="I778" s="242"/>
      <c r="J778" s="41"/>
      <c r="K778" s="41"/>
      <c r="L778" s="45"/>
      <c r="M778" s="243"/>
      <c r="N778" s="244"/>
      <c r="O778" s="92"/>
      <c r="P778" s="92"/>
      <c r="Q778" s="92"/>
      <c r="R778" s="92"/>
      <c r="S778" s="92"/>
      <c r="T778" s="93"/>
      <c r="U778" s="39"/>
      <c r="V778" s="39"/>
      <c r="W778" s="39"/>
      <c r="X778" s="39"/>
      <c r="Y778" s="39"/>
      <c r="Z778" s="39"/>
      <c r="AA778" s="39"/>
      <c r="AB778" s="39"/>
      <c r="AC778" s="39"/>
      <c r="AD778" s="39"/>
      <c r="AE778" s="39"/>
      <c r="AT778" s="18" t="s">
        <v>190</v>
      </c>
      <c r="AU778" s="18" t="s">
        <v>85</v>
      </c>
    </row>
    <row r="779" s="13" customFormat="1">
      <c r="A779" s="13"/>
      <c r="B779" s="262"/>
      <c r="C779" s="263"/>
      <c r="D779" s="240" t="s">
        <v>1205</v>
      </c>
      <c r="E779" s="264" t="s">
        <v>1</v>
      </c>
      <c r="F779" s="265" t="s">
        <v>1913</v>
      </c>
      <c r="G779" s="263"/>
      <c r="H779" s="266">
        <v>88.799999999999997</v>
      </c>
      <c r="I779" s="267"/>
      <c r="J779" s="263"/>
      <c r="K779" s="263"/>
      <c r="L779" s="268"/>
      <c r="M779" s="269"/>
      <c r="N779" s="270"/>
      <c r="O779" s="270"/>
      <c r="P779" s="270"/>
      <c r="Q779" s="270"/>
      <c r="R779" s="270"/>
      <c r="S779" s="270"/>
      <c r="T779" s="271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T779" s="272" t="s">
        <v>1205</v>
      </c>
      <c r="AU779" s="272" t="s">
        <v>85</v>
      </c>
      <c r="AV779" s="13" t="s">
        <v>85</v>
      </c>
      <c r="AW779" s="13" t="s">
        <v>33</v>
      </c>
      <c r="AX779" s="13" t="s">
        <v>76</v>
      </c>
      <c r="AY779" s="272" t="s">
        <v>181</v>
      </c>
    </row>
    <row r="780" s="13" customFormat="1">
      <c r="A780" s="13"/>
      <c r="B780" s="262"/>
      <c r="C780" s="263"/>
      <c r="D780" s="240" t="s">
        <v>1205</v>
      </c>
      <c r="E780" s="264" t="s">
        <v>1</v>
      </c>
      <c r="F780" s="265" t="s">
        <v>1914</v>
      </c>
      <c r="G780" s="263"/>
      <c r="H780" s="266">
        <v>3.6000000000000001</v>
      </c>
      <c r="I780" s="267"/>
      <c r="J780" s="263"/>
      <c r="K780" s="263"/>
      <c r="L780" s="268"/>
      <c r="M780" s="269"/>
      <c r="N780" s="270"/>
      <c r="O780" s="270"/>
      <c r="P780" s="270"/>
      <c r="Q780" s="270"/>
      <c r="R780" s="270"/>
      <c r="S780" s="270"/>
      <c r="T780" s="271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T780" s="272" t="s">
        <v>1205</v>
      </c>
      <c r="AU780" s="272" t="s">
        <v>85</v>
      </c>
      <c r="AV780" s="13" t="s">
        <v>85</v>
      </c>
      <c r="AW780" s="13" t="s">
        <v>33</v>
      </c>
      <c r="AX780" s="13" t="s">
        <v>76</v>
      </c>
      <c r="AY780" s="272" t="s">
        <v>181</v>
      </c>
    </row>
    <row r="781" s="13" customFormat="1">
      <c r="A781" s="13"/>
      <c r="B781" s="262"/>
      <c r="C781" s="263"/>
      <c r="D781" s="240" t="s">
        <v>1205</v>
      </c>
      <c r="E781" s="264" t="s">
        <v>1</v>
      </c>
      <c r="F781" s="265" t="s">
        <v>1915</v>
      </c>
      <c r="G781" s="263"/>
      <c r="H781" s="266">
        <v>3.6000000000000001</v>
      </c>
      <c r="I781" s="267"/>
      <c r="J781" s="263"/>
      <c r="K781" s="263"/>
      <c r="L781" s="268"/>
      <c r="M781" s="269"/>
      <c r="N781" s="270"/>
      <c r="O781" s="270"/>
      <c r="P781" s="270"/>
      <c r="Q781" s="270"/>
      <c r="R781" s="270"/>
      <c r="S781" s="270"/>
      <c r="T781" s="271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T781" s="272" t="s">
        <v>1205</v>
      </c>
      <c r="AU781" s="272" t="s">
        <v>85</v>
      </c>
      <c r="AV781" s="13" t="s">
        <v>85</v>
      </c>
      <c r="AW781" s="13" t="s">
        <v>33</v>
      </c>
      <c r="AX781" s="13" t="s">
        <v>76</v>
      </c>
      <c r="AY781" s="272" t="s">
        <v>181</v>
      </c>
    </row>
    <row r="782" s="13" customFormat="1">
      <c r="A782" s="13"/>
      <c r="B782" s="262"/>
      <c r="C782" s="263"/>
      <c r="D782" s="240" t="s">
        <v>1205</v>
      </c>
      <c r="E782" s="264" t="s">
        <v>1</v>
      </c>
      <c r="F782" s="265" t="s">
        <v>1916</v>
      </c>
      <c r="G782" s="263"/>
      <c r="H782" s="266">
        <v>4.2000000000000002</v>
      </c>
      <c r="I782" s="267"/>
      <c r="J782" s="263"/>
      <c r="K782" s="263"/>
      <c r="L782" s="268"/>
      <c r="M782" s="269"/>
      <c r="N782" s="270"/>
      <c r="O782" s="270"/>
      <c r="P782" s="270"/>
      <c r="Q782" s="270"/>
      <c r="R782" s="270"/>
      <c r="S782" s="270"/>
      <c r="T782" s="271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T782" s="272" t="s">
        <v>1205</v>
      </c>
      <c r="AU782" s="272" t="s">
        <v>85</v>
      </c>
      <c r="AV782" s="13" t="s">
        <v>85</v>
      </c>
      <c r="AW782" s="13" t="s">
        <v>33</v>
      </c>
      <c r="AX782" s="13" t="s">
        <v>76</v>
      </c>
      <c r="AY782" s="272" t="s">
        <v>181</v>
      </c>
    </row>
    <row r="783" s="13" customFormat="1">
      <c r="A783" s="13"/>
      <c r="B783" s="262"/>
      <c r="C783" s="263"/>
      <c r="D783" s="240" t="s">
        <v>1205</v>
      </c>
      <c r="E783" s="264" t="s">
        <v>1</v>
      </c>
      <c r="F783" s="265" t="s">
        <v>1917</v>
      </c>
      <c r="G783" s="263"/>
      <c r="H783" s="266">
        <v>7.2000000000000002</v>
      </c>
      <c r="I783" s="267"/>
      <c r="J783" s="263"/>
      <c r="K783" s="263"/>
      <c r="L783" s="268"/>
      <c r="M783" s="269"/>
      <c r="N783" s="270"/>
      <c r="O783" s="270"/>
      <c r="P783" s="270"/>
      <c r="Q783" s="270"/>
      <c r="R783" s="270"/>
      <c r="S783" s="270"/>
      <c r="T783" s="271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T783" s="272" t="s">
        <v>1205</v>
      </c>
      <c r="AU783" s="272" t="s">
        <v>85</v>
      </c>
      <c r="AV783" s="13" t="s">
        <v>85</v>
      </c>
      <c r="AW783" s="13" t="s">
        <v>33</v>
      </c>
      <c r="AX783" s="13" t="s">
        <v>76</v>
      </c>
      <c r="AY783" s="272" t="s">
        <v>181</v>
      </c>
    </row>
    <row r="784" s="13" customFormat="1">
      <c r="A784" s="13"/>
      <c r="B784" s="262"/>
      <c r="C784" s="263"/>
      <c r="D784" s="240" t="s">
        <v>1205</v>
      </c>
      <c r="E784" s="264" t="s">
        <v>1</v>
      </c>
      <c r="F784" s="265" t="s">
        <v>1918</v>
      </c>
      <c r="G784" s="263"/>
      <c r="H784" s="266">
        <v>39.399999999999999</v>
      </c>
      <c r="I784" s="267"/>
      <c r="J784" s="263"/>
      <c r="K784" s="263"/>
      <c r="L784" s="268"/>
      <c r="M784" s="269"/>
      <c r="N784" s="270"/>
      <c r="O784" s="270"/>
      <c r="P784" s="270"/>
      <c r="Q784" s="270"/>
      <c r="R784" s="270"/>
      <c r="S784" s="270"/>
      <c r="T784" s="271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T784" s="272" t="s">
        <v>1205</v>
      </c>
      <c r="AU784" s="272" t="s">
        <v>85</v>
      </c>
      <c r="AV784" s="13" t="s">
        <v>85</v>
      </c>
      <c r="AW784" s="13" t="s">
        <v>33</v>
      </c>
      <c r="AX784" s="13" t="s">
        <v>76</v>
      </c>
      <c r="AY784" s="272" t="s">
        <v>181</v>
      </c>
    </row>
    <row r="785" s="13" customFormat="1">
      <c r="A785" s="13"/>
      <c r="B785" s="262"/>
      <c r="C785" s="263"/>
      <c r="D785" s="240" t="s">
        <v>1205</v>
      </c>
      <c r="E785" s="264" t="s">
        <v>1</v>
      </c>
      <c r="F785" s="265" t="s">
        <v>1919</v>
      </c>
      <c r="G785" s="263"/>
      <c r="H785" s="266">
        <v>5.5999999999999996</v>
      </c>
      <c r="I785" s="267"/>
      <c r="J785" s="263"/>
      <c r="K785" s="263"/>
      <c r="L785" s="268"/>
      <c r="M785" s="269"/>
      <c r="N785" s="270"/>
      <c r="O785" s="270"/>
      <c r="P785" s="270"/>
      <c r="Q785" s="270"/>
      <c r="R785" s="270"/>
      <c r="S785" s="270"/>
      <c r="T785" s="271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T785" s="272" t="s">
        <v>1205</v>
      </c>
      <c r="AU785" s="272" t="s">
        <v>85</v>
      </c>
      <c r="AV785" s="13" t="s">
        <v>85</v>
      </c>
      <c r="AW785" s="13" t="s">
        <v>33</v>
      </c>
      <c r="AX785" s="13" t="s">
        <v>76</v>
      </c>
      <c r="AY785" s="272" t="s">
        <v>181</v>
      </c>
    </row>
    <row r="786" s="13" customFormat="1">
      <c r="A786" s="13"/>
      <c r="B786" s="262"/>
      <c r="C786" s="263"/>
      <c r="D786" s="240" t="s">
        <v>1205</v>
      </c>
      <c r="E786" s="264" t="s">
        <v>1</v>
      </c>
      <c r="F786" s="265" t="s">
        <v>1920</v>
      </c>
      <c r="G786" s="263"/>
      <c r="H786" s="266">
        <v>55.700000000000003</v>
      </c>
      <c r="I786" s="267"/>
      <c r="J786" s="263"/>
      <c r="K786" s="263"/>
      <c r="L786" s="268"/>
      <c r="M786" s="269"/>
      <c r="N786" s="270"/>
      <c r="O786" s="270"/>
      <c r="P786" s="270"/>
      <c r="Q786" s="270"/>
      <c r="R786" s="270"/>
      <c r="S786" s="270"/>
      <c r="T786" s="271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T786" s="272" t="s">
        <v>1205</v>
      </c>
      <c r="AU786" s="272" t="s">
        <v>85</v>
      </c>
      <c r="AV786" s="13" t="s">
        <v>85</v>
      </c>
      <c r="AW786" s="13" t="s">
        <v>33</v>
      </c>
      <c r="AX786" s="13" t="s">
        <v>76</v>
      </c>
      <c r="AY786" s="272" t="s">
        <v>181</v>
      </c>
    </row>
    <row r="787" s="15" customFormat="1">
      <c r="A787" s="15"/>
      <c r="B787" s="283"/>
      <c r="C787" s="284"/>
      <c r="D787" s="240" t="s">
        <v>1205</v>
      </c>
      <c r="E787" s="285" t="s">
        <v>1</v>
      </c>
      <c r="F787" s="286" t="s">
        <v>1219</v>
      </c>
      <c r="G787" s="284"/>
      <c r="H787" s="287">
        <v>208.09999999999997</v>
      </c>
      <c r="I787" s="288"/>
      <c r="J787" s="284"/>
      <c r="K787" s="284"/>
      <c r="L787" s="289"/>
      <c r="M787" s="290"/>
      <c r="N787" s="291"/>
      <c r="O787" s="291"/>
      <c r="P787" s="291"/>
      <c r="Q787" s="291"/>
      <c r="R787" s="291"/>
      <c r="S787" s="291"/>
      <c r="T787" s="292"/>
      <c r="U787" s="15"/>
      <c r="V787" s="15"/>
      <c r="W787" s="15"/>
      <c r="X787" s="15"/>
      <c r="Y787" s="15"/>
      <c r="Z787" s="15"/>
      <c r="AA787" s="15"/>
      <c r="AB787" s="15"/>
      <c r="AC787" s="15"/>
      <c r="AD787" s="15"/>
      <c r="AE787" s="15"/>
      <c r="AT787" s="293" t="s">
        <v>1205</v>
      </c>
      <c r="AU787" s="293" t="s">
        <v>85</v>
      </c>
      <c r="AV787" s="15" t="s">
        <v>200</v>
      </c>
      <c r="AW787" s="15" t="s">
        <v>33</v>
      </c>
      <c r="AX787" s="15" t="s">
        <v>76</v>
      </c>
      <c r="AY787" s="293" t="s">
        <v>181</v>
      </c>
    </row>
    <row r="788" s="13" customFormat="1">
      <c r="A788" s="13"/>
      <c r="B788" s="262"/>
      <c r="C788" s="263"/>
      <c r="D788" s="240" t="s">
        <v>1205</v>
      </c>
      <c r="E788" s="264" t="s">
        <v>1</v>
      </c>
      <c r="F788" s="265" t="s">
        <v>1921</v>
      </c>
      <c r="G788" s="263"/>
      <c r="H788" s="266">
        <v>216.42400000000001</v>
      </c>
      <c r="I788" s="267"/>
      <c r="J788" s="263"/>
      <c r="K788" s="263"/>
      <c r="L788" s="268"/>
      <c r="M788" s="269"/>
      <c r="N788" s="270"/>
      <c r="O788" s="270"/>
      <c r="P788" s="270"/>
      <c r="Q788" s="270"/>
      <c r="R788" s="270"/>
      <c r="S788" s="270"/>
      <c r="T788" s="271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T788" s="272" t="s">
        <v>1205</v>
      </c>
      <c r="AU788" s="272" t="s">
        <v>85</v>
      </c>
      <c r="AV788" s="13" t="s">
        <v>85</v>
      </c>
      <c r="AW788" s="13" t="s">
        <v>33</v>
      </c>
      <c r="AX788" s="13" t="s">
        <v>83</v>
      </c>
      <c r="AY788" s="272" t="s">
        <v>181</v>
      </c>
    </row>
    <row r="789" s="2" customFormat="1" ht="21.75" customHeight="1">
      <c r="A789" s="39"/>
      <c r="B789" s="40"/>
      <c r="C789" s="226" t="s">
        <v>1922</v>
      </c>
      <c r="D789" s="226" t="s">
        <v>182</v>
      </c>
      <c r="E789" s="227" t="s">
        <v>1923</v>
      </c>
      <c r="F789" s="228" t="s">
        <v>1924</v>
      </c>
      <c r="G789" s="229" t="s">
        <v>1209</v>
      </c>
      <c r="H789" s="230">
        <v>3.0609999999999999</v>
      </c>
      <c r="I789" s="231"/>
      <c r="J789" s="232">
        <f>ROUND(I789*H789,2)</f>
        <v>0</v>
      </c>
      <c r="K789" s="228" t="s">
        <v>1</v>
      </c>
      <c r="L789" s="233"/>
      <c r="M789" s="234" t="s">
        <v>1</v>
      </c>
      <c r="N789" s="235" t="s">
        <v>41</v>
      </c>
      <c r="O789" s="92"/>
      <c r="P789" s="236">
        <f>O789*H789</f>
        <v>0</v>
      </c>
      <c r="Q789" s="236">
        <v>0.55000000000000004</v>
      </c>
      <c r="R789" s="236">
        <f>Q789*H789</f>
        <v>1.6835500000000001</v>
      </c>
      <c r="S789" s="236">
        <v>0</v>
      </c>
      <c r="T789" s="237">
        <f>S789*H789</f>
        <v>0</v>
      </c>
      <c r="U789" s="39"/>
      <c r="V789" s="39"/>
      <c r="W789" s="39"/>
      <c r="X789" s="39"/>
      <c r="Y789" s="39"/>
      <c r="Z789" s="39"/>
      <c r="AA789" s="39"/>
      <c r="AB789" s="39"/>
      <c r="AC789" s="39"/>
      <c r="AD789" s="39"/>
      <c r="AE789" s="39"/>
      <c r="AR789" s="238" t="s">
        <v>187</v>
      </c>
      <c r="AT789" s="238" t="s">
        <v>182</v>
      </c>
      <c r="AU789" s="238" t="s">
        <v>85</v>
      </c>
      <c r="AY789" s="18" t="s">
        <v>181</v>
      </c>
      <c r="BE789" s="239">
        <f>IF(N789="základní",J789,0)</f>
        <v>0</v>
      </c>
      <c r="BF789" s="239">
        <f>IF(N789="snížená",J789,0)</f>
        <v>0</v>
      </c>
      <c r="BG789" s="239">
        <f>IF(N789="zákl. přenesená",J789,0)</f>
        <v>0</v>
      </c>
      <c r="BH789" s="239">
        <f>IF(N789="sníž. přenesená",J789,0)</f>
        <v>0</v>
      </c>
      <c r="BI789" s="239">
        <f>IF(N789="nulová",J789,0)</f>
        <v>0</v>
      </c>
      <c r="BJ789" s="18" t="s">
        <v>83</v>
      </c>
      <c r="BK789" s="239">
        <f>ROUND(I789*H789,2)</f>
        <v>0</v>
      </c>
      <c r="BL789" s="18" t="s">
        <v>188</v>
      </c>
      <c r="BM789" s="238" t="s">
        <v>1925</v>
      </c>
    </row>
    <row r="790" s="2" customFormat="1">
      <c r="A790" s="39"/>
      <c r="B790" s="40"/>
      <c r="C790" s="41"/>
      <c r="D790" s="240" t="s">
        <v>190</v>
      </c>
      <c r="E790" s="41"/>
      <c r="F790" s="241" t="s">
        <v>1924</v>
      </c>
      <c r="G790" s="41"/>
      <c r="H790" s="41"/>
      <c r="I790" s="242"/>
      <c r="J790" s="41"/>
      <c r="K790" s="41"/>
      <c r="L790" s="45"/>
      <c r="M790" s="243"/>
      <c r="N790" s="244"/>
      <c r="O790" s="92"/>
      <c r="P790" s="92"/>
      <c r="Q790" s="92"/>
      <c r="R790" s="92"/>
      <c r="S790" s="92"/>
      <c r="T790" s="93"/>
      <c r="U790" s="39"/>
      <c r="V790" s="39"/>
      <c r="W790" s="39"/>
      <c r="X790" s="39"/>
      <c r="Y790" s="39"/>
      <c r="Z790" s="39"/>
      <c r="AA790" s="39"/>
      <c r="AB790" s="39"/>
      <c r="AC790" s="39"/>
      <c r="AD790" s="39"/>
      <c r="AE790" s="39"/>
      <c r="AT790" s="18" t="s">
        <v>190</v>
      </c>
      <c r="AU790" s="18" t="s">
        <v>85</v>
      </c>
    </row>
    <row r="791" s="13" customFormat="1">
      <c r="A791" s="13"/>
      <c r="B791" s="262"/>
      <c r="C791" s="263"/>
      <c r="D791" s="240" t="s">
        <v>1205</v>
      </c>
      <c r="E791" s="264" t="s">
        <v>1</v>
      </c>
      <c r="F791" s="265" t="s">
        <v>1926</v>
      </c>
      <c r="G791" s="263"/>
      <c r="H791" s="266">
        <v>3.0609999999999999</v>
      </c>
      <c r="I791" s="267"/>
      <c r="J791" s="263"/>
      <c r="K791" s="263"/>
      <c r="L791" s="268"/>
      <c r="M791" s="269"/>
      <c r="N791" s="270"/>
      <c r="O791" s="270"/>
      <c r="P791" s="270"/>
      <c r="Q791" s="270"/>
      <c r="R791" s="270"/>
      <c r="S791" s="270"/>
      <c r="T791" s="271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72" t="s">
        <v>1205</v>
      </c>
      <c r="AU791" s="272" t="s">
        <v>85</v>
      </c>
      <c r="AV791" s="13" t="s">
        <v>85</v>
      </c>
      <c r="AW791" s="13" t="s">
        <v>33</v>
      </c>
      <c r="AX791" s="13" t="s">
        <v>83</v>
      </c>
      <c r="AY791" s="272" t="s">
        <v>181</v>
      </c>
    </row>
    <row r="792" s="2" customFormat="1" ht="33" customHeight="1">
      <c r="A792" s="39"/>
      <c r="B792" s="40"/>
      <c r="C792" s="245" t="s">
        <v>1075</v>
      </c>
      <c r="D792" s="245" t="s">
        <v>191</v>
      </c>
      <c r="E792" s="246" t="s">
        <v>1927</v>
      </c>
      <c r="F792" s="247" t="s">
        <v>1928</v>
      </c>
      <c r="G792" s="248" t="s">
        <v>217</v>
      </c>
      <c r="H792" s="249">
        <v>2.0710000000000002</v>
      </c>
      <c r="I792" s="250"/>
      <c r="J792" s="251">
        <f>ROUND(I792*H792,2)</f>
        <v>0</v>
      </c>
      <c r="K792" s="247" t="s">
        <v>1</v>
      </c>
      <c r="L792" s="45"/>
      <c r="M792" s="252" t="s">
        <v>1</v>
      </c>
      <c r="N792" s="253" t="s">
        <v>41</v>
      </c>
      <c r="O792" s="92"/>
      <c r="P792" s="236">
        <f>O792*H792</f>
        <v>0</v>
      </c>
      <c r="Q792" s="236">
        <v>0</v>
      </c>
      <c r="R792" s="236">
        <f>Q792*H792</f>
        <v>0</v>
      </c>
      <c r="S792" s="236">
        <v>0</v>
      </c>
      <c r="T792" s="237">
        <f>S792*H792</f>
        <v>0</v>
      </c>
      <c r="U792" s="39"/>
      <c r="V792" s="39"/>
      <c r="W792" s="39"/>
      <c r="X792" s="39"/>
      <c r="Y792" s="39"/>
      <c r="Z792" s="39"/>
      <c r="AA792" s="39"/>
      <c r="AB792" s="39"/>
      <c r="AC792" s="39"/>
      <c r="AD792" s="39"/>
      <c r="AE792" s="39"/>
      <c r="AR792" s="238" t="s">
        <v>188</v>
      </c>
      <c r="AT792" s="238" t="s">
        <v>191</v>
      </c>
      <c r="AU792" s="238" t="s">
        <v>85</v>
      </c>
      <c r="AY792" s="18" t="s">
        <v>181</v>
      </c>
      <c r="BE792" s="239">
        <f>IF(N792="základní",J792,0)</f>
        <v>0</v>
      </c>
      <c r="BF792" s="239">
        <f>IF(N792="snížená",J792,0)</f>
        <v>0</v>
      </c>
      <c r="BG792" s="239">
        <f>IF(N792="zákl. přenesená",J792,0)</f>
        <v>0</v>
      </c>
      <c r="BH792" s="239">
        <f>IF(N792="sníž. přenesená",J792,0)</f>
        <v>0</v>
      </c>
      <c r="BI792" s="239">
        <f>IF(N792="nulová",J792,0)</f>
        <v>0</v>
      </c>
      <c r="BJ792" s="18" t="s">
        <v>83</v>
      </c>
      <c r="BK792" s="239">
        <f>ROUND(I792*H792,2)</f>
        <v>0</v>
      </c>
      <c r="BL792" s="18" t="s">
        <v>188</v>
      </c>
      <c r="BM792" s="238" t="s">
        <v>1929</v>
      </c>
    </row>
    <row r="793" s="2" customFormat="1">
      <c r="A793" s="39"/>
      <c r="B793" s="40"/>
      <c r="C793" s="41"/>
      <c r="D793" s="240" t="s">
        <v>190</v>
      </c>
      <c r="E793" s="41"/>
      <c r="F793" s="241" t="s">
        <v>1928</v>
      </c>
      <c r="G793" s="41"/>
      <c r="H793" s="41"/>
      <c r="I793" s="242"/>
      <c r="J793" s="41"/>
      <c r="K793" s="41"/>
      <c r="L793" s="45"/>
      <c r="M793" s="243"/>
      <c r="N793" s="244"/>
      <c r="O793" s="92"/>
      <c r="P793" s="92"/>
      <c r="Q793" s="92"/>
      <c r="R793" s="92"/>
      <c r="S793" s="92"/>
      <c r="T793" s="93"/>
      <c r="U793" s="39"/>
      <c r="V793" s="39"/>
      <c r="W793" s="39"/>
      <c r="X793" s="39"/>
      <c r="Y793" s="39"/>
      <c r="Z793" s="39"/>
      <c r="AA793" s="39"/>
      <c r="AB793" s="39"/>
      <c r="AC793" s="39"/>
      <c r="AD793" s="39"/>
      <c r="AE793" s="39"/>
      <c r="AT793" s="18" t="s">
        <v>190</v>
      </c>
      <c r="AU793" s="18" t="s">
        <v>85</v>
      </c>
    </row>
    <row r="794" s="13" customFormat="1">
      <c r="A794" s="13"/>
      <c r="B794" s="262"/>
      <c r="C794" s="263"/>
      <c r="D794" s="240" t="s">
        <v>1205</v>
      </c>
      <c r="E794" s="264" t="s">
        <v>1</v>
      </c>
      <c r="F794" s="265" t="s">
        <v>1930</v>
      </c>
      <c r="G794" s="263"/>
      <c r="H794" s="266">
        <v>2.0710000000000002</v>
      </c>
      <c r="I794" s="267"/>
      <c r="J794" s="263"/>
      <c r="K794" s="263"/>
      <c r="L794" s="268"/>
      <c r="M794" s="269"/>
      <c r="N794" s="270"/>
      <c r="O794" s="270"/>
      <c r="P794" s="270"/>
      <c r="Q794" s="270"/>
      <c r="R794" s="270"/>
      <c r="S794" s="270"/>
      <c r="T794" s="271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T794" s="272" t="s">
        <v>1205</v>
      </c>
      <c r="AU794" s="272" t="s">
        <v>85</v>
      </c>
      <c r="AV794" s="13" t="s">
        <v>85</v>
      </c>
      <c r="AW794" s="13" t="s">
        <v>33</v>
      </c>
      <c r="AX794" s="13" t="s">
        <v>83</v>
      </c>
      <c r="AY794" s="272" t="s">
        <v>181</v>
      </c>
    </row>
    <row r="795" s="2" customFormat="1" ht="21.75" customHeight="1">
      <c r="A795" s="39"/>
      <c r="B795" s="40"/>
      <c r="C795" s="226" t="s">
        <v>1931</v>
      </c>
      <c r="D795" s="226" t="s">
        <v>182</v>
      </c>
      <c r="E795" s="227" t="s">
        <v>1932</v>
      </c>
      <c r="F795" s="228" t="s">
        <v>1933</v>
      </c>
      <c r="G795" s="229" t="s">
        <v>1209</v>
      </c>
      <c r="H795" s="230">
        <v>0.052999999999999998</v>
      </c>
      <c r="I795" s="231"/>
      <c r="J795" s="232">
        <f>ROUND(I795*H795,2)</f>
        <v>0</v>
      </c>
      <c r="K795" s="228" t="s">
        <v>1</v>
      </c>
      <c r="L795" s="233"/>
      <c r="M795" s="234" t="s">
        <v>1</v>
      </c>
      <c r="N795" s="235" t="s">
        <v>41</v>
      </c>
      <c r="O795" s="92"/>
      <c r="P795" s="236">
        <f>O795*H795</f>
        <v>0</v>
      </c>
      <c r="Q795" s="236">
        <v>0.55000000000000004</v>
      </c>
      <c r="R795" s="236">
        <f>Q795*H795</f>
        <v>0.029150000000000002</v>
      </c>
      <c r="S795" s="236">
        <v>0</v>
      </c>
      <c r="T795" s="237">
        <f>S795*H795</f>
        <v>0</v>
      </c>
      <c r="U795" s="39"/>
      <c r="V795" s="39"/>
      <c r="W795" s="39"/>
      <c r="X795" s="39"/>
      <c r="Y795" s="39"/>
      <c r="Z795" s="39"/>
      <c r="AA795" s="39"/>
      <c r="AB795" s="39"/>
      <c r="AC795" s="39"/>
      <c r="AD795" s="39"/>
      <c r="AE795" s="39"/>
      <c r="AR795" s="238" t="s">
        <v>187</v>
      </c>
      <c r="AT795" s="238" t="s">
        <v>182</v>
      </c>
      <c r="AU795" s="238" t="s">
        <v>85</v>
      </c>
      <c r="AY795" s="18" t="s">
        <v>181</v>
      </c>
      <c r="BE795" s="239">
        <f>IF(N795="základní",J795,0)</f>
        <v>0</v>
      </c>
      <c r="BF795" s="239">
        <f>IF(N795="snížená",J795,0)</f>
        <v>0</v>
      </c>
      <c r="BG795" s="239">
        <f>IF(N795="zákl. přenesená",J795,0)</f>
        <v>0</v>
      </c>
      <c r="BH795" s="239">
        <f>IF(N795="sníž. přenesená",J795,0)</f>
        <v>0</v>
      </c>
      <c r="BI795" s="239">
        <f>IF(N795="nulová",J795,0)</f>
        <v>0</v>
      </c>
      <c r="BJ795" s="18" t="s">
        <v>83</v>
      </c>
      <c r="BK795" s="239">
        <f>ROUND(I795*H795,2)</f>
        <v>0</v>
      </c>
      <c r="BL795" s="18" t="s">
        <v>188</v>
      </c>
      <c r="BM795" s="238" t="s">
        <v>1934</v>
      </c>
    </row>
    <row r="796" s="2" customFormat="1">
      <c r="A796" s="39"/>
      <c r="B796" s="40"/>
      <c r="C796" s="41"/>
      <c r="D796" s="240" t="s">
        <v>190</v>
      </c>
      <c r="E796" s="41"/>
      <c r="F796" s="241" t="s">
        <v>1933</v>
      </c>
      <c r="G796" s="41"/>
      <c r="H796" s="41"/>
      <c r="I796" s="242"/>
      <c r="J796" s="41"/>
      <c r="K796" s="41"/>
      <c r="L796" s="45"/>
      <c r="M796" s="243"/>
      <c r="N796" s="244"/>
      <c r="O796" s="92"/>
      <c r="P796" s="92"/>
      <c r="Q796" s="92"/>
      <c r="R796" s="92"/>
      <c r="S796" s="92"/>
      <c r="T796" s="93"/>
      <c r="U796" s="39"/>
      <c r="V796" s="39"/>
      <c r="W796" s="39"/>
      <c r="X796" s="39"/>
      <c r="Y796" s="39"/>
      <c r="Z796" s="39"/>
      <c r="AA796" s="39"/>
      <c r="AB796" s="39"/>
      <c r="AC796" s="39"/>
      <c r="AD796" s="39"/>
      <c r="AE796" s="39"/>
      <c r="AT796" s="18" t="s">
        <v>190</v>
      </c>
      <c r="AU796" s="18" t="s">
        <v>85</v>
      </c>
    </row>
    <row r="797" s="13" customFormat="1">
      <c r="A797" s="13"/>
      <c r="B797" s="262"/>
      <c r="C797" s="263"/>
      <c r="D797" s="240" t="s">
        <v>1205</v>
      </c>
      <c r="E797" s="264" t="s">
        <v>1</v>
      </c>
      <c r="F797" s="265" t="s">
        <v>1935</v>
      </c>
      <c r="G797" s="263"/>
      <c r="H797" s="266">
        <v>0.052999999999999998</v>
      </c>
      <c r="I797" s="267"/>
      <c r="J797" s="263"/>
      <c r="K797" s="263"/>
      <c r="L797" s="268"/>
      <c r="M797" s="269"/>
      <c r="N797" s="270"/>
      <c r="O797" s="270"/>
      <c r="P797" s="270"/>
      <c r="Q797" s="270"/>
      <c r="R797" s="270"/>
      <c r="S797" s="270"/>
      <c r="T797" s="271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T797" s="272" t="s">
        <v>1205</v>
      </c>
      <c r="AU797" s="272" t="s">
        <v>85</v>
      </c>
      <c r="AV797" s="13" t="s">
        <v>85</v>
      </c>
      <c r="AW797" s="13" t="s">
        <v>33</v>
      </c>
      <c r="AX797" s="13" t="s">
        <v>83</v>
      </c>
      <c r="AY797" s="272" t="s">
        <v>181</v>
      </c>
    </row>
    <row r="798" s="2" customFormat="1" ht="16.5" customHeight="1">
      <c r="A798" s="39"/>
      <c r="B798" s="40"/>
      <c r="C798" s="245" t="s">
        <v>1078</v>
      </c>
      <c r="D798" s="245" t="s">
        <v>191</v>
      </c>
      <c r="E798" s="246" t="s">
        <v>1936</v>
      </c>
      <c r="F798" s="247" t="s">
        <v>1937</v>
      </c>
      <c r="G798" s="248" t="s">
        <v>734</v>
      </c>
      <c r="H798" s="249">
        <v>300</v>
      </c>
      <c r="I798" s="250"/>
      <c r="J798" s="251">
        <f>ROUND(I798*H798,2)</f>
        <v>0</v>
      </c>
      <c r="K798" s="247" t="s">
        <v>1</v>
      </c>
      <c r="L798" s="45"/>
      <c r="M798" s="252" t="s">
        <v>1</v>
      </c>
      <c r="N798" s="253" t="s">
        <v>41</v>
      </c>
      <c r="O798" s="92"/>
      <c r="P798" s="236">
        <f>O798*H798</f>
        <v>0</v>
      </c>
      <c r="Q798" s="236">
        <v>0</v>
      </c>
      <c r="R798" s="236">
        <f>Q798*H798</f>
        <v>0</v>
      </c>
      <c r="S798" s="236">
        <v>0.014999999999999999</v>
      </c>
      <c r="T798" s="237">
        <f>S798*H798</f>
        <v>4.5</v>
      </c>
      <c r="U798" s="39"/>
      <c r="V798" s="39"/>
      <c r="W798" s="39"/>
      <c r="X798" s="39"/>
      <c r="Y798" s="39"/>
      <c r="Z798" s="39"/>
      <c r="AA798" s="39"/>
      <c r="AB798" s="39"/>
      <c r="AC798" s="39"/>
      <c r="AD798" s="39"/>
      <c r="AE798" s="39"/>
      <c r="AR798" s="238" t="s">
        <v>188</v>
      </c>
      <c r="AT798" s="238" t="s">
        <v>191</v>
      </c>
      <c r="AU798" s="238" t="s">
        <v>85</v>
      </c>
      <c r="AY798" s="18" t="s">
        <v>181</v>
      </c>
      <c r="BE798" s="239">
        <f>IF(N798="základní",J798,0)</f>
        <v>0</v>
      </c>
      <c r="BF798" s="239">
        <f>IF(N798="snížená",J798,0)</f>
        <v>0</v>
      </c>
      <c r="BG798" s="239">
        <f>IF(N798="zákl. přenesená",J798,0)</f>
        <v>0</v>
      </c>
      <c r="BH798" s="239">
        <f>IF(N798="sníž. přenesená",J798,0)</f>
        <v>0</v>
      </c>
      <c r="BI798" s="239">
        <f>IF(N798="nulová",J798,0)</f>
        <v>0</v>
      </c>
      <c r="BJ798" s="18" t="s">
        <v>83</v>
      </c>
      <c r="BK798" s="239">
        <f>ROUND(I798*H798,2)</f>
        <v>0</v>
      </c>
      <c r="BL798" s="18" t="s">
        <v>188</v>
      </c>
      <c r="BM798" s="238" t="s">
        <v>1938</v>
      </c>
    </row>
    <row r="799" s="2" customFormat="1">
      <c r="A799" s="39"/>
      <c r="B799" s="40"/>
      <c r="C799" s="41"/>
      <c r="D799" s="240" t="s">
        <v>190</v>
      </c>
      <c r="E799" s="41"/>
      <c r="F799" s="241" t="s">
        <v>1937</v>
      </c>
      <c r="G799" s="41"/>
      <c r="H799" s="41"/>
      <c r="I799" s="242"/>
      <c r="J799" s="41"/>
      <c r="K799" s="41"/>
      <c r="L799" s="45"/>
      <c r="M799" s="243"/>
      <c r="N799" s="244"/>
      <c r="O799" s="92"/>
      <c r="P799" s="92"/>
      <c r="Q799" s="92"/>
      <c r="R799" s="92"/>
      <c r="S799" s="92"/>
      <c r="T799" s="93"/>
      <c r="U799" s="39"/>
      <c r="V799" s="39"/>
      <c r="W799" s="39"/>
      <c r="X799" s="39"/>
      <c r="Y799" s="39"/>
      <c r="Z799" s="39"/>
      <c r="AA799" s="39"/>
      <c r="AB799" s="39"/>
      <c r="AC799" s="39"/>
      <c r="AD799" s="39"/>
      <c r="AE799" s="39"/>
      <c r="AT799" s="18" t="s">
        <v>190</v>
      </c>
      <c r="AU799" s="18" t="s">
        <v>85</v>
      </c>
    </row>
    <row r="800" s="2" customFormat="1" ht="33" customHeight="1">
      <c r="A800" s="39"/>
      <c r="B800" s="40"/>
      <c r="C800" s="245" t="s">
        <v>1939</v>
      </c>
      <c r="D800" s="245" t="s">
        <v>191</v>
      </c>
      <c r="E800" s="246" t="s">
        <v>1940</v>
      </c>
      <c r="F800" s="247" t="s">
        <v>1941</v>
      </c>
      <c r="G800" s="248" t="s">
        <v>734</v>
      </c>
      <c r="H800" s="249">
        <v>300</v>
      </c>
      <c r="I800" s="250"/>
      <c r="J800" s="251">
        <f>ROUND(I800*H800,2)</f>
        <v>0</v>
      </c>
      <c r="K800" s="247" t="s">
        <v>1</v>
      </c>
      <c r="L800" s="45"/>
      <c r="M800" s="252" t="s">
        <v>1</v>
      </c>
      <c r="N800" s="253" t="s">
        <v>41</v>
      </c>
      <c r="O800" s="92"/>
      <c r="P800" s="236">
        <f>O800*H800</f>
        <v>0</v>
      </c>
      <c r="Q800" s="236">
        <v>0</v>
      </c>
      <c r="R800" s="236">
        <f>Q800*H800</f>
        <v>0</v>
      </c>
      <c r="S800" s="236">
        <v>0</v>
      </c>
      <c r="T800" s="237">
        <f>S800*H800</f>
        <v>0</v>
      </c>
      <c r="U800" s="39"/>
      <c r="V800" s="39"/>
      <c r="W800" s="39"/>
      <c r="X800" s="39"/>
      <c r="Y800" s="39"/>
      <c r="Z800" s="39"/>
      <c r="AA800" s="39"/>
      <c r="AB800" s="39"/>
      <c r="AC800" s="39"/>
      <c r="AD800" s="39"/>
      <c r="AE800" s="39"/>
      <c r="AR800" s="238" t="s">
        <v>188</v>
      </c>
      <c r="AT800" s="238" t="s">
        <v>191</v>
      </c>
      <c r="AU800" s="238" t="s">
        <v>85</v>
      </c>
      <c r="AY800" s="18" t="s">
        <v>181</v>
      </c>
      <c r="BE800" s="239">
        <f>IF(N800="základní",J800,0)</f>
        <v>0</v>
      </c>
      <c r="BF800" s="239">
        <f>IF(N800="snížená",J800,0)</f>
        <v>0</v>
      </c>
      <c r="BG800" s="239">
        <f>IF(N800="zákl. přenesená",J800,0)</f>
        <v>0</v>
      </c>
      <c r="BH800" s="239">
        <f>IF(N800="sníž. přenesená",J800,0)</f>
        <v>0</v>
      </c>
      <c r="BI800" s="239">
        <f>IF(N800="nulová",J800,0)</f>
        <v>0</v>
      </c>
      <c r="BJ800" s="18" t="s">
        <v>83</v>
      </c>
      <c r="BK800" s="239">
        <f>ROUND(I800*H800,2)</f>
        <v>0</v>
      </c>
      <c r="BL800" s="18" t="s">
        <v>188</v>
      </c>
      <c r="BM800" s="238" t="s">
        <v>1942</v>
      </c>
    </row>
    <row r="801" s="2" customFormat="1">
      <c r="A801" s="39"/>
      <c r="B801" s="40"/>
      <c r="C801" s="41"/>
      <c r="D801" s="240" t="s">
        <v>190</v>
      </c>
      <c r="E801" s="41"/>
      <c r="F801" s="241" t="s">
        <v>1941</v>
      </c>
      <c r="G801" s="41"/>
      <c r="H801" s="41"/>
      <c r="I801" s="242"/>
      <c r="J801" s="41"/>
      <c r="K801" s="41"/>
      <c r="L801" s="45"/>
      <c r="M801" s="243"/>
      <c r="N801" s="244"/>
      <c r="O801" s="92"/>
      <c r="P801" s="92"/>
      <c r="Q801" s="92"/>
      <c r="R801" s="92"/>
      <c r="S801" s="92"/>
      <c r="T801" s="93"/>
      <c r="U801" s="39"/>
      <c r="V801" s="39"/>
      <c r="W801" s="39"/>
      <c r="X801" s="39"/>
      <c r="Y801" s="39"/>
      <c r="Z801" s="39"/>
      <c r="AA801" s="39"/>
      <c r="AB801" s="39"/>
      <c r="AC801" s="39"/>
      <c r="AD801" s="39"/>
      <c r="AE801" s="39"/>
      <c r="AT801" s="18" t="s">
        <v>190</v>
      </c>
      <c r="AU801" s="18" t="s">
        <v>85</v>
      </c>
    </row>
    <row r="802" s="2" customFormat="1" ht="24.15" customHeight="1">
      <c r="A802" s="39"/>
      <c r="B802" s="40"/>
      <c r="C802" s="226" t="s">
        <v>1082</v>
      </c>
      <c r="D802" s="226" t="s">
        <v>182</v>
      </c>
      <c r="E802" s="227" t="s">
        <v>1943</v>
      </c>
      <c r="F802" s="228" t="s">
        <v>1944</v>
      </c>
      <c r="G802" s="229" t="s">
        <v>1209</v>
      </c>
      <c r="H802" s="230">
        <v>0.71999999999999997</v>
      </c>
      <c r="I802" s="231"/>
      <c r="J802" s="232">
        <f>ROUND(I802*H802,2)</f>
        <v>0</v>
      </c>
      <c r="K802" s="228" t="s">
        <v>1</v>
      </c>
      <c r="L802" s="233"/>
      <c r="M802" s="234" t="s">
        <v>1</v>
      </c>
      <c r="N802" s="235" t="s">
        <v>41</v>
      </c>
      <c r="O802" s="92"/>
      <c r="P802" s="236">
        <f>O802*H802</f>
        <v>0</v>
      </c>
      <c r="Q802" s="236">
        <v>0.55000000000000004</v>
      </c>
      <c r="R802" s="236">
        <f>Q802*H802</f>
        <v>0.39600000000000002</v>
      </c>
      <c r="S802" s="236">
        <v>0</v>
      </c>
      <c r="T802" s="237">
        <f>S802*H802</f>
        <v>0</v>
      </c>
      <c r="U802" s="39"/>
      <c r="V802" s="39"/>
      <c r="W802" s="39"/>
      <c r="X802" s="39"/>
      <c r="Y802" s="39"/>
      <c r="Z802" s="39"/>
      <c r="AA802" s="39"/>
      <c r="AB802" s="39"/>
      <c r="AC802" s="39"/>
      <c r="AD802" s="39"/>
      <c r="AE802" s="39"/>
      <c r="AR802" s="238" t="s">
        <v>187</v>
      </c>
      <c r="AT802" s="238" t="s">
        <v>182</v>
      </c>
      <c r="AU802" s="238" t="s">
        <v>85</v>
      </c>
      <c r="AY802" s="18" t="s">
        <v>181</v>
      </c>
      <c r="BE802" s="239">
        <f>IF(N802="základní",J802,0)</f>
        <v>0</v>
      </c>
      <c r="BF802" s="239">
        <f>IF(N802="snížená",J802,0)</f>
        <v>0</v>
      </c>
      <c r="BG802" s="239">
        <f>IF(N802="zákl. přenesená",J802,0)</f>
        <v>0</v>
      </c>
      <c r="BH802" s="239">
        <f>IF(N802="sníž. přenesená",J802,0)</f>
        <v>0</v>
      </c>
      <c r="BI802" s="239">
        <f>IF(N802="nulová",J802,0)</f>
        <v>0</v>
      </c>
      <c r="BJ802" s="18" t="s">
        <v>83</v>
      </c>
      <c r="BK802" s="239">
        <f>ROUND(I802*H802,2)</f>
        <v>0</v>
      </c>
      <c r="BL802" s="18" t="s">
        <v>188</v>
      </c>
      <c r="BM802" s="238" t="s">
        <v>1945</v>
      </c>
    </row>
    <row r="803" s="2" customFormat="1">
      <c r="A803" s="39"/>
      <c r="B803" s="40"/>
      <c r="C803" s="41"/>
      <c r="D803" s="240" t="s">
        <v>190</v>
      </c>
      <c r="E803" s="41"/>
      <c r="F803" s="241" t="s">
        <v>1944</v>
      </c>
      <c r="G803" s="41"/>
      <c r="H803" s="41"/>
      <c r="I803" s="242"/>
      <c r="J803" s="41"/>
      <c r="K803" s="41"/>
      <c r="L803" s="45"/>
      <c r="M803" s="243"/>
      <c r="N803" s="244"/>
      <c r="O803" s="92"/>
      <c r="P803" s="92"/>
      <c r="Q803" s="92"/>
      <c r="R803" s="92"/>
      <c r="S803" s="92"/>
      <c r="T803" s="93"/>
      <c r="U803" s="39"/>
      <c r="V803" s="39"/>
      <c r="W803" s="39"/>
      <c r="X803" s="39"/>
      <c r="Y803" s="39"/>
      <c r="Z803" s="39"/>
      <c r="AA803" s="39"/>
      <c r="AB803" s="39"/>
      <c r="AC803" s="39"/>
      <c r="AD803" s="39"/>
      <c r="AE803" s="39"/>
      <c r="AT803" s="18" t="s">
        <v>190</v>
      </c>
      <c r="AU803" s="18" t="s">
        <v>85</v>
      </c>
    </row>
    <row r="804" s="13" customFormat="1">
      <c r="A804" s="13"/>
      <c r="B804" s="262"/>
      <c r="C804" s="263"/>
      <c r="D804" s="240" t="s">
        <v>1205</v>
      </c>
      <c r="E804" s="264" t="s">
        <v>1</v>
      </c>
      <c r="F804" s="265" t="s">
        <v>1946</v>
      </c>
      <c r="G804" s="263"/>
      <c r="H804" s="266">
        <v>0.71999999999999997</v>
      </c>
      <c r="I804" s="267"/>
      <c r="J804" s="263"/>
      <c r="K804" s="263"/>
      <c r="L804" s="268"/>
      <c r="M804" s="269"/>
      <c r="N804" s="270"/>
      <c r="O804" s="270"/>
      <c r="P804" s="270"/>
      <c r="Q804" s="270"/>
      <c r="R804" s="270"/>
      <c r="S804" s="270"/>
      <c r="T804" s="271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T804" s="272" t="s">
        <v>1205</v>
      </c>
      <c r="AU804" s="272" t="s">
        <v>85</v>
      </c>
      <c r="AV804" s="13" t="s">
        <v>85</v>
      </c>
      <c r="AW804" s="13" t="s">
        <v>33</v>
      </c>
      <c r="AX804" s="13" t="s">
        <v>83</v>
      </c>
      <c r="AY804" s="272" t="s">
        <v>181</v>
      </c>
    </row>
    <row r="805" s="2" customFormat="1" ht="33" customHeight="1">
      <c r="A805" s="39"/>
      <c r="B805" s="40"/>
      <c r="C805" s="245" t="s">
        <v>1947</v>
      </c>
      <c r="D805" s="245" t="s">
        <v>191</v>
      </c>
      <c r="E805" s="246" t="s">
        <v>1948</v>
      </c>
      <c r="F805" s="247" t="s">
        <v>1949</v>
      </c>
      <c r="G805" s="248" t="s">
        <v>217</v>
      </c>
      <c r="H805" s="249">
        <v>420</v>
      </c>
      <c r="I805" s="250"/>
      <c r="J805" s="251">
        <f>ROUND(I805*H805,2)</f>
        <v>0</v>
      </c>
      <c r="K805" s="247" t="s">
        <v>1</v>
      </c>
      <c r="L805" s="45"/>
      <c r="M805" s="252" t="s">
        <v>1</v>
      </c>
      <c r="N805" s="253" t="s">
        <v>41</v>
      </c>
      <c r="O805" s="92"/>
      <c r="P805" s="236">
        <f>O805*H805</f>
        <v>0</v>
      </c>
      <c r="Q805" s="236">
        <v>0.00011</v>
      </c>
      <c r="R805" s="236">
        <f>Q805*H805</f>
        <v>0.046200000000000005</v>
      </c>
      <c r="S805" s="236">
        <v>0</v>
      </c>
      <c r="T805" s="237">
        <f>S805*H805</f>
        <v>0</v>
      </c>
      <c r="U805" s="39"/>
      <c r="V805" s="39"/>
      <c r="W805" s="39"/>
      <c r="X805" s="39"/>
      <c r="Y805" s="39"/>
      <c r="Z805" s="39"/>
      <c r="AA805" s="39"/>
      <c r="AB805" s="39"/>
      <c r="AC805" s="39"/>
      <c r="AD805" s="39"/>
      <c r="AE805" s="39"/>
      <c r="AR805" s="238" t="s">
        <v>188</v>
      </c>
      <c r="AT805" s="238" t="s">
        <v>191</v>
      </c>
      <c r="AU805" s="238" t="s">
        <v>85</v>
      </c>
      <c r="AY805" s="18" t="s">
        <v>181</v>
      </c>
      <c r="BE805" s="239">
        <f>IF(N805="základní",J805,0)</f>
        <v>0</v>
      </c>
      <c r="BF805" s="239">
        <f>IF(N805="snížená",J805,0)</f>
        <v>0</v>
      </c>
      <c r="BG805" s="239">
        <f>IF(N805="zákl. přenesená",J805,0)</f>
        <v>0</v>
      </c>
      <c r="BH805" s="239">
        <f>IF(N805="sníž. přenesená",J805,0)</f>
        <v>0</v>
      </c>
      <c r="BI805" s="239">
        <f>IF(N805="nulová",J805,0)</f>
        <v>0</v>
      </c>
      <c r="BJ805" s="18" t="s">
        <v>83</v>
      </c>
      <c r="BK805" s="239">
        <f>ROUND(I805*H805,2)</f>
        <v>0</v>
      </c>
      <c r="BL805" s="18" t="s">
        <v>188</v>
      </c>
      <c r="BM805" s="238" t="s">
        <v>1950</v>
      </c>
    </row>
    <row r="806" s="2" customFormat="1">
      <c r="A806" s="39"/>
      <c r="B806" s="40"/>
      <c r="C806" s="41"/>
      <c r="D806" s="240" t="s">
        <v>190</v>
      </c>
      <c r="E806" s="41"/>
      <c r="F806" s="241" t="s">
        <v>1949</v>
      </c>
      <c r="G806" s="41"/>
      <c r="H806" s="41"/>
      <c r="I806" s="242"/>
      <c r="J806" s="41"/>
      <c r="K806" s="41"/>
      <c r="L806" s="45"/>
      <c r="M806" s="243"/>
      <c r="N806" s="244"/>
      <c r="O806" s="92"/>
      <c r="P806" s="92"/>
      <c r="Q806" s="92"/>
      <c r="R806" s="92"/>
      <c r="S806" s="92"/>
      <c r="T806" s="93"/>
      <c r="U806" s="39"/>
      <c r="V806" s="39"/>
      <c r="W806" s="39"/>
      <c r="X806" s="39"/>
      <c r="Y806" s="39"/>
      <c r="Z806" s="39"/>
      <c r="AA806" s="39"/>
      <c r="AB806" s="39"/>
      <c r="AC806" s="39"/>
      <c r="AD806" s="39"/>
      <c r="AE806" s="39"/>
      <c r="AT806" s="18" t="s">
        <v>190</v>
      </c>
      <c r="AU806" s="18" t="s">
        <v>85</v>
      </c>
    </row>
    <row r="807" s="2" customFormat="1" ht="24.15" customHeight="1">
      <c r="A807" s="39"/>
      <c r="B807" s="40"/>
      <c r="C807" s="226" t="s">
        <v>1086</v>
      </c>
      <c r="D807" s="226" t="s">
        <v>182</v>
      </c>
      <c r="E807" s="227" t="s">
        <v>1943</v>
      </c>
      <c r="F807" s="228" t="s">
        <v>1944</v>
      </c>
      <c r="G807" s="229" t="s">
        <v>1209</v>
      </c>
      <c r="H807" s="230">
        <v>1.008</v>
      </c>
      <c r="I807" s="231"/>
      <c r="J807" s="232">
        <f>ROUND(I807*H807,2)</f>
        <v>0</v>
      </c>
      <c r="K807" s="228" t="s">
        <v>1</v>
      </c>
      <c r="L807" s="233"/>
      <c r="M807" s="234" t="s">
        <v>1</v>
      </c>
      <c r="N807" s="235" t="s">
        <v>41</v>
      </c>
      <c r="O807" s="92"/>
      <c r="P807" s="236">
        <f>O807*H807</f>
        <v>0</v>
      </c>
      <c r="Q807" s="236">
        <v>0.55000000000000004</v>
      </c>
      <c r="R807" s="236">
        <f>Q807*H807</f>
        <v>0.5544</v>
      </c>
      <c r="S807" s="236">
        <v>0</v>
      </c>
      <c r="T807" s="237">
        <f>S807*H807</f>
        <v>0</v>
      </c>
      <c r="U807" s="39"/>
      <c r="V807" s="39"/>
      <c r="W807" s="39"/>
      <c r="X807" s="39"/>
      <c r="Y807" s="39"/>
      <c r="Z807" s="39"/>
      <c r="AA807" s="39"/>
      <c r="AB807" s="39"/>
      <c r="AC807" s="39"/>
      <c r="AD807" s="39"/>
      <c r="AE807" s="39"/>
      <c r="AR807" s="238" t="s">
        <v>187</v>
      </c>
      <c r="AT807" s="238" t="s">
        <v>182</v>
      </c>
      <c r="AU807" s="238" t="s">
        <v>85</v>
      </c>
      <c r="AY807" s="18" t="s">
        <v>181</v>
      </c>
      <c r="BE807" s="239">
        <f>IF(N807="základní",J807,0)</f>
        <v>0</v>
      </c>
      <c r="BF807" s="239">
        <f>IF(N807="snížená",J807,0)</f>
        <v>0</v>
      </c>
      <c r="BG807" s="239">
        <f>IF(N807="zákl. přenesená",J807,0)</f>
        <v>0</v>
      </c>
      <c r="BH807" s="239">
        <f>IF(N807="sníž. přenesená",J807,0)</f>
        <v>0</v>
      </c>
      <c r="BI807" s="239">
        <f>IF(N807="nulová",J807,0)</f>
        <v>0</v>
      </c>
      <c r="BJ807" s="18" t="s">
        <v>83</v>
      </c>
      <c r="BK807" s="239">
        <f>ROUND(I807*H807,2)</f>
        <v>0</v>
      </c>
      <c r="BL807" s="18" t="s">
        <v>188</v>
      </c>
      <c r="BM807" s="238" t="s">
        <v>1951</v>
      </c>
    </row>
    <row r="808" s="2" customFormat="1">
      <c r="A808" s="39"/>
      <c r="B808" s="40"/>
      <c r="C808" s="41"/>
      <c r="D808" s="240" t="s">
        <v>190</v>
      </c>
      <c r="E808" s="41"/>
      <c r="F808" s="241" t="s">
        <v>1944</v>
      </c>
      <c r="G808" s="41"/>
      <c r="H808" s="41"/>
      <c r="I808" s="242"/>
      <c r="J808" s="41"/>
      <c r="K808" s="41"/>
      <c r="L808" s="45"/>
      <c r="M808" s="243"/>
      <c r="N808" s="244"/>
      <c r="O808" s="92"/>
      <c r="P808" s="92"/>
      <c r="Q808" s="92"/>
      <c r="R808" s="92"/>
      <c r="S808" s="92"/>
      <c r="T808" s="93"/>
      <c r="U808" s="39"/>
      <c r="V808" s="39"/>
      <c r="W808" s="39"/>
      <c r="X808" s="39"/>
      <c r="Y808" s="39"/>
      <c r="Z808" s="39"/>
      <c r="AA808" s="39"/>
      <c r="AB808" s="39"/>
      <c r="AC808" s="39"/>
      <c r="AD808" s="39"/>
      <c r="AE808" s="39"/>
      <c r="AT808" s="18" t="s">
        <v>190</v>
      </c>
      <c r="AU808" s="18" t="s">
        <v>85</v>
      </c>
    </row>
    <row r="809" s="13" customFormat="1">
      <c r="A809" s="13"/>
      <c r="B809" s="262"/>
      <c r="C809" s="263"/>
      <c r="D809" s="240" t="s">
        <v>1205</v>
      </c>
      <c r="E809" s="264" t="s">
        <v>1</v>
      </c>
      <c r="F809" s="265" t="s">
        <v>1952</v>
      </c>
      <c r="G809" s="263"/>
      <c r="H809" s="266">
        <v>1.008</v>
      </c>
      <c r="I809" s="267"/>
      <c r="J809" s="263"/>
      <c r="K809" s="263"/>
      <c r="L809" s="268"/>
      <c r="M809" s="269"/>
      <c r="N809" s="270"/>
      <c r="O809" s="270"/>
      <c r="P809" s="270"/>
      <c r="Q809" s="270"/>
      <c r="R809" s="270"/>
      <c r="S809" s="270"/>
      <c r="T809" s="271"/>
      <c r="U809" s="13"/>
      <c r="V809" s="13"/>
      <c r="W809" s="13"/>
      <c r="X809" s="13"/>
      <c r="Y809" s="13"/>
      <c r="Z809" s="13"/>
      <c r="AA809" s="13"/>
      <c r="AB809" s="13"/>
      <c r="AC809" s="13"/>
      <c r="AD809" s="13"/>
      <c r="AE809" s="13"/>
      <c r="AT809" s="272" t="s">
        <v>1205</v>
      </c>
      <c r="AU809" s="272" t="s">
        <v>85</v>
      </c>
      <c r="AV809" s="13" t="s">
        <v>85</v>
      </c>
      <c r="AW809" s="13" t="s">
        <v>33</v>
      </c>
      <c r="AX809" s="13" t="s">
        <v>83</v>
      </c>
      <c r="AY809" s="272" t="s">
        <v>181</v>
      </c>
    </row>
    <row r="810" s="2" customFormat="1" ht="24.15" customHeight="1">
      <c r="A810" s="39"/>
      <c r="B810" s="40"/>
      <c r="C810" s="245" t="s">
        <v>1953</v>
      </c>
      <c r="D810" s="245" t="s">
        <v>191</v>
      </c>
      <c r="E810" s="246" t="s">
        <v>1954</v>
      </c>
      <c r="F810" s="247" t="s">
        <v>1955</v>
      </c>
      <c r="G810" s="248" t="s">
        <v>734</v>
      </c>
      <c r="H810" s="249">
        <v>4</v>
      </c>
      <c r="I810" s="250"/>
      <c r="J810" s="251">
        <f>ROUND(I810*H810,2)</f>
        <v>0</v>
      </c>
      <c r="K810" s="247" t="s">
        <v>1</v>
      </c>
      <c r="L810" s="45"/>
      <c r="M810" s="252" t="s">
        <v>1</v>
      </c>
      <c r="N810" s="253" t="s">
        <v>41</v>
      </c>
      <c r="O810" s="92"/>
      <c r="P810" s="236">
        <f>O810*H810</f>
        <v>0</v>
      </c>
      <c r="Q810" s="236">
        <v>0.01396</v>
      </c>
      <c r="R810" s="236">
        <f>Q810*H810</f>
        <v>0.055840000000000001</v>
      </c>
      <c r="S810" s="236">
        <v>0</v>
      </c>
      <c r="T810" s="237">
        <f>S810*H810</f>
        <v>0</v>
      </c>
      <c r="U810" s="39"/>
      <c r="V810" s="39"/>
      <c r="W810" s="39"/>
      <c r="X810" s="39"/>
      <c r="Y810" s="39"/>
      <c r="Z810" s="39"/>
      <c r="AA810" s="39"/>
      <c r="AB810" s="39"/>
      <c r="AC810" s="39"/>
      <c r="AD810" s="39"/>
      <c r="AE810" s="39"/>
      <c r="AR810" s="238" t="s">
        <v>188</v>
      </c>
      <c r="AT810" s="238" t="s">
        <v>191</v>
      </c>
      <c r="AU810" s="238" t="s">
        <v>85</v>
      </c>
      <c r="AY810" s="18" t="s">
        <v>181</v>
      </c>
      <c r="BE810" s="239">
        <f>IF(N810="základní",J810,0)</f>
        <v>0</v>
      </c>
      <c r="BF810" s="239">
        <f>IF(N810="snížená",J810,0)</f>
        <v>0</v>
      </c>
      <c r="BG810" s="239">
        <f>IF(N810="zákl. přenesená",J810,0)</f>
        <v>0</v>
      </c>
      <c r="BH810" s="239">
        <f>IF(N810="sníž. přenesená",J810,0)</f>
        <v>0</v>
      </c>
      <c r="BI810" s="239">
        <f>IF(N810="nulová",J810,0)</f>
        <v>0</v>
      </c>
      <c r="BJ810" s="18" t="s">
        <v>83</v>
      </c>
      <c r="BK810" s="239">
        <f>ROUND(I810*H810,2)</f>
        <v>0</v>
      </c>
      <c r="BL810" s="18" t="s">
        <v>188</v>
      </c>
      <c r="BM810" s="238" t="s">
        <v>1956</v>
      </c>
    </row>
    <row r="811" s="2" customFormat="1">
      <c r="A811" s="39"/>
      <c r="B811" s="40"/>
      <c r="C811" s="41"/>
      <c r="D811" s="240" t="s">
        <v>190</v>
      </c>
      <c r="E811" s="41"/>
      <c r="F811" s="241" t="s">
        <v>1955</v>
      </c>
      <c r="G811" s="41"/>
      <c r="H811" s="41"/>
      <c r="I811" s="242"/>
      <c r="J811" s="41"/>
      <c r="K811" s="41"/>
      <c r="L811" s="45"/>
      <c r="M811" s="243"/>
      <c r="N811" s="244"/>
      <c r="O811" s="92"/>
      <c r="P811" s="92"/>
      <c r="Q811" s="92"/>
      <c r="R811" s="92"/>
      <c r="S811" s="92"/>
      <c r="T811" s="93"/>
      <c r="U811" s="39"/>
      <c r="V811" s="39"/>
      <c r="W811" s="39"/>
      <c r="X811" s="39"/>
      <c r="Y811" s="39"/>
      <c r="Z811" s="39"/>
      <c r="AA811" s="39"/>
      <c r="AB811" s="39"/>
      <c r="AC811" s="39"/>
      <c r="AD811" s="39"/>
      <c r="AE811" s="39"/>
      <c r="AT811" s="18" t="s">
        <v>190</v>
      </c>
      <c r="AU811" s="18" t="s">
        <v>85</v>
      </c>
    </row>
    <row r="812" s="13" customFormat="1">
      <c r="A812" s="13"/>
      <c r="B812" s="262"/>
      <c r="C812" s="263"/>
      <c r="D812" s="240" t="s">
        <v>1205</v>
      </c>
      <c r="E812" s="264" t="s">
        <v>1</v>
      </c>
      <c r="F812" s="265" t="s">
        <v>1957</v>
      </c>
      <c r="G812" s="263"/>
      <c r="H812" s="266">
        <v>4</v>
      </c>
      <c r="I812" s="267"/>
      <c r="J812" s="263"/>
      <c r="K812" s="263"/>
      <c r="L812" s="268"/>
      <c r="M812" s="269"/>
      <c r="N812" s="270"/>
      <c r="O812" s="270"/>
      <c r="P812" s="270"/>
      <c r="Q812" s="270"/>
      <c r="R812" s="270"/>
      <c r="S812" s="270"/>
      <c r="T812" s="271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T812" s="272" t="s">
        <v>1205</v>
      </c>
      <c r="AU812" s="272" t="s">
        <v>85</v>
      </c>
      <c r="AV812" s="13" t="s">
        <v>85</v>
      </c>
      <c r="AW812" s="13" t="s">
        <v>33</v>
      </c>
      <c r="AX812" s="13" t="s">
        <v>83</v>
      </c>
      <c r="AY812" s="272" t="s">
        <v>181</v>
      </c>
    </row>
    <row r="813" s="2" customFormat="1" ht="24.15" customHeight="1">
      <c r="A813" s="39"/>
      <c r="B813" s="40"/>
      <c r="C813" s="245" t="s">
        <v>1090</v>
      </c>
      <c r="D813" s="245" t="s">
        <v>191</v>
      </c>
      <c r="E813" s="246" t="s">
        <v>1958</v>
      </c>
      <c r="F813" s="247" t="s">
        <v>1959</v>
      </c>
      <c r="G813" s="248" t="s">
        <v>1209</v>
      </c>
      <c r="H813" s="249">
        <v>4.8419999999999996</v>
      </c>
      <c r="I813" s="250"/>
      <c r="J813" s="251">
        <f>ROUND(I813*H813,2)</f>
        <v>0</v>
      </c>
      <c r="K813" s="247" t="s">
        <v>1</v>
      </c>
      <c r="L813" s="45"/>
      <c r="M813" s="252" t="s">
        <v>1</v>
      </c>
      <c r="N813" s="253" t="s">
        <v>41</v>
      </c>
      <c r="O813" s="92"/>
      <c r="P813" s="236">
        <f>O813*H813</f>
        <v>0</v>
      </c>
      <c r="Q813" s="236">
        <v>0.023300000000000001</v>
      </c>
      <c r="R813" s="236">
        <f>Q813*H813</f>
        <v>0.11281859999999999</v>
      </c>
      <c r="S813" s="236">
        <v>0</v>
      </c>
      <c r="T813" s="237">
        <f>S813*H813</f>
        <v>0</v>
      </c>
      <c r="U813" s="39"/>
      <c r="V813" s="39"/>
      <c r="W813" s="39"/>
      <c r="X813" s="39"/>
      <c r="Y813" s="39"/>
      <c r="Z813" s="39"/>
      <c r="AA813" s="39"/>
      <c r="AB813" s="39"/>
      <c r="AC813" s="39"/>
      <c r="AD813" s="39"/>
      <c r="AE813" s="39"/>
      <c r="AR813" s="238" t="s">
        <v>188</v>
      </c>
      <c r="AT813" s="238" t="s">
        <v>191</v>
      </c>
      <c r="AU813" s="238" t="s">
        <v>85</v>
      </c>
      <c r="AY813" s="18" t="s">
        <v>181</v>
      </c>
      <c r="BE813" s="239">
        <f>IF(N813="základní",J813,0)</f>
        <v>0</v>
      </c>
      <c r="BF813" s="239">
        <f>IF(N813="snížená",J813,0)</f>
        <v>0</v>
      </c>
      <c r="BG813" s="239">
        <f>IF(N813="zákl. přenesená",J813,0)</f>
        <v>0</v>
      </c>
      <c r="BH813" s="239">
        <f>IF(N813="sníž. přenesená",J813,0)</f>
        <v>0</v>
      </c>
      <c r="BI813" s="239">
        <f>IF(N813="nulová",J813,0)</f>
        <v>0</v>
      </c>
      <c r="BJ813" s="18" t="s">
        <v>83</v>
      </c>
      <c r="BK813" s="239">
        <f>ROUND(I813*H813,2)</f>
        <v>0</v>
      </c>
      <c r="BL813" s="18" t="s">
        <v>188</v>
      </c>
      <c r="BM813" s="238" t="s">
        <v>1960</v>
      </c>
    </row>
    <row r="814" s="2" customFormat="1">
      <c r="A814" s="39"/>
      <c r="B814" s="40"/>
      <c r="C814" s="41"/>
      <c r="D814" s="240" t="s">
        <v>190</v>
      </c>
      <c r="E814" s="41"/>
      <c r="F814" s="241" t="s">
        <v>1959</v>
      </c>
      <c r="G814" s="41"/>
      <c r="H814" s="41"/>
      <c r="I814" s="242"/>
      <c r="J814" s="41"/>
      <c r="K814" s="41"/>
      <c r="L814" s="45"/>
      <c r="M814" s="243"/>
      <c r="N814" s="244"/>
      <c r="O814" s="92"/>
      <c r="P814" s="92"/>
      <c r="Q814" s="92"/>
      <c r="R814" s="92"/>
      <c r="S814" s="92"/>
      <c r="T814" s="93"/>
      <c r="U814" s="39"/>
      <c r="V814" s="39"/>
      <c r="W814" s="39"/>
      <c r="X814" s="39"/>
      <c r="Y814" s="39"/>
      <c r="Z814" s="39"/>
      <c r="AA814" s="39"/>
      <c r="AB814" s="39"/>
      <c r="AC814" s="39"/>
      <c r="AD814" s="39"/>
      <c r="AE814" s="39"/>
      <c r="AT814" s="18" t="s">
        <v>190</v>
      </c>
      <c r="AU814" s="18" t="s">
        <v>85</v>
      </c>
    </row>
    <row r="815" s="13" customFormat="1">
      <c r="A815" s="13"/>
      <c r="B815" s="262"/>
      <c r="C815" s="263"/>
      <c r="D815" s="240" t="s">
        <v>1205</v>
      </c>
      <c r="E815" s="264" t="s">
        <v>1</v>
      </c>
      <c r="F815" s="265" t="s">
        <v>1961</v>
      </c>
      <c r="G815" s="263"/>
      <c r="H815" s="266">
        <v>4.8419999999999996</v>
      </c>
      <c r="I815" s="267"/>
      <c r="J815" s="263"/>
      <c r="K815" s="263"/>
      <c r="L815" s="268"/>
      <c r="M815" s="269"/>
      <c r="N815" s="270"/>
      <c r="O815" s="270"/>
      <c r="P815" s="270"/>
      <c r="Q815" s="270"/>
      <c r="R815" s="270"/>
      <c r="S815" s="270"/>
      <c r="T815" s="271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T815" s="272" t="s">
        <v>1205</v>
      </c>
      <c r="AU815" s="272" t="s">
        <v>85</v>
      </c>
      <c r="AV815" s="13" t="s">
        <v>85</v>
      </c>
      <c r="AW815" s="13" t="s">
        <v>33</v>
      </c>
      <c r="AX815" s="13" t="s">
        <v>83</v>
      </c>
      <c r="AY815" s="272" t="s">
        <v>181</v>
      </c>
    </row>
    <row r="816" s="2" customFormat="1" ht="37.8" customHeight="1">
      <c r="A816" s="39"/>
      <c r="B816" s="40"/>
      <c r="C816" s="245" t="s">
        <v>1962</v>
      </c>
      <c r="D816" s="245" t="s">
        <v>191</v>
      </c>
      <c r="E816" s="246" t="s">
        <v>1963</v>
      </c>
      <c r="F816" s="247" t="s">
        <v>1964</v>
      </c>
      <c r="G816" s="248" t="s">
        <v>734</v>
      </c>
      <c r="H816" s="249">
        <v>17</v>
      </c>
      <c r="I816" s="250"/>
      <c r="J816" s="251">
        <f>ROUND(I816*H816,2)</f>
        <v>0</v>
      </c>
      <c r="K816" s="247" t="s">
        <v>1</v>
      </c>
      <c r="L816" s="45"/>
      <c r="M816" s="252" t="s">
        <v>1</v>
      </c>
      <c r="N816" s="253" t="s">
        <v>41</v>
      </c>
      <c r="O816" s="92"/>
      <c r="P816" s="236">
        <f>O816*H816</f>
        <v>0</v>
      </c>
      <c r="Q816" s="236">
        <v>0</v>
      </c>
      <c r="R816" s="236">
        <f>Q816*H816</f>
        <v>0</v>
      </c>
      <c r="S816" s="236">
        <v>0</v>
      </c>
      <c r="T816" s="237">
        <f>S816*H816</f>
        <v>0</v>
      </c>
      <c r="U816" s="39"/>
      <c r="V816" s="39"/>
      <c r="W816" s="39"/>
      <c r="X816" s="39"/>
      <c r="Y816" s="39"/>
      <c r="Z816" s="39"/>
      <c r="AA816" s="39"/>
      <c r="AB816" s="39"/>
      <c r="AC816" s="39"/>
      <c r="AD816" s="39"/>
      <c r="AE816" s="39"/>
      <c r="AR816" s="238" t="s">
        <v>188</v>
      </c>
      <c r="AT816" s="238" t="s">
        <v>191</v>
      </c>
      <c r="AU816" s="238" t="s">
        <v>85</v>
      </c>
      <c r="AY816" s="18" t="s">
        <v>181</v>
      </c>
      <c r="BE816" s="239">
        <f>IF(N816="základní",J816,0)</f>
        <v>0</v>
      </c>
      <c r="BF816" s="239">
        <f>IF(N816="snížená",J816,0)</f>
        <v>0</v>
      </c>
      <c r="BG816" s="239">
        <f>IF(N816="zákl. přenesená",J816,0)</f>
        <v>0</v>
      </c>
      <c r="BH816" s="239">
        <f>IF(N816="sníž. přenesená",J816,0)</f>
        <v>0</v>
      </c>
      <c r="BI816" s="239">
        <f>IF(N816="nulová",J816,0)</f>
        <v>0</v>
      </c>
      <c r="BJ816" s="18" t="s">
        <v>83</v>
      </c>
      <c r="BK816" s="239">
        <f>ROUND(I816*H816,2)</f>
        <v>0</v>
      </c>
      <c r="BL816" s="18" t="s">
        <v>188</v>
      </c>
      <c r="BM816" s="238" t="s">
        <v>1965</v>
      </c>
    </row>
    <row r="817" s="2" customFormat="1">
      <c r="A817" s="39"/>
      <c r="B817" s="40"/>
      <c r="C817" s="41"/>
      <c r="D817" s="240" t="s">
        <v>190</v>
      </c>
      <c r="E817" s="41"/>
      <c r="F817" s="241" t="s">
        <v>1964</v>
      </c>
      <c r="G817" s="41"/>
      <c r="H817" s="41"/>
      <c r="I817" s="242"/>
      <c r="J817" s="41"/>
      <c r="K817" s="41"/>
      <c r="L817" s="45"/>
      <c r="M817" s="243"/>
      <c r="N817" s="244"/>
      <c r="O817" s="92"/>
      <c r="P817" s="92"/>
      <c r="Q817" s="92"/>
      <c r="R817" s="92"/>
      <c r="S817" s="92"/>
      <c r="T817" s="93"/>
      <c r="U817" s="39"/>
      <c r="V817" s="39"/>
      <c r="W817" s="39"/>
      <c r="X817" s="39"/>
      <c r="Y817" s="39"/>
      <c r="Z817" s="39"/>
      <c r="AA817" s="39"/>
      <c r="AB817" s="39"/>
      <c r="AC817" s="39"/>
      <c r="AD817" s="39"/>
      <c r="AE817" s="39"/>
      <c r="AT817" s="18" t="s">
        <v>190</v>
      </c>
      <c r="AU817" s="18" t="s">
        <v>85</v>
      </c>
    </row>
    <row r="818" s="2" customFormat="1" ht="21.75" customHeight="1">
      <c r="A818" s="39"/>
      <c r="B818" s="40"/>
      <c r="C818" s="226" t="s">
        <v>1093</v>
      </c>
      <c r="D818" s="226" t="s">
        <v>182</v>
      </c>
      <c r="E818" s="227" t="s">
        <v>1966</v>
      </c>
      <c r="F818" s="228" t="s">
        <v>1967</v>
      </c>
      <c r="G818" s="229" t="s">
        <v>734</v>
      </c>
      <c r="H818" s="230">
        <v>18.359999999999999</v>
      </c>
      <c r="I818" s="231"/>
      <c r="J818" s="232">
        <f>ROUND(I818*H818,2)</f>
        <v>0</v>
      </c>
      <c r="K818" s="228" t="s">
        <v>1</v>
      </c>
      <c r="L818" s="233"/>
      <c r="M818" s="234" t="s">
        <v>1</v>
      </c>
      <c r="N818" s="235" t="s">
        <v>41</v>
      </c>
      <c r="O818" s="92"/>
      <c r="P818" s="236">
        <f>O818*H818</f>
        <v>0</v>
      </c>
      <c r="Q818" s="236">
        <v>0.0089999999999999993</v>
      </c>
      <c r="R818" s="236">
        <f>Q818*H818</f>
        <v>0.16523999999999997</v>
      </c>
      <c r="S818" s="236">
        <v>0</v>
      </c>
      <c r="T818" s="237">
        <f>S818*H818</f>
        <v>0</v>
      </c>
      <c r="U818" s="39"/>
      <c r="V818" s="39"/>
      <c r="W818" s="39"/>
      <c r="X818" s="39"/>
      <c r="Y818" s="39"/>
      <c r="Z818" s="39"/>
      <c r="AA818" s="39"/>
      <c r="AB818" s="39"/>
      <c r="AC818" s="39"/>
      <c r="AD818" s="39"/>
      <c r="AE818" s="39"/>
      <c r="AR818" s="238" t="s">
        <v>187</v>
      </c>
      <c r="AT818" s="238" t="s">
        <v>182</v>
      </c>
      <c r="AU818" s="238" t="s">
        <v>85</v>
      </c>
      <c r="AY818" s="18" t="s">
        <v>181</v>
      </c>
      <c r="BE818" s="239">
        <f>IF(N818="základní",J818,0)</f>
        <v>0</v>
      </c>
      <c r="BF818" s="239">
        <f>IF(N818="snížená",J818,0)</f>
        <v>0</v>
      </c>
      <c r="BG818" s="239">
        <f>IF(N818="zákl. přenesená",J818,0)</f>
        <v>0</v>
      </c>
      <c r="BH818" s="239">
        <f>IF(N818="sníž. přenesená",J818,0)</f>
        <v>0</v>
      </c>
      <c r="BI818" s="239">
        <f>IF(N818="nulová",J818,0)</f>
        <v>0</v>
      </c>
      <c r="BJ818" s="18" t="s">
        <v>83</v>
      </c>
      <c r="BK818" s="239">
        <f>ROUND(I818*H818,2)</f>
        <v>0</v>
      </c>
      <c r="BL818" s="18" t="s">
        <v>188</v>
      </c>
      <c r="BM818" s="238" t="s">
        <v>1968</v>
      </c>
    </row>
    <row r="819" s="2" customFormat="1">
      <c r="A819" s="39"/>
      <c r="B819" s="40"/>
      <c r="C819" s="41"/>
      <c r="D819" s="240" t="s">
        <v>190</v>
      </c>
      <c r="E819" s="41"/>
      <c r="F819" s="241" t="s">
        <v>1967</v>
      </c>
      <c r="G819" s="41"/>
      <c r="H819" s="41"/>
      <c r="I819" s="242"/>
      <c r="J819" s="41"/>
      <c r="K819" s="41"/>
      <c r="L819" s="45"/>
      <c r="M819" s="243"/>
      <c r="N819" s="244"/>
      <c r="O819" s="92"/>
      <c r="P819" s="92"/>
      <c r="Q819" s="92"/>
      <c r="R819" s="92"/>
      <c r="S819" s="92"/>
      <c r="T819" s="93"/>
      <c r="U819" s="39"/>
      <c r="V819" s="39"/>
      <c r="W819" s="39"/>
      <c r="X819" s="39"/>
      <c r="Y819" s="39"/>
      <c r="Z819" s="39"/>
      <c r="AA819" s="39"/>
      <c r="AB819" s="39"/>
      <c r="AC819" s="39"/>
      <c r="AD819" s="39"/>
      <c r="AE819" s="39"/>
      <c r="AT819" s="18" t="s">
        <v>190</v>
      </c>
      <c r="AU819" s="18" t="s">
        <v>85</v>
      </c>
    </row>
    <row r="820" s="13" customFormat="1">
      <c r="A820" s="13"/>
      <c r="B820" s="262"/>
      <c r="C820" s="263"/>
      <c r="D820" s="240" t="s">
        <v>1205</v>
      </c>
      <c r="E820" s="264" t="s">
        <v>1</v>
      </c>
      <c r="F820" s="265" t="s">
        <v>1842</v>
      </c>
      <c r="G820" s="263"/>
      <c r="H820" s="266">
        <v>18.359999999999999</v>
      </c>
      <c r="I820" s="267"/>
      <c r="J820" s="263"/>
      <c r="K820" s="263"/>
      <c r="L820" s="268"/>
      <c r="M820" s="269"/>
      <c r="N820" s="270"/>
      <c r="O820" s="270"/>
      <c r="P820" s="270"/>
      <c r="Q820" s="270"/>
      <c r="R820" s="270"/>
      <c r="S820" s="270"/>
      <c r="T820" s="271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T820" s="272" t="s">
        <v>1205</v>
      </c>
      <c r="AU820" s="272" t="s">
        <v>85</v>
      </c>
      <c r="AV820" s="13" t="s">
        <v>85</v>
      </c>
      <c r="AW820" s="13" t="s">
        <v>33</v>
      </c>
      <c r="AX820" s="13" t="s">
        <v>83</v>
      </c>
      <c r="AY820" s="272" t="s">
        <v>181</v>
      </c>
    </row>
    <row r="821" s="2" customFormat="1" ht="24.15" customHeight="1">
      <c r="A821" s="39"/>
      <c r="B821" s="40"/>
      <c r="C821" s="245" t="s">
        <v>1969</v>
      </c>
      <c r="D821" s="245" t="s">
        <v>191</v>
      </c>
      <c r="E821" s="246" t="s">
        <v>1970</v>
      </c>
      <c r="F821" s="247" t="s">
        <v>1971</v>
      </c>
      <c r="G821" s="248" t="s">
        <v>734</v>
      </c>
      <c r="H821" s="249">
        <v>140</v>
      </c>
      <c r="I821" s="250"/>
      <c r="J821" s="251">
        <f>ROUND(I821*H821,2)</f>
        <v>0</v>
      </c>
      <c r="K821" s="247" t="s">
        <v>1</v>
      </c>
      <c r="L821" s="45"/>
      <c r="M821" s="252" t="s">
        <v>1</v>
      </c>
      <c r="N821" s="253" t="s">
        <v>41</v>
      </c>
      <c r="O821" s="92"/>
      <c r="P821" s="236">
        <f>O821*H821</f>
        <v>0</v>
      </c>
      <c r="Q821" s="236">
        <v>0</v>
      </c>
      <c r="R821" s="236">
        <f>Q821*H821</f>
        <v>0</v>
      </c>
      <c r="S821" s="236">
        <v>0.016</v>
      </c>
      <c r="T821" s="237">
        <f>S821*H821</f>
        <v>2.2400000000000002</v>
      </c>
      <c r="U821" s="39"/>
      <c r="V821" s="39"/>
      <c r="W821" s="39"/>
      <c r="X821" s="39"/>
      <c r="Y821" s="39"/>
      <c r="Z821" s="39"/>
      <c r="AA821" s="39"/>
      <c r="AB821" s="39"/>
      <c r="AC821" s="39"/>
      <c r="AD821" s="39"/>
      <c r="AE821" s="39"/>
      <c r="AR821" s="238" t="s">
        <v>188</v>
      </c>
      <c r="AT821" s="238" t="s">
        <v>191</v>
      </c>
      <c r="AU821" s="238" t="s">
        <v>85</v>
      </c>
      <c r="AY821" s="18" t="s">
        <v>181</v>
      </c>
      <c r="BE821" s="239">
        <f>IF(N821="základní",J821,0)</f>
        <v>0</v>
      </c>
      <c r="BF821" s="239">
        <f>IF(N821="snížená",J821,0)</f>
        <v>0</v>
      </c>
      <c r="BG821" s="239">
        <f>IF(N821="zákl. přenesená",J821,0)</f>
        <v>0</v>
      </c>
      <c r="BH821" s="239">
        <f>IF(N821="sníž. přenesená",J821,0)</f>
        <v>0</v>
      </c>
      <c r="BI821" s="239">
        <f>IF(N821="nulová",J821,0)</f>
        <v>0</v>
      </c>
      <c r="BJ821" s="18" t="s">
        <v>83</v>
      </c>
      <c r="BK821" s="239">
        <f>ROUND(I821*H821,2)</f>
        <v>0</v>
      </c>
      <c r="BL821" s="18" t="s">
        <v>188</v>
      </c>
      <c r="BM821" s="238" t="s">
        <v>1972</v>
      </c>
    </row>
    <row r="822" s="2" customFormat="1">
      <c r="A822" s="39"/>
      <c r="B822" s="40"/>
      <c r="C822" s="41"/>
      <c r="D822" s="240" t="s">
        <v>190</v>
      </c>
      <c r="E822" s="41"/>
      <c r="F822" s="241" t="s">
        <v>1971</v>
      </c>
      <c r="G822" s="41"/>
      <c r="H822" s="41"/>
      <c r="I822" s="242"/>
      <c r="J822" s="41"/>
      <c r="K822" s="41"/>
      <c r="L822" s="45"/>
      <c r="M822" s="243"/>
      <c r="N822" s="244"/>
      <c r="O822" s="92"/>
      <c r="P822" s="92"/>
      <c r="Q822" s="92"/>
      <c r="R822" s="92"/>
      <c r="S822" s="92"/>
      <c r="T822" s="93"/>
      <c r="U822" s="39"/>
      <c r="V822" s="39"/>
      <c r="W822" s="39"/>
      <c r="X822" s="39"/>
      <c r="Y822" s="39"/>
      <c r="Z822" s="39"/>
      <c r="AA822" s="39"/>
      <c r="AB822" s="39"/>
      <c r="AC822" s="39"/>
      <c r="AD822" s="39"/>
      <c r="AE822" s="39"/>
      <c r="AT822" s="18" t="s">
        <v>190</v>
      </c>
      <c r="AU822" s="18" t="s">
        <v>85</v>
      </c>
    </row>
    <row r="823" s="2" customFormat="1" ht="16.5" customHeight="1">
      <c r="A823" s="39"/>
      <c r="B823" s="40"/>
      <c r="C823" s="245" t="s">
        <v>1097</v>
      </c>
      <c r="D823" s="245" t="s">
        <v>191</v>
      </c>
      <c r="E823" s="246" t="s">
        <v>1973</v>
      </c>
      <c r="F823" s="247" t="s">
        <v>1974</v>
      </c>
      <c r="G823" s="248" t="s">
        <v>734</v>
      </c>
      <c r="H823" s="249">
        <v>140</v>
      </c>
      <c r="I823" s="250"/>
      <c r="J823" s="251">
        <f>ROUND(I823*H823,2)</f>
        <v>0</v>
      </c>
      <c r="K823" s="247" t="s">
        <v>1</v>
      </c>
      <c r="L823" s="45"/>
      <c r="M823" s="252" t="s">
        <v>1</v>
      </c>
      <c r="N823" s="253" t="s">
        <v>41</v>
      </c>
      <c r="O823" s="92"/>
      <c r="P823" s="236">
        <f>O823*H823</f>
        <v>0</v>
      </c>
      <c r="Q823" s="236">
        <v>0</v>
      </c>
      <c r="R823" s="236">
        <f>Q823*H823</f>
        <v>0</v>
      </c>
      <c r="S823" s="236">
        <v>0</v>
      </c>
      <c r="T823" s="237">
        <f>S823*H823</f>
        <v>0</v>
      </c>
      <c r="U823" s="39"/>
      <c r="V823" s="39"/>
      <c r="W823" s="39"/>
      <c r="X823" s="39"/>
      <c r="Y823" s="39"/>
      <c r="Z823" s="39"/>
      <c r="AA823" s="39"/>
      <c r="AB823" s="39"/>
      <c r="AC823" s="39"/>
      <c r="AD823" s="39"/>
      <c r="AE823" s="39"/>
      <c r="AR823" s="238" t="s">
        <v>188</v>
      </c>
      <c r="AT823" s="238" t="s">
        <v>191</v>
      </c>
      <c r="AU823" s="238" t="s">
        <v>85</v>
      </c>
      <c r="AY823" s="18" t="s">
        <v>181</v>
      </c>
      <c r="BE823" s="239">
        <f>IF(N823="základní",J823,0)</f>
        <v>0</v>
      </c>
      <c r="BF823" s="239">
        <f>IF(N823="snížená",J823,0)</f>
        <v>0</v>
      </c>
      <c r="BG823" s="239">
        <f>IF(N823="zákl. přenesená",J823,0)</f>
        <v>0</v>
      </c>
      <c r="BH823" s="239">
        <f>IF(N823="sníž. přenesená",J823,0)</f>
        <v>0</v>
      </c>
      <c r="BI823" s="239">
        <f>IF(N823="nulová",J823,0)</f>
        <v>0</v>
      </c>
      <c r="BJ823" s="18" t="s">
        <v>83</v>
      </c>
      <c r="BK823" s="239">
        <f>ROUND(I823*H823,2)</f>
        <v>0</v>
      </c>
      <c r="BL823" s="18" t="s">
        <v>188</v>
      </c>
      <c r="BM823" s="238" t="s">
        <v>1975</v>
      </c>
    </row>
    <row r="824" s="2" customFormat="1">
      <c r="A824" s="39"/>
      <c r="B824" s="40"/>
      <c r="C824" s="41"/>
      <c r="D824" s="240" t="s">
        <v>190</v>
      </c>
      <c r="E824" s="41"/>
      <c r="F824" s="241" t="s">
        <v>1974</v>
      </c>
      <c r="G824" s="41"/>
      <c r="H824" s="41"/>
      <c r="I824" s="242"/>
      <c r="J824" s="41"/>
      <c r="K824" s="41"/>
      <c r="L824" s="45"/>
      <c r="M824" s="243"/>
      <c r="N824" s="244"/>
      <c r="O824" s="92"/>
      <c r="P824" s="92"/>
      <c r="Q824" s="92"/>
      <c r="R824" s="92"/>
      <c r="S824" s="92"/>
      <c r="T824" s="93"/>
      <c r="U824" s="39"/>
      <c r="V824" s="39"/>
      <c r="W824" s="39"/>
      <c r="X824" s="39"/>
      <c r="Y824" s="39"/>
      <c r="Z824" s="39"/>
      <c r="AA824" s="39"/>
      <c r="AB824" s="39"/>
      <c r="AC824" s="39"/>
      <c r="AD824" s="39"/>
      <c r="AE824" s="39"/>
      <c r="AT824" s="18" t="s">
        <v>190</v>
      </c>
      <c r="AU824" s="18" t="s">
        <v>85</v>
      </c>
    </row>
    <row r="825" s="13" customFormat="1">
      <c r="A825" s="13"/>
      <c r="B825" s="262"/>
      <c r="C825" s="263"/>
      <c r="D825" s="240" t="s">
        <v>1205</v>
      </c>
      <c r="E825" s="264" t="s">
        <v>1</v>
      </c>
      <c r="F825" s="265" t="s">
        <v>1037</v>
      </c>
      <c r="G825" s="263"/>
      <c r="H825" s="266">
        <v>140</v>
      </c>
      <c r="I825" s="267"/>
      <c r="J825" s="263"/>
      <c r="K825" s="263"/>
      <c r="L825" s="268"/>
      <c r="M825" s="269"/>
      <c r="N825" s="270"/>
      <c r="O825" s="270"/>
      <c r="P825" s="270"/>
      <c r="Q825" s="270"/>
      <c r="R825" s="270"/>
      <c r="S825" s="270"/>
      <c r="T825" s="271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T825" s="272" t="s">
        <v>1205</v>
      </c>
      <c r="AU825" s="272" t="s">
        <v>85</v>
      </c>
      <c r="AV825" s="13" t="s">
        <v>85</v>
      </c>
      <c r="AW825" s="13" t="s">
        <v>33</v>
      </c>
      <c r="AX825" s="13" t="s">
        <v>83</v>
      </c>
      <c r="AY825" s="272" t="s">
        <v>181</v>
      </c>
    </row>
    <row r="826" s="2" customFormat="1" ht="24.15" customHeight="1">
      <c r="A826" s="39"/>
      <c r="B826" s="40"/>
      <c r="C826" s="226" t="s">
        <v>1976</v>
      </c>
      <c r="D826" s="226" t="s">
        <v>182</v>
      </c>
      <c r="E826" s="227" t="s">
        <v>1977</v>
      </c>
      <c r="F826" s="228" t="s">
        <v>1978</v>
      </c>
      <c r="G826" s="229" t="s">
        <v>1209</v>
      </c>
      <c r="H826" s="230">
        <v>3.3599999999999999</v>
      </c>
      <c r="I826" s="231"/>
      <c r="J826" s="232">
        <f>ROUND(I826*H826,2)</f>
        <v>0</v>
      </c>
      <c r="K826" s="228" t="s">
        <v>1</v>
      </c>
      <c r="L826" s="233"/>
      <c r="M826" s="234" t="s">
        <v>1</v>
      </c>
      <c r="N826" s="235" t="s">
        <v>41</v>
      </c>
      <c r="O826" s="92"/>
      <c r="P826" s="236">
        <f>O826*H826</f>
        <v>0</v>
      </c>
      <c r="Q826" s="236">
        <v>0.55000000000000004</v>
      </c>
      <c r="R826" s="236">
        <f>Q826*H826</f>
        <v>1.8480000000000001</v>
      </c>
      <c r="S826" s="236">
        <v>0</v>
      </c>
      <c r="T826" s="237">
        <f>S826*H826</f>
        <v>0</v>
      </c>
      <c r="U826" s="39"/>
      <c r="V826" s="39"/>
      <c r="W826" s="39"/>
      <c r="X826" s="39"/>
      <c r="Y826" s="39"/>
      <c r="Z826" s="39"/>
      <c r="AA826" s="39"/>
      <c r="AB826" s="39"/>
      <c r="AC826" s="39"/>
      <c r="AD826" s="39"/>
      <c r="AE826" s="39"/>
      <c r="AR826" s="238" t="s">
        <v>187</v>
      </c>
      <c r="AT826" s="238" t="s">
        <v>182</v>
      </c>
      <c r="AU826" s="238" t="s">
        <v>85</v>
      </c>
      <c r="AY826" s="18" t="s">
        <v>181</v>
      </c>
      <c r="BE826" s="239">
        <f>IF(N826="základní",J826,0)</f>
        <v>0</v>
      </c>
      <c r="BF826" s="239">
        <f>IF(N826="snížená",J826,0)</f>
        <v>0</v>
      </c>
      <c r="BG826" s="239">
        <f>IF(N826="zákl. přenesená",J826,0)</f>
        <v>0</v>
      </c>
      <c r="BH826" s="239">
        <f>IF(N826="sníž. přenesená",J826,0)</f>
        <v>0</v>
      </c>
      <c r="BI826" s="239">
        <f>IF(N826="nulová",J826,0)</f>
        <v>0</v>
      </c>
      <c r="BJ826" s="18" t="s">
        <v>83</v>
      </c>
      <c r="BK826" s="239">
        <f>ROUND(I826*H826,2)</f>
        <v>0</v>
      </c>
      <c r="BL826" s="18" t="s">
        <v>188</v>
      </c>
      <c r="BM826" s="238" t="s">
        <v>1979</v>
      </c>
    </row>
    <row r="827" s="2" customFormat="1">
      <c r="A827" s="39"/>
      <c r="B827" s="40"/>
      <c r="C827" s="41"/>
      <c r="D827" s="240" t="s">
        <v>190</v>
      </c>
      <c r="E827" s="41"/>
      <c r="F827" s="241" t="s">
        <v>1978</v>
      </c>
      <c r="G827" s="41"/>
      <c r="H827" s="41"/>
      <c r="I827" s="242"/>
      <c r="J827" s="41"/>
      <c r="K827" s="41"/>
      <c r="L827" s="45"/>
      <c r="M827" s="243"/>
      <c r="N827" s="244"/>
      <c r="O827" s="92"/>
      <c r="P827" s="92"/>
      <c r="Q827" s="92"/>
      <c r="R827" s="92"/>
      <c r="S827" s="92"/>
      <c r="T827" s="93"/>
      <c r="U827" s="39"/>
      <c r="V827" s="39"/>
      <c r="W827" s="39"/>
      <c r="X827" s="39"/>
      <c r="Y827" s="39"/>
      <c r="Z827" s="39"/>
      <c r="AA827" s="39"/>
      <c r="AB827" s="39"/>
      <c r="AC827" s="39"/>
      <c r="AD827" s="39"/>
      <c r="AE827" s="39"/>
      <c r="AT827" s="18" t="s">
        <v>190</v>
      </c>
      <c r="AU827" s="18" t="s">
        <v>85</v>
      </c>
    </row>
    <row r="828" s="13" customFormat="1">
      <c r="A828" s="13"/>
      <c r="B828" s="262"/>
      <c r="C828" s="263"/>
      <c r="D828" s="240" t="s">
        <v>1205</v>
      </c>
      <c r="E828" s="264" t="s">
        <v>1</v>
      </c>
      <c r="F828" s="265" t="s">
        <v>1980</v>
      </c>
      <c r="G828" s="263"/>
      <c r="H828" s="266">
        <v>3.3599999999999999</v>
      </c>
      <c r="I828" s="267"/>
      <c r="J828" s="263"/>
      <c r="K828" s="263"/>
      <c r="L828" s="268"/>
      <c r="M828" s="269"/>
      <c r="N828" s="270"/>
      <c r="O828" s="270"/>
      <c r="P828" s="270"/>
      <c r="Q828" s="270"/>
      <c r="R828" s="270"/>
      <c r="S828" s="270"/>
      <c r="T828" s="271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T828" s="272" t="s">
        <v>1205</v>
      </c>
      <c r="AU828" s="272" t="s">
        <v>85</v>
      </c>
      <c r="AV828" s="13" t="s">
        <v>85</v>
      </c>
      <c r="AW828" s="13" t="s">
        <v>33</v>
      </c>
      <c r="AX828" s="13" t="s">
        <v>83</v>
      </c>
      <c r="AY828" s="272" t="s">
        <v>181</v>
      </c>
    </row>
    <row r="829" s="2" customFormat="1" ht="16.5" customHeight="1">
      <c r="A829" s="39"/>
      <c r="B829" s="40"/>
      <c r="C829" s="245" t="s">
        <v>1100</v>
      </c>
      <c r="D829" s="245" t="s">
        <v>191</v>
      </c>
      <c r="E829" s="246" t="s">
        <v>1981</v>
      </c>
      <c r="F829" s="247" t="s">
        <v>1982</v>
      </c>
      <c r="G829" s="248" t="s">
        <v>734</v>
      </c>
      <c r="H829" s="249">
        <v>17</v>
      </c>
      <c r="I829" s="250"/>
      <c r="J829" s="251">
        <f>ROUND(I829*H829,2)</f>
        <v>0</v>
      </c>
      <c r="K829" s="247" t="s">
        <v>1</v>
      </c>
      <c r="L829" s="45"/>
      <c r="M829" s="252" t="s">
        <v>1</v>
      </c>
      <c r="N829" s="253" t="s">
        <v>41</v>
      </c>
      <c r="O829" s="92"/>
      <c r="P829" s="236">
        <f>O829*H829</f>
        <v>0</v>
      </c>
      <c r="Q829" s="236">
        <v>0</v>
      </c>
      <c r="R829" s="236">
        <f>Q829*H829</f>
        <v>0</v>
      </c>
      <c r="S829" s="236">
        <v>0</v>
      </c>
      <c r="T829" s="237">
        <f>S829*H829</f>
        <v>0</v>
      </c>
      <c r="U829" s="39"/>
      <c r="V829" s="39"/>
      <c r="W829" s="39"/>
      <c r="X829" s="39"/>
      <c r="Y829" s="39"/>
      <c r="Z829" s="39"/>
      <c r="AA829" s="39"/>
      <c r="AB829" s="39"/>
      <c r="AC829" s="39"/>
      <c r="AD829" s="39"/>
      <c r="AE829" s="39"/>
      <c r="AR829" s="238" t="s">
        <v>188</v>
      </c>
      <c r="AT829" s="238" t="s">
        <v>191</v>
      </c>
      <c r="AU829" s="238" t="s">
        <v>85</v>
      </c>
      <c r="AY829" s="18" t="s">
        <v>181</v>
      </c>
      <c r="BE829" s="239">
        <f>IF(N829="základní",J829,0)</f>
        <v>0</v>
      </c>
      <c r="BF829" s="239">
        <f>IF(N829="snížená",J829,0)</f>
        <v>0</v>
      </c>
      <c r="BG829" s="239">
        <f>IF(N829="zákl. přenesená",J829,0)</f>
        <v>0</v>
      </c>
      <c r="BH829" s="239">
        <f>IF(N829="sníž. přenesená",J829,0)</f>
        <v>0</v>
      </c>
      <c r="BI829" s="239">
        <f>IF(N829="nulová",J829,0)</f>
        <v>0</v>
      </c>
      <c r="BJ829" s="18" t="s">
        <v>83</v>
      </c>
      <c r="BK829" s="239">
        <f>ROUND(I829*H829,2)</f>
        <v>0</v>
      </c>
      <c r="BL829" s="18" t="s">
        <v>188</v>
      </c>
      <c r="BM829" s="238" t="s">
        <v>1983</v>
      </c>
    </row>
    <row r="830" s="2" customFormat="1">
      <c r="A830" s="39"/>
      <c r="B830" s="40"/>
      <c r="C830" s="41"/>
      <c r="D830" s="240" t="s">
        <v>190</v>
      </c>
      <c r="E830" s="41"/>
      <c r="F830" s="241" t="s">
        <v>1982</v>
      </c>
      <c r="G830" s="41"/>
      <c r="H830" s="41"/>
      <c r="I830" s="242"/>
      <c r="J830" s="41"/>
      <c r="K830" s="41"/>
      <c r="L830" s="45"/>
      <c r="M830" s="243"/>
      <c r="N830" s="244"/>
      <c r="O830" s="92"/>
      <c r="P830" s="92"/>
      <c r="Q830" s="92"/>
      <c r="R830" s="92"/>
      <c r="S830" s="92"/>
      <c r="T830" s="93"/>
      <c r="U830" s="39"/>
      <c r="V830" s="39"/>
      <c r="W830" s="39"/>
      <c r="X830" s="39"/>
      <c r="Y830" s="39"/>
      <c r="Z830" s="39"/>
      <c r="AA830" s="39"/>
      <c r="AB830" s="39"/>
      <c r="AC830" s="39"/>
      <c r="AD830" s="39"/>
      <c r="AE830" s="39"/>
      <c r="AT830" s="18" t="s">
        <v>190</v>
      </c>
      <c r="AU830" s="18" t="s">
        <v>85</v>
      </c>
    </row>
    <row r="831" s="13" customFormat="1">
      <c r="A831" s="13"/>
      <c r="B831" s="262"/>
      <c r="C831" s="263"/>
      <c r="D831" s="240" t="s">
        <v>1205</v>
      </c>
      <c r="E831" s="264" t="s">
        <v>1</v>
      </c>
      <c r="F831" s="265" t="s">
        <v>1984</v>
      </c>
      <c r="G831" s="263"/>
      <c r="H831" s="266">
        <v>17</v>
      </c>
      <c r="I831" s="267"/>
      <c r="J831" s="263"/>
      <c r="K831" s="263"/>
      <c r="L831" s="268"/>
      <c r="M831" s="269"/>
      <c r="N831" s="270"/>
      <c r="O831" s="270"/>
      <c r="P831" s="270"/>
      <c r="Q831" s="270"/>
      <c r="R831" s="270"/>
      <c r="S831" s="270"/>
      <c r="T831" s="271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T831" s="272" t="s">
        <v>1205</v>
      </c>
      <c r="AU831" s="272" t="s">
        <v>85</v>
      </c>
      <c r="AV831" s="13" t="s">
        <v>85</v>
      </c>
      <c r="AW831" s="13" t="s">
        <v>33</v>
      </c>
      <c r="AX831" s="13" t="s">
        <v>83</v>
      </c>
      <c r="AY831" s="272" t="s">
        <v>181</v>
      </c>
    </row>
    <row r="832" s="2" customFormat="1" ht="16.5" customHeight="1">
      <c r="A832" s="39"/>
      <c r="B832" s="40"/>
      <c r="C832" s="226" t="s">
        <v>1985</v>
      </c>
      <c r="D832" s="226" t="s">
        <v>182</v>
      </c>
      <c r="E832" s="227" t="s">
        <v>1986</v>
      </c>
      <c r="F832" s="228" t="s">
        <v>1987</v>
      </c>
      <c r="G832" s="229" t="s">
        <v>1209</v>
      </c>
      <c r="H832" s="230">
        <v>0.84999999999999998</v>
      </c>
      <c r="I832" s="231"/>
      <c r="J832" s="232">
        <f>ROUND(I832*H832,2)</f>
        <v>0</v>
      </c>
      <c r="K832" s="228" t="s">
        <v>1</v>
      </c>
      <c r="L832" s="233"/>
      <c r="M832" s="234" t="s">
        <v>1</v>
      </c>
      <c r="N832" s="235" t="s">
        <v>41</v>
      </c>
      <c r="O832" s="92"/>
      <c r="P832" s="236">
        <f>O832*H832</f>
        <v>0</v>
      </c>
      <c r="Q832" s="236">
        <v>0.5</v>
      </c>
      <c r="R832" s="236">
        <f>Q832*H832</f>
        <v>0.42499999999999999</v>
      </c>
      <c r="S832" s="236">
        <v>0</v>
      </c>
      <c r="T832" s="237">
        <f>S832*H832</f>
        <v>0</v>
      </c>
      <c r="U832" s="39"/>
      <c r="V832" s="39"/>
      <c r="W832" s="39"/>
      <c r="X832" s="39"/>
      <c r="Y832" s="39"/>
      <c r="Z832" s="39"/>
      <c r="AA832" s="39"/>
      <c r="AB832" s="39"/>
      <c r="AC832" s="39"/>
      <c r="AD832" s="39"/>
      <c r="AE832" s="39"/>
      <c r="AR832" s="238" t="s">
        <v>187</v>
      </c>
      <c r="AT832" s="238" t="s">
        <v>182</v>
      </c>
      <c r="AU832" s="238" t="s">
        <v>85</v>
      </c>
      <c r="AY832" s="18" t="s">
        <v>181</v>
      </c>
      <c r="BE832" s="239">
        <f>IF(N832="základní",J832,0)</f>
        <v>0</v>
      </c>
      <c r="BF832" s="239">
        <f>IF(N832="snížená",J832,0)</f>
        <v>0</v>
      </c>
      <c r="BG832" s="239">
        <f>IF(N832="zákl. přenesená",J832,0)</f>
        <v>0</v>
      </c>
      <c r="BH832" s="239">
        <f>IF(N832="sníž. přenesená",J832,0)</f>
        <v>0</v>
      </c>
      <c r="BI832" s="239">
        <f>IF(N832="nulová",J832,0)</f>
        <v>0</v>
      </c>
      <c r="BJ832" s="18" t="s">
        <v>83</v>
      </c>
      <c r="BK832" s="239">
        <f>ROUND(I832*H832,2)</f>
        <v>0</v>
      </c>
      <c r="BL832" s="18" t="s">
        <v>188</v>
      </c>
      <c r="BM832" s="238" t="s">
        <v>1988</v>
      </c>
    </row>
    <row r="833" s="2" customFormat="1">
      <c r="A833" s="39"/>
      <c r="B833" s="40"/>
      <c r="C833" s="41"/>
      <c r="D833" s="240" t="s">
        <v>190</v>
      </c>
      <c r="E833" s="41"/>
      <c r="F833" s="241" t="s">
        <v>1987</v>
      </c>
      <c r="G833" s="41"/>
      <c r="H833" s="41"/>
      <c r="I833" s="242"/>
      <c r="J833" s="41"/>
      <c r="K833" s="41"/>
      <c r="L833" s="45"/>
      <c r="M833" s="243"/>
      <c r="N833" s="244"/>
      <c r="O833" s="92"/>
      <c r="P833" s="92"/>
      <c r="Q833" s="92"/>
      <c r="R833" s="92"/>
      <c r="S833" s="92"/>
      <c r="T833" s="93"/>
      <c r="U833" s="39"/>
      <c r="V833" s="39"/>
      <c r="W833" s="39"/>
      <c r="X833" s="39"/>
      <c r="Y833" s="39"/>
      <c r="Z833" s="39"/>
      <c r="AA833" s="39"/>
      <c r="AB833" s="39"/>
      <c r="AC833" s="39"/>
      <c r="AD833" s="39"/>
      <c r="AE833" s="39"/>
      <c r="AT833" s="18" t="s">
        <v>190</v>
      </c>
      <c r="AU833" s="18" t="s">
        <v>85</v>
      </c>
    </row>
    <row r="834" s="13" customFormat="1">
      <c r="A834" s="13"/>
      <c r="B834" s="262"/>
      <c r="C834" s="263"/>
      <c r="D834" s="240" t="s">
        <v>1205</v>
      </c>
      <c r="E834" s="264" t="s">
        <v>1</v>
      </c>
      <c r="F834" s="265" t="s">
        <v>1989</v>
      </c>
      <c r="G834" s="263"/>
      <c r="H834" s="266">
        <v>0.84999999999999998</v>
      </c>
      <c r="I834" s="267"/>
      <c r="J834" s="263"/>
      <c r="K834" s="263"/>
      <c r="L834" s="268"/>
      <c r="M834" s="269"/>
      <c r="N834" s="270"/>
      <c r="O834" s="270"/>
      <c r="P834" s="270"/>
      <c r="Q834" s="270"/>
      <c r="R834" s="270"/>
      <c r="S834" s="270"/>
      <c r="T834" s="271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T834" s="272" t="s">
        <v>1205</v>
      </c>
      <c r="AU834" s="272" t="s">
        <v>85</v>
      </c>
      <c r="AV834" s="13" t="s">
        <v>85</v>
      </c>
      <c r="AW834" s="13" t="s">
        <v>33</v>
      </c>
      <c r="AX834" s="13" t="s">
        <v>83</v>
      </c>
      <c r="AY834" s="272" t="s">
        <v>181</v>
      </c>
    </row>
    <row r="835" s="2" customFormat="1" ht="24.15" customHeight="1">
      <c r="A835" s="39"/>
      <c r="B835" s="40"/>
      <c r="C835" s="245" t="s">
        <v>1106</v>
      </c>
      <c r="D835" s="245" t="s">
        <v>191</v>
      </c>
      <c r="E835" s="246" t="s">
        <v>1990</v>
      </c>
      <c r="F835" s="247" t="s">
        <v>1991</v>
      </c>
      <c r="G835" s="248" t="s">
        <v>734</v>
      </c>
      <c r="H835" s="249">
        <v>140</v>
      </c>
      <c r="I835" s="250"/>
      <c r="J835" s="251">
        <f>ROUND(I835*H835,2)</f>
        <v>0</v>
      </c>
      <c r="K835" s="247" t="s">
        <v>1</v>
      </c>
      <c r="L835" s="45"/>
      <c r="M835" s="252" t="s">
        <v>1</v>
      </c>
      <c r="N835" s="253" t="s">
        <v>41</v>
      </c>
      <c r="O835" s="92"/>
      <c r="P835" s="236">
        <f>O835*H835</f>
        <v>0</v>
      </c>
      <c r="Q835" s="236">
        <v>0</v>
      </c>
      <c r="R835" s="236">
        <f>Q835*H835</f>
        <v>0</v>
      </c>
      <c r="S835" s="236">
        <v>0</v>
      </c>
      <c r="T835" s="237">
        <f>S835*H835</f>
        <v>0</v>
      </c>
      <c r="U835" s="39"/>
      <c r="V835" s="39"/>
      <c r="W835" s="39"/>
      <c r="X835" s="39"/>
      <c r="Y835" s="39"/>
      <c r="Z835" s="39"/>
      <c r="AA835" s="39"/>
      <c r="AB835" s="39"/>
      <c r="AC835" s="39"/>
      <c r="AD835" s="39"/>
      <c r="AE835" s="39"/>
      <c r="AR835" s="238" t="s">
        <v>188</v>
      </c>
      <c r="AT835" s="238" t="s">
        <v>191</v>
      </c>
      <c r="AU835" s="238" t="s">
        <v>85</v>
      </c>
      <c r="AY835" s="18" t="s">
        <v>181</v>
      </c>
      <c r="BE835" s="239">
        <f>IF(N835="základní",J835,0)</f>
        <v>0</v>
      </c>
      <c r="BF835" s="239">
        <f>IF(N835="snížená",J835,0)</f>
        <v>0</v>
      </c>
      <c r="BG835" s="239">
        <f>IF(N835="zákl. přenesená",J835,0)</f>
        <v>0</v>
      </c>
      <c r="BH835" s="239">
        <f>IF(N835="sníž. přenesená",J835,0)</f>
        <v>0</v>
      </c>
      <c r="BI835" s="239">
        <f>IF(N835="nulová",J835,0)</f>
        <v>0</v>
      </c>
      <c r="BJ835" s="18" t="s">
        <v>83</v>
      </c>
      <c r="BK835" s="239">
        <f>ROUND(I835*H835,2)</f>
        <v>0</v>
      </c>
      <c r="BL835" s="18" t="s">
        <v>188</v>
      </c>
      <c r="BM835" s="238" t="s">
        <v>1992</v>
      </c>
    </row>
    <row r="836" s="2" customFormat="1">
      <c r="A836" s="39"/>
      <c r="B836" s="40"/>
      <c r="C836" s="41"/>
      <c r="D836" s="240" t="s">
        <v>190</v>
      </c>
      <c r="E836" s="41"/>
      <c r="F836" s="241" t="s">
        <v>1991</v>
      </c>
      <c r="G836" s="41"/>
      <c r="H836" s="41"/>
      <c r="I836" s="242"/>
      <c r="J836" s="41"/>
      <c r="K836" s="41"/>
      <c r="L836" s="45"/>
      <c r="M836" s="243"/>
      <c r="N836" s="244"/>
      <c r="O836" s="92"/>
      <c r="P836" s="92"/>
      <c r="Q836" s="92"/>
      <c r="R836" s="92"/>
      <c r="S836" s="92"/>
      <c r="T836" s="93"/>
      <c r="U836" s="39"/>
      <c r="V836" s="39"/>
      <c r="W836" s="39"/>
      <c r="X836" s="39"/>
      <c r="Y836" s="39"/>
      <c r="Z836" s="39"/>
      <c r="AA836" s="39"/>
      <c r="AB836" s="39"/>
      <c r="AC836" s="39"/>
      <c r="AD836" s="39"/>
      <c r="AE836" s="39"/>
      <c r="AT836" s="18" t="s">
        <v>190</v>
      </c>
      <c r="AU836" s="18" t="s">
        <v>85</v>
      </c>
    </row>
    <row r="837" s="2" customFormat="1" ht="21.75" customHeight="1">
      <c r="A837" s="39"/>
      <c r="B837" s="40"/>
      <c r="C837" s="226" t="s">
        <v>1993</v>
      </c>
      <c r="D837" s="226" t="s">
        <v>182</v>
      </c>
      <c r="E837" s="227" t="s">
        <v>1994</v>
      </c>
      <c r="F837" s="228" t="s">
        <v>1995</v>
      </c>
      <c r="G837" s="229" t="s">
        <v>1209</v>
      </c>
      <c r="H837" s="230">
        <v>1.5680000000000001</v>
      </c>
      <c r="I837" s="231"/>
      <c r="J837" s="232">
        <f>ROUND(I837*H837,2)</f>
        <v>0</v>
      </c>
      <c r="K837" s="228" t="s">
        <v>1</v>
      </c>
      <c r="L837" s="233"/>
      <c r="M837" s="234" t="s">
        <v>1</v>
      </c>
      <c r="N837" s="235" t="s">
        <v>41</v>
      </c>
      <c r="O837" s="92"/>
      <c r="P837" s="236">
        <f>O837*H837</f>
        <v>0</v>
      </c>
      <c r="Q837" s="236">
        <v>0.55000000000000004</v>
      </c>
      <c r="R837" s="236">
        <f>Q837*H837</f>
        <v>0.86240000000000006</v>
      </c>
      <c r="S837" s="236">
        <v>0</v>
      </c>
      <c r="T837" s="237">
        <f>S837*H837</f>
        <v>0</v>
      </c>
      <c r="U837" s="39"/>
      <c r="V837" s="39"/>
      <c r="W837" s="39"/>
      <c r="X837" s="39"/>
      <c r="Y837" s="39"/>
      <c r="Z837" s="39"/>
      <c r="AA837" s="39"/>
      <c r="AB837" s="39"/>
      <c r="AC837" s="39"/>
      <c r="AD837" s="39"/>
      <c r="AE837" s="39"/>
      <c r="AR837" s="238" t="s">
        <v>187</v>
      </c>
      <c r="AT837" s="238" t="s">
        <v>182</v>
      </c>
      <c r="AU837" s="238" t="s">
        <v>85</v>
      </c>
      <c r="AY837" s="18" t="s">
        <v>181</v>
      </c>
      <c r="BE837" s="239">
        <f>IF(N837="základní",J837,0)</f>
        <v>0</v>
      </c>
      <c r="BF837" s="239">
        <f>IF(N837="snížená",J837,0)</f>
        <v>0</v>
      </c>
      <c r="BG837" s="239">
        <f>IF(N837="zákl. přenesená",J837,0)</f>
        <v>0</v>
      </c>
      <c r="BH837" s="239">
        <f>IF(N837="sníž. přenesená",J837,0)</f>
        <v>0</v>
      </c>
      <c r="BI837" s="239">
        <f>IF(N837="nulová",J837,0)</f>
        <v>0</v>
      </c>
      <c r="BJ837" s="18" t="s">
        <v>83</v>
      </c>
      <c r="BK837" s="239">
        <f>ROUND(I837*H837,2)</f>
        <v>0</v>
      </c>
      <c r="BL837" s="18" t="s">
        <v>188</v>
      </c>
      <c r="BM837" s="238" t="s">
        <v>1996</v>
      </c>
    </row>
    <row r="838" s="2" customFormat="1">
      <c r="A838" s="39"/>
      <c r="B838" s="40"/>
      <c r="C838" s="41"/>
      <c r="D838" s="240" t="s">
        <v>190</v>
      </c>
      <c r="E838" s="41"/>
      <c r="F838" s="241" t="s">
        <v>1995</v>
      </c>
      <c r="G838" s="41"/>
      <c r="H838" s="41"/>
      <c r="I838" s="242"/>
      <c r="J838" s="41"/>
      <c r="K838" s="41"/>
      <c r="L838" s="45"/>
      <c r="M838" s="243"/>
      <c r="N838" s="244"/>
      <c r="O838" s="92"/>
      <c r="P838" s="92"/>
      <c r="Q838" s="92"/>
      <c r="R838" s="92"/>
      <c r="S838" s="92"/>
      <c r="T838" s="93"/>
      <c r="U838" s="39"/>
      <c r="V838" s="39"/>
      <c r="W838" s="39"/>
      <c r="X838" s="39"/>
      <c r="Y838" s="39"/>
      <c r="Z838" s="39"/>
      <c r="AA838" s="39"/>
      <c r="AB838" s="39"/>
      <c r="AC838" s="39"/>
      <c r="AD838" s="39"/>
      <c r="AE838" s="39"/>
      <c r="AT838" s="18" t="s">
        <v>190</v>
      </c>
      <c r="AU838" s="18" t="s">
        <v>85</v>
      </c>
    </row>
    <row r="839" s="13" customFormat="1">
      <c r="A839" s="13"/>
      <c r="B839" s="262"/>
      <c r="C839" s="263"/>
      <c r="D839" s="240" t="s">
        <v>1205</v>
      </c>
      <c r="E839" s="264" t="s">
        <v>1</v>
      </c>
      <c r="F839" s="265" t="s">
        <v>1997</v>
      </c>
      <c r="G839" s="263"/>
      <c r="H839" s="266">
        <v>1.5680000000000001</v>
      </c>
      <c r="I839" s="267"/>
      <c r="J839" s="263"/>
      <c r="K839" s="263"/>
      <c r="L839" s="268"/>
      <c r="M839" s="269"/>
      <c r="N839" s="270"/>
      <c r="O839" s="270"/>
      <c r="P839" s="270"/>
      <c r="Q839" s="270"/>
      <c r="R839" s="270"/>
      <c r="S839" s="270"/>
      <c r="T839" s="271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T839" s="272" t="s">
        <v>1205</v>
      </c>
      <c r="AU839" s="272" t="s">
        <v>85</v>
      </c>
      <c r="AV839" s="13" t="s">
        <v>85</v>
      </c>
      <c r="AW839" s="13" t="s">
        <v>33</v>
      </c>
      <c r="AX839" s="13" t="s">
        <v>83</v>
      </c>
      <c r="AY839" s="272" t="s">
        <v>181</v>
      </c>
    </row>
    <row r="840" s="2" customFormat="1" ht="24.15" customHeight="1">
      <c r="A840" s="39"/>
      <c r="B840" s="40"/>
      <c r="C840" s="245" t="s">
        <v>1109</v>
      </c>
      <c r="D840" s="245" t="s">
        <v>191</v>
      </c>
      <c r="E840" s="246" t="s">
        <v>1998</v>
      </c>
      <c r="F840" s="247" t="s">
        <v>1999</v>
      </c>
      <c r="G840" s="248" t="s">
        <v>734</v>
      </c>
      <c r="H840" s="249">
        <v>157</v>
      </c>
      <c r="I840" s="250"/>
      <c r="J840" s="251">
        <f>ROUND(I840*H840,2)</f>
        <v>0</v>
      </c>
      <c r="K840" s="247" t="s">
        <v>1</v>
      </c>
      <c r="L840" s="45"/>
      <c r="M840" s="252" t="s">
        <v>1</v>
      </c>
      <c r="N840" s="253" t="s">
        <v>41</v>
      </c>
      <c r="O840" s="92"/>
      <c r="P840" s="236">
        <f>O840*H840</f>
        <v>0</v>
      </c>
      <c r="Q840" s="236">
        <v>0.00018000000000000001</v>
      </c>
      <c r="R840" s="236">
        <f>Q840*H840</f>
        <v>0.02826</v>
      </c>
      <c r="S840" s="236">
        <v>0</v>
      </c>
      <c r="T840" s="237">
        <f>S840*H840</f>
        <v>0</v>
      </c>
      <c r="U840" s="39"/>
      <c r="V840" s="39"/>
      <c r="W840" s="39"/>
      <c r="X840" s="39"/>
      <c r="Y840" s="39"/>
      <c r="Z840" s="39"/>
      <c r="AA840" s="39"/>
      <c r="AB840" s="39"/>
      <c r="AC840" s="39"/>
      <c r="AD840" s="39"/>
      <c r="AE840" s="39"/>
      <c r="AR840" s="238" t="s">
        <v>188</v>
      </c>
      <c r="AT840" s="238" t="s">
        <v>191</v>
      </c>
      <c r="AU840" s="238" t="s">
        <v>85</v>
      </c>
      <c r="AY840" s="18" t="s">
        <v>181</v>
      </c>
      <c r="BE840" s="239">
        <f>IF(N840="základní",J840,0)</f>
        <v>0</v>
      </c>
      <c r="BF840" s="239">
        <f>IF(N840="snížená",J840,0)</f>
        <v>0</v>
      </c>
      <c r="BG840" s="239">
        <f>IF(N840="zákl. přenesená",J840,0)</f>
        <v>0</v>
      </c>
      <c r="BH840" s="239">
        <f>IF(N840="sníž. přenesená",J840,0)</f>
        <v>0</v>
      </c>
      <c r="BI840" s="239">
        <f>IF(N840="nulová",J840,0)</f>
        <v>0</v>
      </c>
      <c r="BJ840" s="18" t="s">
        <v>83</v>
      </c>
      <c r="BK840" s="239">
        <f>ROUND(I840*H840,2)</f>
        <v>0</v>
      </c>
      <c r="BL840" s="18" t="s">
        <v>188</v>
      </c>
      <c r="BM840" s="238" t="s">
        <v>2000</v>
      </c>
    </row>
    <row r="841" s="2" customFormat="1">
      <c r="A841" s="39"/>
      <c r="B841" s="40"/>
      <c r="C841" s="41"/>
      <c r="D841" s="240" t="s">
        <v>190</v>
      </c>
      <c r="E841" s="41"/>
      <c r="F841" s="241" t="s">
        <v>1999</v>
      </c>
      <c r="G841" s="41"/>
      <c r="H841" s="41"/>
      <c r="I841" s="242"/>
      <c r="J841" s="41"/>
      <c r="K841" s="41"/>
      <c r="L841" s="45"/>
      <c r="M841" s="243"/>
      <c r="N841" s="244"/>
      <c r="O841" s="92"/>
      <c r="P841" s="92"/>
      <c r="Q841" s="92"/>
      <c r="R841" s="92"/>
      <c r="S841" s="92"/>
      <c r="T841" s="93"/>
      <c r="U841" s="39"/>
      <c r="V841" s="39"/>
      <c r="W841" s="39"/>
      <c r="X841" s="39"/>
      <c r="Y841" s="39"/>
      <c r="Z841" s="39"/>
      <c r="AA841" s="39"/>
      <c r="AB841" s="39"/>
      <c r="AC841" s="39"/>
      <c r="AD841" s="39"/>
      <c r="AE841" s="39"/>
      <c r="AT841" s="18" t="s">
        <v>190</v>
      </c>
      <c r="AU841" s="18" t="s">
        <v>85</v>
      </c>
    </row>
    <row r="842" s="13" customFormat="1">
      <c r="A842" s="13"/>
      <c r="B842" s="262"/>
      <c r="C842" s="263"/>
      <c r="D842" s="240" t="s">
        <v>1205</v>
      </c>
      <c r="E842" s="264" t="s">
        <v>1</v>
      </c>
      <c r="F842" s="265" t="s">
        <v>2001</v>
      </c>
      <c r="G842" s="263"/>
      <c r="H842" s="266">
        <v>157</v>
      </c>
      <c r="I842" s="267"/>
      <c r="J842" s="263"/>
      <c r="K842" s="263"/>
      <c r="L842" s="268"/>
      <c r="M842" s="269"/>
      <c r="N842" s="270"/>
      <c r="O842" s="270"/>
      <c r="P842" s="270"/>
      <c r="Q842" s="270"/>
      <c r="R842" s="270"/>
      <c r="S842" s="270"/>
      <c r="T842" s="271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T842" s="272" t="s">
        <v>1205</v>
      </c>
      <c r="AU842" s="272" t="s">
        <v>85</v>
      </c>
      <c r="AV842" s="13" t="s">
        <v>85</v>
      </c>
      <c r="AW842" s="13" t="s">
        <v>33</v>
      </c>
      <c r="AX842" s="13" t="s">
        <v>83</v>
      </c>
      <c r="AY842" s="272" t="s">
        <v>181</v>
      </c>
    </row>
    <row r="843" s="2" customFormat="1" ht="24.15" customHeight="1">
      <c r="A843" s="39"/>
      <c r="B843" s="40"/>
      <c r="C843" s="245" t="s">
        <v>2002</v>
      </c>
      <c r="D843" s="245" t="s">
        <v>191</v>
      </c>
      <c r="E843" s="246" t="s">
        <v>2003</v>
      </c>
      <c r="F843" s="247" t="s">
        <v>2004</v>
      </c>
      <c r="G843" s="248" t="s">
        <v>217</v>
      </c>
      <c r="H843" s="249">
        <v>8.5</v>
      </c>
      <c r="I843" s="250"/>
      <c r="J843" s="251">
        <f>ROUND(I843*H843,2)</f>
        <v>0</v>
      </c>
      <c r="K843" s="247" t="s">
        <v>1</v>
      </c>
      <c r="L843" s="45"/>
      <c r="M843" s="252" t="s">
        <v>1</v>
      </c>
      <c r="N843" s="253" t="s">
        <v>41</v>
      </c>
      <c r="O843" s="92"/>
      <c r="P843" s="236">
        <f>O843*H843</f>
        <v>0</v>
      </c>
      <c r="Q843" s="236">
        <v>0</v>
      </c>
      <c r="R843" s="236">
        <f>Q843*H843</f>
        <v>0</v>
      </c>
      <c r="S843" s="236">
        <v>0</v>
      </c>
      <c r="T843" s="237">
        <f>S843*H843</f>
        <v>0</v>
      </c>
      <c r="U843" s="39"/>
      <c r="V843" s="39"/>
      <c r="W843" s="39"/>
      <c r="X843" s="39"/>
      <c r="Y843" s="39"/>
      <c r="Z843" s="39"/>
      <c r="AA843" s="39"/>
      <c r="AB843" s="39"/>
      <c r="AC843" s="39"/>
      <c r="AD843" s="39"/>
      <c r="AE843" s="39"/>
      <c r="AR843" s="238" t="s">
        <v>188</v>
      </c>
      <c r="AT843" s="238" t="s">
        <v>191</v>
      </c>
      <c r="AU843" s="238" t="s">
        <v>85</v>
      </c>
      <c r="AY843" s="18" t="s">
        <v>181</v>
      </c>
      <c r="BE843" s="239">
        <f>IF(N843="základní",J843,0)</f>
        <v>0</v>
      </c>
      <c r="BF843" s="239">
        <f>IF(N843="snížená",J843,0)</f>
        <v>0</v>
      </c>
      <c r="BG843" s="239">
        <f>IF(N843="zákl. přenesená",J843,0)</f>
        <v>0</v>
      </c>
      <c r="BH843" s="239">
        <f>IF(N843="sníž. přenesená",J843,0)</f>
        <v>0</v>
      </c>
      <c r="BI843" s="239">
        <f>IF(N843="nulová",J843,0)</f>
        <v>0</v>
      </c>
      <c r="BJ843" s="18" t="s">
        <v>83</v>
      </c>
      <c r="BK843" s="239">
        <f>ROUND(I843*H843,2)</f>
        <v>0</v>
      </c>
      <c r="BL843" s="18" t="s">
        <v>188</v>
      </c>
      <c r="BM843" s="238" t="s">
        <v>2005</v>
      </c>
    </row>
    <row r="844" s="2" customFormat="1">
      <c r="A844" s="39"/>
      <c r="B844" s="40"/>
      <c r="C844" s="41"/>
      <c r="D844" s="240" t="s">
        <v>190</v>
      </c>
      <c r="E844" s="41"/>
      <c r="F844" s="241" t="s">
        <v>2004</v>
      </c>
      <c r="G844" s="41"/>
      <c r="H844" s="41"/>
      <c r="I844" s="242"/>
      <c r="J844" s="41"/>
      <c r="K844" s="41"/>
      <c r="L844" s="45"/>
      <c r="M844" s="243"/>
      <c r="N844" s="244"/>
      <c r="O844" s="92"/>
      <c r="P844" s="92"/>
      <c r="Q844" s="92"/>
      <c r="R844" s="92"/>
      <c r="S844" s="92"/>
      <c r="T844" s="93"/>
      <c r="U844" s="39"/>
      <c r="V844" s="39"/>
      <c r="W844" s="39"/>
      <c r="X844" s="39"/>
      <c r="Y844" s="39"/>
      <c r="Z844" s="39"/>
      <c r="AA844" s="39"/>
      <c r="AB844" s="39"/>
      <c r="AC844" s="39"/>
      <c r="AD844" s="39"/>
      <c r="AE844" s="39"/>
      <c r="AT844" s="18" t="s">
        <v>190</v>
      </c>
      <c r="AU844" s="18" t="s">
        <v>85</v>
      </c>
    </row>
    <row r="845" s="13" customFormat="1">
      <c r="A845" s="13"/>
      <c r="B845" s="262"/>
      <c r="C845" s="263"/>
      <c r="D845" s="240" t="s">
        <v>1205</v>
      </c>
      <c r="E845" s="264" t="s">
        <v>1</v>
      </c>
      <c r="F845" s="265" t="s">
        <v>2006</v>
      </c>
      <c r="G845" s="263"/>
      <c r="H845" s="266">
        <v>8.5</v>
      </c>
      <c r="I845" s="267"/>
      <c r="J845" s="263"/>
      <c r="K845" s="263"/>
      <c r="L845" s="268"/>
      <c r="M845" s="269"/>
      <c r="N845" s="270"/>
      <c r="O845" s="270"/>
      <c r="P845" s="270"/>
      <c r="Q845" s="270"/>
      <c r="R845" s="270"/>
      <c r="S845" s="270"/>
      <c r="T845" s="271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T845" s="272" t="s">
        <v>1205</v>
      </c>
      <c r="AU845" s="272" t="s">
        <v>85</v>
      </c>
      <c r="AV845" s="13" t="s">
        <v>85</v>
      </c>
      <c r="AW845" s="13" t="s">
        <v>33</v>
      </c>
      <c r="AX845" s="13" t="s">
        <v>83</v>
      </c>
      <c r="AY845" s="272" t="s">
        <v>181</v>
      </c>
    </row>
    <row r="846" s="2" customFormat="1" ht="21.75" customHeight="1">
      <c r="A846" s="39"/>
      <c r="B846" s="40"/>
      <c r="C846" s="226" t="s">
        <v>1113</v>
      </c>
      <c r="D846" s="226" t="s">
        <v>182</v>
      </c>
      <c r="E846" s="227" t="s">
        <v>2007</v>
      </c>
      <c r="F846" s="228" t="s">
        <v>2008</v>
      </c>
      <c r="G846" s="229" t="s">
        <v>1209</v>
      </c>
      <c r="H846" s="230">
        <v>8.5</v>
      </c>
      <c r="I846" s="231"/>
      <c r="J846" s="232">
        <f>ROUND(I846*H846,2)</f>
        <v>0</v>
      </c>
      <c r="K846" s="228" t="s">
        <v>1</v>
      </c>
      <c r="L846" s="233"/>
      <c r="M846" s="234" t="s">
        <v>1</v>
      </c>
      <c r="N846" s="235" t="s">
        <v>41</v>
      </c>
      <c r="O846" s="92"/>
      <c r="P846" s="236">
        <f>O846*H846</f>
        <v>0</v>
      </c>
      <c r="Q846" s="236">
        <v>0.55000000000000004</v>
      </c>
      <c r="R846" s="236">
        <f>Q846*H846</f>
        <v>4.6750000000000007</v>
      </c>
      <c r="S846" s="236">
        <v>0</v>
      </c>
      <c r="T846" s="237">
        <f>S846*H846</f>
        <v>0</v>
      </c>
      <c r="U846" s="39"/>
      <c r="V846" s="39"/>
      <c r="W846" s="39"/>
      <c r="X846" s="39"/>
      <c r="Y846" s="39"/>
      <c r="Z846" s="39"/>
      <c r="AA846" s="39"/>
      <c r="AB846" s="39"/>
      <c r="AC846" s="39"/>
      <c r="AD846" s="39"/>
      <c r="AE846" s="39"/>
      <c r="AR846" s="238" t="s">
        <v>187</v>
      </c>
      <c r="AT846" s="238" t="s">
        <v>182</v>
      </c>
      <c r="AU846" s="238" t="s">
        <v>85</v>
      </c>
      <c r="AY846" s="18" t="s">
        <v>181</v>
      </c>
      <c r="BE846" s="239">
        <f>IF(N846="základní",J846,0)</f>
        <v>0</v>
      </c>
      <c r="BF846" s="239">
        <f>IF(N846="snížená",J846,0)</f>
        <v>0</v>
      </c>
      <c r="BG846" s="239">
        <f>IF(N846="zákl. přenesená",J846,0)</f>
        <v>0</v>
      </c>
      <c r="BH846" s="239">
        <f>IF(N846="sníž. přenesená",J846,0)</f>
        <v>0</v>
      </c>
      <c r="BI846" s="239">
        <f>IF(N846="nulová",J846,0)</f>
        <v>0</v>
      </c>
      <c r="BJ846" s="18" t="s">
        <v>83</v>
      </c>
      <c r="BK846" s="239">
        <f>ROUND(I846*H846,2)</f>
        <v>0</v>
      </c>
      <c r="BL846" s="18" t="s">
        <v>188</v>
      </c>
      <c r="BM846" s="238" t="s">
        <v>2009</v>
      </c>
    </row>
    <row r="847" s="2" customFormat="1">
      <c r="A847" s="39"/>
      <c r="B847" s="40"/>
      <c r="C847" s="41"/>
      <c r="D847" s="240" t="s">
        <v>190</v>
      </c>
      <c r="E847" s="41"/>
      <c r="F847" s="241" t="s">
        <v>2008</v>
      </c>
      <c r="G847" s="41"/>
      <c r="H847" s="41"/>
      <c r="I847" s="242"/>
      <c r="J847" s="41"/>
      <c r="K847" s="41"/>
      <c r="L847" s="45"/>
      <c r="M847" s="243"/>
      <c r="N847" s="244"/>
      <c r="O847" s="92"/>
      <c r="P847" s="92"/>
      <c r="Q847" s="92"/>
      <c r="R847" s="92"/>
      <c r="S847" s="92"/>
      <c r="T847" s="93"/>
      <c r="U847" s="39"/>
      <c r="V847" s="39"/>
      <c r="W847" s="39"/>
      <c r="X847" s="39"/>
      <c r="Y847" s="39"/>
      <c r="Z847" s="39"/>
      <c r="AA847" s="39"/>
      <c r="AB847" s="39"/>
      <c r="AC847" s="39"/>
      <c r="AD847" s="39"/>
      <c r="AE847" s="39"/>
      <c r="AT847" s="18" t="s">
        <v>190</v>
      </c>
      <c r="AU847" s="18" t="s">
        <v>85</v>
      </c>
    </row>
    <row r="848" s="2" customFormat="1" ht="24.15" customHeight="1">
      <c r="A848" s="39"/>
      <c r="B848" s="40"/>
      <c r="C848" s="245" t="s">
        <v>2010</v>
      </c>
      <c r="D848" s="245" t="s">
        <v>191</v>
      </c>
      <c r="E848" s="246" t="s">
        <v>2011</v>
      </c>
      <c r="F848" s="247" t="s">
        <v>2012</v>
      </c>
      <c r="G848" s="248" t="s">
        <v>1209</v>
      </c>
      <c r="H848" s="249">
        <v>0.27500000000000002</v>
      </c>
      <c r="I848" s="250"/>
      <c r="J848" s="251">
        <f>ROUND(I848*H848,2)</f>
        <v>0</v>
      </c>
      <c r="K848" s="247" t="s">
        <v>1</v>
      </c>
      <c r="L848" s="45"/>
      <c r="M848" s="252" t="s">
        <v>1</v>
      </c>
      <c r="N848" s="253" t="s">
        <v>41</v>
      </c>
      <c r="O848" s="92"/>
      <c r="P848" s="236">
        <f>O848*H848</f>
        <v>0</v>
      </c>
      <c r="Q848" s="236">
        <v>0.024199999999999999</v>
      </c>
      <c r="R848" s="236">
        <f>Q848*H848</f>
        <v>0.0066550000000000003</v>
      </c>
      <c r="S848" s="236">
        <v>0</v>
      </c>
      <c r="T848" s="237">
        <f>S848*H848</f>
        <v>0</v>
      </c>
      <c r="U848" s="39"/>
      <c r="V848" s="39"/>
      <c r="W848" s="39"/>
      <c r="X848" s="39"/>
      <c r="Y848" s="39"/>
      <c r="Z848" s="39"/>
      <c r="AA848" s="39"/>
      <c r="AB848" s="39"/>
      <c r="AC848" s="39"/>
      <c r="AD848" s="39"/>
      <c r="AE848" s="39"/>
      <c r="AR848" s="238" t="s">
        <v>188</v>
      </c>
      <c r="AT848" s="238" t="s">
        <v>191</v>
      </c>
      <c r="AU848" s="238" t="s">
        <v>85</v>
      </c>
      <c r="AY848" s="18" t="s">
        <v>181</v>
      </c>
      <c r="BE848" s="239">
        <f>IF(N848="základní",J848,0)</f>
        <v>0</v>
      </c>
      <c r="BF848" s="239">
        <f>IF(N848="snížená",J848,0)</f>
        <v>0</v>
      </c>
      <c r="BG848" s="239">
        <f>IF(N848="zákl. přenesená",J848,0)</f>
        <v>0</v>
      </c>
      <c r="BH848" s="239">
        <f>IF(N848="sníž. přenesená",J848,0)</f>
        <v>0</v>
      </c>
      <c r="BI848" s="239">
        <f>IF(N848="nulová",J848,0)</f>
        <v>0</v>
      </c>
      <c r="BJ848" s="18" t="s">
        <v>83</v>
      </c>
      <c r="BK848" s="239">
        <f>ROUND(I848*H848,2)</f>
        <v>0</v>
      </c>
      <c r="BL848" s="18" t="s">
        <v>188</v>
      </c>
      <c r="BM848" s="238" t="s">
        <v>2013</v>
      </c>
    </row>
    <row r="849" s="2" customFormat="1">
      <c r="A849" s="39"/>
      <c r="B849" s="40"/>
      <c r="C849" s="41"/>
      <c r="D849" s="240" t="s">
        <v>190</v>
      </c>
      <c r="E849" s="41"/>
      <c r="F849" s="241" t="s">
        <v>2012</v>
      </c>
      <c r="G849" s="41"/>
      <c r="H849" s="41"/>
      <c r="I849" s="242"/>
      <c r="J849" s="41"/>
      <c r="K849" s="41"/>
      <c r="L849" s="45"/>
      <c r="M849" s="243"/>
      <c r="N849" s="244"/>
      <c r="O849" s="92"/>
      <c r="P849" s="92"/>
      <c r="Q849" s="92"/>
      <c r="R849" s="92"/>
      <c r="S849" s="92"/>
      <c r="T849" s="93"/>
      <c r="U849" s="39"/>
      <c r="V849" s="39"/>
      <c r="W849" s="39"/>
      <c r="X849" s="39"/>
      <c r="Y849" s="39"/>
      <c r="Z849" s="39"/>
      <c r="AA849" s="39"/>
      <c r="AB849" s="39"/>
      <c r="AC849" s="39"/>
      <c r="AD849" s="39"/>
      <c r="AE849" s="39"/>
      <c r="AT849" s="18" t="s">
        <v>190</v>
      </c>
      <c r="AU849" s="18" t="s">
        <v>85</v>
      </c>
    </row>
    <row r="850" s="13" customFormat="1">
      <c r="A850" s="13"/>
      <c r="B850" s="262"/>
      <c r="C850" s="263"/>
      <c r="D850" s="240" t="s">
        <v>1205</v>
      </c>
      <c r="E850" s="264" t="s">
        <v>1</v>
      </c>
      <c r="F850" s="265" t="s">
        <v>2014</v>
      </c>
      <c r="G850" s="263"/>
      <c r="H850" s="266">
        <v>0.27500000000000002</v>
      </c>
      <c r="I850" s="267"/>
      <c r="J850" s="263"/>
      <c r="K850" s="263"/>
      <c r="L850" s="268"/>
      <c r="M850" s="269"/>
      <c r="N850" s="270"/>
      <c r="O850" s="270"/>
      <c r="P850" s="270"/>
      <c r="Q850" s="270"/>
      <c r="R850" s="270"/>
      <c r="S850" s="270"/>
      <c r="T850" s="271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T850" s="272" t="s">
        <v>1205</v>
      </c>
      <c r="AU850" s="272" t="s">
        <v>85</v>
      </c>
      <c r="AV850" s="13" t="s">
        <v>85</v>
      </c>
      <c r="AW850" s="13" t="s">
        <v>33</v>
      </c>
      <c r="AX850" s="13" t="s">
        <v>83</v>
      </c>
      <c r="AY850" s="272" t="s">
        <v>181</v>
      </c>
    </row>
    <row r="851" s="2" customFormat="1" ht="21.75" customHeight="1">
      <c r="A851" s="39"/>
      <c r="B851" s="40"/>
      <c r="C851" s="245" t="s">
        <v>1116</v>
      </c>
      <c r="D851" s="245" t="s">
        <v>191</v>
      </c>
      <c r="E851" s="246" t="s">
        <v>2015</v>
      </c>
      <c r="F851" s="247" t="s">
        <v>2016</v>
      </c>
      <c r="G851" s="248" t="s">
        <v>734</v>
      </c>
      <c r="H851" s="249">
        <v>32.5</v>
      </c>
      <c r="I851" s="250"/>
      <c r="J851" s="251">
        <f>ROUND(I851*H851,2)</f>
        <v>0</v>
      </c>
      <c r="K851" s="247" t="s">
        <v>1</v>
      </c>
      <c r="L851" s="45"/>
      <c r="M851" s="252" t="s">
        <v>1</v>
      </c>
      <c r="N851" s="253" t="s">
        <v>41</v>
      </c>
      <c r="O851" s="92"/>
      <c r="P851" s="236">
        <f>O851*H851</f>
        <v>0</v>
      </c>
      <c r="Q851" s="236">
        <v>0</v>
      </c>
      <c r="R851" s="236">
        <f>Q851*H851</f>
        <v>0</v>
      </c>
      <c r="S851" s="236">
        <v>0.014</v>
      </c>
      <c r="T851" s="237">
        <f>S851*H851</f>
        <v>0.45500000000000002</v>
      </c>
      <c r="U851" s="39"/>
      <c r="V851" s="39"/>
      <c r="W851" s="39"/>
      <c r="X851" s="39"/>
      <c r="Y851" s="39"/>
      <c r="Z851" s="39"/>
      <c r="AA851" s="39"/>
      <c r="AB851" s="39"/>
      <c r="AC851" s="39"/>
      <c r="AD851" s="39"/>
      <c r="AE851" s="39"/>
      <c r="AR851" s="238" t="s">
        <v>188</v>
      </c>
      <c r="AT851" s="238" t="s">
        <v>191</v>
      </c>
      <c r="AU851" s="238" t="s">
        <v>85</v>
      </c>
      <c r="AY851" s="18" t="s">
        <v>181</v>
      </c>
      <c r="BE851" s="239">
        <f>IF(N851="základní",J851,0)</f>
        <v>0</v>
      </c>
      <c r="BF851" s="239">
        <f>IF(N851="snížená",J851,0)</f>
        <v>0</v>
      </c>
      <c r="BG851" s="239">
        <f>IF(N851="zákl. přenesená",J851,0)</f>
        <v>0</v>
      </c>
      <c r="BH851" s="239">
        <f>IF(N851="sníž. přenesená",J851,0)</f>
        <v>0</v>
      </c>
      <c r="BI851" s="239">
        <f>IF(N851="nulová",J851,0)</f>
        <v>0</v>
      </c>
      <c r="BJ851" s="18" t="s">
        <v>83</v>
      </c>
      <c r="BK851" s="239">
        <f>ROUND(I851*H851,2)</f>
        <v>0</v>
      </c>
      <c r="BL851" s="18" t="s">
        <v>188</v>
      </c>
      <c r="BM851" s="238" t="s">
        <v>2017</v>
      </c>
    </row>
    <row r="852" s="2" customFormat="1">
      <c r="A852" s="39"/>
      <c r="B852" s="40"/>
      <c r="C852" s="41"/>
      <c r="D852" s="240" t="s">
        <v>190</v>
      </c>
      <c r="E852" s="41"/>
      <c r="F852" s="241" t="s">
        <v>2016</v>
      </c>
      <c r="G852" s="41"/>
      <c r="H852" s="41"/>
      <c r="I852" s="242"/>
      <c r="J852" s="41"/>
      <c r="K852" s="41"/>
      <c r="L852" s="45"/>
      <c r="M852" s="243"/>
      <c r="N852" s="244"/>
      <c r="O852" s="92"/>
      <c r="P852" s="92"/>
      <c r="Q852" s="92"/>
      <c r="R852" s="92"/>
      <c r="S852" s="92"/>
      <c r="T852" s="93"/>
      <c r="U852" s="39"/>
      <c r="V852" s="39"/>
      <c r="W852" s="39"/>
      <c r="X852" s="39"/>
      <c r="Y852" s="39"/>
      <c r="Z852" s="39"/>
      <c r="AA852" s="39"/>
      <c r="AB852" s="39"/>
      <c r="AC852" s="39"/>
      <c r="AD852" s="39"/>
      <c r="AE852" s="39"/>
      <c r="AT852" s="18" t="s">
        <v>190</v>
      </c>
      <c r="AU852" s="18" t="s">
        <v>85</v>
      </c>
    </row>
    <row r="853" s="13" customFormat="1">
      <c r="A853" s="13"/>
      <c r="B853" s="262"/>
      <c r="C853" s="263"/>
      <c r="D853" s="240" t="s">
        <v>1205</v>
      </c>
      <c r="E853" s="264" t="s">
        <v>1</v>
      </c>
      <c r="F853" s="265" t="s">
        <v>2018</v>
      </c>
      <c r="G853" s="263"/>
      <c r="H853" s="266">
        <v>32.5</v>
      </c>
      <c r="I853" s="267"/>
      <c r="J853" s="263"/>
      <c r="K853" s="263"/>
      <c r="L853" s="268"/>
      <c r="M853" s="269"/>
      <c r="N853" s="270"/>
      <c r="O853" s="270"/>
      <c r="P853" s="270"/>
      <c r="Q853" s="270"/>
      <c r="R853" s="270"/>
      <c r="S853" s="270"/>
      <c r="T853" s="271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72" t="s">
        <v>1205</v>
      </c>
      <c r="AU853" s="272" t="s">
        <v>85</v>
      </c>
      <c r="AV853" s="13" t="s">
        <v>85</v>
      </c>
      <c r="AW853" s="13" t="s">
        <v>33</v>
      </c>
      <c r="AX853" s="13" t="s">
        <v>83</v>
      </c>
      <c r="AY853" s="272" t="s">
        <v>181</v>
      </c>
    </row>
    <row r="854" s="2" customFormat="1" ht="24.15" customHeight="1">
      <c r="A854" s="39"/>
      <c r="B854" s="40"/>
      <c r="C854" s="245" t="s">
        <v>2019</v>
      </c>
      <c r="D854" s="245" t="s">
        <v>191</v>
      </c>
      <c r="E854" s="246" t="s">
        <v>2020</v>
      </c>
      <c r="F854" s="247" t="s">
        <v>2021</v>
      </c>
      <c r="G854" s="248" t="s">
        <v>217</v>
      </c>
      <c r="H854" s="249">
        <v>49.799999999999997</v>
      </c>
      <c r="I854" s="250"/>
      <c r="J854" s="251">
        <f>ROUND(I854*H854,2)</f>
        <v>0</v>
      </c>
      <c r="K854" s="247" t="s">
        <v>1</v>
      </c>
      <c r="L854" s="45"/>
      <c r="M854" s="252" t="s">
        <v>1</v>
      </c>
      <c r="N854" s="253" t="s">
        <v>41</v>
      </c>
      <c r="O854" s="92"/>
      <c r="P854" s="236">
        <f>O854*H854</f>
        <v>0</v>
      </c>
      <c r="Q854" s="236">
        <v>0</v>
      </c>
      <c r="R854" s="236">
        <f>Q854*H854</f>
        <v>0</v>
      </c>
      <c r="S854" s="236">
        <v>0.025000000000000001</v>
      </c>
      <c r="T854" s="237">
        <f>S854*H854</f>
        <v>1.2450000000000001</v>
      </c>
      <c r="U854" s="39"/>
      <c r="V854" s="39"/>
      <c r="W854" s="39"/>
      <c r="X854" s="39"/>
      <c r="Y854" s="39"/>
      <c r="Z854" s="39"/>
      <c r="AA854" s="39"/>
      <c r="AB854" s="39"/>
      <c r="AC854" s="39"/>
      <c r="AD854" s="39"/>
      <c r="AE854" s="39"/>
      <c r="AR854" s="238" t="s">
        <v>188</v>
      </c>
      <c r="AT854" s="238" t="s">
        <v>191</v>
      </c>
      <c r="AU854" s="238" t="s">
        <v>85</v>
      </c>
      <c r="AY854" s="18" t="s">
        <v>181</v>
      </c>
      <c r="BE854" s="239">
        <f>IF(N854="základní",J854,0)</f>
        <v>0</v>
      </c>
      <c r="BF854" s="239">
        <f>IF(N854="snížená",J854,0)</f>
        <v>0</v>
      </c>
      <c r="BG854" s="239">
        <f>IF(N854="zákl. přenesená",J854,0)</f>
        <v>0</v>
      </c>
      <c r="BH854" s="239">
        <f>IF(N854="sníž. přenesená",J854,0)</f>
        <v>0</v>
      </c>
      <c r="BI854" s="239">
        <f>IF(N854="nulová",J854,0)</f>
        <v>0</v>
      </c>
      <c r="BJ854" s="18" t="s">
        <v>83</v>
      </c>
      <c r="BK854" s="239">
        <f>ROUND(I854*H854,2)</f>
        <v>0</v>
      </c>
      <c r="BL854" s="18" t="s">
        <v>188</v>
      </c>
      <c r="BM854" s="238" t="s">
        <v>2022</v>
      </c>
    </row>
    <row r="855" s="2" customFormat="1">
      <c r="A855" s="39"/>
      <c r="B855" s="40"/>
      <c r="C855" s="41"/>
      <c r="D855" s="240" t="s">
        <v>190</v>
      </c>
      <c r="E855" s="41"/>
      <c r="F855" s="241" t="s">
        <v>2021</v>
      </c>
      <c r="G855" s="41"/>
      <c r="H855" s="41"/>
      <c r="I855" s="242"/>
      <c r="J855" s="41"/>
      <c r="K855" s="41"/>
      <c r="L855" s="45"/>
      <c r="M855" s="243"/>
      <c r="N855" s="244"/>
      <c r="O855" s="92"/>
      <c r="P855" s="92"/>
      <c r="Q855" s="92"/>
      <c r="R855" s="92"/>
      <c r="S855" s="92"/>
      <c r="T855" s="93"/>
      <c r="U855" s="39"/>
      <c r="V855" s="39"/>
      <c r="W855" s="39"/>
      <c r="X855" s="39"/>
      <c r="Y855" s="39"/>
      <c r="Z855" s="39"/>
      <c r="AA855" s="39"/>
      <c r="AB855" s="39"/>
      <c r="AC855" s="39"/>
      <c r="AD855" s="39"/>
      <c r="AE855" s="39"/>
      <c r="AT855" s="18" t="s">
        <v>190</v>
      </c>
      <c r="AU855" s="18" t="s">
        <v>85</v>
      </c>
    </row>
    <row r="856" s="13" customFormat="1">
      <c r="A856" s="13"/>
      <c r="B856" s="262"/>
      <c r="C856" s="263"/>
      <c r="D856" s="240" t="s">
        <v>1205</v>
      </c>
      <c r="E856" s="264" t="s">
        <v>1</v>
      </c>
      <c r="F856" s="265" t="s">
        <v>2023</v>
      </c>
      <c r="G856" s="263"/>
      <c r="H856" s="266">
        <v>49.799999999999997</v>
      </c>
      <c r="I856" s="267"/>
      <c r="J856" s="263"/>
      <c r="K856" s="263"/>
      <c r="L856" s="268"/>
      <c r="M856" s="269"/>
      <c r="N856" s="270"/>
      <c r="O856" s="270"/>
      <c r="P856" s="270"/>
      <c r="Q856" s="270"/>
      <c r="R856" s="270"/>
      <c r="S856" s="270"/>
      <c r="T856" s="271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T856" s="272" t="s">
        <v>1205</v>
      </c>
      <c r="AU856" s="272" t="s">
        <v>85</v>
      </c>
      <c r="AV856" s="13" t="s">
        <v>85</v>
      </c>
      <c r="AW856" s="13" t="s">
        <v>33</v>
      </c>
      <c r="AX856" s="13" t="s">
        <v>83</v>
      </c>
      <c r="AY856" s="272" t="s">
        <v>181</v>
      </c>
    </row>
    <row r="857" s="2" customFormat="1" ht="33" customHeight="1">
      <c r="A857" s="39"/>
      <c r="B857" s="40"/>
      <c r="C857" s="245" t="s">
        <v>1120</v>
      </c>
      <c r="D857" s="245" t="s">
        <v>191</v>
      </c>
      <c r="E857" s="246" t="s">
        <v>2024</v>
      </c>
      <c r="F857" s="247" t="s">
        <v>2025</v>
      </c>
      <c r="G857" s="248" t="s">
        <v>868</v>
      </c>
      <c r="H857" s="249">
        <v>10.888999999999999</v>
      </c>
      <c r="I857" s="250"/>
      <c r="J857" s="251">
        <f>ROUND(I857*H857,2)</f>
        <v>0</v>
      </c>
      <c r="K857" s="247" t="s">
        <v>1</v>
      </c>
      <c r="L857" s="45"/>
      <c r="M857" s="252" t="s">
        <v>1</v>
      </c>
      <c r="N857" s="253" t="s">
        <v>41</v>
      </c>
      <c r="O857" s="92"/>
      <c r="P857" s="236">
        <f>O857*H857</f>
        <v>0</v>
      </c>
      <c r="Q857" s="236">
        <v>0</v>
      </c>
      <c r="R857" s="236">
        <f>Q857*H857</f>
        <v>0</v>
      </c>
      <c r="S857" s="236">
        <v>0</v>
      </c>
      <c r="T857" s="237">
        <f>S857*H857</f>
        <v>0</v>
      </c>
      <c r="U857" s="39"/>
      <c r="V857" s="39"/>
      <c r="W857" s="39"/>
      <c r="X857" s="39"/>
      <c r="Y857" s="39"/>
      <c r="Z857" s="39"/>
      <c r="AA857" s="39"/>
      <c r="AB857" s="39"/>
      <c r="AC857" s="39"/>
      <c r="AD857" s="39"/>
      <c r="AE857" s="39"/>
      <c r="AR857" s="238" t="s">
        <v>188</v>
      </c>
      <c r="AT857" s="238" t="s">
        <v>191</v>
      </c>
      <c r="AU857" s="238" t="s">
        <v>85</v>
      </c>
      <c r="AY857" s="18" t="s">
        <v>181</v>
      </c>
      <c r="BE857" s="239">
        <f>IF(N857="základní",J857,0)</f>
        <v>0</v>
      </c>
      <c r="BF857" s="239">
        <f>IF(N857="snížená",J857,0)</f>
        <v>0</v>
      </c>
      <c r="BG857" s="239">
        <f>IF(N857="zákl. přenesená",J857,0)</f>
        <v>0</v>
      </c>
      <c r="BH857" s="239">
        <f>IF(N857="sníž. přenesená",J857,0)</f>
        <v>0</v>
      </c>
      <c r="BI857" s="239">
        <f>IF(N857="nulová",J857,0)</f>
        <v>0</v>
      </c>
      <c r="BJ857" s="18" t="s">
        <v>83</v>
      </c>
      <c r="BK857" s="239">
        <f>ROUND(I857*H857,2)</f>
        <v>0</v>
      </c>
      <c r="BL857" s="18" t="s">
        <v>188</v>
      </c>
      <c r="BM857" s="238" t="s">
        <v>2026</v>
      </c>
    </row>
    <row r="858" s="2" customFormat="1">
      <c r="A858" s="39"/>
      <c r="B858" s="40"/>
      <c r="C858" s="41"/>
      <c r="D858" s="240" t="s">
        <v>190</v>
      </c>
      <c r="E858" s="41"/>
      <c r="F858" s="241" t="s">
        <v>2025</v>
      </c>
      <c r="G858" s="41"/>
      <c r="H858" s="41"/>
      <c r="I858" s="242"/>
      <c r="J858" s="41"/>
      <c r="K858" s="41"/>
      <c r="L858" s="45"/>
      <c r="M858" s="243"/>
      <c r="N858" s="244"/>
      <c r="O858" s="92"/>
      <c r="P858" s="92"/>
      <c r="Q858" s="92"/>
      <c r="R858" s="92"/>
      <c r="S858" s="92"/>
      <c r="T858" s="93"/>
      <c r="U858" s="39"/>
      <c r="V858" s="39"/>
      <c r="W858" s="39"/>
      <c r="X858" s="39"/>
      <c r="Y858" s="39"/>
      <c r="Z858" s="39"/>
      <c r="AA858" s="39"/>
      <c r="AB858" s="39"/>
      <c r="AC858" s="39"/>
      <c r="AD858" s="39"/>
      <c r="AE858" s="39"/>
      <c r="AT858" s="18" t="s">
        <v>190</v>
      </c>
      <c r="AU858" s="18" t="s">
        <v>85</v>
      </c>
    </row>
    <row r="859" s="12" customFormat="1" ht="22.8" customHeight="1">
      <c r="A859" s="12"/>
      <c r="B859" s="212"/>
      <c r="C859" s="213"/>
      <c r="D859" s="214" t="s">
        <v>75</v>
      </c>
      <c r="E859" s="254" t="s">
        <v>2027</v>
      </c>
      <c r="F859" s="254" t="s">
        <v>2028</v>
      </c>
      <c r="G859" s="213"/>
      <c r="H859" s="213"/>
      <c r="I859" s="216"/>
      <c r="J859" s="255">
        <f>BK859</f>
        <v>0</v>
      </c>
      <c r="K859" s="213"/>
      <c r="L859" s="218"/>
      <c r="M859" s="219"/>
      <c r="N859" s="220"/>
      <c r="O859" s="220"/>
      <c r="P859" s="221">
        <f>SUM(P860:P975)</f>
        <v>0</v>
      </c>
      <c r="Q859" s="220"/>
      <c r="R859" s="221">
        <f>SUM(R860:R975)</f>
        <v>23.397267820000007</v>
      </c>
      <c r="S859" s="220"/>
      <c r="T859" s="222">
        <f>SUM(T860:T975)</f>
        <v>0</v>
      </c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R859" s="223" t="s">
        <v>85</v>
      </c>
      <c r="AT859" s="224" t="s">
        <v>75</v>
      </c>
      <c r="AU859" s="224" t="s">
        <v>83</v>
      </c>
      <c r="AY859" s="223" t="s">
        <v>181</v>
      </c>
      <c r="BK859" s="225">
        <f>SUM(BK860:BK975)</f>
        <v>0</v>
      </c>
    </row>
    <row r="860" s="2" customFormat="1" ht="24.15" customHeight="1">
      <c r="A860" s="39"/>
      <c r="B860" s="40"/>
      <c r="C860" s="245" t="s">
        <v>2029</v>
      </c>
      <c r="D860" s="245" t="s">
        <v>191</v>
      </c>
      <c r="E860" s="246" t="s">
        <v>2030</v>
      </c>
      <c r="F860" s="247" t="s">
        <v>2031</v>
      </c>
      <c r="G860" s="248" t="s">
        <v>734</v>
      </c>
      <c r="H860" s="249">
        <v>116.55</v>
      </c>
      <c r="I860" s="250"/>
      <c r="J860" s="251">
        <f>ROUND(I860*H860,2)</f>
        <v>0</v>
      </c>
      <c r="K860" s="247" t="s">
        <v>1</v>
      </c>
      <c r="L860" s="45"/>
      <c r="M860" s="252" t="s">
        <v>1</v>
      </c>
      <c r="N860" s="253" t="s">
        <v>41</v>
      </c>
      <c r="O860" s="92"/>
      <c r="P860" s="236">
        <f>O860*H860</f>
        <v>0</v>
      </c>
      <c r="Q860" s="236">
        <v>0.025510000000000001</v>
      </c>
      <c r="R860" s="236">
        <f>Q860*H860</f>
        <v>2.9731905000000003</v>
      </c>
      <c r="S860" s="236">
        <v>0</v>
      </c>
      <c r="T860" s="237">
        <f>S860*H860</f>
        <v>0</v>
      </c>
      <c r="U860" s="39"/>
      <c r="V860" s="39"/>
      <c r="W860" s="39"/>
      <c r="X860" s="39"/>
      <c r="Y860" s="39"/>
      <c r="Z860" s="39"/>
      <c r="AA860" s="39"/>
      <c r="AB860" s="39"/>
      <c r="AC860" s="39"/>
      <c r="AD860" s="39"/>
      <c r="AE860" s="39"/>
      <c r="AR860" s="238" t="s">
        <v>188</v>
      </c>
      <c r="AT860" s="238" t="s">
        <v>191</v>
      </c>
      <c r="AU860" s="238" t="s">
        <v>85</v>
      </c>
      <c r="AY860" s="18" t="s">
        <v>181</v>
      </c>
      <c r="BE860" s="239">
        <f>IF(N860="základní",J860,0)</f>
        <v>0</v>
      </c>
      <c r="BF860" s="239">
        <f>IF(N860="snížená",J860,0)</f>
        <v>0</v>
      </c>
      <c r="BG860" s="239">
        <f>IF(N860="zákl. přenesená",J860,0)</f>
        <v>0</v>
      </c>
      <c r="BH860" s="239">
        <f>IF(N860="sníž. přenesená",J860,0)</f>
        <v>0</v>
      </c>
      <c r="BI860" s="239">
        <f>IF(N860="nulová",J860,0)</f>
        <v>0</v>
      </c>
      <c r="BJ860" s="18" t="s">
        <v>83</v>
      </c>
      <c r="BK860" s="239">
        <f>ROUND(I860*H860,2)</f>
        <v>0</v>
      </c>
      <c r="BL860" s="18" t="s">
        <v>188</v>
      </c>
      <c r="BM860" s="238" t="s">
        <v>2032</v>
      </c>
    </row>
    <row r="861" s="2" customFormat="1">
      <c r="A861" s="39"/>
      <c r="B861" s="40"/>
      <c r="C861" s="41"/>
      <c r="D861" s="240" t="s">
        <v>190</v>
      </c>
      <c r="E861" s="41"/>
      <c r="F861" s="241" t="s">
        <v>2031</v>
      </c>
      <c r="G861" s="41"/>
      <c r="H861" s="41"/>
      <c r="I861" s="242"/>
      <c r="J861" s="41"/>
      <c r="K861" s="41"/>
      <c r="L861" s="45"/>
      <c r="M861" s="243"/>
      <c r="N861" s="244"/>
      <c r="O861" s="92"/>
      <c r="P861" s="92"/>
      <c r="Q861" s="92"/>
      <c r="R861" s="92"/>
      <c r="S861" s="92"/>
      <c r="T861" s="93"/>
      <c r="U861" s="39"/>
      <c r="V861" s="39"/>
      <c r="W861" s="39"/>
      <c r="X861" s="39"/>
      <c r="Y861" s="39"/>
      <c r="Z861" s="39"/>
      <c r="AA861" s="39"/>
      <c r="AB861" s="39"/>
      <c r="AC861" s="39"/>
      <c r="AD861" s="39"/>
      <c r="AE861" s="39"/>
      <c r="AT861" s="18" t="s">
        <v>190</v>
      </c>
      <c r="AU861" s="18" t="s">
        <v>85</v>
      </c>
    </row>
    <row r="862" s="14" customFormat="1">
      <c r="A862" s="14"/>
      <c r="B862" s="273"/>
      <c r="C862" s="274"/>
      <c r="D862" s="240" t="s">
        <v>1205</v>
      </c>
      <c r="E862" s="275" t="s">
        <v>1</v>
      </c>
      <c r="F862" s="276" t="s">
        <v>2033</v>
      </c>
      <c r="G862" s="274"/>
      <c r="H862" s="275" t="s">
        <v>1</v>
      </c>
      <c r="I862" s="277"/>
      <c r="J862" s="274"/>
      <c r="K862" s="274"/>
      <c r="L862" s="278"/>
      <c r="M862" s="279"/>
      <c r="N862" s="280"/>
      <c r="O862" s="280"/>
      <c r="P862" s="280"/>
      <c r="Q862" s="280"/>
      <c r="R862" s="280"/>
      <c r="S862" s="280"/>
      <c r="T862" s="281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T862" s="282" t="s">
        <v>1205</v>
      </c>
      <c r="AU862" s="282" t="s">
        <v>85</v>
      </c>
      <c r="AV862" s="14" t="s">
        <v>83</v>
      </c>
      <c r="AW862" s="14" t="s">
        <v>33</v>
      </c>
      <c r="AX862" s="14" t="s">
        <v>76</v>
      </c>
      <c r="AY862" s="282" t="s">
        <v>181</v>
      </c>
    </row>
    <row r="863" s="13" customFormat="1">
      <c r="A863" s="13"/>
      <c r="B863" s="262"/>
      <c r="C863" s="263"/>
      <c r="D863" s="240" t="s">
        <v>1205</v>
      </c>
      <c r="E863" s="264" t="s">
        <v>1</v>
      </c>
      <c r="F863" s="265" t="s">
        <v>2034</v>
      </c>
      <c r="G863" s="263"/>
      <c r="H863" s="266">
        <v>31.75</v>
      </c>
      <c r="I863" s="267"/>
      <c r="J863" s="263"/>
      <c r="K863" s="263"/>
      <c r="L863" s="268"/>
      <c r="M863" s="269"/>
      <c r="N863" s="270"/>
      <c r="O863" s="270"/>
      <c r="P863" s="270"/>
      <c r="Q863" s="270"/>
      <c r="R863" s="270"/>
      <c r="S863" s="270"/>
      <c r="T863" s="271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T863" s="272" t="s">
        <v>1205</v>
      </c>
      <c r="AU863" s="272" t="s">
        <v>85</v>
      </c>
      <c r="AV863" s="13" t="s">
        <v>85</v>
      </c>
      <c r="AW863" s="13" t="s">
        <v>33</v>
      </c>
      <c r="AX863" s="13" t="s">
        <v>76</v>
      </c>
      <c r="AY863" s="272" t="s">
        <v>181</v>
      </c>
    </row>
    <row r="864" s="13" customFormat="1">
      <c r="A864" s="13"/>
      <c r="B864" s="262"/>
      <c r="C864" s="263"/>
      <c r="D864" s="240" t="s">
        <v>1205</v>
      </c>
      <c r="E864" s="264" t="s">
        <v>1</v>
      </c>
      <c r="F864" s="265" t="s">
        <v>2035</v>
      </c>
      <c r="G864" s="263"/>
      <c r="H864" s="266">
        <v>-5.2000000000000002</v>
      </c>
      <c r="I864" s="267"/>
      <c r="J864" s="263"/>
      <c r="K864" s="263"/>
      <c r="L864" s="268"/>
      <c r="M864" s="269"/>
      <c r="N864" s="270"/>
      <c r="O864" s="270"/>
      <c r="P864" s="270"/>
      <c r="Q864" s="270"/>
      <c r="R864" s="270"/>
      <c r="S864" s="270"/>
      <c r="T864" s="271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T864" s="272" t="s">
        <v>1205</v>
      </c>
      <c r="AU864" s="272" t="s">
        <v>85</v>
      </c>
      <c r="AV864" s="13" t="s">
        <v>85</v>
      </c>
      <c r="AW864" s="13" t="s">
        <v>33</v>
      </c>
      <c r="AX864" s="13" t="s">
        <v>76</v>
      </c>
      <c r="AY864" s="272" t="s">
        <v>181</v>
      </c>
    </row>
    <row r="865" s="16" customFormat="1">
      <c r="A865" s="16"/>
      <c r="B865" s="294"/>
      <c r="C865" s="295"/>
      <c r="D865" s="240" t="s">
        <v>1205</v>
      </c>
      <c r="E865" s="296" t="s">
        <v>1</v>
      </c>
      <c r="F865" s="297" t="s">
        <v>1326</v>
      </c>
      <c r="G865" s="295"/>
      <c r="H865" s="298">
        <v>26.550000000000001</v>
      </c>
      <c r="I865" s="299"/>
      <c r="J865" s="295"/>
      <c r="K865" s="295"/>
      <c r="L865" s="300"/>
      <c r="M865" s="301"/>
      <c r="N865" s="302"/>
      <c r="O865" s="302"/>
      <c r="P865" s="302"/>
      <c r="Q865" s="302"/>
      <c r="R865" s="302"/>
      <c r="S865" s="302"/>
      <c r="T865" s="303"/>
      <c r="U865" s="16"/>
      <c r="V865" s="16"/>
      <c r="W865" s="16"/>
      <c r="X865" s="16"/>
      <c r="Y865" s="16"/>
      <c r="Z865" s="16"/>
      <c r="AA865" s="16"/>
      <c r="AB865" s="16"/>
      <c r="AC865" s="16"/>
      <c r="AD865" s="16"/>
      <c r="AE865" s="16"/>
      <c r="AT865" s="304" t="s">
        <v>1205</v>
      </c>
      <c r="AU865" s="304" t="s">
        <v>85</v>
      </c>
      <c r="AV865" s="16" t="s">
        <v>91</v>
      </c>
      <c r="AW865" s="16" t="s">
        <v>33</v>
      </c>
      <c r="AX865" s="16" t="s">
        <v>76</v>
      </c>
      <c r="AY865" s="304" t="s">
        <v>181</v>
      </c>
    </row>
    <row r="866" s="14" customFormat="1">
      <c r="A866" s="14"/>
      <c r="B866" s="273"/>
      <c r="C866" s="274"/>
      <c r="D866" s="240" t="s">
        <v>1205</v>
      </c>
      <c r="E866" s="275" t="s">
        <v>1</v>
      </c>
      <c r="F866" s="276" t="s">
        <v>2036</v>
      </c>
      <c r="G866" s="274"/>
      <c r="H866" s="275" t="s">
        <v>1</v>
      </c>
      <c r="I866" s="277"/>
      <c r="J866" s="274"/>
      <c r="K866" s="274"/>
      <c r="L866" s="278"/>
      <c r="M866" s="279"/>
      <c r="N866" s="280"/>
      <c r="O866" s="280"/>
      <c r="P866" s="280"/>
      <c r="Q866" s="280"/>
      <c r="R866" s="280"/>
      <c r="S866" s="280"/>
      <c r="T866" s="281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  <c r="AE866" s="14"/>
      <c r="AT866" s="282" t="s">
        <v>1205</v>
      </c>
      <c r="AU866" s="282" t="s">
        <v>85</v>
      </c>
      <c r="AV866" s="14" t="s">
        <v>83</v>
      </c>
      <c r="AW866" s="14" t="s">
        <v>33</v>
      </c>
      <c r="AX866" s="14" t="s">
        <v>76</v>
      </c>
      <c r="AY866" s="282" t="s">
        <v>181</v>
      </c>
    </row>
    <row r="867" s="13" customFormat="1">
      <c r="A867" s="13"/>
      <c r="B867" s="262"/>
      <c r="C867" s="263"/>
      <c r="D867" s="240" t="s">
        <v>1205</v>
      </c>
      <c r="E867" s="264" t="s">
        <v>1</v>
      </c>
      <c r="F867" s="265" t="s">
        <v>2037</v>
      </c>
      <c r="G867" s="263"/>
      <c r="H867" s="266">
        <v>90</v>
      </c>
      <c r="I867" s="267"/>
      <c r="J867" s="263"/>
      <c r="K867" s="263"/>
      <c r="L867" s="268"/>
      <c r="M867" s="269"/>
      <c r="N867" s="270"/>
      <c r="O867" s="270"/>
      <c r="P867" s="270"/>
      <c r="Q867" s="270"/>
      <c r="R867" s="270"/>
      <c r="S867" s="270"/>
      <c r="T867" s="271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T867" s="272" t="s">
        <v>1205</v>
      </c>
      <c r="AU867" s="272" t="s">
        <v>85</v>
      </c>
      <c r="AV867" s="13" t="s">
        <v>85</v>
      </c>
      <c r="AW867" s="13" t="s">
        <v>33</v>
      </c>
      <c r="AX867" s="13" t="s">
        <v>76</v>
      </c>
      <c r="AY867" s="272" t="s">
        <v>181</v>
      </c>
    </row>
    <row r="868" s="15" customFormat="1">
      <c r="A868" s="15"/>
      <c r="B868" s="283"/>
      <c r="C868" s="284"/>
      <c r="D868" s="240" t="s">
        <v>1205</v>
      </c>
      <c r="E868" s="285" t="s">
        <v>1</v>
      </c>
      <c r="F868" s="286" t="s">
        <v>1219</v>
      </c>
      <c r="G868" s="284"/>
      <c r="H868" s="287">
        <v>116.55</v>
      </c>
      <c r="I868" s="288"/>
      <c r="J868" s="284"/>
      <c r="K868" s="284"/>
      <c r="L868" s="289"/>
      <c r="M868" s="290"/>
      <c r="N868" s="291"/>
      <c r="O868" s="291"/>
      <c r="P868" s="291"/>
      <c r="Q868" s="291"/>
      <c r="R868" s="291"/>
      <c r="S868" s="291"/>
      <c r="T868" s="292"/>
      <c r="U868" s="15"/>
      <c r="V868" s="15"/>
      <c r="W868" s="15"/>
      <c r="X868" s="15"/>
      <c r="Y868" s="15"/>
      <c r="Z868" s="15"/>
      <c r="AA868" s="15"/>
      <c r="AB868" s="15"/>
      <c r="AC868" s="15"/>
      <c r="AD868" s="15"/>
      <c r="AE868" s="15"/>
      <c r="AT868" s="293" t="s">
        <v>1205</v>
      </c>
      <c r="AU868" s="293" t="s">
        <v>85</v>
      </c>
      <c r="AV868" s="15" t="s">
        <v>200</v>
      </c>
      <c r="AW868" s="15" t="s">
        <v>33</v>
      </c>
      <c r="AX868" s="15" t="s">
        <v>83</v>
      </c>
      <c r="AY868" s="293" t="s">
        <v>181</v>
      </c>
    </row>
    <row r="869" s="2" customFormat="1" ht="21.75" customHeight="1">
      <c r="A869" s="39"/>
      <c r="B869" s="40"/>
      <c r="C869" s="245" t="s">
        <v>1123</v>
      </c>
      <c r="D869" s="245" t="s">
        <v>191</v>
      </c>
      <c r="E869" s="246" t="s">
        <v>2038</v>
      </c>
      <c r="F869" s="247" t="s">
        <v>2039</v>
      </c>
      <c r="G869" s="248" t="s">
        <v>734</v>
      </c>
      <c r="H869" s="249">
        <v>134.15000000000001</v>
      </c>
      <c r="I869" s="250"/>
      <c r="J869" s="251">
        <f>ROUND(I869*H869,2)</f>
        <v>0</v>
      </c>
      <c r="K869" s="247" t="s">
        <v>1</v>
      </c>
      <c r="L869" s="45"/>
      <c r="M869" s="252" t="s">
        <v>1</v>
      </c>
      <c r="N869" s="253" t="s">
        <v>41</v>
      </c>
      <c r="O869" s="92"/>
      <c r="P869" s="236">
        <f>O869*H869</f>
        <v>0</v>
      </c>
      <c r="Q869" s="236">
        <v>0.00020000000000000001</v>
      </c>
      <c r="R869" s="236">
        <f>Q869*H869</f>
        <v>0.026830000000000003</v>
      </c>
      <c r="S869" s="236">
        <v>0</v>
      </c>
      <c r="T869" s="237">
        <f>S869*H869</f>
        <v>0</v>
      </c>
      <c r="U869" s="39"/>
      <c r="V869" s="39"/>
      <c r="W869" s="39"/>
      <c r="X869" s="39"/>
      <c r="Y869" s="39"/>
      <c r="Z869" s="39"/>
      <c r="AA869" s="39"/>
      <c r="AB869" s="39"/>
      <c r="AC869" s="39"/>
      <c r="AD869" s="39"/>
      <c r="AE869" s="39"/>
      <c r="AR869" s="238" t="s">
        <v>188</v>
      </c>
      <c r="AT869" s="238" t="s">
        <v>191</v>
      </c>
      <c r="AU869" s="238" t="s">
        <v>85</v>
      </c>
      <c r="AY869" s="18" t="s">
        <v>181</v>
      </c>
      <c r="BE869" s="239">
        <f>IF(N869="základní",J869,0)</f>
        <v>0</v>
      </c>
      <c r="BF869" s="239">
        <f>IF(N869="snížená",J869,0)</f>
        <v>0</v>
      </c>
      <c r="BG869" s="239">
        <f>IF(N869="zákl. přenesená",J869,0)</f>
        <v>0</v>
      </c>
      <c r="BH869" s="239">
        <f>IF(N869="sníž. přenesená",J869,0)</f>
        <v>0</v>
      </c>
      <c r="BI869" s="239">
        <f>IF(N869="nulová",J869,0)</f>
        <v>0</v>
      </c>
      <c r="BJ869" s="18" t="s">
        <v>83</v>
      </c>
      <c r="BK869" s="239">
        <f>ROUND(I869*H869,2)</f>
        <v>0</v>
      </c>
      <c r="BL869" s="18" t="s">
        <v>188</v>
      </c>
      <c r="BM869" s="238" t="s">
        <v>2040</v>
      </c>
    </row>
    <row r="870" s="2" customFormat="1">
      <c r="A870" s="39"/>
      <c r="B870" s="40"/>
      <c r="C870" s="41"/>
      <c r="D870" s="240" t="s">
        <v>190</v>
      </c>
      <c r="E870" s="41"/>
      <c r="F870" s="241" t="s">
        <v>2039</v>
      </c>
      <c r="G870" s="41"/>
      <c r="H870" s="41"/>
      <c r="I870" s="242"/>
      <c r="J870" s="41"/>
      <c r="K870" s="41"/>
      <c r="L870" s="45"/>
      <c r="M870" s="243"/>
      <c r="N870" s="244"/>
      <c r="O870" s="92"/>
      <c r="P870" s="92"/>
      <c r="Q870" s="92"/>
      <c r="R870" s="92"/>
      <c r="S870" s="92"/>
      <c r="T870" s="93"/>
      <c r="U870" s="39"/>
      <c r="V870" s="39"/>
      <c r="W870" s="39"/>
      <c r="X870" s="39"/>
      <c r="Y870" s="39"/>
      <c r="Z870" s="39"/>
      <c r="AA870" s="39"/>
      <c r="AB870" s="39"/>
      <c r="AC870" s="39"/>
      <c r="AD870" s="39"/>
      <c r="AE870" s="39"/>
      <c r="AT870" s="18" t="s">
        <v>190</v>
      </c>
      <c r="AU870" s="18" t="s">
        <v>85</v>
      </c>
    </row>
    <row r="871" s="14" customFormat="1">
      <c r="A871" s="14"/>
      <c r="B871" s="273"/>
      <c r="C871" s="274"/>
      <c r="D871" s="240" t="s">
        <v>1205</v>
      </c>
      <c r="E871" s="275" t="s">
        <v>1</v>
      </c>
      <c r="F871" s="276" t="s">
        <v>2041</v>
      </c>
      <c r="G871" s="274"/>
      <c r="H871" s="275" t="s">
        <v>1</v>
      </c>
      <c r="I871" s="277"/>
      <c r="J871" s="274"/>
      <c r="K871" s="274"/>
      <c r="L871" s="278"/>
      <c r="M871" s="279"/>
      <c r="N871" s="280"/>
      <c r="O871" s="280"/>
      <c r="P871" s="280"/>
      <c r="Q871" s="280"/>
      <c r="R871" s="280"/>
      <c r="S871" s="280"/>
      <c r="T871" s="281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T871" s="282" t="s">
        <v>1205</v>
      </c>
      <c r="AU871" s="282" t="s">
        <v>85</v>
      </c>
      <c r="AV871" s="14" t="s">
        <v>83</v>
      </c>
      <c r="AW871" s="14" t="s">
        <v>33</v>
      </c>
      <c r="AX871" s="14" t="s">
        <v>76</v>
      </c>
      <c r="AY871" s="282" t="s">
        <v>181</v>
      </c>
    </row>
    <row r="872" s="13" customFormat="1">
      <c r="A872" s="13"/>
      <c r="B872" s="262"/>
      <c r="C872" s="263"/>
      <c r="D872" s="240" t="s">
        <v>1205</v>
      </c>
      <c r="E872" s="264" t="s">
        <v>1</v>
      </c>
      <c r="F872" s="265" t="s">
        <v>2042</v>
      </c>
      <c r="G872" s="263"/>
      <c r="H872" s="266">
        <v>17.600000000000001</v>
      </c>
      <c r="I872" s="267"/>
      <c r="J872" s="263"/>
      <c r="K872" s="263"/>
      <c r="L872" s="268"/>
      <c r="M872" s="269"/>
      <c r="N872" s="270"/>
      <c r="O872" s="270"/>
      <c r="P872" s="270"/>
      <c r="Q872" s="270"/>
      <c r="R872" s="270"/>
      <c r="S872" s="270"/>
      <c r="T872" s="271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T872" s="272" t="s">
        <v>1205</v>
      </c>
      <c r="AU872" s="272" t="s">
        <v>85</v>
      </c>
      <c r="AV872" s="13" t="s">
        <v>85</v>
      </c>
      <c r="AW872" s="13" t="s">
        <v>33</v>
      </c>
      <c r="AX872" s="13" t="s">
        <v>76</v>
      </c>
      <c r="AY872" s="272" t="s">
        <v>181</v>
      </c>
    </row>
    <row r="873" s="14" customFormat="1">
      <c r="A873" s="14"/>
      <c r="B873" s="273"/>
      <c r="C873" s="274"/>
      <c r="D873" s="240" t="s">
        <v>1205</v>
      </c>
      <c r="E873" s="275" t="s">
        <v>1</v>
      </c>
      <c r="F873" s="276" t="s">
        <v>2033</v>
      </c>
      <c r="G873" s="274"/>
      <c r="H873" s="275" t="s">
        <v>1</v>
      </c>
      <c r="I873" s="277"/>
      <c r="J873" s="274"/>
      <c r="K873" s="274"/>
      <c r="L873" s="278"/>
      <c r="M873" s="279"/>
      <c r="N873" s="280"/>
      <c r="O873" s="280"/>
      <c r="P873" s="280"/>
      <c r="Q873" s="280"/>
      <c r="R873" s="280"/>
      <c r="S873" s="280"/>
      <c r="T873" s="281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T873" s="282" t="s">
        <v>1205</v>
      </c>
      <c r="AU873" s="282" t="s">
        <v>85</v>
      </c>
      <c r="AV873" s="14" t="s">
        <v>83</v>
      </c>
      <c r="AW873" s="14" t="s">
        <v>33</v>
      </c>
      <c r="AX873" s="14" t="s">
        <v>76</v>
      </c>
      <c r="AY873" s="282" t="s">
        <v>181</v>
      </c>
    </row>
    <row r="874" s="13" customFormat="1">
      <c r="A874" s="13"/>
      <c r="B874" s="262"/>
      <c r="C874" s="263"/>
      <c r="D874" s="240" t="s">
        <v>1205</v>
      </c>
      <c r="E874" s="264" t="s">
        <v>1</v>
      </c>
      <c r="F874" s="265" t="s">
        <v>2034</v>
      </c>
      <c r="G874" s="263"/>
      <c r="H874" s="266">
        <v>31.75</v>
      </c>
      <c r="I874" s="267"/>
      <c r="J874" s="263"/>
      <c r="K874" s="263"/>
      <c r="L874" s="268"/>
      <c r="M874" s="269"/>
      <c r="N874" s="270"/>
      <c r="O874" s="270"/>
      <c r="P874" s="270"/>
      <c r="Q874" s="270"/>
      <c r="R874" s="270"/>
      <c r="S874" s="270"/>
      <c r="T874" s="271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T874" s="272" t="s">
        <v>1205</v>
      </c>
      <c r="AU874" s="272" t="s">
        <v>85</v>
      </c>
      <c r="AV874" s="13" t="s">
        <v>85</v>
      </c>
      <c r="AW874" s="13" t="s">
        <v>33</v>
      </c>
      <c r="AX874" s="13" t="s">
        <v>76</v>
      </c>
      <c r="AY874" s="272" t="s">
        <v>181</v>
      </c>
    </row>
    <row r="875" s="13" customFormat="1">
      <c r="A875" s="13"/>
      <c r="B875" s="262"/>
      <c r="C875" s="263"/>
      <c r="D875" s="240" t="s">
        <v>1205</v>
      </c>
      <c r="E875" s="264" t="s">
        <v>1</v>
      </c>
      <c r="F875" s="265" t="s">
        <v>2035</v>
      </c>
      <c r="G875" s="263"/>
      <c r="H875" s="266">
        <v>-5.2000000000000002</v>
      </c>
      <c r="I875" s="267"/>
      <c r="J875" s="263"/>
      <c r="K875" s="263"/>
      <c r="L875" s="268"/>
      <c r="M875" s="269"/>
      <c r="N875" s="270"/>
      <c r="O875" s="270"/>
      <c r="P875" s="270"/>
      <c r="Q875" s="270"/>
      <c r="R875" s="270"/>
      <c r="S875" s="270"/>
      <c r="T875" s="271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T875" s="272" t="s">
        <v>1205</v>
      </c>
      <c r="AU875" s="272" t="s">
        <v>85</v>
      </c>
      <c r="AV875" s="13" t="s">
        <v>85</v>
      </c>
      <c r="AW875" s="13" t="s">
        <v>33</v>
      </c>
      <c r="AX875" s="13" t="s">
        <v>76</v>
      </c>
      <c r="AY875" s="272" t="s">
        <v>181</v>
      </c>
    </row>
    <row r="876" s="16" customFormat="1">
      <c r="A876" s="16"/>
      <c r="B876" s="294"/>
      <c r="C876" s="295"/>
      <c r="D876" s="240" t="s">
        <v>1205</v>
      </c>
      <c r="E876" s="296" t="s">
        <v>1</v>
      </c>
      <c r="F876" s="297" t="s">
        <v>1326</v>
      </c>
      <c r="G876" s="295"/>
      <c r="H876" s="298">
        <v>44.149999999999999</v>
      </c>
      <c r="I876" s="299"/>
      <c r="J876" s="295"/>
      <c r="K876" s="295"/>
      <c r="L876" s="300"/>
      <c r="M876" s="301"/>
      <c r="N876" s="302"/>
      <c r="O876" s="302"/>
      <c r="P876" s="302"/>
      <c r="Q876" s="302"/>
      <c r="R876" s="302"/>
      <c r="S876" s="302"/>
      <c r="T876" s="303"/>
      <c r="U876" s="16"/>
      <c r="V876" s="16"/>
      <c r="W876" s="16"/>
      <c r="X876" s="16"/>
      <c r="Y876" s="16"/>
      <c r="Z876" s="16"/>
      <c r="AA876" s="16"/>
      <c r="AB876" s="16"/>
      <c r="AC876" s="16"/>
      <c r="AD876" s="16"/>
      <c r="AE876" s="16"/>
      <c r="AT876" s="304" t="s">
        <v>1205</v>
      </c>
      <c r="AU876" s="304" t="s">
        <v>85</v>
      </c>
      <c r="AV876" s="16" t="s">
        <v>91</v>
      </c>
      <c r="AW876" s="16" t="s">
        <v>33</v>
      </c>
      <c r="AX876" s="16" t="s">
        <v>76</v>
      </c>
      <c r="AY876" s="304" t="s">
        <v>181</v>
      </c>
    </row>
    <row r="877" s="14" customFormat="1">
      <c r="A877" s="14"/>
      <c r="B877" s="273"/>
      <c r="C877" s="274"/>
      <c r="D877" s="240" t="s">
        <v>1205</v>
      </c>
      <c r="E877" s="275" t="s">
        <v>1</v>
      </c>
      <c r="F877" s="276" t="s">
        <v>2036</v>
      </c>
      <c r="G877" s="274"/>
      <c r="H877" s="275" t="s">
        <v>1</v>
      </c>
      <c r="I877" s="277"/>
      <c r="J877" s="274"/>
      <c r="K877" s="274"/>
      <c r="L877" s="278"/>
      <c r="M877" s="279"/>
      <c r="N877" s="280"/>
      <c r="O877" s="280"/>
      <c r="P877" s="280"/>
      <c r="Q877" s="280"/>
      <c r="R877" s="280"/>
      <c r="S877" s="280"/>
      <c r="T877" s="281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T877" s="282" t="s">
        <v>1205</v>
      </c>
      <c r="AU877" s="282" t="s">
        <v>85</v>
      </c>
      <c r="AV877" s="14" t="s">
        <v>83</v>
      </c>
      <c r="AW877" s="14" t="s">
        <v>33</v>
      </c>
      <c r="AX877" s="14" t="s">
        <v>76</v>
      </c>
      <c r="AY877" s="282" t="s">
        <v>181</v>
      </c>
    </row>
    <row r="878" s="13" customFormat="1">
      <c r="A878" s="13"/>
      <c r="B878" s="262"/>
      <c r="C878" s="263"/>
      <c r="D878" s="240" t="s">
        <v>1205</v>
      </c>
      <c r="E878" s="264" t="s">
        <v>1</v>
      </c>
      <c r="F878" s="265" t="s">
        <v>2037</v>
      </c>
      <c r="G878" s="263"/>
      <c r="H878" s="266">
        <v>90</v>
      </c>
      <c r="I878" s="267"/>
      <c r="J878" s="263"/>
      <c r="K878" s="263"/>
      <c r="L878" s="268"/>
      <c r="M878" s="269"/>
      <c r="N878" s="270"/>
      <c r="O878" s="270"/>
      <c r="P878" s="270"/>
      <c r="Q878" s="270"/>
      <c r="R878" s="270"/>
      <c r="S878" s="270"/>
      <c r="T878" s="271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T878" s="272" t="s">
        <v>1205</v>
      </c>
      <c r="AU878" s="272" t="s">
        <v>85</v>
      </c>
      <c r="AV878" s="13" t="s">
        <v>85</v>
      </c>
      <c r="AW878" s="13" t="s">
        <v>33</v>
      </c>
      <c r="AX878" s="13" t="s">
        <v>76</v>
      </c>
      <c r="AY878" s="272" t="s">
        <v>181</v>
      </c>
    </row>
    <row r="879" s="15" customFormat="1">
      <c r="A879" s="15"/>
      <c r="B879" s="283"/>
      <c r="C879" s="284"/>
      <c r="D879" s="240" t="s">
        <v>1205</v>
      </c>
      <c r="E879" s="285" t="s">
        <v>1</v>
      </c>
      <c r="F879" s="286" t="s">
        <v>1219</v>
      </c>
      <c r="G879" s="284"/>
      <c r="H879" s="287">
        <v>134.15000000000001</v>
      </c>
      <c r="I879" s="288"/>
      <c r="J879" s="284"/>
      <c r="K879" s="284"/>
      <c r="L879" s="289"/>
      <c r="M879" s="290"/>
      <c r="N879" s="291"/>
      <c r="O879" s="291"/>
      <c r="P879" s="291"/>
      <c r="Q879" s="291"/>
      <c r="R879" s="291"/>
      <c r="S879" s="291"/>
      <c r="T879" s="292"/>
      <c r="U879" s="15"/>
      <c r="V879" s="15"/>
      <c r="W879" s="15"/>
      <c r="X879" s="15"/>
      <c r="Y879" s="15"/>
      <c r="Z879" s="15"/>
      <c r="AA879" s="15"/>
      <c r="AB879" s="15"/>
      <c r="AC879" s="15"/>
      <c r="AD879" s="15"/>
      <c r="AE879" s="15"/>
      <c r="AT879" s="293" t="s">
        <v>1205</v>
      </c>
      <c r="AU879" s="293" t="s">
        <v>85</v>
      </c>
      <c r="AV879" s="15" t="s">
        <v>200</v>
      </c>
      <c r="AW879" s="15" t="s">
        <v>33</v>
      </c>
      <c r="AX879" s="15" t="s">
        <v>83</v>
      </c>
      <c r="AY879" s="293" t="s">
        <v>181</v>
      </c>
    </row>
    <row r="880" s="2" customFormat="1" ht="33" customHeight="1">
      <c r="A880" s="39"/>
      <c r="B880" s="40"/>
      <c r="C880" s="245" t="s">
        <v>2043</v>
      </c>
      <c r="D880" s="245" t="s">
        <v>191</v>
      </c>
      <c r="E880" s="246" t="s">
        <v>2044</v>
      </c>
      <c r="F880" s="247" t="s">
        <v>2045</v>
      </c>
      <c r="G880" s="248" t="s">
        <v>734</v>
      </c>
      <c r="H880" s="249">
        <v>17.600000000000001</v>
      </c>
      <c r="I880" s="250"/>
      <c r="J880" s="251">
        <f>ROUND(I880*H880,2)</f>
        <v>0</v>
      </c>
      <c r="K880" s="247" t="s">
        <v>1</v>
      </c>
      <c r="L880" s="45"/>
      <c r="M880" s="252" t="s">
        <v>1</v>
      </c>
      <c r="N880" s="253" t="s">
        <v>41</v>
      </c>
      <c r="O880" s="92"/>
      <c r="P880" s="236">
        <f>O880*H880</f>
        <v>0</v>
      </c>
      <c r="Q880" s="236">
        <v>0.015559999999999999</v>
      </c>
      <c r="R880" s="236">
        <f>Q880*H880</f>
        <v>0.27385599999999999</v>
      </c>
      <c r="S880" s="236">
        <v>0</v>
      </c>
      <c r="T880" s="237">
        <f>S880*H880</f>
        <v>0</v>
      </c>
      <c r="U880" s="39"/>
      <c r="V880" s="39"/>
      <c r="W880" s="39"/>
      <c r="X880" s="39"/>
      <c r="Y880" s="39"/>
      <c r="Z880" s="39"/>
      <c r="AA880" s="39"/>
      <c r="AB880" s="39"/>
      <c r="AC880" s="39"/>
      <c r="AD880" s="39"/>
      <c r="AE880" s="39"/>
      <c r="AR880" s="238" t="s">
        <v>188</v>
      </c>
      <c r="AT880" s="238" t="s">
        <v>191</v>
      </c>
      <c r="AU880" s="238" t="s">
        <v>85</v>
      </c>
      <c r="AY880" s="18" t="s">
        <v>181</v>
      </c>
      <c r="BE880" s="239">
        <f>IF(N880="základní",J880,0)</f>
        <v>0</v>
      </c>
      <c r="BF880" s="239">
        <f>IF(N880="snížená",J880,0)</f>
        <v>0</v>
      </c>
      <c r="BG880" s="239">
        <f>IF(N880="zákl. přenesená",J880,0)</f>
        <v>0</v>
      </c>
      <c r="BH880" s="239">
        <f>IF(N880="sníž. přenesená",J880,0)</f>
        <v>0</v>
      </c>
      <c r="BI880" s="239">
        <f>IF(N880="nulová",J880,0)</f>
        <v>0</v>
      </c>
      <c r="BJ880" s="18" t="s">
        <v>83</v>
      </c>
      <c r="BK880" s="239">
        <f>ROUND(I880*H880,2)</f>
        <v>0</v>
      </c>
      <c r="BL880" s="18" t="s">
        <v>188</v>
      </c>
      <c r="BM880" s="238" t="s">
        <v>2046</v>
      </c>
    </row>
    <row r="881" s="2" customFormat="1">
      <c r="A881" s="39"/>
      <c r="B881" s="40"/>
      <c r="C881" s="41"/>
      <c r="D881" s="240" t="s">
        <v>190</v>
      </c>
      <c r="E881" s="41"/>
      <c r="F881" s="241" t="s">
        <v>2045</v>
      </c>
      <c r="G881" s="41"/>
      <c r="H881" s="41"/>
      <c r="I881" s="242"/>
      <c r="J881" s="41"/>
      <c r="K881" s="41"/>
      <c r="L881" s="45"/>
      <c r="M881" s="243"/>
      <c r="N881" s="244"/>
      <c r="O881" s="92"/>
      <c r="P881" s="92"/>
      <c r="Q881" s="92"/>
      <c r="R881" s="92"/>
      <c r="S881" s="92"/>
      <c r="T881" s="93"/>
      <c r="U881" s="39"/>
      <c r="V881" s="39"/>
      <c r="W881" s="39"/>
      <c r="X881" s="39"/>
      <c r="Y881" s="39"/>
      <c r="Z881" s="39"/>
      <c r="AA881" s="39"/>
      <c r="AB881" s="39"/>
      <c r="AC881" s="39"/>
      <c r="AD881" s="39"/>
      <c r="AE881" s="39"/>
      <c r="AT881" s="18" t="s">
        <v>190</v>
      </c>
      <c r="AU881" s="18" t="s">
        <v>85</v>
      </c>
    </row>
    <row r="882" s="14" customFormat="1">
      <c r="A882" s="14"/>
      <c r="B882" s="273"/>
      <c r="C882" s="274"/>
      <c r="D882" s="240" t="s">
        <v>1205</v>
      </c>
      <c r="E882" s="275" t="s">
        <v>1</v>
      </c>
      <c r="F882" s="276" t="s">
        <v>2041</v>
      </c>
      <c r="G882" s="274"/>
      <c r="H882" s="275" t="s">
        <v>1</v>
      </c>
      <c r="I882" s="277"/>
      <c r="J882" s="274"/>
      <c r="K882" s="274"/>
      <c r="L882" s="278"/>
      <c r="M882" s="279"/>
      <c r="N882" s="280"/>
      <c r="O882" s="280"/>
      <c r="P882" s="280"/>
      <c r="Q882" s="280"/>
      <c r="R882" s="280"/>
      <c r="S882" s="280"/>
      <c r="T882" s="281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T882" s="282" t="s">
        <v>1205</v>
      </c>
      <c r="AU882" s="282" t="s">
        <v>85</v>
      </c>
      <c r="AV882" s="14" t="s">
        <v>83</v>
      </c>
      <c r="AW882" s="14" t="s">
        <v>33</v>
      </c>
      <c r="AX882" s="14" t="s">
        <v>76</v>
      </c>
      <c r="AY882" s="282" t="s">
        <v>181</v>
      </c>
    </row>
    <row r="883" s="13" customFormat="1">
      <c r="A883" s="13"/>
      <c r="B883" s="262"/>
      <c r="C883" s="263"/>
      <c r="D883" s="240" t="s">
        <v>1205</v>
      </c>
      <c r="E883" s="264" t="s">
        <v>1</v>
      </c>
      <c r="F883" s="265" t="s">
        <v>2042</v>
      </c>
      <c r="G883" s="263"/>
      <c r="H883" s="266">
        <v>17.600000000000001</v>
      </c>
      <c r="I883" s="267"/>
      <c r="J883" s="263"/>
      <c r="K883" s="263"/>
      <c r="L883" s="268"/>
      <c r="M883" s="269"/>
      <c r="N883" s="270"/>
      <c r="O883" s="270"/>
      <c r="P883" s="270"/>
      <c r="Q883" s="270"/>
      <c r="R883" s="270"/>
      <c r="S883" s="270"/>
      <c r="T883" s="271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T883" s="272" t="s">
        <v>1205</v>
      </c>
      <c r="AU883" s="272" t="s">
        <v>85</v>
      </c>
      <c r="AV883" s="13" t="s">
        <v>85</v>
      </c>
      <c r="AW883" s="13" t="s">
        <v>33</v>
      </c>
      <c r="AX883" s="13" t="s">
        <v>83</v>
      </c>
      <c r="AY883" s="272" t="s">
        <v>181</v>
      </c>
    </row>
    <row r="884" s="2" customFormat="1" ht="24.15" customHeight="1">
      <c r="A884" s="39"/>
      <c r="B884" s="40"/>
      <c r="C884" s="245" t="s">
        <v>1127</v>
      </c>
      <c r="D884" s="245" t="s">
        <v>191</v>
      </c>
      <c r="E884" s="246" t="s">
        <v>2047</v>
      </c>
      <c r="F884" s="247" t="s">
        <v>2048</v>
      </c>
      <c r="G884" s="248" t="s">
        <v>734</v>
      </c>
      <c r="H884" s="249">
        <v>129.44999999999999</v>
      </c>
      <c r="I884" s="250"/>
      <c r="J884" s="251">
        <f>ROUND(I884*H884,2)</f>
        <v>0</v>
      </c>
      <c r="K884" s="247" t="s">
        <v>1</v>
      </c>
      <c r="L884" s="45"/>
      <c r="M884" s="252" t="s">
        <v>1</v>
      </c>
      <c r="N884" s="253" t="s">
        <v>41</v>
      </c>
      <c r="O884" s="92"/>
      <c r="P884" s="236">
        <f>O884*H884</f>
        <v>0</v>
      </c>
      <c r="Q884" s="236">
        <v>0.024879999999999999</v>
      </c>
      <c r="R884" s="236">
        <f>Q884*H884</f>
        <v>3.2207159999999995</v>
      </c>
      <c r="S884" s="236">
        <v>0</v>
      </c>
      <c r="T884" s="237">
        <f>S884*H884</f>
        <v>0</v>
      </c>
      <c r="U884" s="39"/>
      <c r="V884" s="39"/>
      <c r="W884" s="39"/>
      <c r="X884" s="39"/>
      <c r="Y884" s="39"/>
      <c r="Z884" s="39"/>
      <c r="AA884" s="39"/>
      <c r="AB884" s="39"/>
      <c r="AC884" s="39"/>
      <c r="AD884" s="39"/>
      <c r="AE884" s="39"/>
      <c r="AR884" s="238" t="s">
        <v>188</v>
      </c>
      <c r="AT884" s="238" t="s">
        <v>191</v>
      </c>
      <c r="AU884" s="238" t="s">
        <v>85</v>
      </c>
      <c r="AY884" s="18" t="s">
        <v>181</v>
      </c>
      <c r="BE884" s="239">
        <f>IF(N884="základní",J884,0)</f>
        <v>0</v>
      </c>
      <c r="BF884" s="239">
        <f>IF(N884="snížená",J884,0)</f>
        <v>0</v>
      </c>
      <c r="BG884" s="239">
        <f>IF(N884="zákl. přenesená",J884,0)</f>
        <v>0</v>
      </c>
      <c r="BH884" s="239">
        <f>IF(N884="sníž. přenesená",J884,0)</f>
        <v>0</v>
      </c>
      <c r="BI884" s="239">
        <f>IF(N884="nulová",J884,0)</f>
        <v>0</v>
      </c>
      <c r="BJ884" s="18" t="s">
        <v>83</v>
      </c>
      <c r="BK884" s="239">
        <f>ROUND(I884*H884,2)</f>
        <v>0</v>
      </c>
      <c r="BL884" s="18" t="s">
        <v>188</v>
      </c>
      <c r="BM884" s="238" t="s">
        <v>2049</v>
      </c>
    </row>
    <row r="885" s="2" customFormat="1">
      <c r="A885" s="39"/>
      <c r="B885" s="40"/>
      <c r="C885" s="41"/>
      <c r="D885" s="240" t="s">
        <v>190</v>
      </c>
      <c r="E885" s="41"/>
      <c r="F885" s="241" t="s">
        <v>2048</v>
      </c>
      <c r="G885" s="41"/>
      <c r="H885" s="41"/>
      <c r="I885" s="242"/>
      <c r="J885" s="41"/>
      <c r="K885" s="41"/>
      <c r="L885" s="45"/>
      <c r="M885" s="243"/>
      <c r="N885" s="244"/>
      <c r="O885" s="92"/>
      <c r="P885" s="92"/>
      <c r="Q885" s="92"/>
      <c r="R885" s="92"/>
      <c r="S885" s="92"/>
      <c r="T885" s="93"/>
      <c r="U885" s="39"/>
      <c r="V885" s="39"/>
      <c r="W885" s="39"/>
      <c r="X885" s="39"/>
      <c r="Y885" s="39"/>
      <c r="Z885" s="39"/>
      <c r="AA885" s="39"/>
      <c r="AB885" s="39"/>
      <c r="AC885" s="39"/>
      <c r="AD885" s="39"/>
      <c r="AE885" s="39"/>
      <c r="AT885" s="18" t="s">
        <v>190</v>
      </c>
      <c r="AU885" s="18" t="s">
        <v>85</v>
      </c>
    </row>
    <row r="886" s="13" customFormat="1">
      <c r="A886" s="13"/>
      <c r="B886" s="262"/>
      <c r="C886" s="263"/>
      <c r="D886" s="240" t="s">
        <v>1205</v>
      </c>
      <c r="E886" s="264" t="s">
        <v>1</v>
      </c>
      <c r="F886" s="265" t="s">
        <v>2050</v>
      </c>
      <c r="G886" s="263"/>
      <c r="H886" s="266">
        <v>129.44999999999999</v>
      </c>
      <c r="I886" s="267"/>
      <c r="J886" s="263"/>
      <c r="K886" s="263"/>
      <c r="L886" s="268"/>
      <c r="M886" s="269"/>
      <c r="N886" s="270"/>
      <c r="O886" s="270"/>
      <c r="P886" s="270"/>
      <c r="Q886" s="270"/>
      <c r="R886" s="270"/>
      <c r="S886" s="270"/>
      <c r="T886" s="271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T886" s="272" t="s">
        <v>1205</v>
      </c>
      <c r="AU886" s="272" t="s">
        <v>85</v>
      </c>
      <c r="AV886" s="13" t="s">
        <v>85</v>
      </c>
      <c r="AW886" s="13" t="s">
        <v>33</v>
      </c>
      <c r="AX886" s="13" t="s">
        <v>76</v>
      </c>
      <c r="AY886" s="272" t="s">
        <v>181</v>
      </c>
    </row>
    <row r="887" s="15" customFormat="1">
      <c r="A887" s="15"/>
      <c r="B887" s="283"/>
      <c r="C887" s="284"/>
      <c r="D887" s="240" t="s">
        <v>1205</v>
      </c>
      <c r="E887" s="285" t="s">
        <v>1</v>
      </c>
      <c r="F887" s="286" t="s">
        <v>1219</v>
      </c>
      <c r="G887" s="284"/>
      <c r="H887" s="287">
        <v>129.44999999999999</v>
      </c>
      <c r="I887" s="288"/>
      <c r="J887" s="284"/>
      <c r="K887" s="284"/>
      <c r="L887" s="289"/>
      <c r="M887" s="290"/>
      <c r="N887" s="291"/>
      <c r="O887" s="291"/>
      <c r="P887" s="291"/>
      <c r="Q887" s="291"/>
      <c r="R887" s="291"/>
      <c r="S887" s="291"/>
      <c r="T887" s="292"/>
      <c r="U887" s="15"/>
      <c r="V887" s="15"/>
      <c r="W887" s="15"/>
      <c r="X887" s="15"/>
      <c r="Y887" s="15"/>
      <c r="Z887" s="15"/>
      <c r="AA887" s="15"/>
      <c r="AB887" s="15"/>
      <c r="AC887" s="15"/>
      <c r="AD887" s="15"/>
      <c r="AE887" s="15"/>
      <c r="AT887" s="293" t="s">
        <v>1205</v>
      </c>
      <c r="AU887" s="293" t="s">
        <v>85</v>
      </c>
      <c r="AV887" s="15" t="s">
        <v>200</v>
      </c>
      <c r="AW887" s="15" t="s">
        <v>33</v>
      </c>
      <c r="AX887" s="15" t="s">
        <v>83</v>
      </c>
      <c r="AY887" s="293" t="s">
        <v>181</v>
      </c>
    </row>
    <row r="888" s="2" customFormat="1" ht="24.15" customHeight="1">
      <c r="A888" s="39"/>
      <c r="B888" s="40"/>
      <c r="C888" s="245" t="s">
        <v>2051</v>
      </c>
      <c r="D888" s="245" t="s">
        <v>191</v>
      </c>
      <c r="E888" s="246" t="s">
        <v>2052</v>
      </c>
      <c r="F888" s="247" t="s">
        <v>2053</v>
      </c>
      <c r="G888" s="248" t="s">
        <v>734</v>
      </c>
      <c r="H888" s="249">
        <v>22.960000000000001</v>
      </c>
      <c r="I888" s="250"/>
      <c r="J888" s="251">
        <f>ROUND(I888*H888,2)</f>
        <v>0</v>
      </c>
      <c r="K888" s="247" t="s">
        <v>1</v>
      </c>
      <c r="L888" s="45"/>
      <c r="M888" s="252" t="s">
        <v>1</v>
      </c>
      <c r="N888" s="253" t="s">
        <v>41</v>
      </c>
      <c r="O888" s="92"/>
      <c r="P888" s="236">
        <f>O888*H888</f>
        <v>0</v>
      </c>
      <c r="Q888" s="236">
        <v>0.024899999999999999</v>
      </c>
      <c r="R888" s="236">
        <f>Q888*H888</f>
        <v>0.57170399999999999</v>
      </c>
      <c r="S888" s="236">
        <v>0</v>
      </c>
      <c r="T888" s="237">
        <f>S888*H888</f>
        <v>0</v>
      </c>
      <c r="U888" s="39"/>
      <c r="V888" s="39"/>
      <c r="W888" s="39"/>
      <c r="X888" s="39"/>
      <c r="Y888" s="39"/>
      <c r="Z888" s="39"/>
      <c r="AA888" s="39"/>
      <c r="AB888" s="39"/>
      <c r="AC888" s="39"/>
      <c r="AD888" s="39"/>
      <c r="AE888" s="39"/>
      <c r="AR888" s="238" t="s">
        <v>188</v>
      </c>
      <c r="AT888" s="238" t="s">
        <v>191</v>
      </c>
      <c r="AU888" s="238" t="s">
        <v>85</v>
      </c>
      <c r="AY888" s="18" t="s">
        <v>181</v>
      </c>
      <c r="BE888" s="239">
        <f>IF(N888="základní",J888,0)</f>
        <v>0</v>
      </c>
      <c r="BF888" s="239">
        <f>IF(N888="snížená",J888,0)</f>
        <v>0</v>
      </c>
      <c r="BG888" s="239">
        <f>IF(N888="zákl. přenesená",J888,0)</f>
        <v>0</v>
      </c>
      <c r="BH888" s="239">
        <f>IF(N888="sníž. přenesená",J888,0)</f>
        <v>0</v>
      </c>
      <c r="BI888" s="239">
        <f>IF(N888="nulová",J888,0)</f>
        <v>0</v>
      </c>
      <c r="BJ888" s="18" t="s">
        <v>83</v>
      </c>
      <c r="BK888" s="239">
        <f>ROUND(I888*H888,2)</f>
        <v>0</v>
      </c>
      <c r="BL888" s="18" t="s">
        <v>188</v>
      </c>
      <c r="BM888" s="238" t="s">
        <v>2054</v>
      </c>
    </row>
    <row r="889" s="2" customFormat="1">
      <c r="A889" s="39"/>
      <c r="B889" s="40"/>
      <c r="C889" s="41"/>
      <c r="D889" s="240" t="s">
        <v>190</v>
      </c>
      <c r="E889" s="41"/>
      <c r="F889" s="241" t="s">
        <v>2053</v>
      </c>
      <c r="G889" s="41"/>
      <c r="H889" s="41"/>
      <c r="I889" s="242"/>
      <c r="J889" s="41"/>
      <c r="K889" s="41"/>
      <c r="L889" s="45"/>
      <c r="M889" s="243"/>
      <c r="N889" s="244"/>
      <c r="O889" s="92"/>
      <c r="P889" s="92"/>
      <c r="Q889" s="92"/>
      <c r="R889" s="92"/>
      <c r="S889" s="92"/>
      <c r="T889" s="93"/>
      <c r="U889" s="39"/>
      <c r="V889" s="39"/>
      <c r="W889" s="39"/>
      <c r="X889" s="39"/>
      <c r="Y889" s="39"/>
      <c r="Z889" s="39"/>
      <c r="AA889" s="39"/>
      <c r="AB889" s="39"/>
      <c r="AC889" s="39"/>
      <c r="AD889" s="39"/>
      <c r="AE889" s="39"/>
      <c r="AT889" s="18" t="s">
        <v>190</v>
      </c>
      <c r="AU889" s="18" t="s">
        <v>85</v>
      </c>
    </row>
    <row r="890" s="13" customFormat="1">
      <c r="A890" s="13"/>
      <c r="B890" s="262"/>
      <c r="C890" s="263"/>
      <c r="D890" s="240" t="s">
        <v>1205</v>
      </c>
      <c r="E890" s="264" t="s">
        <v>1</v>
      </c>
      <c r="F890" s="265" t="s">
        <v>2055</v>
      </c>
      <c r="G890" s="263"/>
      <c r="H890" s="266">
        <v>16.68</v>
      </c>
      <c r="I890" s="267"/>
      <c r="J890" s="263"/>
      <c r="K890" s="263"/>
      <c r="L890" s="268"/>
      <c r="M890" s="269"/>
      <c r="N890" s="270"/>
      <c r="O890" s="270"/>
      <c r="P890" s="270"/>
      <c r="Q890" s="270"/>
      <c r="R890" s="270"/>
      <c r="S890" s="270"/>
      <c r="T890" s="271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T890" s="272" t="s">
        <v>1205</v>
      </c>
      <c r="AU890" s="272" t="s">
        <v>85</v>
      </c>
      <c r="AV890" s="13" t="s">
        <v>85</v>
      </c>
      <c r="AW890" s="13" t="s">
        <v>33</v>
      </c>
      <c r="AX890" s="13" t="s">
        <v>76</v>
      </c>
      <c r="AY890" s="272" t="s">
        <v>181</v>
      </c>
    </row>
    <row r="891" s="13" customFormat="1">
      <c r="A891" s="13"/>
      <c r="B891" s="262"/>
      <c r="C891" s="263"/>
      <c r="D891" s="240" t="s">
        <v>1205</v>
      </c>
      <c r="E891" s="264" t="s">
        <v>1</v>
      </c>
      <c r="F891" s="265" t="s">
        <v>2056</v>
      </c>
      <c r="G891" s="263"/>
      <c r="H891" s="266">
        <v>6.2800000000000002</v>
      </c>
      <c r="I891" s="267"/>
      <c r="J891" s="263"/>
      <c r="K891" s="263"/>
      <c r="L891" s="268"/>
      <c r="M891" s="269"/>
      <c r="N891" s="270"/>
      <c r="O891" s="270"/>
      <c r="P891" s="270"/>
      <c r="Q891" s="270"/>
      <c r="R891" s="270"/>
      <c r="S891" s="270"/>
      <c r="T891" s="271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T891" s="272" t="s">
        <v>1205</v>
      </c>
      <c r="AU891" s="272" t="s">
        <v>85</v>
      </c>
      <c r="AV891" s="13" t="s">
        <v>85</v>
      </c>
      <c r="AW891" s="13" t="s">
        <v>33</v>
      </c>
      <c r="AX891" s="13" t="s">
        <v>76</v>
      </c>
      <c r="AY891" s="272" t="s">
        <v>181</v>
      </c>
    </row>
    <row r="892" s="15" customFormat="1">
      <c r="A892" s="15"/>
      <c r="B892" s="283"/>
      <c r="C892" s="284"/>
      <c r="D892" s="240" t="s">
        <v>1205</v>
      </c>
      <c r="E892" s="285" t="s">
        <v>1</v>
      </c>
      <c r="F892" s="286" t="s">
        <v>1219</v>
      </c>
      <c r="G892" s="284"/>
      <c r="H892" s="287">
        <v>22.960000000000001</v>
      </c>
      <c r="I892" s="288"/>
      <c r="J892" s="284"/>
      <c r="K892" s="284"/>
      <c r="L892" s="289"/>
      <c r="M892" s="290"/>
      <c r="N892" s="291"/>
      <c r="O892" s="291"/>
      <c r="P892" s="291"/>
      <c r="Q892" s="291"/>
      <c r="R892" s="291"/>
      <c r="S892" s="291"/>
      <c r="T892" s="292"/>
      <c r="U892" s="15"/>
      <c r="V892" s="15"/>
      <c r="W892" s="15"/>
      <c r="X892" s="15"/>
      <c r="Y892" s="15"/>
      <c r="Z892" s="15"/>
      <c r="AA892" s="15"/>
      <c r="AB892" s="15"/>
      <c r="AC892" s="15"/>
      <c r="AD892" s="15"/>
      <c r="AE892" s="15"/>
      <c r="AT892" s="293" t="s">
        <v>1205</v>
      </c>
      <c r="AU892" s="293" t="s">
        <v>85</v>
      </c>
      <c r="AV892" s="15" t="s">
        <v>200</v>
      </c>
      <c r="AW892" s="15" t="s">
        <v>33</v>
      </c>
      <c r="AX892" s="15" t="s">
        <v>83</v>
      </c>
      <c r="AY892" s="293" t="s">
        <v>181</v>
      </c>
    </row>
    <row r="893" s="2" customFormat="1" ht="16.5" customHeight="1">
      <c r="A893" s="39"/>
      <c r="B893" s="40"/>
      <c r="C893" s="245" t="s">
        <v>1130</v>
      </c>
      <c r="D893" s="245" t="s">
        <v>191</v>
      </c>
      <c r="E893" s="246" t="s">
        <v>2057</v>
      </c>
      <c r="F893" s="247" t="s">
        <v>2058</v>
      </c>
      <c r="G893" s="248" t="s">
        <v>734</v>
      </c>
      <c r="H893" s="249">
        <v>75.5</v>
      </c>
      <c r="I893" s="250"/>
      <c r="J893" s="251">
        <f>ROUND(I893*H893,2)</f>
        <v>0</v>
      </c>
      <c r="K893" s="247" t="s">
        <v>1</v>
      </c>
      <c r="L893" s="45"/>
      <c r="M893" s="252" t="s">
        <v>1</v>
      </c>
      <c r="N893" s="253" t="s">
        <v>41</v>
      </c>
      <c r="O893" s="92"/>
      <c r="P893" s="236">
        <f>O893*H893</f>
        <v>0</v>
      </c>
      <c r="Q893" s="236">
        <v>0.00010000000000000001</v>
      </c>
      <c r="R893" s="236">
        <f>Q893*H893</f>
        <v>0.0075500000000000003</v>
      </c>
      <c r="S893" s="236">
        <v>0</v>
      </c>
      <c r="T893" s="237">
        <f>S893*H893</f>
        <v>0</v>
      </c>
      <c r="U893" s="39"/>
      <c r="V893" s="39"/>
      <c r="W893" s="39"/>
      <c r="X893" s="39"/>
      <c r="Y893" s="39"/>
      <c r="Z893" s="39"/>
      <c r="AA893" s="39"/>
      <c r="AB893" s="39"/>
      <c r="AC893" s="39"/>
      <c r="AD893" s="39"/>
      <c r="AE893" s="39"/>
      <c r="AR893" s="238" t="s">
        <v>188</v>
      </c>
      <c r="AT893" s="238" t="s">
        <v>191</v>
      </c>
      <c r="AU893" s="238" t="s">
        <v>85</v>
      </c>
      <c r="AY893" s="18" t="s">
        <v>181</v>
      </c>
      <c r="BE893" s="239">
        <f>IF(N893="základní",J893,0)</f>
        <v>0</v>
      </c>
      <c r="BF893" s="239">
        <f>IF(N893="snížená",J893,0)</f>
        <v>0</v>
      </c>
      <c r="BG893" s="239">
        <f>IF(N893="zákl. přenesená",J893,0)</f>
        <v>0</v>
      </c>
      <c r="BH893" s="239">
        <f>IF(N893="sníž. přenesená",J893,0)</f>
        <v>0</v>
      </c>
      <c r="BI893" s="239">
        <f>IF(N893="nulová",J893,0)</f>
        <v>0</v>
      </c>
      <c r="BJ893" s="18" t="s">
        <v>83</v>
      </c>
      <c r="BK893" s="239">
        <f>ROUND(I893*H893,2)</f>
        <v>0</v>
      </c>
      <c r="BL893" s="18" t="s">
        <v>188</v>
      </c>
      <c r="BM893" s="238" t="s">
        <v>2059</v>
      </c>
    </row>
    <row r="894" s="2" customFormat="1">
      <c r="A894" s="39"/>
      <c r="B894" s="40"/>
      <c r="C894" s="41"/>
      <c r="D894" s="240" t="s">
        <v>190</v>
      </c>
      <c r="E894" s="41"/>
      <c r="F894" s="241" t="s">
        <v>2058</v>
      </c>
      <c r="G894" s="41"/>
      <c r="H894" s="41"/>
      <c r="I894" s="242"/>
      <c r="J894" s="41"/>
      <c r="K894" s="41"/>
      <c r="L894" s="45"/>
      <c r="M894" s="243"/>
      <c r="N894" s="244"/>
      <c r="O894" s="92"/>
      <c r="P894" s="92"/>
      <c r="Q894" s="92"/>
      <c r="R894" s="92"/>
      <c r="S894" s="92"/>
      <c r="T894" s="93"/>
      <c r="U894" s="39"/>
      <c r="V894" s="39"/>
      <c r="W894" s="39"/>
      <c r="X894" s="39"/>
      <c r="Y894" s="39"/>
      <c r="Z894" s="39"/>
      <c r="AA894" s="39"/>
      <c r="AB894" s="39"/>
      <c r="AC894" s="39"/>
      <c r="AD894" s="39"/>
      <c r="AE894" s="39"/>
      <c r="AT894" s="18" t="s">
        <v>190</v>
      </c>
      <c r="AU894" s="18" t="s">
        <v>85</v>
      </c>
    </row>
    <row r="895" s="13" customFormat="1">
      <c r="A895" s="13"/>
      <c r="B895" s="262"/>
      <c r="C895" s="263"/>
      <c r="D895" s="240" t="s">
        <v>1205</v>
      </c>
      <c r="E895" s="264" t="s">
        <v>1</v>
      </c>
      <c r="F895" s="265" t="s">
        <v>2060</v>
      </c>
      <c r="G895" s="263"/>
      <c r="H895" s="266">
        <v>75.5</v>
      </c>
      <c r="I895" s="267"/>
      <c r="J895" s="263"/>
      <c r="K895" s="263"/>
      <c r="L895" s="268"/>
      <c r="M895" s="269"/>
      <c r="N895" s="270"/>
      <c r="O895" s="270"/>
      <c r="P895" s="270"/>
      <c r="Q895" s="270"/>
      <c r="R895" s="270"/>
      <c r="S895" s="270"/>
      <c r="T895" s="271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T895" s="272" t="s">
        <v>1205</v>
      </c>
      <c r="AU895" s="272" t="s">
        <v>85</v>
      </c>
      <c r="AV895" s="13" t="s">
        <v>85</v>
      </c>
      <c r="AW895" s="13" t="s">
        <v>33</v>
      </c>
      <c r="AX895" s="13" t="s">
        <v>83</v>
      </c>
      <c r="AY895" s="272" t="s">
        <v>181</v>
      </c>
    </row>
    <row r="896" s="2" customFormat="1" ht="16.5" customHeight="1">
      <c r="A896" s="39"/>
      <c r="B896" s="40"/>
      <c r="C896" s="245" t="s">
        <v>2061</v>
      </c>
      <c r="D896" s="245" t="s">
        <v>191</v>
      </c>
      <c r="E896" s="246" t="s">
        <v>2062</v>
      </c>
      <c r="F896" s="247" t="s">
        <v>2063</v>
      </c>
      <c r="G896" s="248" t="s">
        <v>734</v>
      </c>
      <c r="H896" s="249">
        <v>300</v>
      </c>
      <c r="I896" s="250"/>
      <c r="J896" s="251">
        <f>ROUND(I896*H896,2)</f>
        <v>0</v>
      </c>
      <c r="K896" s="247" t="s">
        <v>1</v>
      </c>
      <c r="L896" s="45"/>
      <c r="M896" s="252" t="s">
        <v>1</v>
      </c>
      <c r="N896" s="253" t="s">
        <v>41</v>
      </c>
      <c r="O896" s="92"/>
      <c r="P896" s="236">
        <f>O896*H896</f>
        <v>0</v>
      </c>
      <c r="Q896" s="236">
        <v>0</v>
      </c>
      <c r="R896" s="236">
        <f>Q896*H896</f>
        <v>0</v>
      </c>
      <c r="S896" s="236">
        <v>0</v>
      </c>
      <c r="T896" s="237">
        <f>S896*H896</f>
        <v>0</v>
      </c>
      <c r="U896" s="39"/>
      <c r="V896" s="39"/>
      <c r="W896" s="39"/>
      <c r="X896" s="39"/>
      <c r="Y896" s="39"/>
      <c r="Z896" s="39"/>
      <c r="AA896" s="39"/>
      <c r="AB896" s="39"/>
      <c r="AC896" s="39"/>
      <c r="AD896" s="39"/>
      <c r="AE896" s="39"/>
      <c r="AR896" s="238" t="s">
        <v>188</v>
      </c>
      <c r="AT896" s="238" t="s">
        <v>191</v>
      </c>
      <c r="AU896" s="238" t="s">
        <v>85</v>
      </c>
      <c r="AY896" s="18" t="s">
        <v>181</v>
      </c>
      <c r="BE896" s="239">
        <f>IF(N896="základní",J896,0)</f>
        <v>0</v>
      </c>
      <c r="BF896" s="239">
        <f>IF(N896="snížená",J896,0)</f>
        <v>0</v>
      </c>
      <c r="BG896" s="239">
        <f>IF(N896="zákl. přenesená",J896,0)</f>
        <v>0</v>
      </c>
      <c r="BH896" s="239">
        <f>IF(N896="sníž. přenesená",J896,0)</f>
        <v>0</v>
      </c>
      <c r="BI896" s="239">
        <f>IF(N896="nulová",J896,0)</f>
        <v>0</v>
      </c>
      <c r="BJ896" s="18" t="s">
        <v>83</v>
      </c>
      <c r="BK896" s="239">
        <f>ROUND(I896*H896,2)</f>
        <v>0</v>
      </c>
      <c r="BL896" s="18" t="s">
        <v>188</v>
      </c>
      <c r="BM896" s="238" t="s">
        <v>2064</v>
      </c>
    </row>
    <row r="897" s="2" customFormat="1">
      <c r="A897" s="39"/>
      <c r="B897" s="40"/>
      <c r="C897" s="41"/>
      <c r="D897" s="240" t="s">
        <v>190</v>
      </c>
      <c r="E897" s="41"/>
      <c r="F897" s="241" t="s">
        <v>2063</v>
      </c>
      <c r="G897" s="41"/>
      <c r="H897" s="41"/>
      <c r="I897" s="242"/>
      <c r="J897" s="41"/>
      <c r="K897" s="41"/>
      <c r="L897" s="45"/>
      <c r="M897" s="243"/>
      <c r="N897" s="244"/>
      <c r="O897" s="92"/>
      <c r="P897" s="92"/>
      <c r="Q897" s="92"/>
      <c r="R897" s="92"/>
      <c r="S897" s="92"/>
      <c r="T897" s="93"/>
      <c r="U897" s="39"/>
      <c r="V897" s="39"/>
      <c r="W897" s="39"/>
      <c r="X897" s="39"/>
      <c r="Y897" s="39"/>
      <c r="Z897" s="39"/>
      <c r="AA897" s="39"/>
      <c r="AB897" s="39"/>
      <c r="AC897" s="39"/>
      <c r="AD897" s="39"/>
      <c r="AE897" s="39"/>
      <c r="AT897" s="18" t="s">
        <v>190</v>
      </c>
      <c r="AU897" s="18" t="s">
        <v>85</v>
      </c>
    </row>
    <row r="898" s="13" customFormat="1">
      <c r="A898" s="13"/>
      <c r="B898" s="262"/>
      <c r="C898" s="263"/>
      <c r="D898" s="240" t="s">
        <v>1205</v>
      </c>
      <c r="E898" s="264" t="s">
        <v>1</v>
      </c>
      <c r="F898" s="265" t="s">
        <v>2065</v>
      </c>
      <c r="G898" s="263"/>
      <c r="H898" s="266">
        <v>300</v>
      </c>
      <c r="I898" s="267"/>
      <c r="J898" s="263"/>
      <c r="K898" s="263"/>
      <c r="L898" s="268"/>
      <c r="M898" s="269"/>
      <c r="N898" s="270"/>
      <c r="O898" s="270"/>
      <c r="P898" s="270"/>
      <c r="Q898" s="270"/>
      <c r="R898" s="270"/>
      <c r="S898" s="270"/>
      <c r="T898" s="271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T898" s="272" t="s">
        <v>1205</v>
      </c>
      <c r="AU898" s="272" t="s">
        <v>85</v>
      </c>
      <c r="AV898" s="13" t="s">
        <v>85</v>
      </c>
      <c r="AW898" s="13" t="s">
        <v>33</v>
      </c>
      <c r="AX898" s="13" t="s">
        <v>83</v>
      </c>
      <c r="AY898" s="272" t="s">
        <v>181</v>
      </c>
    </row>
    <row r="899" s="2" customFormat="1" ht="24.15" customHeight="1">
      <c r="A899" s="39"/>
      <c r="B899" s="40"/>
      <c r="C899" s="226" t="s">
        <v>1134</v>
      </c>
      <c r="D899" s="226" t="s">
        <v>182</v>
      </c>
      <c r="E899" s="227" t="s">
        <v>2066</v>
      </c>
      <c r="F899" s="228" t="s">
        <v>2067</v>
      </c>
      <c r="G899" s="229" t="s">
        <v>734</v>
      </c>
      <c r="H899" s="230">
        <v>337.05000000000001</v>
      </c>
      <c r="I899" s="231"/>
      <c r="J899" s="232">
        <f>ROUND(I899*H899,2)</f>
        <v>0</v>
      </c>
      <c r="K899" s="228" t="s">
        <v>1</v>
      </c>
      <c r="L899" s="233"/>
      <c r="M899" s="234" t="s">
        <v>1</v>
      </c>
      <c r="N899" s="235" t="s">
        <v>41</v>
      </c>
      <c r="O899" s="92"/>
      <c r="P899" s="236">
        <f>O899*H899</f>
        <v>0</v>
      </c>
      <c r="Q899" s="236">
        <v>0.00011</v>
      </c>
      <c r="R899" s="236">
        <f>Q899*H899</f>
        <v>0.037075500000000004</v>
      </c>
      <c r="S899" s="236">
        <v>0</v>
      </c>
      <c r="T899" s="237">
        <f>S899*H899</f>
        <v>0</v>
      </c>
      <c r="U899" s="39"/>
      <c r="V899" s="39"/>
      <c r="W899" s="39"/>
      <c r="X899" s="39"/>
      <c r="Y899" s="39"/>
      <c r="Z899" s="39"/>
      <c r="AA899" s="39"/>
      <c r="AB899" s="39"/>
      <c r="AC899" s="39"/>
      <c r="AD899" s="39"/>
      <c r="AE899" s="39"/>
      <c r="AR899" s="238" t="s">
        <v>187</v>
      </c>
      <c r="AT899" s="238" t="s">
        <v>182</v>
      </c>
      <c r="AU899" s="238" t="s">
        <v>85</v>
      </c>
      <c r="AY899" s="18" t="s">
        <v>181</v>
      </c>
      <c r="BE899" s="239">
        <f>IF(N899="základní",J899,0)</f>
        <v>0</v>
      </c>
      <c r="BF899" s="239">
        <f>IF(N899="snížená",J899,0)</f>
        <v>0</v>
      </c>
      <c r="BG899" s="239">
        <f>IF(N899="zákl. přenesená",J899,0)</f>
        <v>0</v>
      </c>
      <c r="BH899" s="239">
        <f>IF(N899="sníž. přenesená",J899,0)</f>
        <v>0</v>
      </c>
      <c r="BI899" s="239">
        <f>IF(N899="nulová",J899,0)</f>
        <v>0</v>
      </c>
      <c r="BJ899" s="18" t="s">
        <v>83</v>
      </c>
      <c r="BK899" s="239">
        <f>ROUND(I899*H899,2)</f>
        <v>0</v>
      </c>
      <c r="BL899" s="18" t="s">
        <v>188</v>
      </c>
      <c r="BM899" s="238" t="s">
        <v>2068</v>
      </c>
    </row>
    <row r="900" s="2" customFormat="1">
      <c r="A900" s="39"/>
      <c r="B900" s="40"/>
      <c r="C900" s="41"/>
      <c r="D900" s="240" t="s">
        <v>190</v>
      </c>
      <c r="E900" s="41"/>
      <c r="F900" s="241" t="s">
        <v>2067</v>
      </c>
      <c r="G900" s="41"/>
      <c r="H900" s="41"/>
      <c r="I900" s="242"/>
      <c r="J900" s="41"/>
      <c r="K900" s="41"/>
      <c r="L900" s="45"/>
      <c r="M900" s="243"/>
      <c r="N900" s="244"/>
      <c r="O900" s="92"/>
      <c r="P900" s="92"/>
      <c r="Q900" s="92"/>
      <c r="R900" s="92"/>
      <c r="S900" s="92"/>
      <c r="T900" s="93"/>
      <c r="U900" s="39"/>
      <c r="V900" s="39"/>
      <c r="W900" s="39"/>
      <c r="X900" s="39"/>
      <c r="Y900" s="39"/>
      <c r="Z900" s="39"/>
      <c r="AA900" s="39"/>
      <c r="AB900" s="39"/>
      <c r="AC900" s="39"/>
      <c r="AD900" s="39"/>
      <c r="AE900" s="39"/>
      <c r="AT900" s="18" t="s">
        <v>190</v>
      </c>
      <c r="AU900" s="18" t="s">
        <v>85</v>
      </c>
    </row>
    <row r="901" s="13" customFormat="1">
      <c r="A901" s="13"/>
      <c r="B901" s="262"/>
      <c r="C901" s="263"/>
      <c r="D901" s="240" t="s">
        <v>1205</v>
      </c>
      <c r="E901" s="264" t="s">
        <v>1</v>
      </c>
      <c r="F901" s="265" t="s">
        <v>2069</v>
      </c>
      <c r="G901" s="263"/>
      <c r="H901" s="266">
        <v>337.05000000000001</v>
      </c>
      <c r="I901" s="267"/>
      <c r="J901" s="263"/>
      <c r="K901" s="263"/>
      <c r="L901" s="268"/>
      <c r="M901" s="269"/>
      <c r="N901" s="270"/>
      <c r="O901" s="270"/>
      <c r="P901" s="270"/>
      <c r="Q901" s="270"/>
      <c r="R901" s="270"/>
      <c r="S901" s="270"/>
      <c r="T901" s="271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T901" s="272" t="s">
        <v>1205</v>
      </c>
      <c r="AU901" s="272" t="s">
        <v>85</v>
      </c>
      <c r="AV901" s="13" t="s">
        <v>85</v>
      </c>
      <c r="AW901" s="13" t="s">
        <v>33</v>
      </c>
      <c r="AX901" s="13" t="s">
        <v>83</v>
      </c>
      <c r="AY901" s="272" t="s">
        <v>181</v>
      </c>
    </row>
    <row r="902" s="2" customFormat="1" ht="21.75" customHeight="1">
      <c r="A902" s="39"/>
      <c r="B902" s="40"/>
      <c r="C902" s="245" t="s">
        <v>2070</v>
      </c>
      <c r="D902" s="245" t="s">
        <v>191</v>
      </c>
      <c r="E902" s="246" t="s">
        <v>2071</v>
      </c>
      <c r="F902" s="247" t="s">
        <v>2072</v>
      </c>
      <c r="G902" s="248" t="s">
        <v>734</v>
      </c>
      <c r="H902" s="249">
        <v>508.5</v>
      </c>
      <c r="I902" s="250"/>
      <c r="J902" s="251">
        <f>ROUND(I902*H902,2)</f>
        <v>0</v>
      </c>
      <c r="K902" s="247" t="s">
        <v>1</v>
      </c>
      <c r="L902" s="45"/>
      <c r="M902" s="252" t="s">
        <v>1</v>
      </c>
      <c r="N902" s="253" t="s">
        <v>41</v>
      </c>
      <c r="O902" s="92"/>
      <c r="P902" s="236">
        <f>O902*H902</f>
        <v>0</v>
      </c>
      <c r="Q902" s="236">
        <v>0.0016100000000000001</v>
      </c>
      <c r="R902" s="236">
        <f>Q902*H902</f>
        <v>0.81868500000000011</v>
      </c>
      <c r="S902" s="236">
        <v>0</v>
      </c>
      <c r="T902" s="237">
        <f>S902*H902</f>
        <v>0</v>
      </c>
      <c r="U902" s="39"/>
      <c r="V902" s="39"/>
      <c r="W902" s="39"/>
      <c r="X902" s="39"/>
      <c r="Y902" s="39"/>
      <c r="Z902" s="39"/>
      <c r="AA902" s="39"/>
      <c r="AB902" s="39"/>
      <c r="AC902" s="39"/>
      <c r="AD902" s="39"/>
      <c r="AE902" s="39"/>
      <c r="AR902" s="238" t="s">
        <v>188</v>
      </c>
      <c r="AT902" s="238" t="s">
        <v>191</v>
      </c>
      <c r="AU902" s="238" t="s">
        <v>85</v>
      </c>
      <c r="AY902" s="18" t="s">
        <v>181</v>
      </c>
      <c r="BE902" s="239">
        <f>IF(N902="základní",J902,0)</f>
        <v>0</v>
      </c>
      <c r="BF902" s="239">
        <f>IF(N902="snížená",J902,0)</f>
        <v>0</v>
      </c>
      <c r="BG902" s="239">
        <f>IF(N902="zákl. přenesená",J902,0)</f>
        <v>0</v>
      </c>
      <c r="BH902" s="239">
        <f>IF(N902="sníž. přenesená",J902,0)</f>
        <v>0</v>
      </c>
      <c r="BI902" s="239">
        <f>IF(N902="nulová",J902,0)</f>
        <v>0</v>
      </c>
      <c r="BJ902" s="18" t="s">
        <v>83</v>
      </c>
      <c r="BK902" s="239">
        <f>ROUND(I902*H902,2)</f>
        <v>0</v>
      </c>
      <c r="BL902" s="18" t="s">
        <v>188</v>
      </c>
      <c r="BM902" s="238" t="s">
        <v>2073</v>
      </c>
    </row>
    <row r="903" s="2" customFormat="1">
      <c r="A903" s="39"/>
      <c r="B903" s="40"/>
      <c r="C903" s="41"/>
      <c r="D903" s="240" t="s">
        <v>190</v>
      </c>
      <c r="E903" s="41"/>
      <c r="F903" s="241" t="s">
        <v>2072</v>
      </c>
      <c r="G903" s="41"/>
      <c r="H903" s="41"/>
      <c r="I903" s="242"/>
      <c r="J903" s="41"/>
      <c r="K903" s="41"/>
      <c r="L903" s="45"/>
      <c r="M903" s="243"/>
      <c r="N903" s="244"/>
      <c r="O903" s="92"/>
      <c r="P903" s="92"/>
      <c r="Q903" s="92"/>
      <c r="R903" s="92"/>
      <c r="S903" s="92"/>
      <c r="T903" s="93"/>
      <c r="U903" s="39"/>
      <c r="V903" s="39"/>
      <c r="W903" s="39"/>
      <c r="X903" s="39"/>
      <c r="Y903" s="39"/>
      <c r="Z903" s="39"/>
      <c r="AA903" s="39"/>
      <c r="AB903" s="39"/>
      <c r="AC903" s="39"/>
      <c r="AD903" s="39"/>
      <c r="AE903" s="39"/>
      <c r="AT903" s="18" t="s">
        <v>190</v>
      </c>
      <c r="AU903" s="18" t="s">
        <v>85</v>
      </c>
    </row>
    <row r="904" s="13" customFormat="1">
      <c r="A904" s="13"/>
      <c r="B904" s="262"/>
      <c r="C904" s="263"/>
      <c r="D904" s="240" t="s">
        <v>1205</v>
      </c>
      <c r="E904" s="264" t="s">
        <v>1</v>
      </c>
      <c r="F904" s="265" t="s">
        <v>2074</v>
      </c>
      <c r="G904" s="263"/>
      <c r="H904" s="266">
        <v>16.710000000000001</v>
      </c>
      <c r="I904" s="267"/>
      <c r="J904" s="263"/>
      <c r="K904" s="263"/>
      <c r="L904" s="268"/>
      <c r="M904" s="269"/>
      <c r="N904" s="270"/>
      <c r="O904" s="270"/>
      <c r="P904" s="270"/>
      <c r="Q904" s="270"/>
      <c r="R904" s="270"/>
      <c r="S904" s="270"/>
      <c r="T904" s="271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T904" s="272" t="s">
        <v>1205</v>
      </c>
      <c r="AU904" s="272" t="s">
        <v>85</v>
      </c>
      <c r="AV904" s="13" t="s">
        <v>85</v>
      </c>
      <c r="AW904" s="13" t="s">
        <v>33</v>
      </c>
      <c r="AX904" s="13" t="s">
        <v>76</v>
      </c>
      <c r="AY904" s="272" t="s">
        <v>181</v>
      </c>
    </row>
    <row r="905" s="13" customFormat="1">
      <c r="A905" s="13"/>
      <c r="B905" s="262"/>
      <c r="C905" s="263"/>
      <c r="D905" s="240" t="s">
        <v>1205</v>
      </c>
      <c r="E905" s="264" t="s">
        <v>1</v>
      </c>
      <c r="F905" s="265" t="s">
        <v>2056</v>
      </c>
      <c r="G905" s="263"/>
      <c r="H905" s="266">
        <v>6.2800000000000002</v>
      </c>
      <c r="I905" s="267"/>
      <c r="J905" s="263"/>
      <c r="K905" s="263"/>
      <c r="L905" s="268"/>
      <c r="M905" s="269"/>
      <c r="N905" s="270"/>
      <c r="O905" s="270"/>
      <c r="P905" s="270"/>
      <c r="Q905" s="270"/>
      <c r="R905" s="270"/>
      <c r="S905" s="270"/>
      <c r="T905" s="271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T905" s="272" t="s">
        <v>1205</v>
      </c>
      <c r="AU905" s="272" t="s">
        <v>85</v>
      </c>
      <c r="AV905" s="13" t="s">
        <v>85</v>
      </c>
      <c r="AW905" s="13" t="s">
        <v>33</v>
      </c>
      <c r="AX905" s="13" t="s">
        <v>76</v>
      </c>
      <c r="AY905" s="272" t="s">
        <v>181</v>
      </c>
    </row>
    <row r="906" s="16" customFormat="1">
      <c r="A906" s="16"/>
      <c r="B906" s="294"/>
      <c r="C906" s="295"/>
      <c r="D906" s="240" t="s">
        <v>1205</v>
      </c>
      <c r="E906" s="296" t="s">
        <v>1</v>
      </c>
      <c r="F906" s="297" t="s">
        <v>1326</v>
      </c>
      <c r="G906" s="295"/>
      <c r="H906" s="298">
        <v>22.990000000000002</v>
      </c>
      <c r="I906" s="299"/>
      <c r="J906" s="295"/>
      <c r="K906" s="295"/>
      <c r="L906" s="300"/>
      <c r="M906" s="301"/>
      <c r="N906" s="302"/>
      <c r="O906" s="302"/>
      <c r="P906" s="302"/>
      <c r="Q906" s="302"/>
      <c r="R906" s="302"/>
      <c r="S906" s="302"/>
      <c r="T906" s="303"/>
      <c r="U906" s="16"/>
      <c r="V906" s="16"/>
      <c r="W906" s="16"/>
      <c r="X906" s="16"/>
      <c r="Y906" s="16"/>
      <c r="Z906" s="16"/>
      <c r="AA906" s="16"/>
      <c r="AB906" s="16"/>
      <c r="AC906" s="16"/>
      <c r="AD906" s="16"/>
      <c r="AE906" s="16"/>
      <c r="AT906" s="304" t="s">
        <v>1205</v>
      </c>
      <c r="AU906" s="304" t="s">
        <v>85</v>
      </c>
      <c r="AV906" s="16" t="s">
        <v>91</v>
      </c>
      <c r="AW906" s="16" t="s">
        <v>33</v>
      </c>
      <c r="AX906" s="16" t="s">
        <v>76</v>
      </c>
      <c r="AY906" s="304" t="s">
        <v>181</v>
      </c>
    </row>
    <row r="907" s="13" customFormat="1">
      <c r="A907" s="13"/>
      <c r="B907" s="262"/>
      <c r="C907" s="263"/>
      <c r="D907" s="240" t="s">
        <v>1205</v>
      </c>
      <c r="E907" s="264" t="s">
        <v>1</v>
      </c>
      <c r="F907" s="265" t="s">
        <v>2075</v>
      </c>
      <c r="G907" s="263"/>
      <c r="H907" s="266">
        <v>135.50999999999999</v>
      </c>
      <c r="I907" s="267"/>
      <c r="J907" s="263"/>
      <c r="K907" s="263"/>
      <c r="L907" s="268"/>
      <c r="M907" s="269"/>
      <c r="N907" s="270"/>
      <c r="O907" s="270"/>
      <c r="P907" s="270"/>
      <c r="Q907" s="270"/>
      <c r="R907" s="270"/>
      <c r="S907" s="270"/>
      <c r="T907" s="271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T907" s="272" t="s">
        <v>1205</v>
      </c>
      <c r="AU907" s="272" t="s">
        <v>85</v>
      </c>
      <c r="AV907" s="13" t="s">
        <v>85</v>
      </c>
      <c r="AW907" s="13" t="s">
        <v>33</v>
      </c>
      <c r="AX907" s="13" t="s">
        <v>76</v>
      </c>
      <c r="AY907" s="272" t="s">
        <v>181</v>
      </c>
    </row>
    <row r="908" s="16" customFormat="1">
      <c r="A908" s="16"/>
      <c r="B908" s="294"/>
      <c r="C908" s="295"/>
      <c r="D908" s="240" t="s">
        <v>1205</v>
      </c>
      <c r="E908" s="296" t="s">
        <v>1</v>
      </c>
      <c r="F908" s="297" t="s">
        <v>1326</v>
      </c>
      <c r="G908" s="295"/>
      <c r="H908" s="298">
        <v>135.50999999999999</v>
      </c>
      <c r="I908" s="299"/>
      <c r="J908" s="295"/>
      <c r="K908" s="295"/>
      <c r="L908" s="300"/>
      <c r="M908" s="301"/>
      <c r="N908" s="302"/>
      <c r="O908" s="302"/>
      <c r="P908" s="302"/>
      <c r="Q908" s="302"/>
      <c r="R908" s="302"/>
      <c r="S908" s="302"/>
      <c r="T908" s="303"/>
      <c r="U908" s="16"/>
      <c r="V908" s="16"/>
      <c r="W908" s="16"/>
      <c r="X908" s="16"/>
      <c r="Y908" s="16"/>
      <c r="Z908" s="16"/>
      <c r="AA908" s="16"/>
      <c r="AB908" s="16"/>
      <c r="AC908" s="16"/>
      <c r="AD908" s="16"/>
      <c r="AE908" s="16"/>
      <c r="AT908" s="304" t="s">
        <v>1205</v>
      </c>
      <c r="AU908" s="304" t="s">
        <v>85</v>
      </c>
      <c r="AV908" s="16" t="s">
        <v>91</v>
      </c>
      <c r="AW908" s="16" t="s">
        <v>33</v>
      </c>
      <c r="AX908" s="16" t="s">
        <v>76</v>
      </c>
      <c r="AY908" s="304" t="s">
        <v>181</v>
      </c>
    </row>
    <row r="909" s="13" customFormat="1">
      <c r="A909" s="13"/>
      <c r="B909" s="262"/>
      <c r="C909" s="263"/>
      <c r="D909" s="240" t="s">
        <v>1205</v>
      </c>
      <c r="E909" s="264" t="s">
        <v>1</v>
      </c>
      <c r="F909" s="265" t="s">
        <v>2076</v>
      </c>
      <c r="G909" s="263"/>
      <c r="H909" s="266">
        <v>350</v>
      </c>
      <c r="I909" s="267"/>
      <c r="J909" s="263"/>
      <c r="K909" s="263"/>
      <c r="L909" s="268"/>
      <c r="M909" s="269"/>
      <c r="N909" s="270"/>
      <c r="O909" s="270"/>
      <c r="P909" s="270"/>
      <c r="Q909" s="270"/>
      <c r="R909" s="270"/>
      <c r="S909" s="270"/>
      <c r="T909" s="271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T909" s="272" t="s">
        <v>1205</v>
      </c>
      <c r="AU909" s="272" t="s">
        <v>85</v>
      </c>
      <c r="AV909" s="13" t="s">
        <v>85</v>
      </c>
      <c r="AW909" s="13" t="s">
        <v>33</v>
      </c>
      <c r="AX909" s="13" t="s">
        <v>76</v>
      </c>
      <c r="AY909" s="272" t="s">
        <v>181</v>
      </c>
    </row>
    <row r="910" s="15" customFormat="1">
      <c r="A910" s="15"/>
      <c r="B910" s="283"/>
      <c r="C910" s="284"/>
      <c r="D910" s="240" t="s">
        <v>1205</v>
      </c>
      <c r="E910" s="285" t="s">
        <v>1</v>
      </c>
      <c r="F910" s="286" t="s">
        <v>1219</v>
      </c>
      <c r="G910" s="284"/>
      <c r="H910" s="287">
        <v>508.5</v>
      </c>
      <c r="I910" s="288"/>
      <c r="J910" s="284"/>
      <c r="K910" s="284"/>
      <c r="L910" s="289"/>
      <c r="M910" s="290"/>
      <c r="N910" s="291"/>
      <c r="O910" s="291"/>
      <c r="P910" s="291"/>
      <c r="Q910" s="291"/>
      <c r="R910" s="291"/>
      <c r="S910" s="291"/>
      <c r="T910" s="292"/>
      <c r="U910" s="15"/>
      <c r="V910" s="15"/>
      <c r="W910" s="15"/>
      <c r="X910" s="15"/>
      <c r="Y910" s="15"/>
      <c r="Z910" s="15"/>
      <c r="AA910" s="15"/>
      <c r="AB910" s="15"/>
      <c r="AC910" s="15"/>
      <c r="AD910" s="15"/>
      <c r="AE910" s="15"/>
      <c r="AT910" s="293" t="s">
        <v>1205</v>
      </c>
      <c r="AU910" s="293" t="s">
        <v>85</v>
      </c>
      <c r="AV910" s="15" t="s">
        <v>200</v>
      </c>
      <c r="AW910" s="15" t="s">
        <v>33</v>
      </c>
      <c r="AX910" s="15" t="s">
        <v>83</v>
      </c>
      <c r="AY910" s="293" t="s">
        <v>181</v>
      </c>
    </row>
    <row r="911" s="2" customFormat="1" ht="21.75" customHeight="1">
      <c r="A911" s="39"/>
      <c r="B911" s="40"/>
      <c r="C911" s="245" t="s">
        <v>1139</v>
      </c>
      <c r="D911" s="245" t="s">
        <v>191</v>
      </c>
      <c r="E911" s="246" t="s">
        <v>2077</v>
      </c>
      <c r="F911" s="247" t="s">
        <v>2078</v>
      </c>
      <c r="G911" s="248" t="s">
        <v>734</v>
      </c>
      <c r="H911" s="249">
        <v>642.64999999999998</v>
      </c>
      <c r="I911" s="250"/>
      <c r="J911" s="251">
        <f>ROUND(I911*H911,2)</f>
        <v>0</v>
      </c>
      <c r="K911" s="247" t="s">
        <v>1</v>
      </c>
      <c r="L911" s="45"/>
      <c r="M911" s="252" t="s">
        <v>1</v>
      </c>
      <c r="N911" s="253" t="s">
        <v>41</v>
      </c>
      <c r="O911" s="92"/>
      <c r="P911" s="236">
        <f>O911*H911</f>
        <v>0</v>
      </c>
      <c r="Q911" s="236">
        <v>0.00069999999999999999</v>
      </c>
      <c r="R911" s="236">
        <f>Q911*H911</f>
        <v>0.449855</v>
      </c>
      <c r="S911" s="236">
        <v>0</v>
      </c>
      <c r="T911" s="237">
        <f>S911*H911</f>
        <v>0</v>
      </c>
      <c r="U911" s="39"/>
      <c r="V911" s="39"/>
      <c r="W911" s="39"/>
      <c r="X911" s="39"/>
      <c r="Y911" s="39"/>
      <c r="Z911" s="39"/>
      <c r="AA911" s="39"/>
      <c r="AB911" s="39"/>
      <c r="AC911" s="39"/>
      <c r="AD911" s="39"/>
      <c r="AE911" s="39"/>
      <c r="AR911" s="238" t="s">
        <v>188</v>
      </c>
      <c r="AT911" s="238" t="s">
        <v>191</v>
      </c>
      <c r="AU911" s="238" t="s">
        <v>85</v>
      </c>
      <c r="AY911" s="18" t="s">
        <v>181</v>
      </c>
      <c r="BE911" s="239">
        <f>IF(N911="základní",J911,0)</f>
        <v>0</v>
      </c>
      <c r="BF911" s="239">
        <f>IF(N911="snížená",J911,0)</f>
        <v>0</v>
      </c>
      <c r="BG911" s="239">
        <f>IF(N911="zákl. přenesená",J911,0)</f>
        <v>0</v>
      </c>
      <c r="BH911" s="239">
        <f>IF(N911="sníž. přenesená",J911,0)</f>
        <v>0</v>
      </c>
      <c r="BI911" s="239">
        <f>IF(N911="nulová",J911,0)</f>
        <v>0</v>
      </c>
      <c r="BJ911" s="18" t="s">
        <v>83</v>
      </c>
      <c r="BK911" s="239">
        <f>ROUND(I911*H911,2)</f>
        <v>0</v>
      </c>
      <c r="BL911" s="18" t="s">
        <v>188</v>
      </c>
      <c r="BM911" s="238" t="s">
        <v>2079</v>
      </c>
    </row>
    <row r="912" s="2" customFormat="1">
      <c r="A912" s="39"/>
      <c r="B912" s="40"/>
      <c r="C912" s="41"/>
      <c r="D912" s="240" t="s">
        <v>190</v>
      </c>
      <c r="E912" s="41"/>
      <c r="F912" s="241" t="s">
        <v>2078</v>
      </c>
      <c r="G912" s="41"/>
      <c r="H912" s="41"/>
      <c r="I912" s="242"/>
      <c r="J912" s="41"/>
      <c r="K912" s="41"/>
      <c r="L912" s="45"/>
      <c r="M912" s="243"/>
      <c r="N912" s="244"/>
      <c r="O912" s="92"/>
      <c r="P912" s="92"/>
      <c r="Q912" s="92"/>
      <c r="R912" s="92"/>
      <c r="S912" s="92"/>
      <c r="T912" s="93"/>
      <c r="U912" s="39"/>
      <c r="V912" s="39"/>
      <c r="W912" s="39"/>
      <c r="X912" s="39"/>
      <c r="Y912" s="39"/>
      <c r="Z912" s="39"/>
      <c r="AA912" s="39"/>
      <c r="AB912" s="39"/>
      <c r="AC912" s="39"/>
      <c r="AD912" s="39"/>
      <c r="AE912" s="39"/>
      <c r="AT912" s="18" t="s">
        <v>190</v>
      </c>
      <c r="AU912" s="18" t="s">
        <v>85</v>
      </c>
    </row>
    <row r="913" s="13" customFormat="1">
      <c r="A913" s="13"/>
      <c r="B913" s="262"/>
      <c r="C913" s="263"/>
      <c r="D913" s="240" t="s">
        <v>1205</v>
      </c>
      <c r="E913" s="264" t="s">
        <v>1</v>
      </c>
      <c r="F913" s="265" t="s">
        <v>2074</v>
      </c>
      <c r="G913" s="263"/>
      <c r="H913" s="266">
        <v>16.710000000000001</v>
      </c>
      <c r="I913" s="267"/>
      <c r="J913" s="263"/>
      <c r="K913" s="263"/>
      <c r="L913" s="268"/>
      <c r="M913" s="269"/>
      <c r="N913" s="270"/>
      <c r="O913" s="270"/>
      <c r="P913" s="270"/>
      <c r="Q913" s="270"/>
      <c r="R913" s="270"/>
      <c r="S913" s="270"/>
      <c r="T913" s="271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T913" s="272" t="s">
        <v>1205</v>
      </c>
      <c r="AU913" s="272" t="s">
        <v>85</v>
      </c>
      <c r="AV913" s="13" t="s">
        <v>85</v>
      </c>
      <c r="AW913" s="13" t="s">
        <v>33</v>
      </c>
      <c r="AX913" s="13" t="s">
        <v>76</v>
      </c>
      <c r="AY913" s="272" t="s">
        <v>181</v>
      </c>
    </row>
    <row r="914" s="13" customFormat="1">
      <c r="A914" s="13"/>
      <c r="B914" s="262"/>
      <c r="C914" s="263"/>
      <c r="D914" s="240" t="s">
        <v>1205</v>
      </c>
      <c r="E914" s="264" t="s">
        <v>1</v>
      </c>
      <c r="F914" s="265" t="s">
        <v>2056</v>
      </c>
      <c r="G914" s="263"/>
      <c r="H914" s="266">
        <v>6.2800000000000002</v>
      </c>
      <c r="I914" s="267"/>
      <c r="J914" s="263"/>
      <c r="K914" s="263"/>
      <c r="L914" s="268"/>
      <c r="M914" s="269"/>
      <c r="N914" s="270"/>
      <c r="O914" s="270"/>
      <c r="P914" s="270"/>
      <c r="Q914" s="270"/>
      <c r="R914" s="270"/>
      <c r="S914" s="270"/>
      <c r="T914" s="271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T914" s="272" t="s">
        <v>1205</v>
      </c>
      <c r="AU914" s="272" t="s">
        <v>85</v>
      </c>
      <c r="AV914" s="13" t="s">
        <v>85</v>
      </c>
      <c r="AW914" s="13" t="s">
        <v>33</v>
      </c>
      <c r="AX914" s="13" t="s">
        <v>76</v>
      </c>
      <c r="AY914" s="272" t="s">
        <v>181</v>
      </c>
    </row>
    <row r="915" s="16" customFormat="1">
      <c r="A915" s="16"/>
      <c r="B915" s="294"/>
      <c r="C915" s="295"/>
      <c r="D915" s="240" t="s">
        <v>1205</v>
      </c>
      <c r="E915" s="296" t="s">
        <v>1</v>
      </c>
      <c r="F915" s="297" t="s">
        <v>1326</v>
      </c>
      <c r="G915" s="295"/>
      <c r="H915" s="298">
        <v>22.990000000000002</v>
      </c>
      <c r="I915" s="299"/>
      <c r="J915" s="295"/>
      <c r="K915" s="295"/>
      <c r="L915" s="300"/>
      <c r="M915" s="301"/>
      <c r="N915" s="302"/>
      <c r="O915" s="302"/>
      <c r="P915" s="302"/>
      <c r="Q915" s="302"/>
      <c r="R915" s="302"/>
      <c r="S915" s="302"/>
      <c r="T915" s="303"/>
      <c r="U915" s="16"/>
      <c r="V915" s="16"/>
      <c r="W915" s="16"/>
      <c r="X915" s="16"/>
      <c r="Y915" s="16"/>
      <c r="Z915" s="16"/>
      <c r="AA915" s="16"/>
      <c r="AB915" s="16"/>
      <c r="AC915" s="16"/>
      <c r="AD915" s="16"/>
      <c r="AE915" s="16"/>
      <c r="AT915" s="304" t="s">
        <v>1205</v>
      </c>
      <c r="AU915" s="304" t="s">
        <v>85</v>
      </c>
      <c r="AV915" s="16" t="s">
        <v>91</v>
      </c>
      <c r="AW915" s="16" t="s">
        <v>33</v>
      </c>
      <c r="AX915" s="16" t="s">
        <v>76</v>
      </c>
      <c r="AY915" s="304" t="s">
        <v>181</v>
      </c>
    </row>
    <row r="916" s="13" customFormat="1">
      <c r="A916" s="13"/>
      <c r="B916" s="262"/>
      <c r="C916" s="263"/>
      <c r="D916" s="240" t="s">
        <v>1205</v>
      </c>
      <c r="E916" s="264" t="s">
        <v>1</v>
      </c>
      <c r="F916" s="265" t="s">
        <v>2075</v>
      </c>
      <c r="G916" s="263"/>
      <c r="H916" s="266">
        <v>135.50999999999999</v>
      </c>
      <c r="I916" s="267"/>
      <c r="J916" s="263"/>
      <c r="K916" s="263"/>
      <c r="L916" s="268"/>
      <c r="M916" s="269"/>
      <c r="N916" s="270"/>
      <c r="O916" s="270"/>
      <c r="P916" s="270"/>
      <c r="Q916" s="270"/>
      <c r="R916" s="270"/>
      <c r="S916" s="270"/>
      <c r="T916" s="271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T916" s="272" t="s">
        <v>1205</v>
      </c>
      <c r="AU916" s="272" t="s">
        <v>85</v>
      </c>
      <c r="AV916" s="13" t="s">
        <v>85</v>
      </c>
      <c r="AW916" s="13" t="s">
        <v>33</v>
      </c>
      <c r="AX916" s="13" t="s">
        <v>76</v>
      </c>
      <c r="AY916" s="272" t="s">
        <v>181</v>
      </c>
    </row>
    <row r="917" s="14" customFormat="1">
      <c r="A917" s="14"/>
      <c r="B917" s="273"/>
      <c r="C917" s="274"/>
      <c r="D917" s="240" t="s">
        <v>1205</v>
      </c>
      <c r="E917" s="275" t="s">
        <v>1</v>
      </c>
      <c r="F917" s="276" t="s">
        <v>2041</v>
      </c>
      <c r="G917" s="274"/>
      <c r="H917" s="275" t="s">
        <v>1</v>
      </c>
      <c r="I917" s="277"/>
      <c r="J917" s="274"/>
      <c r="K917" s="274"/>
      <c r="L917" s="278"/>
      <c r="M917" s="279"/>
      <c r="N917" s="280"/>
      <c r="O917" s="280"/>
      <c r="P917" s="280"/>
      <c r="Q917" s="280"/>
      <c r="R917" s="280"/>
      <c r="S917" s="280"/>
      <c r="T917" s="281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T917" s="282" t="s">
        <v>1205</v>
      </c>
      <c r="AU917" s="282" t="s">
        <v>85</v>
      </c>
      <c r="AV917" s="14" t="s">
        <v>83</v>
      </c>
      <c r="AW917" s="14" t="s">
        <v>33</v>
      </c>
      <c r="AX917" s="14" t="s">
        <v>76</v>
      </c>
      <c r="AY917" s="282" t="s">
        <v>181</v>
      </c>
    </row>
    <row r="918" s="13" customFormat="1">
      <c r="A918" s="13"/>
      <c r="B918" s="262"/>
      <c r="C918" s="263"/>
      <c r="D918" s="240" t="s">
        <v>1205</v>
      </c>
      <c r="E918" s="264" t="s">
        <v>1</v>
      </c>
      <c r="F918" s="265" t="s">
        <v>2042</v>
      </c>
      <c r="G918" s="263"/>
      <c r="H918" s="266">
        <v>17.600000000000001</v>
      </c>
      <c r="I918" s="267"/>
      <c r="J918" s="263"/>
      <c r="K918" s="263"/>
      <c r="L918" s="268"/>
      <c r="M918" s="269"/>
      <c r="N918" s="270"/>
      <c r="O918" s="270"/>
      <c r="P918" s="270"/>
      <c r="Q918" s="270"/>
      <c r="R918" s="270"/>
      <c r="S918" s="270"/>
      <c r="T918" s="271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T918" s="272" t="s">
        <v>1205</v>
      </c>
      <c r="AU918" s="272" t="s">
        <v>85</v>
      </c>
      <c r="AV918" s="13" t="s">
        <v>85</v>
      </c>
      <c r="AW918" s="13" t="s">
        <v>33</v>
      </c>
      <c r="AX918" s="13" t="s">
        <v>76</v>
      </c>
      <c r="AY918" s="272" t="s">
        <v>181</v>
      </c>
    </row>
    <row r="919" s="14" customFormat="1">
      <c r="A919" s="14"/>
      <c r="B919" s="273"/>
      <c r="C919" s="274"/>
      <c r="D919" s="240" t="s">
        <v>1205</v>
      </c>
      <c r="E919" s="275" t="s">
        <v>1</v>
      </c>
      <c r="F919" s="276" t="s">
        <v>2033</v>
      </c>
      <c r="G919" s="274"/>
      <c r="H919" s="275" t="s">
        <v>1</v>
      </c>
      <c r="I919" s="277"/>
      <c r="J919" s="274"/>
      <c r="K919" s="274"/>
      <c r="L919" s="278"/>
      <c r="M919" s="279"/>
      <c r="N919" s="280"/>
      <c r="O919" s="280"/>
      <c r="P919" s="280"/>
      <c r="Q919" s="280"/>
      <c r="R919" s="280"/>
      <c r="S919" s="280"/>
      <c r="T919" s="281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  <c r="AE919" s="14"/>
      <c r="AT919" s="282" t="s">
        <v>1205</v>
      </c>
      <c r="AU919" s="282" t="s">
        <v>85</v>
      </c>
      <c r="AV919" s="14" t="s">
        <v>83</v>
      </c>
      <c r="AW919" s="14" t="s">
        <v>33</v>
      </c>
      <c r="AX919" s="14" t="s">
        <v>76</v>
      </c>
      <c r="AY919" s="282" t="s">
        <v>181</v>
      </c>
    </row>
    <row r="920" s="13" customFormat="1">
      <c r="A920" s="13"/>
      <c r="B920" s="262"/>
      <c r="C920" s="263"/>
      <c r="D920" s="240" t="s">
        <v>1205</v>
      </c>
      <c r="E920" s="264" t="s">
        <v>1</v>
      </c>
      <c r="F920" s="265" t="s">
        <v>2034</v>
      </c>
      <c r="G920" s="263"/>
      <c r="H920" s="266">
        <v>31.75</v>
      </c>
      <c r="I920" s="267"/>
      <c r="J920" s="263"/>
      <c r="K920" s="263"/>
      <c r="L920" s="268"/>
      <c r="M920" s="269"/>
      <c r="N920" s="270"/>
      <c r="O920" s="270"/>
      <c r="P920" s="270"/>
      <c r="Q920" s="270"/>
      <c r="R920" s="270"/>
      <c r="S920" s="270"/>
      <c r="T920" s="271"/>
      <c r="U920" s="13"/>
      <c r="V920" s="13"/>
      <c r="W920" s="13"/>
      <c r="X920" s="13"/>
      <c r="Y920" s="13"/>
      <c r="Z920" s="13"/>
      <c r="AA920" s="13"/>
      <c r="AB920" s="13"/>
      <c r="AC920" s="13"/>
      <c r="AD920" s="13"/>
      <c r="AE920" s="13"/>
      <c r="AT920" s="272" t="s">
        <v>1205</v>
      </c>
      <c r="AU920" s="272" t="s">
        <v>85</v>
      </c>
      <c r="AV920" s="13" t="s">
        <v>85</v>
      </c>
      <c r="AW920" s="13" t="s">
        <v>33</v>
      </c>
      <c r="AX920" s="13" t="s">
        <v>76</v>
      </c>
      <c r="AY920" s="272" t="s">
        <v>181</v>
      </c>
    </row>
    <row r="921" s="13" customFormat="1">
      <c r="A921" s="13"/>
      <c r="B921" s="262"/>
      <c r="C921" s="263"/>
      <c r="D921" s="240" t="s">
        <v>1205</v>
      </c>
      <c r="E921" s="264" t="s">
        <v>1</v>
      </c>
      <c r="F921" s="265" t="s">
        <v>2035</v>
      </c>
      <c r="G921" s="263"/>
      <c r="H921" s="266">
        <v>-5.2000000000000002</v>
      </c>
      <c r="I921" s="267"/>
      <c r="J921" s="263"/>
      <c r="K921" s="263"/>
      <c r="L921" s="268"/>
      <c r="M921" s="269"/>
      <c r="N921" s="270"/>
      <c r="O921" s="270"/>
      <c r="P921" s="270"/>
      <c r="Q921" s="270"/>
      <c r="R921" s="270"/>
      <c r="S921" s="270"/>
      <c r="T921" s="271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T921" s="272" t="s">
        <v>1205</v>
      </c>
      <c r="AU921" s="272" t="s">
        <v>85</v>
      </c>
      <c r="AV921" s="13" t="s">
        <v>85</v>
      </c>
      <c r="AW921" s="13" t="s">
        <v>33</v>
      </c>
      <c r="AX921" s="13" t="s">
        <v>76</v>
      </c>
      <c r="AY921" s="272" t="s">
        <v>181</v>
      </c>
    </row>
    <row r="922" s="16" customFormat="1">
      <c r="A922" s="16"/>
      <c r="B922" s="294"/>
      <c r="C922" s="295"/>
      <c r="D922" s="240" t="s">
        <v>1205</v>
      </c>
      <c r="E922" s="296" t="s">
        <v>1</v>
      </c>
      <c r="F922" s="297" t="s">
        <v>1326</v>
      </c>
      <c r="G922" s="295"/>
      <c r="H922" s="298">
        <v>179.66</v>
      </c>
      <c r="I922" s="299"/>
      <c r="J922" s="295"/>
      <c r="K922" s="295"/>
      <c r="L922" s="300"/>
      <c r="M922" s="301"/>
      <c r="N922" s="302"/>
      <c r="O922" s="302"/>
      <c r="P922" s="302"/>
      <c r="Q922" s="302"/>
      <c r="R922" s="302"/>
      <c r="S922" s="302"/>
      <c r="T922" s="303"/>
      <c r="U922" s="16"/>
      <c r="V922" s="16"/>
      <c r="W922" s="16"/>
      <c r="X922" s="16"/>
      <c r="Y922" s="16"/>
      <c r="Z922" s="16"/>
      <c r="AA922" s="16"/>
      <c r="AB922" s="16"/>
      <c r="AC922" s="16"/>
      <c r="AD922" s="16"/>
      <c r="AE922" s="16"/>
      <c r="AT922" s="304" t="s">
        <v>1205</v>
      </c>
      <c r="AU922" s="304" t="s">
        <v>85</v>
      </c>
      <c r="AV922" s="16" t="s">
        <v>91</v>
      </c>
      <c r="AW922" s="16" t="s">
        <v>33</v>
      </c>
      <c r="AX922" s="16" t="s">
        <v>76</v>
      </c>
      <c r="AY922" s="304" t="s">
        <v>181</v>
      </c>
    </row>
    <row r="923" s="14" customFormat="1">
      <c r="A923" s="14"/>
      <c r="B923" s="273"/>
      <c r="C923" s="274"/>
      <c r="D923" s="240" t="s">
        <v>1205</v>
      </c>
      <c r="E923" s="275" t="s">
        <v>1</v>
      </c>
      <c r="F923" s="276" t="s">
        <v>2036</v>
      </c>
      <c r="G923" s="274"/>
      <c r="H923" s="275" t="s">
        <v>1</v>
      </c>
      <c r="I923" s="277"/>
      <c r="J923" s="274"/>
      <c r="K923" s="274"/>
      <c r="L923" s="278"/>
      <c r="M923" s="279"/>
      <c r="N923" s="280"/>
      <c r="O923" s="280"/>
      <c r="P923" s="280"/>
      <c r="Q923" s="280"/>
      <c r="R923" s="280"/>
      <c r="S923" s="280"/>
      <c r="T923" s="281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  <c r="AT923" s="282" t="s">
        <v>1205</v>
      </c>
      <c r="AU923" s="282" t="s">
        <v>85</v>
      </c>
      <c r="AV923" s="14" t="s">
        <v>83</v>
      </c>
      <c r="AW923" s="14" t="s">
        <v>33</v>
      </c>
      <c r="AX923" s="14" t="s">
        <v>76</v>
      </c>
      <c r="AY923" s="282" t="s">
        <v>181</v>
      </c>
    </row>
    <row r="924" s="13" customFormat="1">
      <c r="A924" s="13"/>
      <c r="B924" s="262"/>
      <c r="C924" s="263"/>
      <c r="D924" s="240" t="s">
        <v>1205</v>
      </c>
      <c r="E924" s="264" t="s">
        <v>1</v>
      </c>
      <c r="F924" s="265" t="s">
        <v>2037</v>
      </c>
      <c r="G924" s="263"/>
      <c r="H924" s="266">
        <v>90</v>
      </c>
      <c r="I924" s="267"/>
      <c r="J924" s="263"/>
      <c r="K924" s="263"/>
      <c r="L924" s="268"/>
      <c r="M924" s="269"/>
      <c r="N924" s="270"/>
      <c r="O924" s="270"/>
      <c r="P924" s="270"/>
      <c r="Q924" s="270"/>
      <c r="R924" s="270"/>
      <c r="S924" s="270"/>
      <c r="T924" s="271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T924" s="272" t="s">
        <v>1205</v>
      </c>
      <c r="AU924" s="272" t="s">
        <v>85</v>
      </c>
      <c r="AV924" s="13" t="s">
        <v>85</v>
      </c>
      <c r="AW924" s="13" t="s">
        <v>33</v>
      </c>
      <c r="AX924" s="13" t="s">
        <v>76</v>
      </c>
      <c r="AY924" s="272" t="s">
        <v>181</v>
      </c>
    </row>
    <row r="925" s="16" customFormat="1">
      <c r="A925" s="16"/>
      <c r="B925" s="294"/>
      <c r="C925" s="295"/>
      <c r="D925" s="240" t="s">
        <v>1205</v>
      </c>
      <c r="E925" s="296" t="s">
        <v>1</v>
      </c>
      <c r="F925" s="297" t="s">
        <v>1326</v>
      </c>
      <c r="G925" s="295"/>
      <c r="H925" s="298">
        <v>90</v>
      </c>
      <c r="I925" s="299"/>
      <c r="J925" s="295"/>
      <c r="K925" s="295"/>
      <c r="L925" s="300"/>
      <c r="M925" s="301"/>
      <c r="N925" s="302"/>
      <c r="O925" s="302"/>
      <c r="P925" s="302"/>
      <c r="Q925" s="302"/>
      <c r="R925" s="302"/>
      <c r="S925" s="302"/>
      <c r="T925" s="303"/>
      <c r="U925" s="16"/>
      <c r="V925" s="16"/>
      <c r="W925" s="16"/>
      <c r="X925" s="16"/>
      <c r="Y925" s="16"/>
      <c r="Z925" s="16"/>
      <c r="AA925" s="16"/>
      <c r="AB925" s="16"/>
      <c r="AC925" s="16"/>
      <c r="AD925" s="16"/>
      <c r="AE925" s="16"/>
      <c r="AT925" s="304" t="s">
        <v>1205</v>
      </c>
      <c r="AU925" s="304" t="s">
        <v>85</v>
      </c>
      <c r="AV925" s="16" t="s">
        <v>91</v>
      </c>
      <c r="AW925" s="16" t="s">
        <v>33</v>
      </c>
      <c r="AX925" s="16" t="s">
        <v>76</v>
      </c>
      <c r="AY925" s="304" t="s">
        <v>181</v>
      </c>
    </row>
    <row r="926" s="13" customFormat="1">
      <c r="A926" s="13"/>
      <c r="B926" s="262"/>
      <c r="C926" s="263"/>
      <c r="D926" s="240" t="s">
        <v>1205</v>
      </c>
      <c r="E926" s="264" t="s">
        <v>1</v>
      </c>
      <c r="F926" s="265" t="s">
        <v>2080</v>
      </c>
      <c r="G926" s="263"/>
      <c r="H926" s="266">
        <v>350</v>
      </c>
      <c r="I926" s="267"/>
      <c r="J926" s="263"/>
      <c r="K926" s="263"/>
      <c r="L926" s="268"/>
      <c r="M926" s="269"/>
      <c r="N926" s="270"/>
      <c r="O926" s="270"/>
      <c r="P926" s="270"/>
      <c r="Q926" s="270"/>
      <c r="R926" s="270"/>
      <c r="S926" s="270"/>
      <c r="T926" s="271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T926" s="272" t="s">
        <v>1205</v>
      </c>
      <c r="AU926" s="272" t="s">
        <v>85</v>
      </c>
      <c r="AV926" s="13" t="s">
        <v>85</v>
      </c>
      <c r="AW926" s="13" t="s">
        <v>33</v>
      </c>
      <c r="AX926" s="13" t="s">
        <v>76</v>
      </c>
      <c r="AY926" s="272" t="s">
        <v>181</v>
      </c>
    </row>
    <row r="927" s="15" customFormat="1">
      <c r="A927" s="15"/>
      <c r="B927" s="283"/>
      <c r="C927" s="284"/>
      <c r="D927" s="240" t="s">
        <v>1205</v>
      </c>
      <c r="E927" s="285" t="s">
        <v>1</v>
      </c>
      <c r="F927" s="286" t="s">
        <v>1219</v>
      </c>
      <c r="G927" s="284"/>
      <c r="H927" s="287">
        <v>642.64999999999998</v>
      </c>
      <c r="I927" s="288"/>
      <c r="J927" s="284"/>
      <c r="K927" s="284"/>
      <c r="L927" s="289"/>
      <c r="M927" s="290"/>
      <c r="N927" s="291"/>
      <c r="O927" s="291"/>
      <c r="P927" s="291"/>
      <c r="Q927" s="291"/>
      <c r="R927" s="291"/>
      <c r="S927" s="291"/>
      <c r="T927" s="292"/>
      <c r="U927" s="15"/>
      <c r="V927" s="15"/>
      <c r="W927" s="15"/>
      <c r="X927" s="15"/>
      <c r="Y927" s="15"/>
      <c r="Z927" s="15"/>
      <c r="AA927" s="15"/>
      <c r="AB927" s="15"/>
      <c r="AC927" s="15"/>
      <c r="AD927" s="15"/>
      <c r="AE927" s="15"/>
      <c r="AT927" s="293" t="s">
        <v>1205</v>
      </c>
      <c r="AU927" s="293" t="s">
        <v>85</v>
      </c>
      <c r="AV927" s="15" t="s">
        <v>200</v>
      </c>
      <c r="AW927" s="15" t="s">
        <v>33</v>
      </c>
      <c r="AX927" s="15" t="s">
        <v>83</v>
      </c>
      <c r="AY927" s="293" t="s">
        <v>181</v>
      </c>
    </row>
    <row r="928" s="2" customFormat="1" ht="37.8" customHeight="1">
      <c r="A928" s="39"/>
      <c r="B928" s="40"/>
      <c r="C928" s="245" t="s">
        <v>2081</v>
      </c>
      <c r="D928" s="245" t="s">
        <v>191</v>
      </c>
      <c r="E928" s="246" t="s">
        <v>2082</v>
      </c>
      <c r="F928" s="247" t="s">
        <v>2083</v>
      </c>
      <c r="G928" s="248" t="s">
        <v>734</v>
      </c>
      <c r="H928" s="249">
        <v>412.94999999999999</v>
      </c>
      <c r="I928" s="250"/>
      <c r="J928" s="251">
        <f>ROUND(I928*H928,2)</f>
        <v>0</v>
      </c>
      <c r="K928" s="247" t="s">
        <v>1</v>
      </c>
      <c r="L928" s="45"/>
      <c r="M928" s="252" t="s">
        <v>1</v>
      </c>
      <c r="N928" s="253" t="s">
        <v>41</v>
      </c>
      <c r="O928" s="92"/>
      <c r="P928" s="236">
        <f>O928*H928</f>
        <v>0</v>
      </c>
      <c r="Q928" s="236">
        <v>0.0032499999999999999</v>
      </c>
      <c r="R928" s="236">
        <f>Q928*H928</f>
        <v>1.3420874999999999</v>
      </c>
      <c r="S928" s="236">
        <v>0</v>
      </c>
      <c r="T928" s="237">
        <f>S928*H928</f>
        <v>0</v>
      </c>
      <c r="U928" s="39"/>
      <c r="V928" s="39"/>
      <c r="W928" s="39"/>
      <c r="X928" s="39"/>
      <c r="Y928" s="39"/>
      <c r="Z928" s="39"/>
      <c r="AA928" s="39"/>
      <c r="AB928" s="39"/>
      <c r="AC928" s="39"/>
      <c r="AD928" s="39"/>
      <c r="AE928" s="39"/>
      <c r="AR928" s="238" t="s">
        <v>188</v>
      </c>
      <c r="AT928" s="238" t="s">
        <v>191</v>
      </c>
      <c r="AU928" s="238" t="s">
        <v>85</v>
      </c>
      <c r="AY928" s="18" t="s">
        <v>181</v>
      </c>
      <c r="BE928" s="239">
        <f>IF(N928="základní",J928,0)</f>
        <v>0</v>
      </c>
      <c r="BF928" s="239">
        <f>IF(N928="snížená",J928,0)</f>
        <v>0</v>
      </c>
      <c r="BG928" s="239">
        <f>IF(N928="zákl. přenesená",J928,0)</f>
        <v>0</v>
      </c>
      <c r="BH928" s="239">
        <f>IF(N928="sníž. přenesená",J928,0)</f>
        <v>0</v>
      </c>
      <c r="BI928" s="239">
        <f>IF(N928="nulová",J928,0)</f>
        <v>0</v>
      </c>
      <c r="BJ928" s="18" t="s">
        <v>83</v>
      </c>
      <c r="BK928" s="239">
        <f>ROUND(I928*H928,2)</f>
        <v>0</v>
      </c>
      <c r="BL928" s="18" t="s">
        <v>188</v>
      </c>
      <c r="BM928" s="238" t="s">
        <v>2084</v>
      </c>
    </row>
    <row r="929" s="2" customFormat="1">
      <c r="A929" s="39"/>
      <c r="B929" s="40"/>
      <c r="C929" s="41"/>
      <c r="D929" s="240" t="s">
        <v>190</v>
      </c>
      <c r="E929" s="41"/>
      <c r="F929" s="241" t="s">
        <v>2083</v>
      </c>
      <c r="G929" s="41"/>
      <c r="H929" s="41"/>
      <c r="I929" s="242"/>
      <c r="J929" s="41"/>
      <c r="K929" s="41"/>
      <c r="L929" s="45"/>
      <c r="M929" s="243"/>
      <c r="N929" s="244"/>
      <c r="O929" s="92"/>
      <c r="P929" s="92"/>
      <c r="Q929" s="92"/>
      <c r="R929" s="92"/>
      <c r="S929" s="92"/>
      <c r="T929" s="93"/>
      <c r="U929" s="39"/>
      <c r="V929" s="39"/>
      <c r="W929" s="39"/>
      <c r="X929" s="39"/>
      <c r="Y929" s="39"/>
      <c r="Z929" s="39"/>
      <c r="AA929" s="39"/>
      <c r="AB929" s="39"/>
      <c r="AC929" s="39"/>
      <c r="AD929" s="39"/>
      <c r="AE929" s="39"/>
      <c r="AT929" s="18" t="s">
        <v>190</v>
      </c>
      <c r="AU929" s="18" t="s">
        <v>85</v>
      </c>
    </row>
    <row r="930" s="14" customFormat="1">
      <c r="A930" s="14"/>
      <c r="B930" s="273"/>
      <c r="C930" s="274"/>
      <c r="D930" s="240" t="s">
        <v>1205</v>
      </c>
      <c r="E930" s="275" t="s">
        <v>1</v>
      </c>
      <c r="F930" s="276" t="s">
        <v>2085</v>
      </c>
      <c r="G930" s="274"/>
      <c r="H930" s="275" t="s">
        <v>1</v>
      </c>
      <c r="I930" s="277"/>
      <c r="J930" s="274"/>
      <c r="K930" s="274"/>
      <c r="L930" s="278"/>
      <c r="M930" s="279"/>
      <c r="N930" s="280"/>
      <c r="O930" s="280"/>
      <c r="P930" s="280"/>
      <c r="Q930" s="280"/>
      <c r="R930" s="280"/>
      <c r="S930" s="280"/>
      <c r="T930" s="281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  <c r="AT930" s="282" t="s">
        <v>1205</v>
      </c>
      <c r="AU930" s="282" t="s">
        <v>85</v>
      </c>
      <c r="AV930" s="14" t="s">
        <v>83</v>
      </c>
      <c r="AW930" s="14" t="s">
        <v>33</v>
      </c>
      <c r="AX930" s="14" t="s">
        <v>76</v>
      </c>
      <c r="AY930" s="282" t="s">
        <v>181</v>
      </c>
    </row>
    <row r="931" s="14" customFormat="1">
      <c r="A931" s="14"/>
      <c r="B931" s="273"/>
      <c r="C931" s="274"/>
      <c r="D931" s="240" t="s">
        <v>1205</v>
      </c>
      <c r="E931" s="275" t="s">
        <v>1</v>
      </c>
      <c r="F931" s="276" t="s">
        <v>2086</v>
      </c>
      <c r="G931" s="274"/>
      <c r="H931" s="275" t="s">
        <v>1</v>
      </c>
      <c r="I931" s="277"/>
      <c r="J931" s="274"/>
      <c r="K931" s="274"/>
      <c r="L931" s="278"/>
      <c r="M931" s="279"/>
      <c r="N931" s="280"/>
      <c r="O931" s="280"/>
      <c r="P931" s="280"/>
      <c r="Q931" s="280"/>
      <c r="R931" s="280"/>
      <c r="S931" s="280"/>
      <c r="T931" s="281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  <c r="AT931" s="282" t="s">
        <v>1205</v>
      </c>
      <c r="AU931" s="282" t="s">
        <v>85</v>
      </c>
      <c r="AV931" s="14" t="s">
        <v>83</v>
      </c>
      <c r="AW931" s="14" t="s">
        <v>33</v>
      </c>
      <c r="AX931" s="14" t="s">
        <v>76</v>
      </c>
      <c r="AY931" s="282" t="s">
        <v>181</v>
      </c>
    </row>
    <row r="932" s="13" customFormat="1">
      <c r="A932" s="13"/>
      <c r="B932" s="262"/>
      <c r="C932" s="263"/>
      <c r="D932" s="240" t="s">
        <v>1205</v>
      </c>
      <c r="E932" s="264" t="s">
        <v>1</v>
      </c>
      <c r="F932" s="265" t="s">
        <v>2087</v>
      </c>
      <c r="G932" s="263"/>
      <c r="H932" s="266">
        <v>254</v>
      </c>
      <c r="I932" s="267"/>
      <c r="J932" s="263"/>
      <c r="K932" s="263"/>
      <c r="L932" s="268"/>
      <c r="M932" s="269"/>
      <c r="N932" s="270"/>
      <c r="O932" s="270"/>
      <c r="P932" s="270"/>
      <c r="Q932" s="270"/>
      <c r="R932" s="270"/>
      <c r="S932" s="270"/>
      <c r="T932" s="271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T932" s="272" t="s">
        <v>1205</v>
      </c>
      <c r="AU932" s="272" t="s">
        <v>85</v>
      </c>
      <c r="AV932" s="13" t="s">
        <v>85</v>
      </c>
      <c r="AW932" s="13" t="s">
        <v>33</v>
      </c>
      <c r="AX932" s="13" t="s">
        <v>76</v>
      </c>
      <c r="AY932" s="272" t="s">
        <v>181</v>
      </c>
    </row>
    <row r="933" s="14" customFormat="1">
      <c r="A933" s="14"/>
      <c r="B933" s="273"/>
      <c r="C933" s="274"/>
      <c r="D933" s="240" t="s">
        <v>1205</v>
      </c>
      <c r="E933" s="275" t="s">
        <v>1</v>
      </c>
      <c r="F933" s="276" t="s">
        <v>2088</v>
      </c>
      <c r="G933" s="274"/>
      <c r="H933" s="275" t="s">
        <v>1</v>
      </c>
      <c r="I933" s="277"/>
      <c r="J933" s="274"/>
      <c r="K933" s="274"/>
      <c r="L933" s="278"/>
      <c r="M933" s="279"/>
      <c r="N933" s="280"/>
      <c r="O933" s="280"/>
      <c r="P933" s="280"/>
      <c r="Q933" s="280"/>
      <c r="R933" s="280"/>
      <c r="S933" s="280"/>
      <c r="T933" s="281"/>
      <c r="U933" s="14"/>
      <c r="V933" s="14"/>
      <c r="W933" s="14"/>
      <c r="X933" s="14"/>
      <c r="Y933" s="14"/>
      <c r="Z933" s="14"/>
      <c r="AA933" s="14"/>
      <c r="AB933" s="14"/>
      <c r="AC933" s="14"/>
      <c r="AD933" s="14"/>
      <c r="AE933" s="14"/>
      <c r="AT933" s="282" t="s">
        <v>1205</v>
      </c>
      <c r="AU933" s="282" t="s">
        <v>85</v>
      </c>
      <c r="AV933" s="14" t="s">
        <v>83</v>
      </c>
      <c r="AW933" s="14" t="s">
        <v>33</v>
      </c>
      <c r="AX933" s="14" t="s">
        <v>76</v>
      </c>
      <c r="AY933" s="282" t="s">
        <v>181</v>
      </c>
    </row>
    <row r="934" s="13" customFormat="1">
      <c r="A934" s="13"/>
      <c r="B934" s="262"/>
      <c r="C934" s="263"/>
      <c r="D934" s="240" t="s">
        <v>1205</v>
      </c>
      <c r="E934" s="264" t="s">
        <v>1</v>
      </c>
      <c r="F934" s="265" t="s">
        <v>2089</v>
      </c>
      <c r="G934" s="263"/>
      <c r="H934" s="266">
        <v>37.259999999999998</v>
      </c>
      <c r="I934" s="267"/>
      <c r="J934" s="263"/>
      <c r="K934" s="263"/>
      <c r="L934" s="268"/>
      <c r="M934" s="269"/>
      <c r="N934" s="270"/>
      <c r="O934" s="270"/>
      <c r="P934" s="270"/>
      <c r="Q934" s="270"/>
      <c r="R934" s="270"/>
      <c r="S934" s="270"/>
      <c r="T934" s="271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T934" s="272" t="s">
        <v>1205</v>
      </c>
      <c r="AU934" s="272" t="s">
        <v>85</v>
      </c>
      <c r="AV934" s="13" t="s">
        <v>85</v>
      </c>
      <c r="AW934" s="13" t="s">
        <v>33</v>
      </c>
      <c r="AX934" s="13" t="s">
        <v>76</v>
      </c>
      <c r="AY934" s="272" t="s">
        <v>181</v>
      </c>
    </row>
    <row r="935" s="14" customFormat="1">
      <c r="A935" s="14"/>
      <c r="B935" s="273"/>
      <c r="C935" s="274"/>
      <c r="D935" s="240" t="s">
        <v>1205</v>
      </c>
      <c r="E935" s="275" t="s">
        <v>1</v>
      </c>
      <c r="F935" s="276" t="s">
        <v>2090</v>
      </c>
      <c r="G935" s="274"/>
      <c r="H935" s="275" t="s">
        <v>1</v>
      </c>
      <c r="I935" s="277"/>
      <c r="J935" s="274"/>
      <c r="K935" s="274"/>
      <c r="L935" s="278"/>
      <c r="M935" s="279"/>
      <c r="N935" s="280"/>
      <c r="O935" s="280"/>
      <c r="P935" s="280"/>
      <c r="Q935" s="280"/>
      <c r="R935" s="280"/>
      <c r="S935" s="280"/>
      <c r="T935" s="281"/>
      <c r="U935" s="14"/>
      <c r="V935" s="14"/>
      <c r="W935" s="14"/>
      <c r="X935" s="14"/>
      <c r="Y935" s="14"/>
      <c r="Z935" s="14"/>
      <c r="AA935" s="14"/>
      <c r="AB935" s="14"/>
      <c r="AC935" s="14"/>
      <c r="AD935" s="14"/>
      <c r="AE935" s="14"/>
      <c r="AT935" s="282" t="s">
        <v>1205</v>
      </c>
      <c r="AU935" s="282" t="s">
        <v>85</v>
      </c>
      <c r="AV935" s="14" t="s">
        <v>83</v>
      </c>
      <c r="AW935" s="14" t="s">
        <v>33</v>
      </c>
      <c r="AX935" s="14" t="s">
        <v>76</v>
      </c>
      <c r="AY935" s="282" t="s">
        <v>181</v>
      </c>
    </row>
    <row r="936" s="13" customFormat="1">
      <c r="A936" s="13"/>
      <c r="B936" s="262"/>
      <c r="C936" s="263"/>
      <c r="D936" s="240" t="s">
        <v>1205</v>
      </c>
      <c r="E936" s="264" t="s">
        <v>1</v>
      </c>
      <c r="F936" s="265" t="s">
        <v>2091</v>
      </c>
      <c r="G936" s="263"/>
      <c r="H936" s="266">
        <v>121.69</v>
      </c>
      <c r="I936" s="267"/>
      <c r="J936" s="263"/>
      <c r="K936" s="263"/>
      <c r="L936" s="268"/>
      <c r="M936" s="269"/>
      <c r="N936" s="270"/>
      <c r="O936" s="270"/>
      <c r="P936" s="270"/>
      <c r="Q936" s="270"/>
      <c r="R936" s="270"/>
      <c r="S936" s="270"/>
      <c r="T936" s="271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T936" s="272" t="s">
        <v>1205</v>
      </c>
      <c r="AU936" s="272" t="s">
        <v>85</v>
      </c>
      <c r="AV936" s="13" t="s">
        <v>85</v>
      </c>
      <c r="AW936" s="13" t="s">
        <v>33</v>
      </c>
      <c r="AX936" s="13" t="s">
        <v>76</v>
      </c>
      <c r="AY936" s="272" t="s">
        <v>181</v>
      </c>
    </row>
    <row r="937" s="15" customFormat="1">
      <c r="A937" s="15"/>
      <c r="B937" s="283"/>
      <c r="C937" s="284"/>
      <c r="D937" s="240" t="s">
        <v>1205</v>
      </c>
      <c r="E937" s="285" t="s">
        <v>1</v>
      </c>
      <c r="F937" s="286" t="s">
        <v>1219</v>
      </c>
      <c r="G937" s="284"/>
      <c r="H937" s="287">
        <v>412.94999999999999</v>
      </c>
      <c r="I937" s="288"/>
      <c r="J937" s="284"/>
      <c r="K937" s="284"/>
      <c r="L937" s="289"/>
      <c r="M937" s="290"/>
      <c r="N937" s="291"/>
      <c r="O937" s="291"/>
      <c r="P937" s="291"/>
      <c r="Q937" s="291"/>
      <c r="R937" s="291"/>
      <c r="S937" s="291"/>
      <c r="T937" s="292"/>
      <c r="U937" s="15"/>
      <c r="V937" s="15"/>
      <c r="W937" s="15"/>
      <c r="X937" s="15"/>
      <c r="Y937" s="15"/>
      <c r="Z937" s="15"/>
      <c r="AA937" s="15"/>
      <c r="AB937" s="15"/>
      <c r="AC937" s="15"/>
      <c r="AD937" s="15"/>
      <c r="AE937" s="15"/>
      <c r="AT937" s="293" t="s">
        <v>1205</v>
      </c>
      <c r="AU937" s="293" t="s">
        <v>85</v>
      </c>
      <c r="AV937" s="15" t="s">
        <v>200</v>
      </c>
      <c r="AW937" s="15" t="s">
        <v>33</v>
      </c>
      <c r="AX937" s="15" t="s">
        <v>83</v>
      </c>
      <c r="AY937" s="293" t="s">
        <v>181</v>
      </c>
    </row>
    <row r="938" s="2" customFormat="1" ht="24.15" customHeight="1">
      <c r="A938" s="39"/>
      <c r="B938" s="40"/>
      <c r="C938" s="226" t="s">
        <v>1143</v>
      </c>
      <c r="D938" s="226" t="s">
        <v>182</v>
      </c>
      <c r="E938" s="227" t="s">
        <v>2092</v>
      </c>
      <c r="F938" s="228" t="s">
        <v>2093</v>
      </c>
      <c r="G938" s="229" t="s">
        <v>734</v>
      </c>
      <c r="H938" s="230">
        <v>433.59800000000001</v>
      </c>
      <c r="I938" s="231"/>
      <c r="J938" s="232">
        <f>ROUND(I938*H938,2)</f>
        <v>0</v>
      </c>
      <c r="K938" s="228" t="s">
        <v>1</v>
      </c>
      <c r="L938" s="233"/>
      <c r="M938" s="234" t="s">
        <v>1</v>
      </c>
      <c r="N938" s="235" t="s">
        <v>41</v>
      </c>
      <c r="O938" s="92"/>
      <c r="P938" s="236">
        <f>O938*H938</f>
        <v>0</v>
      </c>
      <c r="Q938" s="236">
        <v>0</v>
      </c>
      <c r="R938" s="236">
        <f>Q938*H938</f>
        <v>0</v>
      </c>
      <c r="S938" s="236">
        <v>0</v>
      </c>
      <c r="T938" s="237">
        <f>S938*H938</f>
        <v>0</v>
      </c>
      <c r="U938" s="39"/>
      <c r="V938" s="39"/>
      <c r="W938" s="39"/>
      <c r="X938" s="39"/>
      <c r="Y938" s="39"/>
      <c r="Z938" s="39"/>
      <c r="AA938" s="39"/>
      <c r="AB938" s="39"/>
      <c r="AC938" s="39"/>
      <c r="AD938" s="39"/>
      <c r="AE938" s="39"/>
      <c r="AR938" s="238" t="s">
        <v>187</v>
      </c>
      <c r="AT938" s="238" t="s">
        <v>182</v>
      </c>
      <c r="AU938" s="238" t="s">
        <v>85</v>
      </c>
      <c r="AY938" s="18" t="s">
        <v>181</v>
      </c>
      <c r="BE938" s="239">
        <f>IF(N938="základní",J938,0)</f>
        <v>0</v>
      </c>
      <c r="BF938" s="239">
        <f>IF(N938="snížená",J938,0)</f>
        <v>0</v>
      </c>
      <c r="BG938" s="239">
        <f>IF(N938="zákl. přenesená",J938,0)</f>
        <v>0</v>
      </c>
      <c r="BH938" s="239">
        <f>IF(N938="sníž. přenesená",J938,0)</f>
        <v>0</v>
      </c>
      <c r="BI938" s="239">
        <f>IF(N938="nulová",J938,0)</f>
        <v>0</v>
      </c>
      <c r="BJ938" s="18" t="s">
        <v>83</v>
      </c>
      <c r="BK938" s="239">
        <f>ROUND(I938*H938,2)</f>
        <v>0</v>
      </c>
      <c r="BL938" s="18" t="s">
        <v>188</v>
      </c>
      <c r="BM938" s="238" t="s">
        <v>2094</v>
      </c>
    </row>
    <row r="939" s="2" customFormat="1">
      <c r="A939" s="39"/>
      <c r="B939" s="40"/>
      <c r="C939" s="41"/>
      <c r="D939" s="240" t="s">
        <v>190</v>
      </c>
      <c r="E939" s="41"/>
      <c r="F939" s="241" t="s">
        <v>2093</v>
      </c>
      <c r="G939" s="41"/>
      <c r="H939" s="41"/>
      <c r="I939" s="242"/>
      <c r="J939" s="41"/>
      <c r="K939" s="41"/>
      <c r="L939" s="45"/>
      <c r="M939" s="243"/>
      <c r="N939" s="244"/>
      <c r="O939" s="92"/>
      <c r="P939" s="92"/>
      <c r="Q939" s="92"/>
      <c r="R939" s="92"/>
      <c r="S939" s="92"/>
      <c r="T939" s="93"/>
      <c r="U939" s="39"/>
      <c r="V939" s="39"/>
      <c r="W939" s="39"/>
      <c r="X939" s="39"/>
      <c r="Y939" s="39"/>
      <c r="Z939" s="39"/>
      <c r="AA939" s="39"/>
      <c r="AB939" s="39"/>
      <c r="AC939" s="39"/>
      <c r="AD939" s="39"/>
      <c r="AE939" s="39"/>
      <c r="AT939" s="18" t="s">
        <v>190</v>
      </c>
      <c r="AU939" s="18" t="s">
        <v>85</v>
      </c>
    </row>
    <row r="940" s="13" customFormat="1">
      <c r="A940" s="13"/>
      <c r="B940" s="262"/>
      <c r="C940" s="263"/>
      <c r="D940" s="240" t="s">
        <v>1205</v>
      </c>
      <c r="E940" s="264" t="s">
        <v>1</v>
      </c>
      <c r="F940" s="265" t="s">
        <v>2095</v>
      </c>
      <c r="G940" s="263"/>
      <c r="H940" s="266">
        <v>433.59800000000001</v>
      </c>
      <c r="I940" s="267"/>
      <c r="J940" s="263"/>
      <c r="K940" s="263"/>
      <c r="L940" s="268"/>
      <c r="M940" s="269"/>
      <c r="N940" s="270"/>
      <c r="O940" s="270"/>
      <c r="P940" s="270"/>
      <c r="Q940" s="270"/>
      <c r="R940" s="270"/>
      <c r="S940" s="270"/>
      <c r="T940" s="271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T940" s="272" t="s">
        <v>1205</v>
      </c>
      <c r="AU940" s="272" t="s">
        <v>85</v>
      </c>
      <c r="AV940" s="13" t="s">
        <v>85</v>
      </c>
      <c r="AW940" s="13" t="s">
        <v>33</v>
      </c>
      <c r="AX940" s="13" t="s">
        <v>83</v>
      </c>
      <c r="AY940" s="272" t="s">
        <v>181</v>
      </c>
    </row>
    <row r="941" s="2" customFormat="1" ht="24.15" customHeight="1">
      <c r="A941" s="39"/>
      <c r="B941" s="40"/>
      <c r="C941" s="245" t="s">
        <v>2096</v>
      </c>
      <c r="D941" s="245" t="s">
        <v>191</v>
      </c>
      <c r="E941" s="246" t="s">
        <v>2097</v>
      </c>
      <c r="F941" s="247" t="s">
        <v>2098</v>
      </c>
      <c r="G941" s="248" t="s">
        <v>734</v>
      </c>
      <c r="H941" s="249">
        <v>333.61900000000003</v>
      </c>
      <c r="I941" s="250"/>
      <c r="J941" s="251">
        <f>ROUND(I941*H941,2)</f>
        <v>0</v>
      </c>
      <c r="K941" s="247" t="s">
        <v>1</v>
      </c>
      <c r="L941" s="45"/>
      <c r="M941" s="252" t="s">
        <v>1</v>
      </c>
      <c r="N941" s="253" t="s">
        <v>41</v>
      </c>
      <c r="O941" s="92"/>
      <c r="P941" s="236">
        <f>O941*H941</f>
        <v>0</v>
      </c>
      <c r="Q941" s="236">
        <v>0</v>
      </c>
      <c r="R941" s="236">
        <f>Q941*H941</f>
        <v>0</v>
      </c>
      <c r="S941" s="236">
        <v>0</v>
      </c>
      <c r="T941" s="237">
        <f>S941*H941</f>
        <v>0</v>
      </c>
      <c r="U941" s="39"/>
      <c r="V941" s="39"/>
      <c r="W941" s="39"/>
      <c r="X941" s="39"/>
      <c r="Y941" s="39"/>
      <c r="Z941" s="39"/>
      <c r="AA941" s="39"/>
      <c r="AB941" s="39"/>
      <c r="AC941" s="39"/>
      <c r="AD941" s="39"/>
      <c r="AE941" s="39"/>
      <c r="AR941" s="238" t="s">
        <v>188</v>
      </c>
      <c r="AT941" s="238" t="s">
        <v>191</v>
      </c>
      <c r="AU941" s="238" t="s">
        <v>85</v>
      </c>
      <c r="AY941" s="18" t="s">
        <v>181</v>
      </c>
      <c r="BE941" s="239">
        <f>IF(N941="základní",J941,0)</f>
        <v>0</v>
      </c>
      <c r="BF941" s="239">
        <f>IF(N941="snížená",J941,0)</f>
        <v>0</v>
      </c>
      <c r="BG941" s="239">
        <f>IF(N941="zákl. přenesená",J941,0)</f>
        <v>0</v>
      </c>
      <c r="BH941" s="239">
        <f>IF(N941="sníž. přenesená",J941,0)</f>
        <v>0</v>
      </c>
      <c r="BI941" s="239">
        <f>IF(N941="nulová",J941,0)</f>
        <v>0</v>
      </c>
      <c r="BJ941" s="18" t="s">
        <v>83</v>
      </c>
      <c r="BK941" s="239">
        <f>ROUND(I941*H941,2)</f>
        <v>0</v>
      </c>
      <c r="BL941" s="18" t="s">
        <v>188</v>
      </c>
      <c r="BM941" s="238" t="s">
        <v>2099</v>
      </c>
    </row>
    <row r="942" s="2" customFormat="1">
      <c r="A942" s="39"/>
      <c r="B942" s="40"/>
      <c r="C942" s="41"/>
      <c r="D942" s="240" t="s">
        <v>190</v>
      </c>
      <c r="E942" s="41"/>
      <c r="F942" s="241" t="s">
        <v>2098</v>
      </c>
      <c r="G942" s="41"/>
      <c r="H942" s="41"/>
      <c r="I942" s="242"/>
      <c r="J942" s="41"/>
      <c r="K942" s="41"/>
      <c r="L942" s="45"/>
      <c r="M942" s="243"/>
      <c r="N942" s="244"/>
      <c r="O942" s="92"/>
      <c r="P942" s="92"/>
      <c r="Q942" s="92"/>
      <c r="R942" s="92"/>
      <c r="S942" s="92"/>
      <c r="T942" s="93"/>
      <c r="U942" s="39"/>
      <c r="V942" s="39"/>
      <c r="W942" s="39"/>
      <c r="X942" s="39"/>
      <c r="Y942" s="39"/>
      <c r="Z942" s="39"/>
      <c r="AA942" s="39"/>
      <c r="AB942" s="39"/>
      <c r="AC942" s="39"/>
      <c r="AD942" s="39"/>
      <c r="AE942" s="39"/>
      <c r="AT942" s="18" t="s">
        <v>190</v>
      </c>
      <c r="AU942" s="18" t="s">
        <v>85</v>
      </c>
    </row>
    <row r="943" s="13" customFormat="1">
      <c r="A943" s="13"/>
      <c r="B943" s="262"/>
      <c r="C943" s="263"/>
      <c r="D943" s="240" t="s">
        <v>1205</v>
      </c>
      <c r="E943" s="264" t="s">
        <v>1</v>
      </c>
      <c r="F943" s="265" t="s">
        <v>2100</v>
      </c>
      <c r="G943" s="263"/>
      <c r="H943" s="266">
        <v>333.61900000000003</v>
      </c>
      <c r="I943" s="267"/>
      <c r="J943" s="263"/>
      <c r="K943" s="263"/>
      <c r="L943" s="268"/>
      <c r="M943" s="269"/>
      <c r="N943" s="270"/>
      <c r="O943" s="270"/>
      <c r="P943" s="270"/>
      <c r="Q943" s="270"/>
      <c r="R943" s="270"/>
      <c r="S943" s="270"/>
      <c r="T943" s="271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T943" s="272" t="s">
        <v>1205</v>
      </c>
      <c r="AU943" s="272" t="s">
        <v>85</v>
      </c>
      <c r="AV943" s="13" t="s">
        <v>85</v>
      </c>
      <c r="AW943" s="13" t="s">
        <v>33</v>
      </c>
      <c r="AX943" s="13" t="s">
        <v>83</v>
      </c>
      <c r="AY943" s="272" t="s">
        <v>181</v>
      </c>
    </row>
    <row r="944" s="2" customFormat="1" ht="16.5" customHeight="1">
      <c r="A944" s="39"/>
      <c r="B944" s="40"/>
      <c r="C944" s="226" t="s">
        <v>1146</v>
      </c>
      <c r="D944" s="226" t="s">
        <v>182</v>
      </c>
      <c r="E944" s="227" t="s">
        <v>2101</v>
      </c>
      <c r="F944" s="228" t="s">
        <v>2102</v>
      </c>
      <c r="G944" s="229" t="s">
        <v>734</v>
      </c>
      <c r="H944" s="230">
        <v>262.09800000000001</v>
      </c>
      <c r="I944" s="231"/>
      <c r="J944" s="232">
        <f>ROUND(I944*H944,2)</f>
        <v>0</v>
      </c>
      <c r="K944" s="228" t="s">
        <v>1</v>
      </c>
      <c r="L944" s="233"/>
      <c r="M944" s="234" t="s">
        <v>1</v>
      </c>
      <c r="N944" s="235" t="s">
        <v>41</v>
      </c>
      <c r="O944" s="92"/>
      <c r="P944" s="236">
        <f>O944*H944</f>
        <v>0</v>
      </c>
      <c r="Q944" s="236">
        <v>0.00088000000000000003</v>
      </c>
      <c r="R944" s="236">
        <f>Q944*H944</f>
        <v>0.23064624000000003</v>
      </c>
      <c r="S944" s="236">
        <v>0</v>
      </c>
      <c r="T944" s="237">
        <f>S944*H944</f>
        <v>0</v>
      </c>
      <c r="U944" s="39"/>
      <c r="V944" s="39"/>
      <c r="W944" s="39"/>
      <c r="X944" s="39"/>
      <c r="Y944" s="39"/>
      <c r="Z944" s="39"/>
      <c r="AA944" s="39"/>
      <c r="AB944" s="39"/>
      <c r="AC944" s="39"/>
      <c r="AD944" s="39"/>
      <c r="AE944" s="39"/>
      <c r="AR944" s="238" t="s">
        <v>187</v>
      </c>
      <c r="AT944" s="238" t="s">
        <v>182</v>
      </c>
      <c r="AU944" s="238" t="s">
        <v>85</v>
      </c>
      <c r="AY944" s="18" t="s">
        <v>181</v>
      </c>
      <c r="BE944" s="239">
        <f>IF(N944="základní",J944,0)</f>
        <v>0</v>
      </c>
      <c r="BF944" s="239">
        <f>IF(N944="snížená",J944,0)</f>
        <v>0</v>
      </c>
      <c r="BG944" s="239">
        <f>IF(N944="zákl. přenesená",J944,0)</f>
        <v>0</v>
      </c>
      <c r="BH944" s="239">
        <f>IF(N944="sníž. přenesená",J944,0)</f>
        <v>0</v>
      </c>
      <c r="BI944" s="239">
        <f>IF(N944="nulová",J944,0)</f>
        <v>0</v>
      </c>
      <c r="BJ944" s="18" t="s">
        <v>83</v>
      </c>
      <c r="BK944" s="239">
        <f>ROUND(I944*H944,2)</f>
        <v>0</v>
      </c>
      <c r="BL944" s="18" t="s">
        <v>188</v>
      </c>
      <c r="BM944" s="238" t="s">
        <v>2103</v>
      </c>
    </row>
    <row r="945" s="2" customFormat="1">
      <c r="A945" s="39"/>
      <c r="B945" s="40"/>
      <c r="C945" s="41"/>
      <c r="D945" s="240" t="s">
        <v>190</v>
      </c>
      <c r="E945" s="41"/>
      <c r="F945" s="241" t="s">
        <v>2102</v>
      </c>
      <c r="G945" s="41"/>
      <c r="H945" s="41"/>
      <c r="I945" s="242"/>
      <c r="J945" s="41"/>
      <c r="K945" s="41"/>
      <c r="L945" s="45"/>
      <c r="M945" s="243"/>
      <c r="N945" s="244"/>
      <c r="O945" s="92"/>
      <c r="P945" s="92"/>
      <c r="Q945" s="92"/>
      <c r="R945" s="92"/>
      <c r="S945" s="92"/>
      <c r="T945" s="93"/>
      <c r="U945" s="39"/>
      <c r="V945" s="39"/>
      <c r="W945" s="39"/>
      <c r="X945" s="39"/>
      <c r="Y945" s="39"/>
      <c r="Z945" s="39"/>
      <c r="AA945" s="39"/>
      <c r="AB945" s="39"/>
      <c r="AC945" s="39"/>
      <c r="AD945" s="39"/>
      <c r="AE945" s="39"/>
      <c r="AT945" s="18" t="s">
        <v>190</v>
      </c>
      <c r="AU945" s="18" t="s">
        <v>85</v>
      </c>
    </row>
    <row r="946" s="13" customFormat="1">
      <c r="A946" s="13"/>
      <c r="B946" s="262"/>
      <c r="C946" s="263"/>
      <c r="D946" s="240" t="s">
        <v>1205</v>
      </c>
      <c r="E946" s="264" t="s">
        <v>1</v>
      </c>
      <c r="F946" s="265" t="s">
        <v>2104</v>
      </c>
      <c r="G946" s="263"/>
      <c r="H946" s="266">
        <v>256.959</v>
      </c>
      <c r="I946" s="267"/>
      <c r="J946" s="263"/>
      <c r="K946" s="263"/>
      <c r="L946" s="268"/>
      <c r="M946" s="269"/>
      <c r="N946" s="270"/>
      <c r="O946" s="270"/>
      <c r="P946" s="270"/>
      <c r="Q946" s="270"/>
      <c r="R946" s="270"/>
      <c r="S946" s="270"/>
      <c r="T946" s="271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T946" s="272" t="s">
        <v>1205</v>
      </c>
      <c r="AU946" s="272" t="s">
        <v>85</v>
      </c>
      <c r="AV946" s="13" t="s">
        <v>85</v>
      </c>
      <c r="AW946" s="13" t="s">
        <v>33</v>
      </c>
      <c r="AX946" s="13" t="s">
        <v>76</v>
      </c>
      <c r="AY946" s="272" t="s">
        <v>181</v>
      </c>
    </row>
    <row r="947" s="15" customFormat="1">
      <c r="A947" s="15"/>
      <c r="B947" s="283"/>
      <c r="C947" s="284"/>
      <c r="D947" s="240" t="s">
        <v>1205</v>
      </c>
      <c r="E947" s="285" t="s">
        <v>1</v>
      </c>
      <c r="F947" s="286" t="s">
        <v>1219</v>
      </c>
      <c r="G947" s="284"/>
      <c r="H947" s="287">
        <v>256.959</v>
      </c>
      <c r="I947" s="288"/>
      <c r="J947" s="284"/>
      <c r="K947" s="284"/>
      <c r="L947" s="289"/>
      <c r="M947" s="290"/>
      <c r="N947" s="291"/>
      <c r="O947" s="291"/>
      <c r="P947" s="291"/>
      <c r="Q947" s="291"/>
      <c r="R947" s="291"/>
      <c r="S947" s="291"/>
      <c r="T947" s="292"/>
      <c r="U947" s="15"/>
      <c r="V947" s="15"/>
      <c r="W947" s="15"/>
      <c r="X947" s="15"/>
      <c r="Y947" s="15"/>
      <c r="Z947" s="15"/>
      <c r="AA947" s="15"/>
      <c r="AB947" s="15"/>
      <c r="AC947" s="15"/>
      <c r="AD947" s="15"/>
      <c r="AE947" s="15"/>
      <c r="AT947" s="293" t="s">
        <v>1205</v>
      </c>
      <c r="AU947" s="293" t="s">
        <v>85</v>
      </c>
      <c r="AV947" s="15" t="s">
        <v>200</v>
      </c>
      <c r="AW947" s="15" t="s">
        <v>33</v>
      </c>
      <c r="AX947" s="15" t="s">
        <v>76</v>
      </c>
      <c r="AY947" s="293" t="s">
        <v>181</v>
      </c>
    </row>
    <row r="948" s="13" customFormat="1">
      <c r="A948" s="13"/>
      <c r="B948" s="262"/>
      <c r="C948" s="263"/>
      <c r="D948" s="240" t="s">
        <v>1205</v>
      </c>
      <c r="E948" s="264" t="s">
        <v>1</v>
      </c>
      <c r="F948" s="265" t="s">
        <v>2105</v>
      </c>
      <c r="G948" s="263"/>
      <c r="H948" s="266">
        <v>262.09800000000001</v>
      </c>
      <c r="I948" s="267"/>
      <c r="J948" s="263"/>
      <c r="K948" s="263"/>
      <c r="L948" s="268"/>
      <c r="M948" s="269"/>
      <c r="N948" s="270"/>
      <c r="O948" s="270"/>
      <c r="P948" s="270"/>
      <c r="Q948" s="270"/>
      <c r="R948" s="270"/>
      <c r="S948" s="270"/>
      <c r="T948" s="271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T948" s="272" t="s">
        <v>1205</v>
      </c>
      <c r="AU948" s="272" t="s">
        <v>85</v>
      </c>
      <c r="AV948" s="13" t="s">
        <v>85</v>
      </c>
      <c r="AW948" s="13" t="s">
        <v>33</v>
      </c>
      <c r="AX948" s="13" t="s">
        <v>83</v>
      </c>
      <c r="AY948" s="272" t="s">
        <v>181</v>
      </c>
    </row>
    <row r="949" s="2" customFormat="1" ht="16.5" customHeight="1">
      <c r="A949" s="39"/>
      <c r="B949" s="40"/>
      <c r="C949" s="226" t="s">
        <v>2106</v>
      </c>
      <c r="D949" s="226" t="s">
        <v>182</v>
      </c>
      <c r="E949" s="227" t="s">
        <v>2107</v>
      </c>
      <c r="F949" s="228" t="s">
        <v>2108</v>
      </c>
      <c r="G949" s="229" t="s">
        <v>734</v>
      </c>
      <c r="H949" s="230">
        <v>77.590999999999994</v>
      </c>
      <c r="I949" s="231"/>
      <c r="J949" s="232">
        <f>ROUND(I949*H949,2)</f>
        <v>0</v>
      </c>
      <c r="K949" s="228" t="s">
        <v>1</v>
      </c>
      <c r="L949" s="233"/>
      <c r="M949" s="234" t="s">
        <v>1</v>
      </c>
      <c r="N949" s="235" t="s">
        <v>41</v>
      </c>
      <c r="O949" s="92"/>
      <c r="P949" s="236">
        <f>O949*H949</f>
        <v>0</v>
      </c>
      <c r="Q949" s="236">
        <v>0.0011000000000000001</v>
      </c>
      <c r="R949" s="236">
        <f>Q949*H949</f>
        <v>0.085350099999999998</v>
      </c>
      <c r="S949" s="236">
        <v>0</v>
      </c>
      <c r="T949" s="237">
        <f>S949*H949</f>
        <v>0</v>
      </c>
      <c r="U949" s="39"/>
      <c r="V949" s="39"/>
      <c r="W949" s="39"/>
      <c r="X949" s="39"/>
      <c r="Y949" s="39"/>
      <c r="Z949" s="39"/>
      <c r="AA949" s="39"/>
      <c r="AB949" s="39"/>
      <c r="AC949" s="39"/>
      <c r="AD949" s="39"/>
      <c r="AE949" s="39"/>
      <c r="AR949" s="238" t="s">
        <v>187</v>
      </c>
      <c r="AT949" s="238" t="s">
        <v>182</v>
      </c>
      <c r="AU949" s="238" t="s">
        <v>85</v>
      </c>
      <c r="AY949" s="18" t="s">
        <v>181</v>
      </c>
      <c r="BE949" s="239">
        <f>IF(N949="základní",J949,0)</f>
        <v>0</v>
      </c>
      <c r="BF949" s="239">
        <f>IF(N949="snížená",J949,0)</f>
        <v>0</v>
      </c>
      <c r="BG949" s="239">
        <f>IF(N949="zákl. přenesená",J949,0)</f>
        <v>0</v>
      </c>
      <c r="BH949" s="239">
        <f>IF(N949="sníž. přenesená",J949,0)</f>
        <v>0</v>
      </c>
      <c r="BI949" s="239">
        <f>IF(N949="nulová",J949,0)</f>
        <v>0</v>
      </c>
      <c r="BJ949" s="18" t="s">
        <v>83</v>
      </c>
      <c r="BK949" s="239">
        <f>ROUND(I949*H949,2)</f>
        <v>0</v>
      </c>
      <c r="BL949" s="18" t="s">
        <v>188</v>
      </c>
      <c r="BM949" s="238" t="s">
        <v>2109</v>
      </c>
    </row>
    <row r="950" s="2" customFormat="1">
      <c r="A950" s="39"/>
      <c r="B950" s="40"/>
      <c r="C950" s="41"/>
      <c r="D950" s="240" t="s">
        <v>190</v>
      </c>
      <c r="E950" s="41"/>
      <c r="F950" s="241" t="s">
        <v>2108</v>
      </c>
      <c r="G950" s="41"/>
      <c r="H950" s="41"/>
      <c r="I950" s="242"/>
      <c r="J950" s="41"/>
      <c r="K950" s="41"/>
      <c r="L950" s="45"/>
      <c r="M950" s="243"/>
      <c r="N950" s="244"/>
      <c r="O950" s="92"/>
      <c r="P950" s="92"/>
      <c r="Q950" s="92"/>
      <c r="R950" s="92"/>
      <c r="S950" s="92"/>
      <c r="T950" s="93"/>
      <c r="U950" s="39"/>
      <c r="V950" s="39"/>
      <c r="W950" s="39"/>
      <c r="X950" s="39"/>
      <c r="Y950" s="39"/>
      <c r="Z950" s="39"/>
      <c r="AA950" s="39"/>
      <c r="AB950" s="39"/>
      <c r="AC950" s="39"/>
      <c r="AD950" s="39"/>
      <c r="AE950" s="39"/>
      <c r="AT950" s="18" t="s">
        <v>190</v>
      </c>
      <c r="AU950" s="18" t="s">
        <v>85</v>
      </c>
    </row>
    <row r="951" s="13" customFormat="1">
      <c r="A951" s="13"/>
      <c r="B951" s="262"/>
      <c r="C951" s="263"/>
      <c r="D951" s="240" t="s">
        <v>1205</v>
      </c>
      <c r="E951" s="264" t="s">
        <v>1</v>
      </c>
      <c r="F951" s="265" t="s">
        <v>2110</v>
      </c>
      <c r="G951" s="263"/>
      <c r="H951" s="266">
        <v>76.069999999999993</v>
      </c>
      <c r="I951" s="267"/>
      <c r="J951" s="263"/>
      <c r="K951" s="263"/>
      <c r="L951" s="268"/>
      <c r="M951" s="269"/>
      <c r="N951" s="270"/>
      <c r="O951" s="270"/>
      <c r="P951" s="270"/>
      <c r="Q951" s="270"/>
      <c r="R951" s="270"/>
      <c r="S951" s="270"/>
      <c r="T951" s="271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T951" s="272" t="s">
        <v>1205</v>
      </c>
      <c r="AU951" s="272" t="s">
        <v>85</v>
      </c>
      <c r="AV951" s="13" t="s">
        <v>85</v>
      </c>
      <c r="AW951" s="13" t="s">
        <v>33</v>
      </c>
      <c r="AX951" s="13" t="s">
        <v>76</v>
      </c>
      <c r="AY951" s="272" t="s">
        <v>181</v>
      </c>
    </row>
    <row r="952" s="13" customFormat="1">
      <c r="A952" s="13"/>
      <c r="B952" s="262"/>
      <c r="C952" s="263"/>
      <c r="D952" s="240" t="s">
        <v>1205</v>
      </c>
      <c r="E952" s="264" t="s">
        <v>1</v>
      </c>
      <c r="F952" s="265" t="s">
        <v>2111</v>
      </c>
      <c r="G952" s="263"/>
      <c r="H952" s="266">
        <v>77.590999999999994</v>
      </c>
      <c r="I952" s="267"/>
      <c r="J952" s="263"/>
      <c r="K952" s="263"/>
      <c r="L952" s="268"/>
      <c r="M952" s="269"/>
      <c r="N952" s="270"/>
      <c r="O952" s="270"/>
      <c r="P952" s="270"/>
      <c r="Q952" s="270"/>
      <c r="R952" s="270"/>
      <c r="S952" s="270"/>
      <c r="T952" s="271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T952" s="272" t="s">
        <v>1205</v>
      </c>
      <c r="AU952" s="272" t="s">
        <v>85</v>
      </c>
      <c r="AV952" s="13" t="s">
        <v>85</v>
      </c>
      <c r="AW952" s="13" t="s">
        <v>33</v>
      </c>
      <c r="AX952" s="13" t="s">
        <v>83</v>
      </c>
      <c r="AY952" s="272" t="s">
        <v>181</v>
      </c>
    </row>
    <row r="953" s="2" customFormat="1" ht="33" customHeight="1">
      <c r="A953" s="39"/>
      <c r="B953" s="40"/>
      <c r="C953" s="245" t="s">
        <v>1150</v>
      </c>
      <c r="D953" s="245" t="s">
        <v>191</v>
      </c>
      <c r="E953" s="246" t="s">
        <v>2112</v>
      </c>
      <c r="F953" s="247" t="s">
        <v>2113</v>
      </c>
      <c r="G953" s="248" t="s">
        <v>734</v>
      </c>
      <c r="H953" s="249">
        <v>197.5</v>
      </c>
      <c r="I953" s="250"/>
      <c r="J953" s="251">
        <f>ROUND(I953*H953,2)</f>
        <v>0</v>
      </c>
      <c r="K953" s="247" t="s">
        <v>1</v>
      </c>
      <c r="L953" s="45"/>
      <c r="M953" s="252" t="s">
        <v>1</v>
      </c>
      <c r="N953" s="253" t="s">
        <v>41</v>
      </c>
      <c r="O953" s="92"/>
      <c r="P953" s="236">
        <f>O953*H953</f>
        <v>0</v>
      </c>
      <c r="Q953" s="236">
        <v>0.024510000000000001</v>
      </c>
      <c r="R953" s="236">
        <f>Q953*H953</f>
        <v>4.8407249999999999</v>
      </c>
      <c r="S953" s="236">
        <v>0</v>
      </c>
      <c r="T953" s="237">
        <f>S953*H953</f>
        <v>0</v>
      </c>
      <c r="U953" s="39"/>
      <c r="V953" s="39"/>
      <c r="W953" s="39"/>
      <c r="X953" s="39"/>
      <c r="Y953" s="39"/>
      <c r="Z953" s="39"/>
      <c r="AA953" s="39"/>
      <c r="AB953" s="39"/>
      <c r="AC953" s="39"/>
      <c r="AD953" s="39"/>
      <c r="AE953" s="39"/>
      <c r="AR953" s="238" t="s">
        <v>188</v>
      </c>
      <c r="AT953" s="238" t="s">
        <v>191</v>
      </c>
      <c r="AU953" s="238" t="s">
        <v>85</v>
      </c>
      <c r="AY953" s="18" t="s">
        <v>181</v>
      </c>
      <c r="BE953" s="239">
        <f>IF(N953="základní",J953,0)</f>
        <v>0</v>
      </c>
      <c r="BF953" s="239">
        <f>IF(N953="snížená",J953,0)</f>
        <v>0</v>
      </c>
      <c r="BG953" s="239">
        <f>IF(N953="zákl. přenesená",J953,0)</f>
        <v>0</v>
      </c>
      <c r="BH953" s="239">
        <f>IF(N953="sníž. přenesená",J953,0)</f>
        <v>0</v>
      </c>
      <c r="BI953" s="239">
        <f>IF(N953="nulová",J953,0)</f>
        <v>0</v>
      </c>
      <c r="BJ953" s="18" t="s">
        <v>83</v>
      </c>
      <c r="BK953" s="239">
        <f>ROUND(I953*H953,2)</f>
        <v>0</v>
      </c>
      <c r="BL953" s="18" t="s">
        <v>188</v>
      </c>
      <c r="BM953" s="238" t="s">
        <v>2114</v>
      </c>
    </row>
    <row r="954" s="2" customFormat="1">
      <c r="A954" s="39"/>
      <c r="B954" s="40"/>
      <c r="C954" s="41"/>
      <c r="D954" s="240" t="s">
        <v>190</v>
      </c>
      <c r="E954" s="41"/>
      <c r="F954" s="241" t="s">
        <v>2113</v>
      </c>
      <c r="G954" s="41"/>
      <c r="H954" s="41"/>
      <c r="I954" s="242"/>
      <c r="J954" s="41"/>
      <c r="K954" s="41"/>
      <c r="L954" s="45"/>
      <c r="M954" s="243"/>
      <c r="N954" s="244"/>
      <c r="O954" s="92"/>
      <c r="P954" s="92"/>
      <c r="Q954" s="92"/>
      <c r="R954" s="92"/>
      <c r="S954" s="92"/>
      <c r="T954" s="93"/>
      <c r="U954" s="39"/>
      <c r="V954" s="39"/>
      <c r="W954" s="39"/>
      <c r="X954" s="39"/>
      <c r="Y954" s="39"/>
      <c r="Z954" s="39"/>
      <c r="AA954" s="39"/>
      <c r="AB954" s="39"/>
      <c r="AC954" s="39"/>
      <c r="AD954" s="39"/>
      <c r="AE954" s="39"/>
      <c r="AT954" s="18" t="s">
        <v>190</v>
      </c>
      <c r="AU954" s="18" t="s">
        <v>85</v>
      </c>
    </row>
    <row r="955" s="13" customFormat="1">
      <c r="A955" s="13"/>
      <c r="B955" s="262"/>
      <c r="C955" s="263"/>
      <c r="D955" s="240" t="s">
        <v>1205</v>
      </c>
      <c r="E955" s="264" t="s">
        <v>1</v>
      </c>
      <c r="F955" s="265" t="s">
        <v>2115</v>
      </c>
      <c r="G955" s="263"/>
      <c r="H955" s="266">
        <v>197.5</v>
      </c>
      <c r="I955" s="267"/>
      <c r="J955" s="263"/>
      <c r="K955" s="263"/>
      <c r="L955" s="268"/>
      <c r="M955" s="269"/>
      <c r="N955" s="270"/>
      <c r="O955" s="270"/>
      <c r="P955" s="270"/>
      <c r="Q955" s="270"/>
      <c r="R955" s="270"/>
      <c r="S955" s="270"/>
      <c r="T955" s="271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T955" s="272" t="s">
        <v>1205</v>
      </c>
      <c r="AU955" s="272" t="s">
        <v>85</v>
      </c>
      <c r="AV955" s="13" t="s">
        <v>85</v>
      </c>
      <c r="AW955" s="13" t="s">
        <v>33</v>
      </c>
      <c r="AX955" s="13" t="s">
        <v>83</v>
      </c>
      <c r="AY955" s="272" t="s">
        <v>181</v>
      </c>
    </row>
    <row r="956" s="2" customFormat="1" ht="37.8" customHeight="1">
      <c r="A956" s="39"/>
      <c r="B956" s="40"/>
      <c r="C956" s="245" t="s">
        <v>2116</v>
      </c>
      <c r="D956" s="245" t="s">
        <v>191</v>
      </c>
      <c r="E956" s="246" t="s">
        <v>2117</v>
      </c>
      <c r="F956" s="247" t="s">
        <v>2118</v>
      </c>
      <c r="G956" s="248" t="s">
        <v>734</v>
      </c>
      <c r="H956" s="249">
        <v>140</v>
      </c>
      <c r="I956" s="250"/>
      <c r="J956" s="251">
        <f>ROUND(I956*H956,2)</f>
        <v>0</v>
      </c>
      <c r="K956" s="247" t="s">
        <v>1</v>
      </c>
      <c r="L956" s="45"/>
      <c r="M956" s="252" t="s">
        <v>1</v>
      </c>
      <c r="N956" s="253" t="s">
        <v>41</v>
      </c>
      <c r="O956" s="92"/>
      <c r="P956" s="236">
        <f>O956*H956</f>
        <v>0</v>
      </c>
      <c r="Q956" s="236">
        <v>0.037560000000000003</v>
      </c>
      <c r="R956" s="236">
        <f>Q956*H956</f>
        <v>5.2584000000000009</v>
      </c>
      <c r="S956" s="236">
        <v>0</v>
      </c>
      <c r="T956" s="237">
        <f>S956*H956</f>
        <v>0</v>
      </c>
      <c r="U956" s="39"/>
      <c r="V956" s="39"/>
      <c r="W956" s="39"/>
      <c r="X956" s="39"/>
      <c r="Y956" s="39"/>
      <c r="Z956" s="39"/>
      <c r="AA956" s="39"/>
      <c r="AB956" s="39"/>
      <c r="AC956" s="39"/>
      <c r="AD956" s="39"/>
      <c r="AE956" s="39"/>
      <c r="AR956" s="238" t="s">
        <v>188</v>
      </c>
      <c r="AT956" s="238" t="s">
        <v>191</v>
      </c>
      <c r="AU956" s="238" t="s">
        <v>85</v>
      </c>
      <c r="AY956" s="18" t="s">
        <v>181</v>
      </c>
      <c r="BE956" s="239">
        <f>IF(N956="základní",J956,0)</f>
        <v>0</v>
      </c>
      <c r="BF956" s="239">
        <f>IF(N956="snížená",J956,0)</f>
        <v>0</v>
      </c>
      <c r="BG956" s="239">
        <f>IF(N956="zákl. přenesená",J956,0)</f>
        <v>0</v>
      </c>
      <c r="BH956" s="239">
        <f>IF(N956="sníž. přenesená",J956,0)</f>
        <v>0</v>
      </c>
      <c r="BI956" s="239">
        <f>IF(N956="nulová",J956,0)</f>
        <v>0</v>
      </c>
      <c r="BJ956" s="18" t="s">
        <v>83</v>
      </c>
      <c r="BK956" s="239">
        <f>ROUND(I956*H956,2)</f>
        <v>0</v>
      </c>
      <c r="BL956" s="18" t="s">
        <v>188</v>
      </c>
      <c r="BM956" s="238" t="s">
        <v>2119</v>
      </c>
    </row>
    <row r="957" s="2" customFormat="1">
      <c r="A957" s="39"/>
      <c r="B957" s="40"/>
      <c r="C957" s="41"/>
      <c r="D957" s="240" t="s">
        <v>190</v>
      </c>
      <c r="E957" s="41"/>
      <c r="F957" s="241" t="s">
        <v>2118</v>
      </c>
      <c r="G957" s="41"/>
      <c r="H957" s="41"/>
      <c r="I957" s="242"/>
      <c r="J957" s="41"/>
      <c r="K957" s="41"/>
      <c r="L957" s="45"/>
      <c r="M957" s="243"/>
      <c r="N957" s="244"/>
      <c r="O957" s="92"/>
      <c r="P957" s="92"/>
      <c r="Q957" s="92"/>
      <c r="R957" s="92"/>
      <c r="S957" s="92"/>
      <c r="T957" s="93"/>
      <c r="U957" s="39"/>
      <c r="V957" s="39"/>
      <c r="W957" s="39"/>
      <c r="X957" s="39"/>
      <c r="Y957" s="39"/>
      <c r="Z957" s="39"/>
      <c r="AA957" s="39"/>
      <c r="AB957" s="39"/>
      <c r="AC957" s="39"/>
      <c r="AD957" s="39"/>
      <c r="AE957" s="39"/>
      <c r="AT957" s="18" t="s">
        <v>190</v>
      </c>
      <c r="AU957" s="18" t="s">
        <v>85</v>
      </c>
    </row>
    <row r="958" s="2" customFormat="1" ht="24.15" customHeight="1">
      <c r="A958" s="39"/>
      <c r="B958" s="40"/>
      <c r="C958" s="245" t="s">
        <v>1153</v>
      </c>
      <c r="D958" s="245" t="s">
        <v>191</v>
      </c>
      <c r="E958" s="246" t="s">
        <v>2120</v>
      </c>
      <c r="F958" s="247" t="s">
        <v>2121</v>
      </c>
      <c r="G958" s="248" t="s">
        <v>734</v>
      </c>
      <c r="H958" s="249">
        <v>560</v>
      </c>
      <c r="I958" s="250"/>
      <c r="J958" s="251">
        <f>ROUND(I958*H958,2)</f>
        <v>0</v>
      </c>
      <c r="K958" s="247" t="s">
        <v>1</v>
      </c>
      <c r="L958" s="45"/>
      <c r="M958" s="252" t="s">
        <v>1</v>
      </c>
      <c r="N958" s="253" t="s">
        <v>41</v>
      </c>
      <c r="O958" s="92"/>
      <c r="P958" s="236">
        <f>O958*H958</f>
        <v>0</v>
      </c>
      <c r="Q958" s="236">
        <v>0.0050000000000000001</v>
      </c>
      <c r="R958" s="236">
        <f>Q958*H958</f>
        <v>2.8000000000000003</v>
      </c>
      <c r="S958" s="236">
        <v>0</v>
      </c>
      <c r="T958" s="237">
        <f>S958*H958</f>
        <v>0</v>
      </c>
      <c r="U958" s="39"/>
      <c r="V958" s="39"/>
      <c r="W958" s="39"/>
      <c r="X958" s="39"/>
      <c r="Y958" s="39"/>
      <c r="Z958" s="39"/>
      <c r="AA958" s="39"/>
      <c r="AB958" s="39"/>
      <c r="AC958" s="39"/>
      <c r="AD958" s="39"/>
      <c r="AE958" s="39"/>
      <c r="AR958" s="238" t="s">
        <v>188</v>
      </c>
      <c r="AT958" s="238" t="s">
        <v>191</v>
      </c>
      <c r="AU958" s="238" t="s">
        <v>85</v>
      </c>
      <c r="AY958" s="18" t="s">
        <v>181</v>
      </c>
      <c r="BE958" s="239">
        <f>IF(N958="základní",J958,0)</f>
        <v>0</v>
      </c>
      <c r="BF958" s="239">
        <f>IF(N958="snížená",J958,0)</f>
        <v>0</v>
      </c>
      <c r="BG958" s="239">
        <f>IF(N958="zákl. přenesená",J958,0)</f>
        <v>0</v>
      </c>
      <c r="BH958" s="239">
        <f>IF(N958="sníž. přenesená",J958,0)</f>
        <v>0</v>
      </c>
      <c r="BI958" s="239">
        <f>IF(N958="nulová",J958,0)</f>
        <v>0</v>
      </c>
      <c r="BJ958" s="18" t="s">
        <v>83</v>
      </c>
      <c r="BK958" s="239">
        <f>ROUND(I958*H958,2)</f>
        <v>0</v>
      </c>
      <c r="BL958" s="18" t="s">
        <v>188</v>
      </c>
      <c r="BM958" s="238" t="s">
        <v>2122</v>
      </c>
    </row>
    <row r="959" s="2" customFormat="1">
      <c r="A959" s="39"/>
      <c r="B959" s="40"/>
      <c r="C959" s="41"/>
      <c r="D959" s="240" t="s">
        <v>190</v>
      </c>
      <c r="E959" s="41"/>
      <c r="F959" s="241" t="s">
        <v>2121</v>
      </c>
      <c r="G959" s="41"/>
      <c r="H959" s="41"/>
      <c r="I959" s="242"/>
      <c r="J959" s="41"/>
      <c r="K959" s="41"/>
      <c r="L959" s="45"/>
      <c r="M959" s="243"/>
      <c r="N959" s="244"/>
      <c r="O959" s="92"/>
      <c r="P959" s="92"/>
      <c r="Q959" s="92"/>
      <c r="R959" s="92"/>
      <c r="S959" s="92"/>
      <c r="T959" s="93"/>
      <c r="U959" s="39"/>
      <c r="V959" s="39"/>
      <c r="W959" s="39"/>
      <c r="X959" s="39"/>
      <c r="Y959" s="39"/>
      <c r="Z959" s="39"/>
      <c r="AA959" s="39"/>
      <c r="AB959" s="39"/>
      <c r="AC959" s="39"/>
      <c r="AD959" s="39"/>
      <c r="AE959" s="39"/>
      <c r="AT959" s="18" t="s">
        <v>190</v>
      </c>
      <c r="AU959" s="18" t="s">
        <v>85</v>
      </c>
    </row>
    <row r="960" s="13" customFormat="1">
      <c r="A960" s="13"/>
      <c r="B960" s="262"/>
      <c r="C960" s="263"/>
      <c r="D960" s="240" t="s">
        <v>1205</v>
      </c>
      <c r="E960" s="264" t="s">
        <v>1</v>
      </c>
      <c r="F960" s="265" t="s">
        <v>2123</v>
      </c>
      <c r="G960" s="263"/>
      <c r="H960" s="266">
        <v>560</v>
      </c>
      <c r="I960" s="267"/>
      <c r="J960" s="263"/>
      <c r="K960" s="263"/>
      <c r="L960" s="268"/>
      <c r="M960" s="269"/>
      <c r="N960" s="270"/>
      <c r="O960" s="270"/>
      <c r="P960" s="270"/>
      <c r="Q960" s="270"/>
      <c r="R960" s="270"/>
      <c r="S960" s="270"/>
      <c r="T960" s="271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T960" s="272" t="s">
        <v>1205</v>
      </c>
      <c r="AU960" s="272" t="s">
        <v>85</v>
      </c>
      <c r="AV960" s="13" t="s">
        <v>85</v>
      </c>
      <c r="AW960" s="13" t="s">
        <v>33</v>
      </c>
      <c r="AX960" s="13" t="s">
        <v>83</v>
      </c>
      <c r="AY960" s="272" t="s">
        <v>181</v>
      </c>
    </row>
    <row r="961" s="2" customFormat="1" ht="37.8" customHeight="1">
      <c r="A961" s="39"/>
      <c r="B961" s="40"/>
      <c r="C961" s="245" t="s">
        <v>2124</v>
      </c>
      <c r="D961" s="245" t="s">
        <v>191</v>
      </c>
      <c r="E961" s="246" t="s">
        <v>2125</v>
      </c>
      <c r="F961" s="247" t="s">
        <v>2126</v>
      </c>
      <c r="G961" s="248" t="s">
        <v>217</v>
      </c>
      <c r="H961" s="249">
        <v>2.8700000000000001</v>
      </c>
      <c r="I961" s="250"/>
      <c r="J961" s="251">
        <f>ROUND(I961*H961,2)</f>
        <v>0</v>
      </c>
      <c r="K961" s="247" t="s">
        <v>1</v>
      </c>
      <c r="L961" s="45"/>
      <c r="M961" s="252" t="s">
        <v>1</v>
      </c>
      <c r="N961" s="253" t="s">
        <v>41</v>
      </c>
      <c r="O961" s="92"/>
      <c r="P961" s="236">
        <f>O961*H961</f>
        <v>0</v>
      </c>
      <c r="Q961" s="236">
        <v>0.048930000000000001</v>
      </c>
      <c r="R961" s="236">
        <f>Q961*H961</f>
        <v>0.1404291</v>
      </c>
      <c r="S961" s="236">
        <v>0</v>
      </c>
      <c r="T961" s="237">
        <f>S961*H961</f>
        <v>0</v>
      </c>
      <c r="U961" s="39"/>
      <c r="V961" s="39"/>
      <c r="W961" s="39"/>
      <c r="X961" s="39"/>
      <c r="Y961" s="39"/>
      <c r="Z961" s="39"/>
      <c r="AA961" s="39"/>
      <c r="AB961" s="39"/>
      <c r="AC961" s="39"/>
      <c r="AD961" s="39"/>
      <c r="AE961" s="39"/>
      <c r="AR961" s="238" t="s">
        <v>188</v>
      </c>
      <c r="AT961" s="238" t="s">
        <v>191</v>
      </c>
      <c r="AU961" s="238" t="s">
        <v>85</v>
      </c>
      <c r="AY961" s="18" t="s">
        <v>181</v>
      </c>
      <c r="BE961" s="239">
        <f>IF(N961="základní",J961,0)</f>
        <v>0</v>
      </c>
      <c r="BF961" s="239">
        <f>IF(N961="snížená",J961,0)</f>
        <v>0</v>
      </c>
      <c r="BG961" s="239">
        <f>IF(N961="zákl. přenesená",J961,0)</f>
        <v>0</v>
      </c>
      <c r="BH961" s="239">
        <f>IF(N961="sníž. přenesená",J961,0)</f>
        <v>0</v>
      </c>
      <c r="BI961" s="239">
        <f>IF(N961="nulová",J961,0)</f>
        <v>0</v>
      </c>
      <c r="BJ961" s="18" t="s">
        <v>83</v>
      </c>
      <c r="BK961" s="239">
        <f>ROUND(I961*H961,2)</f>
        <v>0</v>
      </c>
      <c r="BL961" s="18" t="s">
        <v>188</v>
      </c>
      <c r="BM961" s="238" t="s">
        <v>2127</v>
      </c>
    </row>
    <row r="962" s="2" customFormat="1">
      <c r="A962" s="39"/>
      <c r="B962" s="40"/>
      <c r="C962" s="41"/>
      <c r="D962" s="240" t="s">
        <v>190</v>
      </c>
      <c r="E962" s="41"/>
      <c r="F962" s="241" t="s">
        <v>2126</v>
      </c>
      <c r="G962" s="41"/>
      <c r="H962" s="41"/>
      <c r="I962" s="242"/>
      <c r="J962" s="41"/>
      <c r="K962" s="41"/>
      <c r="L962" s="45"/>
      <c r="M962" s="243"/>
      <c r="N962" s="244"/>
      <c r="O962" s="92"/>
      <c r="P962" s="92"/>
      <c r="Q962" s="92"/>
      <c r="R962" s="92"/>
      <c r="S962" s="92"/>
      <c r="T962" s="93"/>
      <c r="U962" s="39"/>
      <c r="V962" s="39"/>
      <c r="W962" s="39"/>
      <c r="X962" s="39"/>
      <c r="Y962" s="39"/>
      <c r="Z962" s="39"/>
      <c r="AA962" s="39"/>
      <c r="AB962" s="39"/>
      <c r="AC962" s="39"/>
      <c r="AD962" s="39"/>
      <c r="AE962" s="39"/>
      <c r="AT962" s="18" t="s">
        <v>190</v>
      </c>
      <c r="AU962" s="18" t="s">
        <v>85</v>
      </c>
    </row>
    <row r="963" s="13" customFormat="1">
      <c r="A963" s="13"/>
      <c r="B963" s="262"/>
      <c r="C963" s="263"/>
      <c r="D963" s="240" t="s">
        <v>1205</v>
      </c>
      <c r="E963" s="264" t="s">
        <v>1</v>
      </c>
      <c r="F963" s="265" t="s">
        <v>2128</v>
      </c>
      <c r="G963" s="263"/>
      <c r="H963" s="266">
        <v>2.8700000000000001</v>
      </c>
      <c r="I963" s="267"/>
      <c r="J963" s="263"/>
      <c r="K963" s="263"/>
      <c r="L963" s="268"/>
      <c r="M963" s="269"/>
      <c r="N963" s="270"/>
      <c r="O963" s="270"/>
      <c r="P963" s="270"/>
      <c r="Q963" s="270"/>
      <c r="R963" s="270"/>
      <c r="S963" s="270"/>
      <c r="T963" s="271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T963" s="272" t="s">
        <v>1205</v>
      </c>
      <c r="AU963" s="272" t="s">
        <v>85</v>
      </c>
      <c r="AV963" s="13" t="s">
        <v>85</v>
      </c>
      <c r="AW963" s="13" t="s">
        <v>33</v>
      </c>
      <c r="AX963" s="13" t="s">
        <v>83</v>
      </c>
      <c r="AY963" s="272" t="s">
        <v>181</v>
      </c>
    </row>
    <row r="964" s="2" customFormat="1" ht="24.15" customHeight="1">
      <c r="A964" s="39"/>
      <c r="B964" s="40"/>
      <c r="C964" s="245" t="s">
        <v>1157</v>
      </c>
      <c r="D964" s="245" t="s">
        <v>191</v>
      </c>
      <c r="E964" s="246" t="s">
        <v>2129</v>
      </c>
      <c r="F964" s="247" t="s">
        <v>2130</v>
      </c>
      <c r="G964" s="248" t="s">
        <v>734</v>
      </c>
      <c r="H964" s="249">
        <v>3.8929999999999998</v>
      </c>
      <c r="I964" s="250"/>
      <c r="J964" s="251">
        <f>ROUND(I964*H964,2)</f>
        <v>0</v>
      </c>
      <c r="K964" s="247" t="s">
        <v>1</v>
      </c>
      <c r="L964" s="45"/>
      <c r="M964" s="252" t="s">
        <v>1</v>
      </c>
      <c r="N964" s="253" t="s">
        <v>41</v>
      </c>
      <c r="O964" s="92"/>
      <c r="P964" s="236">
        <f>O964*H964</f>
        <v>0</v>
      </c>
      <c r="Q964" s="236">
        <v>0.020119999999999999</v>
      </c>
      <c r="R964" s="236">
        <f>Q964*H964</f>
        <v>0.078327159999999993</v>
      </c>
      <c r="S964" s="236">
        <v>0</v>
      </c>
      <c r="T964" s="237">
        <f>S964*H964</f>
        <v>0</v>
      </c>
      <c r="U964" s="39"/>
      <c r="V964" s="39"/>
      <c r="W964" s="39"/>
      <c r="X964" s="39"/>
      <c r="Y964" s="39"/>
      <c r="Z964" s="39"/>
      <c r="AA964" s="39"/>
      <c r="AB964" s="39"/>
      <c r="AC964" s="39"/>
      <c r="AD964" s="39"/>
      <c r="AE964" s="39"/>
      <c r="AR964" s="238" t="s">
        <v>188</v>
      </c>
      <c r="AT964" s="238" t="s">
        <v>191</v>
      </c>
      <c r="AU964" s="238" t="s">
        <v>85</v>
      </c>
      <c r="AY964" s="18" t="s">
        <v>181</v>
      </c>
      <c r="BE964" s="239">
        <f>IF(N964="základní",J964,0)</f>
        <v>0</v>
      </c>
      <c r="BF964" s="239">
        <f>IF(N964="snížená",J964,0)</f>
        <v>0</v>
      </c>
      <c r="BG964" s="239">
        <f>IF(N964="zákl. přenesená",J964,0)</f>
        <v>0</v>
      </c>
      <c r="BH964" s="239">
        <f>IF(N964="sníž. přenesená",J964,0)</f>
        <v>0</v>
      </c>
      <c r="BI964" s="239">
        <f>IF(N964="nulová",J964,0)</f>
        <v>0</v>
      </c>
      <c r="BJ964" s="18" t="s">
        <v>83</v>
      </c>
      <c r="BK964" s="239">
        <f>ROUND(I964*H964,2)</f>
        <v>0</v>
      </c>
      <c r="BL964" s="18" t="s">
        <v>188</v>
      </c>
      <c r="BM964" s="238" t="s">
        <v>2131</v>
      </c>
    </row>
    <row r="965" s="2" customFormat="1">
      <c r="A965" s="39"/>
      <c r="B965" s="40"/>
      <c r="C965" s="41"/>
      <c r="D965" s="240" t="s">
        <v>190</v>
      </c>
      <c r="E965" s="41"/>
      <c r="F965" s="241" t="s">
        <v>2130</v>
      </c>
      <c r="G965" s="41"/>
      <c r="H965" s="41"/>
      <c r="I965" s="242"/>
      <c r="J965" s="41"/>
      <c r="K965" s="41"/>
      <c r="L965" s="45"/>
      <c r="M965" s="243"/>
      <c r="N965" s="244"/>
      <c r="O965" s="92"/>
      <c r="P965" s="92"/>
      <c r="Q965" s="92"/>
      <c r="R965" s="92"/>
      <c r="S965" s="92"/>
      <c r="T965" s="93"/>
      <c r="U965" s="39"/>
      <c r="V965" s="39"/>
      <c r="W965" s="39"/>
      <c r="X965" s="39"/>
      <c r="Y965" s="39"/>
      <c r="Z965" s="39"/>
      <c r="AA965" s="39"/>
      <c r="AB965" s="39"/>
      <c r="AC965" s="39"/>
      <c r="AD965" s="39"/>
      <c r="AE965" s="39"/>
      <c r="AT965" s="18" t="s">
        <v>190</v>
      </c>
      <c r="AU965" s="18" t="s">
        <v>85</v>
      </c>
    </row>
    <row r="966" s="13" customFormat="1">
      <c r="A966" s="13"/>
      <c r="B966" s="262"/>
      <c r="C966" s="263"/>
      <c r="D966" s="240" t="s">
        <v>1205</v>
      </c>
      <c r="E966" s="264" t="s">
        <v>1</v>
      </c>
      <c r="F966" s="265" t="s">
        <v>2132</v>
      </c>
      <c r="G966" s="263"/>
      <c r="H966" s="266">
        <v>3.8929999999999998</v>
      </c>
      <c r="I966" s="267"/>
      <c r="J966" s="263"/>
      <c r="K966" s="263"/>
      <c r="L966" s="268"/>
      <c r="M966" s="269"/>
      <c r="N966" s="270"/>
      <c r="O966" s="270"/>
      <c r="P966" s="270"/>
      <c r="Q966" s="270"/>
      <c r="R966" s="270"/>
      <c r="S966" s="270"/>
      <c r="T966" s="271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T966" s="272" t="s">
        <v>1205</v>
      </c>
      <c r="AU966" s="272" t="s">
        <v>85</v>
      </c>
      <c r="AV966" s="13" t="s">
        <v>85</v>
      </c>
      <c r="AW966" s="13" t="s">
        <v>33</v>
      </c>
      <c r="AX966" s="13" t="s">
        <v>83</v>
      </c>
      <c r="AY966" s="272" t="s">
        <v>181</v>
      </c>
    </row>
    <row r="967" s="2" customFormat="1" ht="24.15" customHeight="1">
      <c r="A967" s="39"/>
      <c r="B967" s="40"/>
      <c r="C967" s="245" t="s">
        <v>2133</v>
      </c>
      <c r="D967" s="245" t="s">
        <v>191</v>
      </c>
      <c r="E967" s="246" t="s">
        <v>2134</v>
      </c>
      <c r="F967" s="247" t="s">
        <v>2135</v>
      </c>
      <c r="G967" s="248" t="s">
        <v>185</v>
      </c>
      <c r="H967" s="249">
        <v>4</v>
      </c>
      <c r="I967" s="250"/>
      <c r="J967" s="251">
        <f>ROUND(I967*H967,2)</f>
        <v>0</v>
      </c>
      <c r="K967" s="247" t="s">
        <v>1</v>
      </c>
      <c r="L967" s="45"/>
      <c r="M967" s="252" t="s">
        <v>1</v>
      </c>
      <c r="N967" s="253" t="s">
        <v>41</v>
      </c>
      <c r="O967" s="92"/>
      <c r="P967" s="236">
        <f>O967*H967</f>
        <v>0</v>
      </c>
      <c r="Q967" s="236">
        <v>0.03058</v>
      </c>
      <c r="R967" s="236">
        <f>Q967*H967</f>
        <v>0.12232</v>
      </c>
      <c r="S967" s="236">
        <v>0</v>
      </c>
      <c r="T967" s="237">
        <f>S967*H967</f>
        <v>0</v>
      </c>
      <c r="U967" s="39"/>
      <c r="V967" s="39"/>
      <c r="W967" s="39"/>
      <c r="X967" s="39"/>
      <c r="Y967" s="39"/>
      <c r="Z967" s="39"/>
      <c r="AA967" s="39"/>
      <c r="AB967" s="39"/>
      <c r="AC967" s="39"/>
      <c r="AD967" s="39"/>
      <c r="AE967" s="39"/>
      <c r="AR967" s="238" t="s">
        <v>188</v>
      </c>
      <c r="AT967" s="238" t="s">
        <v>191</v>
      </c>
      <c r="AU967" s="238" t="s">
        <v>85</v>
      </c>
      <c r="AY967" s="18" t="s">
        <v>181</v>
      </c>
      <c r="BE967" s="239">
        <f>IF(N967="základní",J967,0)</f>
        <v>0</v>
      </c>
      <c r="BF967" s="239">
        <f>IF(N967="snížená",J967,0)</f>
        <v>0</v>
      </c>
      <c r="BG967" s="239">
        <f>IF(N967="zákl. přenesená",J967,0)</f>
        <v>0</v>
      </c>
      <c r="BH967" s="239">
        <f>IF(N967="sníž. přenesená",J967,0)</f>
        <v>0</v>
      </c>
      <c r="BI967" s="239">
        <f>IF(N967="nulová",J967,0)</f>
        <v>0</v>
      </c>
      <c r="BJ967" s="18" t="s">
        <v>83</v>
      </c>
      <c r="BK967" s="239">
        <f>ROUND(I967*H967,2)</f>
        <v>0</v>
      </c>
      <c r="BL967" s="18" t="s">
        <v>188</v>
      </c>
      <c r="BM967" s="238" t="s">
        <v>2136</v>
      </c>
    </row>
    <row r="968" s="2" customFormat="1">
      <c r="A968" s="39"/>
      <c r="B968" s="40"/>
      <c r="C968" s="41"/>
      <c r="D968" s="240" t="s">
        <v>190</v>
      </c>
      <c r="E968" s="41"/>
      <c r="F968" s="241" t="s">
        <v>2135</v>
      </c>
      <c r="G968" s="41"/>
      <c r="H968" s="41"/>
      <c r="I968" s="242"/>
      <c r="J968" s="41"/>
      <c r="K968" s="41"/>
      <c r="L968" s="45"/>
      <c r="M968" s="243"/>
      <c r="N968" s="244"/>
      <c r="O968" s="92"/>
      <c r="P968" s="92"/>
      <c r="Q968" s="92"/>
      <c r="R968" s="92"/>
      <c r="S968" s="92"/>
      <c r="T968" s="93"/>
      <c r="U968" s="39"/>
      <c r="V968" s="39"/>
      <c r="W968" s="39"/>
      <c r="X968" s="39"/>
      <c r="Y968" s="39"/>
      <c r="Z968" s="39"/>
      <c r="AA968" s="39"/>
      <c r="AB968" s="39"/>
      <c r="AC968" s="39"/>
      <c r="AD968" s="39"/>
      <c r="AE968" s="39"/>
      <c r="AT968" s="18" t="s">
        <v>190</v>
      </c>
      <c r="AU968" s="18" t="s">
        <v>85</v>
      </c>
    </row>
    <row r="969" s="2" customFormat="1" ht="24.15" customHeight="1">
      <c r="A969" s="39"/>
      <c r="B969" s="40"/>
      <c r="C969" s="245" t="s">
        <v>1160</v>
      </c>
      <c r="D969" s="245" t="s">
        <v>191</v>
      </c>
      <c r="E969" s="246" t="s">
        <v>2137</v>
      </c>
      <c r="F969" s="247" t="s">
        <v>2138</v>
      </c>
      <c r="G969" s="248" t="s">
        <v>185</v>
      </c>
      <c r="H969" s="249">
        <v>1</v>
      </c>
      <c r="I969" s="250"/>
      <c r="J969" s="251">
        <f>ROUND(I969*H969,2)</f>
        <v>0</v>
      </c>
      <c r="K969" s="247" t="s">
        <v>1</v>
      </c>
      <c r="L969" s="45"/>
      <c r="M969" s="252" t="s">
        <v>1</v>
      </c>
      <c r="N969" s="253" t="s">
        <v>41</v>
      </c>
      <c r="O969" s="92"/>
      <c r="P969" s="236">
        <f>O969*H969</f>
        <v>0</v>
      </c>
      <c r="Q969" s="236">
        <v>0.03058</v>
      </c>
      <c r="R969" s="236">
        <f>Q969*H969</f>
        <v>0.03058</v>
      </c>
      <c r="S969" s="236">
        <v>0</v>
      </c>
      <c r="T969" s="237">
        <f>S969*H969</f>
        <v>0</v>
      </c>
      <c r="U969" s="39"/>
      <c r="V969" s="39"/>
      <c r="W969" s="39"/>
      <c r="X969" s="39"/>
      <c r="Y969" s="39"/>
      <c r="Z969" s="39"/>
      <c r="AA969" s="39"/>
      <c r="AB969" s="39"/>
      <c r="AC969" s="39"/>
      <c r="AD969" s="39"/>
      <c r="AE969" s="39"/>
      <c r="AR969" s="238" t="s">
        <v>188</v>
      </c>
      <c r="AT969" s="238" t="s">
        <v>191</v>
      </c>
      <c r="AU969" s="238" t="s">
        <v>85</v>
      </c>
      <c r="AY969" s="18" t="s">
        <v>181</v>
      </c>
      <c r="BE969" s="239">
        <f>IF(N969="základní",J969,0)</f>
        <v>0</v>
      </c>
      <c r="BF969" s="239">
        <f>IF(N969="snížená",J969,0)</f>
        <v>0</v>
      </c>
      <c r="BG969" s="239">
        <f>IF(N969="zákl. přenesená",J969,0)</f>
        <v>0</v>
      </c>
      <c r="BH969" s="239">
        <f>IF(N969="sníž. přenesená",J969,0)</f>
        <v>0</v>
      </c>
      <c r="BI969" s="239">
        <f>IF(N969="nulová",J969,0)</f>
        <v>0</v>
      </c>
      <c r="BJ969" s="18" t="s">
        <v>83</v>
      </c>
      <c r="BK969" s="239">
        <f>ROUND(I969*H969,2)</f>
        <v>0</v>
      </c>
      <c r="BL969" s="18" t="s">
        <v>188</v>
      </c>
      <c r="BM969" s="238" t="s">
        <v>2139</v>
      </c>
    </row>
    <row r="970" s="2" customFormat="1">
      <c r="A970" s="39"/>
      <c r="B970" s="40"/>
      <c r="C970" s="41"/>
      <c r="D970" s="240" t="s">
        <v>190</v>
      </c>
      <c r="E970" s="41"/>
      <c r="F970" s="241" t="s">
        <v>2138</v>
      </c>
      <c r="G970" s="41"/>
      <c r="H970" s="41"/>
      <c r="I970" s="242"/>
      <c r="J970" s="41"/>
      <c r="K970" s="41"/>
      <c r="L970" s="45"/>
      <c r="M970" s="243"/>
      <c r="N970" s="244"/>
      <c r="O970" s="92"/>
      <c r="P970" s="92"/>
      <c r="Q970" s="92"/>
      <c r="R970" s="92"/>
      <c r="S970" s="92"/>
      <c r="T970" s="93"/>
      <c r="U970" s="39"/>
      <c r="V970" s="39"/>
      <c r="W970" s="39"/>
      <c r="X970" s="39"/>
      <c r="Y970" s="39"/>
      <c r="Z970" s="39"/>
      <c r="AA970" s="39"/>
      <c r="AB970" s="39"/>
      <c r="AC970" s="39"/>
      <c r="AD970" s="39"/>
      <c r="AE970" s="39"/>
      <c r="AT970" s="18" t="s">
        <v>190</v>
      </c>
      <c r="AU970" s="18" t="s">
        <v>85</v>
      </c>
    </row>
    <row r="971" s="2" customFormat="1" ht="21.75" customHeight="1">
      <c r="A971" s="39"/>
      <c r="B971" s="40"/>
      <c r="C971" s="245" t="s">
        <v>2140</v>
      </c>
      <c r="D971" s="245" t="s">
        <v>191</v>
      </c>
      <c r="E971" s="246" t="s">
        <v>2141</v>
      </c>
      <c r="F971" s="247" t="s">
        <v>2142</v>
      </c>
      <c r="G971" s="248" t="s">
        <v>734</v>
      </c>
      <c r="H971" s="249">
        <v>4.6420000000000003</v>
      </c>
      <c r="I971" s="250"/>
      <c r="J971" s="251">
        <f>ROUND(I971*H971,2)</f>
        <v>0</v>
      </c>
      <c r="K971" s="247" t="s">
        <v>1</v>
      </c>
      <c r="L971" s="45"/>
      <c r="M971" s="252" t="s">
        <v>1</v>
      </c>
      <c r="N971" s="253" t="s">
        <v>41</v>
      </c>
      <c r="O971" s="92"/>
      <c r="P971" s="236">
        <f>O971*H971</f>
        <v>0</v>
      </c>
      <c r="Q971" s="236">
        <v>0.01916</v>
      </c>
      <c r="R971" s="236">
        <f>Q971*H971</f>
        <v>0.088940720000000001</v>
      </c>
      <c r="S971" s="236">
        <v>0</v>
      </c>
      <c r="T971" s="237">
        <f>S971*H971</f>
        <v>0</v>
      </c>
      <c r="U971" s="39"/>
      <c r="V971" s="39"/>
      <c r="W971" s="39"/>
      <c r="X971" s="39"/>
      <c r="Y971" s="39"/>
      <c r="Z971" s="39"/>
      <c r="AA971" s="39"/>
      <c r="AB971" s="39"/>
      <c r="AC971" s="39"/>
      <c r="AD971" s="39"/>
      <c r="AE971" s="39"/>
      <c r="AR971" s="238" t="s">
        <v>188</v>
      </c>
      <c r="AT971" s="238" t="s">
        <v>191</v>
      </c>
      <c r="AU971" s="238" t="s">
        <v>85</v>
      </c>
      <c r="AY971" s="18" t="s">
        <v>181</v>
      </c>
      <c r="BE971" s="239">
        <f>IF(N971="základní",J971,0)</f>
        <v>0</v>
      </c>
      <c r="BF971" s="239">
        <f>IF(N971="snížená",J971,0)</f>
        <v>0</v>
      </c>
      <c r="BG971" s="239">
        <f>IF(N971="zákl. přenesená",J971,0)</f>
        <v>0</v>
      </c>
      <c r="BH971" s="239">
        <f>IF(N971="sníž. přenesená",J971,0)</f>
        <v>0</v>
      </c>
      <c r="BI971" s="239">
        <f>IF(N971="nulová",J971,0)</f>
        <v>0</v>
      </c>
      <c r="BJ971" s="18" t="s">
        <v>83</v>
      </c>
      <c r="BK971" s="239">
        <f>ROUND(I971*H971,2)</f>
        <v>0</v>
      </c>
      <c r="BL971" s="18" t="s">
        <v>188</v>
      </c>
      <c r="BM971" s="238" t="s">
        <v>2143</v>
      </c>
    </row>
    <row r="972" s="2" customFormat="1">
      <c r="A972" s="39"/>
      <c r="B972" s="40"/>
      <c r="C972" s="41"/>
      <c r="D972" s="240" t="s">
        <v>190</v>
      </c>
      <c r="E972" s="41"/>
      <c r="F972" s="241" t="s">
        <v>2142</v>
      </c>
      <c r="G972" s="41"/>
      <c r="H972" s="41"/>
      <c r="I972" s="242"/>
      <c r="J972" s="41"/>
      <c r="K972" s="41"/>
      <c r="L972" s="45"/>
      <c r="M972" s="243"/>
      <c r="N972" s="244"/>
      <c r="O972" s="92"/>
      <c r="P972" s="92"/>
      <c r="Q972" s="92"/>
      <c r="R972" s="92"/>
      <c r="S972" s="92"/>
      <c r="T972" s="93"/>
      <c r="U972" s="39"/>
      <c r="V972" s="39"/>
      <c r="W972" s="39"/>
      <c r="X972" s="39"/>
      <c r="Y972" s="39"/>
      <c r="Z972" s="39"/>
      <c r="AA972" s="39"/>
      <c r="AB972" s="39"/>
      <c r="AC972" s="39"/>
      <c r="AD972" s="39"/>
      <c r="AE972" s="39"/>
      <c r="AT972" s="18" t="s">
        <v>190</v>
      </c>
      <c r="AU972" s="18" t="s">
        <v>85</v>
      </c>
    </row>
    <row r="973" s="13" customFormat="1">
      <c r="A973" s="13"/>
      <c r="B973" s="262"/>
      <c r="C973" s="263"/>
      <c r="D973" s="240" t="s">
        <v>1205</v>
      </c>
      <c r="E973" s="264" t="s">
        <v>1</v>
      </c>
      <c r="F973" s="265" t="s">
        <v>2144</v>
      </c>
      <c r="G973" s="263"/>
      <c r="H973" s="266">
        <v>4.6420000000000003</v>
      </c>
      <c r="I973" s="267"/>
      <c r="J973" s="263"/>
      <c r="K973" s="263"/>
      <c r="L973" s="268"/>
      <c r="M973" s="269"/>
      <c r="N973" s="270"/>
      <c r="O973" s="270"/>
      <c r="P973" s="270"/>
      <c r="Q973" s="270"/>
      <c r="R973" s="270"/>
      <c r="S973" s="270"/>
      <c r="T973" s="271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T973" s="272" t="s">
        <v>1205</v>
      </c>
      <c r="AU973" s="272" t="s">
        <v>85</v>
      </c>
      <c r="AV973" s="13" t="s">
        <v>85</v>
      </c>
      <c r="AW973" s="13" t="s">
        <v>33</v>
      </c>
      <c r="AX973" s="13" t="s">
        <v>83</v>
      </c>
      <c r="AY973" s="272" t="s">
        <v>181</v>
      </c>
    </row>
    <row r="974" s="2" customFormat="1" ht="37.8" customHeight="1">
      <c r="A974" s="39"/>
      <c r="B974" s="40"/>
      <c r="C974" s="245" t="s">
        <v>1164</v>
      </c>
      <c r="D974" s="245" t="s">
        <v>191</v>
      </c>
      <c r="E974" s="246" t="s">
        <v>2145</v>
      </c>
      <c r="F974" s="247" t="s">
        <v>2146</v>
      </c>
      <c r="G974" s="248" t="s">
        <v>868</v>
      </c>
      <c r="H974" s="249">
        <v>23.396999999999998</v>
      </c>
      <c r="I974" s="250"/>
      <c r="J974" s="251">
        <f>ROUND(I974*H974,2)</f>
        <v>0</v>
      </c>
      <c r="K974" s="247" t="s">
        <v>1</v>
      </c>
      <c r="L974" s="45"/>
      <c r="M974" s="252" t="s">
        <v>1</v>
      </c>
      <c r="N974" s="253" t="s">
        <v>41</v>
      </c>
      <c r="O974" s="92"/>
      <c r="P974" s="236">
        <f>O974*H974</f>
        <v>0</v>
      </c>
      <c r="Q974" s="236">
        <v>0</v>
      </c>
      <c r="R974" s="236">
        <f>Q974*H974</f>
        <v>0</v>
      </c>
      <c r="S974" s="236">
        <v>0</v>
      </c>
      <c r="T974" s="237">
        <f>S974*H974</f>
        <v>0</v>
      </c>
      <c r="U974" s="39"/>
      <c r="V974" s="39"/>
      <c r="W974" s="39"/>
      <c r="X974" s="39"/>
      <c r="Y974" s="39"/>
      <c r="Z974" s="39"/>
      <c r="AA974" s="39"/>
      <c r="AB974" s="39"/>
      <c r="AC974" s="39"/>
      <c r="AD974" s="39"/>
      <c r="AE974" s="39"/>
      <c r="AR974" s="238" t="s">
        <v>188</v>
      </c>
      <c r="AT974" s="238" t="s">
        <v>191</v>
      </c>
      <c r="AU974" s="238" t="s">
        <v>85</v>
      </c>
      <c r="AY974" s="18" t="s">
        <v>181</v>
      </c>
      <c r="BE974" s="239">
        <f>IF(N974="základní",J974,0)</f>
        <v>0</v>
      </c>
      <c r="BF974" s="239">
        <f>IF(N974="snížená",J974,0)</f>
        <v>0</v>
      </c>
      <c r="BG974" s="239">
        <f>IF(N974="zákl. přenesená",J974,0)</f>
        <v>0</v>
      </c>
      <c r="BH974" s="239">
        <f>IF(N974="sníž. přenesená",J974,0)</f>
        <v>0</v>
      </c>
      <c r="BI974" s="239">
        <f>IF(N974="nulová",J974,0)</f>
        <v>0</v>
      </c>
      <c r="BJ974" s="18" t="s">
        <v>83</v>
      </c>
      <c r="BK974" s="239">
        <f>ROUND(I974*H974,2)</f>
        <v>0</v>
      </c>
      <c r="BL974" s="18" t="s">
        <v>188</v>
      </c>
      <c r="BM974" s="238" t="s">
        <v>2147</v>
      </c>
    </row>
    <row r="975" s="2" customFormat="1">
      <c r="A975" s="39"/>
      <c r="B975" s="40"/>
      <c r="C975" s="41"/>
      <c r="D975" s="240" t="s">
        <v>190</v>
      </c>
      <c r="E975" s="41"/>
      <c r="F975" s="241" t="s">
        <v>2146</v>
      </c>
      <c r="G975" s="41"/>
      <c r="H975" s="41"/>
      <c r="I975" s="242"/>
      <c r="J975" s="41"/>
      <c r="K975" s="41"/>
      <c r="L975" s="45"/>
      <c r="M975" s="243"/>
      <c r="N975" s="244"/>
      <c r="O975" s="92"/>
      <c r="P975" s="92"/>
      <c r="Q975" s="92"/>
      <c r="R975" s="92"/>
      <c r="S975" s="92"/>
      <c r="T975" s="93"/>
      <c r="U975" s="39"/>
      <c r="V975" s="39"/>
      <c r="W975" s="39"/>
      <c r="X975" s="39"/>
      <c r="Y975" s="39"/>
      <c r="Z975" s="39"/>
      <c r="AA975" s="39"/>
      <c r="AB975" s="39"/>
      <c r="AC975" s="39"/>
      <c r="AD975" s="39"/>
      <c r="AE975" s="39"/>
      <c r="AT975" s="18" t="s">
        <v>190</v>
      </c>
      <c r="AU975" s="18" t="s">
        <v>85</v>
      </c>
    </row>
    <row r="976" s="12" customFormat="1" ht="22.8" customHeight="1">
      <c r="A976" s="12"/>
      <c r="B976" s="212"/>
      <c r="C976" s="213"/>
      <c r="D976" s="214" t="s">
        <v>75</v>
      </c>
      <c r="E976" s="254" t="s">
        <v>2148</v>
      </c>
      <c r="F976" s="254" t="s">
        <v>2149</v>
      </c>
      <c r="G976" s="213"/>
      <c r="H976" s="213"/>
      <c r="I976" s="216"/>
      <c r="J976" s="255">
        <f>BK976</f>
        <v>0</v>
      </c>
      <c r="K976" s="213"/>
      <c r="L976" s="218"/>
      <c r="M976" s="219"/>
      <c r="N976" s="220"/>
      <c r="O976" s="220"/>
      <c r="P976" s="221">
        <f>SUM(P977:P1045)</f>
        <v>0</v>
      </c>
      <c r="Q976" s="220"/>
      <c r="R976" s="221">
        <f>SUM(R977:R1045)</f>
        <v>0.53423599999999993</v>
      </c>
      <c r="S976" s="220"/>
      <c r="T976" s="222">
        <f>SUM(T977:T1045)</f>
        <v>2.4806200000000005</v>
      </c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R976" s="223" t="s">
        <v>85</v>
      </c>
      <c r="AT976" s="224" t="s">
        <v>75</v>
      </c>
      <c r="AU976" s="224" t="s">
        <v>83</v>
      </c>
      <c r="AY976" s="223" t="s">
        <v>181</v>
      </c>
      <c r="BK976" s="225">
        <f>SUM(BK977:BK1045)</f>
        <v>0</v>
      </c>
    </row>
    <row r="977" s="2" customFormat="1" ht="16.5" customHeight="1">
      <c r="A977" s="39"/>
      <c r="B977" s="40"/>
      <c r="C977" s="245" t="s">
        <v>2150</v>
      </c>
      <c r="D977" s="245" t="s">
        <v>191</v>
      </c>
      <c r="E977" s="246" t="s">
        <v>2151</v>
      </c>
      <c r="F977" s="247" t="s">
        <v>2152</v>
      </c>
      <c r="G977" s="248" t="s">
        <v>734</v>
      </c>
      <c r="H977" s="249">
        <v>300</v>
      </c>
      <c r="I977" s="250"/>
      <c r="J977" s="251">
        <f>ROUND(I977*H977,2)</f>
        <v>0</v>
      </c>
      <c r="K977" s="247" t="s">
        <v>1</v>
      </c>
      <c r="L977" s="45"/>
      <c r="M977" s="252" t="s">
        <v>1</v>
      </c>
      <c r="N977" s="253" t="s">
        <v>41</v>
      </c>
      <c r="O977" s="92"/>
      <c r="P977" s="236">
        <f>O977*H977</f>
        <v>0</v>
      </c>
      <c r="Q977" s="236">
        <v>0</v>
      </c>
      <c r="R977" s="236">
        <f>Q977*H977</f>
        <v>0</v>
      </c>
      <c r="S977" s="236">
        <v>0.00594</v>
      </c>
      <c r="T977" s="237">
        <f>S977*H977</f>
        <v>1.782</v>
      </c>
      <c r="U977" s="39"/>
      <c r="V977" s="39"/>
      <c r="W977" s="39"/>
      <c r="X977" s="39"/>
      <c r="Y977" s="39"/>
      <c r="Z977" s="39"/>
      <c r="AA977" s="39"/>
      <c r="AB977" s="39"/>
      <c r="AC977" s="39"/>
      <c r="AD977" s="39"/>
      <c r="AE977" s="39"/>
      <c r="AR977" s="238" t="s">
        <v>188</v>
      </c>
      <c r="AT977" s="238" t="s">
        <v>191</v>
      </c>
      <c r="AU977" s="238" t="s">
        <v>85</v>
      </c>
      <c r="AY977" s="18" t="s">
        <v>181</v>
      </c>
      <c r="BE977" s="239">
        <f>IF(N977="základní",J977,0)</f>
        <v>0</v>
      </c>
      <c r="BF977" s="239">
        <f>IF(N977="snížená",J977,0)</f>
        <v>0</v>
      </c>
      <c r="BG977" s="239">
        <f>IF(N977="zákl. přenesená",J977,0)</f>
        <v>0</v>
      </c>
      <c r="BH977" s="239">
        <f>IF(N977="sníž. přenesená",J977,0)</f>
        <v>0</v>
      </c>
      <c r="BI977" s="239">
        <f>IF(N977="nulová",J977,0)</f>
        <v>0</v>
      </c>
      <c r="BJ977" s="18" t="s">
        <v>83</v>
      </c>
      <c r="BK977" s="239">
        <f>ROUND(I977*H977,2)</f>
        <v>0</v>
      </c>
      <c r="BL977" s="18" t="s">
        <v>188</v>
      </c>
      <c r="BM977" s="238" t="s">
        <v>2153</v>
      </c>
    </row>
    <row r="978" s="2" customFormat="1">
      <c r="A978" s="39"/>
      <c r="B978" s="40"/>
      <c r="C978" s="41"/>
      <c r="D978" s="240" t="s">
        <v>190</v>
      </c>
      <c r="E978" s="41"/>
      <c r="F978" s="241" t="s">
        <v>2152</v>
      </c>
      <c r="G978" s="41"/>
      <c r="H978" s="41"/>
      <c r="I978" s="242"/>
      <c r="J978" s="41"/>
      <c r="K978" s="41"/>
      <c r="L978" s="45"/>
      <c r="M978" s="243"/>
      <c r="N978" s="244"/>
      <c r="O978" s="92"/>
      <c r="P978" s="92"/>
      <c r="Q978" s="92"/>
      <c r="R978" s="92"/>
      <c r="S978" s="92"/>
      <c r="T978" s="93"/>
      <c r="U978" s="39"/>
      <c r="V978" s="39"/>
      <c r="W978" s="39"/>
      <c r="X978" s="39"/>
      <c r="Y978" s="39"/>
      <c r="Z978" s="39"/>
      <c r="AA978" s="39"/>
      <c r="AB978" s="39"/>
      <c r="AC978" s="39"/>
      <c r="AD978" s="39"/>
      <c r="AE978" s="39"/>
      <c r="AT978" s="18" t="s">
        <v>190</v>
      </c>
      <c r="AU978" s="18" t="s">
        <v>85</v>
      </c>
    </row>
    <row r="979" s="2" customFormat="1" ht="24.15" customHeight="1">
      <c r="A979" s="39"/>
      <c r="B979" s="40"/>
      <c r="C979" s="245" t="s">
        <v>1167</v>
      </c>
      <c r="D979" s="245" t="s">
        <v>191</v>
      </c>
      <c r="E979" s="246" t="s">
        <v>2154</v>
      </c>
      <c r="F979" s="247" t="s">
        <v>2155</v>
      </c>
      <c r="G979" s="248" t="s">
        <v>217</v>
      </c>
      <c r="H979" s="249">
        <v>21.5</v>
      </c>
      <c r="I979" s="250"/>
      <c r="J979" s="251">
        <f>ROUND(I979*H979,2)</f>
        <v>0</v>
      </c>
      <c r="K979" s="247" t="s">
        <v>1</v>
      </c>
      <c r="L979" s="45"/>
      <c r="M979" s="252" t="s">
        <v>1</v>
      </c>
      <c r="N979" s="253" t="s">
        <v>41</v>
      </c>
      <c r="O979" s="92"/>
      <c r="P979" s="236">
        <f>O979*H979</f>
        <v>0</v>
      </c>
      <c r="Q979" s="236">
        <v>0</v>
      </c>
      <c r="R979" s="236">
        <f>Q979*H979</f>
        <v>0</v>
      </c>
      <c r="S979" s="236">
        <v>0.0033800000000000002</v>
      </c>
      <c r="T979" s="237">
        <f>S979*H979</f>
        <v>0.072669999999999998</v>
      </c>
      <c r="U979" s="39"/>
      <c r="V979" s="39"/>
      <c r="W979" s="39"/>
      <c r="X979" s="39"/>
      <c r="Y979" s="39"/>
      <c r="Z979" s="39"/>
      <c r="AA979" s="39"/>
      <c r="AB979" s="39"/>
      <c r="AC979" s="39"/>
      <c r="AD979" s="39"/>
      <c r="AE979" s="39"/>
      <c r="AR979" s="238" t="s">
        <v>188</v>
      </c>
      <c r="AT979" s="238" t="s">
        <v>191</v>
      </c>
      <c r="AU979" s="238" t="s">
        <v>85</v>
      </c>
      <c r="AY979" s="18" t="s">
        <v>181</v>
      </c>
      <c r="BE979" s="239">
        <f>IF(N979="základní",J979,0)</f>
        <v>0</v>
      </c>
      <c r="BF979" s="239">
        <f>IF(N979="snížená",J979,0)</f>
        <v>0</v>
      </c>
      <c r="BG979" s="239">
        <f>IF(N979="zákl. přenesená",J979,0)</f>
        <v>0</v>
      </c>
      <c r="BH979" s="239">
        <f>IF(N979="sníž. přenesená",J979,0)</f>
        <v>0</v>
      </c>
      <c r="BI979" s="239">
        <f>IF(N979="nulová",J979,0)</f>
        <v>0</v>
      </c>
      <c r="BJ979" s="18" t="s">
        <v>83</v>
      </c>
      <c r="BK979" s="239">
        <f>ROUND(I979*H979,2)</f>
        <v>0</v>
      </c>
      <c r="BL979" s="18" t="s">
        <v>188</v>
      </c>
      <c r="BM979" s="238" t="s">
        <v>2156</v>
      </c>
    </row>
    <row r="980" s="2" customFormat="1">
      <c r="A980" s="39"/>
      <c r="B980" s="40"/>
      <c r="C980" s="41"/>
      <c r="D980" s="240" t="s">
        <v>190</v>
      </c>
      <c r="E980" s="41"/>
      <c r="F980" s="241" t="s">
        <v>2155</v>
      </c>
      <c r="G980" s="41"/>
      <c r="H980" s="41"/>
      <c r="I980" s="242"/>
      <c r="J980" s="41"/>
      <c r="K980" s="41"/>
      <c r="L980" s="45"/>
      <c r="M980" s="243"/>
      <c r="N980" s="244"/>
      <c r="O980" s="92"/>
      <c r="P980" s="92"/>
      <c r="Q980" s="92"/>
      <c r="R980" s="92"/>
      <c r="S980" s="92"/>
      <c r="T980" s="93"/>
      <c r="U980" s="39"/>
      <c r="V980" s="39"/>
      <c r="W980" s="39"/>
      <c r="X980" s="39"/>
      <c r="Y980" s="39"/>
      <c r="Z980" s="39"/>
      <c r="AA980" s="39"/>
      <c r="AB980" s="39"/>
      <c r="AC980" s="39"/>
      <c r="AD980" s="39"/>
      <c r="AE980" s="39"/>
      <c r="AT980" s="18" t="s">
        <v>190</v>
      </c>
      <c r="AU980" s="18" t="s">
        <v>85</v>
      </c>
    </row>
    <row r="981" s="2" customFormat="1" ht="24.15" customHeight="1">
      <c r="A981" s="39"/>
      <c r="B981" s="40"/>
      <c r="C981" s="245" t="s">
        <v>2157</v>
      </c>
      <c r="D981" s="245" t="s">
        <v>191</v>
      </c>
      <c r="E981" s="246" t="s">
        <v>2158</v>
      </c>
      <c r="F981" s="247" t="s">
        <v>2159</v>
      </c>
      <c r="G981" s="248" t="s">
        <v>217</v>
      </c>
      <c r="H981" s="249">
        <v>28.5</v>
      </c>
      <c r="I981" s="250"/>
      <c r="J981" s="251">
        <f>ROUND(I981*H981,2)</f>
        <v>0</v>
      </c>
      <c r="K981" s="247" t="s">
        <v>1</v>
      </c>
      <c r="L981" s="45"/>
      <c r="M981" s="252" t="s">
        <v>1</v>
      </c>
      <c r="N981" s="253" t="s">
        <v>41</v>
      </c>
      <c r="O981" s="92"/>
      <c r="P981" s="236">
        <f>O981*H981</f>
        <v>0</v>
      </c>
      <c r="Q981" s="236">
        <v>0</v>
      </c>
      <c r="R981" s="236">
        <f>Q981*H981</f>
        <v>0</v>
      </c>
      <c r="S981" s="236">
        <v>0.0033800000000000002</v>
      </c>
      <c r="T981" s="237">
        <f>S981*H981</f>
        <v>0.096329999999999999</v>
      </c>
      <c r="U981" s="39"/>
      <c r="V981" s="39"/>
      <c r="W981" s="39"/>
      <c r="X981" s="39"/>
      <c r="Y981" s="39"/>
      <c r="Z981" s="39"/>
      <c r="AA981" s="39"/>
      <c r="AB981" s="39"/>
      <c r="AC981" s="39"/>
      <c r="AD981" s="39"/>
      <c r="AE981" s="39"/>
      <c r="AR981" s="238" t="s">
        <v>188</v>
      </c>
      <c r="AT981" s="238" t="s">
        <v>191</v>
      </c>
      <c r="AU981" s="238" t="s">
        <v>85</v>
      </c>
      <c r="AY981" s="18" t="s">
        <v>181</v>
      </c>
      <c r="BE981" s="239">
        <f>IF(N981="základní",J981,0)</f>
        <v>0</v>
      </c>
      <c r="BF981" s="239">
        <f>IF(N981="snížená",J981,0)</f>
        <v>0</v>
      </c>
      <c r="BG981" s="239">
        <f>IF(N981="zákl. přenesená",J981,0)</f>
        <v>0</v>
      </c>
      <c r="BH981" s="239">
        <f>IF(N981="sníž. přenesená",J981,0)</f>
        <v>0</v>
      </c>
      <c r="BI981" s="239">
        <f>IF(N981="nulová",J981,0)</f>
        <v>0</v>
      </c>
      <c r="BJ981" s="18" t="s">
        <v>83</v>
      </c>
      <c r="BK981" s="239">
        <f>ROUND(I981*H981,2)</f>
        <v>0</v>
      </c>
      <c r="BL981" s="18" t="s">
        <v>188</v>
      </c>
      <c r="BM981" s="238" t="s">
        <v>2160</v>
      </c>
    </row>
    <row r="982" s="2" customFormat="1">
      <c r="A982" s="39"/>
      <c r="B982" s="40"/>
      <c r="C982" s="41"/>
      <c r="D982" s="240" t="s">
        <v>190</v>
      </c>
      <c r="E982" s="41"/>
      <c r="F982" s="241" t="s">
        <v>2159</v>
      </c>
      <c r="G982" s="41"/>
      <c r="H982" s="41"/>
      <c r="I982" s="242"/>
      <c r="J982" s="41"/>
      <c r="K982" s="41"/>
      <c r="L982" s="45"/>
      <c r="M982" s="243"/>
      <c r="N982" s="244"/>
      <c r="O982" s="92"/>
      <c r="P982" s="92"/>
      <c r="Q982" s="92"/>
      <c r="R982" s="92"/>
      <c r="S982" s="92"/>
      <c r="T982" s="93"/>
      <c r="U982" s="39"/>
      <c r="V982" s="39"/>
      <c r="W982" s="39"/>
      <c r="X982" s="39"/>
      <c r="Y982" s="39"/>
      <c r="Z982" s="39"/>
      <c r="AA982" s="39"/>
      <c r="AB982" s="39"/>
      <c r="AC982" s="39"/>
      <c r="AD982" s="39"/>
      <c r="AE982" s="39"/>
      <c r="AT982" s="18" t="s">
        <v>190</v>
      </c>
      <c r="AU982" s="18" t="s">
        <v>85</v>
      </c>
    </row>
    <row r="983" s="2" customFormat="1" ht="16.5" customHeight="1">
      <c r="A983" s="39"/>
      <c r="B983" s="40"/>
      <c r="C983" s="245" t="s">
        <v>1172</v>
      </c>
      <c r="D983" s="245" t="s">
        <v>191</v>
      </c>
      <c r="E983" s="246" t="s">
        <v>2161</v>
      </c>
      <c r="F983" s="247" t="s">
        <v>2162</v>
      </c>
      <c r="G983" s="248" t="s">
        <v>217</v>
      </c>
      <c r="H983" s="249">
        <v>19</v>
      </c>
      <c r="I983" s="250"/>
      <c r="J983" s="251">
        <f>ROUND(I983*H983,2)</f>
        <v>0</v>
      </c>
      <c r="K983" s="247" t="s">
        <v>1</v>
      </c>
      <c r="L983" s="45"/>
      <c r="M983" s="252" t="s">
        <v>1</v>
      </c>
      <c r="N983" s="253" t="s">
        <v>41</v>
      </c>
      <c r="O983" s="92"/>
      <c r="P983" s="236">
        <f>O983*H983</f>
        <v>0</v>
      </c>
      <c r="Q983" s="236">
        <v>0</v>
      </c>
      <c r="R983" s="236">
        <f>Q983*H983</f>
        <v>0</v>
      </c>
      <c r="S983" s="236">
        <v>0.00348</v>
      </c>
      <c r="T983" s="237">
        <f>S983*H983</f>
        <v>0.066119999999999998</v>
      </c>
      <c r="U983" s="39"/>
      <c r="V983" s="39"/>
      <c r="W983" s="39"/>
      <c r="X983" s="39"/>
      <c r="Y983" s="39"/>
      <c r="Z983" s="39"/>
      <c r="AA983" s="39"/>
      <c r="AB983" s="39"/>
      <c r="AC983" s="39"/>
      <c r="AD983" s="39"/>
      <c r="AE983" s="39"/>
      <c r="AR983" s="238" t="s">
        <v>188</v>
      </c>
      <c r="AT983" s="238" t="s">
        <v>191</v>
      </c>
      <c r="AU983" s="238" t="s">
        <v>85</v>
      </c>
      <c r="AY983" s="18" t="s">
        <v>181</v>
      </c>
      <c r="BE983" s="239">
        <f>IF(N983="základní",J983,0)</f>
        <v>0</v>
      </c>
      <c r="BF983" s="239">
        <f>IF(N983="snížená",J983,0)</f>
        <v>0</v>
      </c>
      <c r="BG983" s="239">
        <f>IF(N983="zákl. přenesená",J983,0)</f>
        <v>0</v>
      </c>
      <c r="BH983" s="239">
        <f>IF(N983="sníž. přenesená",J983,0)</f>
        <v>0</v>
      </c>
      <c r="BI983" s="239">
        <f>IF(N983="nulová",J983,0)</f>
        <v>0</v>
      </c>
      <c r="BJ983" s="18" t="s">
        <v>83</v>
      </c>
      <c r="BK983" s="239">
        <f>ROUND(I983*H983,2)</f>
        <v>0</v>
      </c>
      <c r="BL983" s="18" t="s">
        <v>188</v>
      </c>
      <c r="BM983" s="238" t="s">
        <v>2163</v>
      </c>
    </row>
    <row r="984" s="2" customFormat="1">
      <c r="A984" s="39"/>
      <c r="B984" s="40"/>
      <c r="C984" s="41"/>
      <c r="D984" s="240" t="s">
        <v>190</v>
      </c>
      <c r="E984" s="41"/>
      <c r="F984" s="241" t="s">
        <v>2162</v>
      </c>
      <c r="G984" s="41"/>
      <c r="H984" s="41"/>
      <c r="I984" s="242"/>
      <c r="J984" s="41"/>
      <c r="K984" s="41"/>
      <c r="L984" s="45"/>
      <c r="M984" s="243"/>
      <c r="N984" s="244"/>
      <c r="O984" s="92"/>
      <c r="P984" s="92"/>
      <c r="Q984" s="92"/>
      <c r="R984" s="92"/>
      <c r="S984" s="92"/>
      <c r="T984" s="93"/>
      <c r="U984" s="39"/>
      <c r="V984" s="39"/>
      <c r="W984" s="39"/>
      <c r="X984" s="39"/>
      <c r="Y984" s="39"/>
      <c r="Z984" s="39"/>
      <c r="AA984" s="39"/>
      <c r="AB984" s="39"/>
      <c r="AC984" s="39"/>
      <c r="AD984" s="39"/>
      <c r="AE984" s="39"/>
      <c r="AT984" s="18" t="s">
        <v>190</v>
      </c>
      <c r="AU984" s="18" t="s">
        <v>85</v>
      </c>
    </row>
    <row r="985" s="2" customFormat="1" ht="16.5" customHeight="1">
      <c r="A985" s="39"/>
      <c r="B985" s="40"/>
      <c r="C985" s="245" t="s">
        <v>2164</v>
      </c>
      <c r="D985" s="245" t="s">
        <v>191</v>
      </c>
      <c r="E985" s="246" t="s">
        <v>2165</v>
      </c>
      <c r="F985" s="247" t="s">
        <v>2166</v>
      </c>
      <c r="G985" s="248" t="s">
        <v>185</v>
      </c>
      <c r="H985" s="249">
        <v>5</v>
      </c>
      <c r="I985" s="250"/>
      <c r="J985" s="251">
        <f>ROUND(I985*H985,2)</f>
        <v>0</v>
      </c>
      <c r="K985" s="247" t="s">
        <v>1</v>
      </c>
      <c r="L985" s="45"/>
      <c r="M985" s="252" t="s">
        <v>1</v>
      </c>
      <c r="N985" s="253" t="s">
        <v>41</v>
      </c>
      <c r="O985" s="92"/>
      <c r="P985" s="236">
        <f>O985*H985</f>
        <v>0</v>
      </c>
      <c r="Q985" s="236">
        <v>0</v>
      </c>
      <c r="R985" s="236">
        <f>Q985*H985</f>
        <v>0</v>
      </c>
      <c r="S985" s="236">
        <v>0.014999999999999999</v>
      </c>
      <c r="T985" s="237">
        <f>S985*H985</f>
        <v>0.074999999999999997</v>
      </c>
      <c r="U985" s="39"/>
      <c r="V985" s="39"/>
      <c r="W985" s="39"/>
      <c r="X985" s="39"/>
      <c r="Y985" s="39"/>
      <c r="Z985" s="39"/>
      <c r="AA985" s="39"/>
      <c r="AB985" s="39"/>
      <c r="AC985" s="39"/>
      <c r="AD985" s="39"/>
      <c r="AE985" s="39"/>
      <c r="AR985" s="238" t="s">
        <v>188</v>
      </c>
      <c r="AT985" s="238" t="s">
        <v>191</v>
      </c>
      <c r="AU985" s="238" t="s">
        <v>85</v>
      </c>
      <c r="AY985" s="18" t="s">
        <v>181</v>
      </c>
      <c r="BE985" s="239">
        <f>IF(N985="základní",J985,0)</f>
        <v>0</v>
      </c>
      <c r="BF985" s="239">
        <f>IF(N985="snížená",J985,0)</f>
        <v>0</v>
      </c>
      <c r="BG985" s="239">
        <f>IF(N985="zákl. přenesená",J985,0)</f>
        <v>0</v>
      </c>
      <c r="BH985" s="239">
        <f>IF(N985="sníž. přenesená",J985,0)</f>
        <v>0</v>
      </c>
      <c r="BI985" s="239">
        <f>IF(N985="nulová",J985,0)</f>
        <v>0</v>
      </c>
      <c r="BJ985" s="18" t="s">
        <v>83</v>
      </c>
      <c r="BK985" s="239">
        <f>ROUND(I985*H985,2)</f>
        <v>0</v>
      </c>
      <c r="BL985" s="18" t="s">
        <v>188</v>
      </c>
      <c r="BM985" s="238" t="s">
        <v>2167</v>
      </c>
    </row>
    <row r="986" s="2" customFormat="1">
      <c r="A986" s="39"/>
      <c r="B986" s="40"/>
      <c r="C986" s="41"/>
      <c r="D986" s="240" t="s">
        <v>190</v>
      </c>
      <c r="E986" s="41"/>
      <c r="F986" s="241" t="s">
        <v>2166</v>
      </c>
      <c r="G986" s="41"/>
      <c r="H986" s="41"/>
      <c r="I986" s="242"/>
      <c r="J986" s="41"/>
      <c r="K986" s="41"/>
      <c r="L986" s="45"/>
      <c r="M986" s="243"/>
      <c r="N986" s="244"/>
      <c r="O986" s="92"/>
      <c r="P986" s="92"/>
      <c r="Q986" s="92"/>
      <c r="R986" s="92"/>
      <c r="S986" s="92"/>
      <c r="T986" s="93"/>
      <c r="U986" s="39"/>
      <c r="V986" s="39"/>
      <c r="W986" s="39"/>
      <c r="X986" s="39"/>
      <c r="Y986" s="39"/>
      <c r="Z986" s="39"/>
      <c r="AA986" s="39"/>
      <c r="AB986" s="39"/>
      <c r="AC986" s="39"/>
      <c r="AD986" s="39"/>
      <c r="AE986" s="39"/>
      <c r="AT986" s="18" t="s">
        <v>190</v>
      </c>
      <c r="AU986" s="18" t="s">
        <v>85</v>
      </c>
    </row>
    <row r="987" s="2" customFormat="1" ht="21.75" customHeight="1">
      <c r="A987" s="39"/>
      <c r="B987" s="40"/>
      <c r="C987" s="245" t="s">
        <v>2168</v>
      </c>
      <c r="D987" s="245" t="s">
        <v>191</v>
      </c>
      <c r="E987" s="246" t="s">
        <v>2169</v>
      </c>
      <c r="F987" s="247" t="s">
        <v>2170</v>
      </c>
      <c r="G987" s="248" t="s">
        <v>185</v>
      </c>
      <c r="H987" s="249">
        <v>36</v>
      </c>
      <c r="I987" s="250"/>
      <c r="J987" s="251">
        <f>ROUND(I987*H987,2)</f>
        <v>0</v>
      </c>
      <c r="K987" s="247" t="s">
        <v>1</v>
      </c>
      <c r="L987" s="45"/>
      <c r="M987" s="252" t="s">
        <v>1</v>
      </c>
      <c r="N987" s="253" t="s">
        <v>41</v>
      </c>
      <c r="O987" s="92"/>
      <c r="P987" s="236">
        <f>O987*H987</f>
        <v>0</v>
      </c>
      <c r="Q987" s="236">
        <v>0</v>
      </c>
      <c r="R987" s="236">
        <f>Q987*H987</f>
        <v>0</v>
      </c>
      <c r="S987" s="236">
        <v>0.00022000000000000001</v>
      </c>
      <c r="T987" s="237">
        <f>S987*H987</f>
        <v>0.00792</v>
      </c>
      <c r="U987" s="39"/>
      <c r="V987" s="39"/>
      <c r="W987" s="39"/>
      <c r="X987" s="39"/>
      <c r="Y987" s="39"/>
      <c r="Z987" s="39"/>
      <c r="AA987" s="39"/>
      <c r="AB987" s="39"/>
      <c r="AC987" s="39"/>
      <c r="AD987" s="39"/>
      <c r="AE987" s="39"/>
      <c r="AR987" s="238" t="s">
        <v>188</v>
      </c>
      <c r="AT987" s="238" t="s">
        <v>191</v>
      </c>
      <c r="AU987" s="238" t="s">
        <v>85</v>
      </c>
      <c r="AY987" s="18" t="s">
        <v>181</v>
      </c>
      <c r="BE987" s="239">
        <f>IF(N987="základní",J987,0)</f>
        <v>0</v>
      </c>
      <c r="BF987" s="239">
        <f>IF(N987="snížená",J987,0)</f>
        <v>0</v>
      </c>
      <c r="BG987" s="239">
        <f>IF(N987="zákl. přenesená",J987,0)</f>
        <v>0</v>
      </c>
      <c r="BH987" s="239">
        <f>IF(N987="sníž. přenesená",J987,0)</f>
        <v>0</v>
      </c>
      <c r="BI987" s="239">
        <f>IF(N987="nulová",J987,0)</f>
        <v>0</v>
      </c>
      <c r="BJ987" s="18" t="s">
        <v>83</v>
      </c>
      <c r="BK987" s="239">
        <f>ROUND(I987*H987,2)</f>
        <v>0</v>
      </c>
      <c r="BL987" s="18" t="s">
        <v>188</v>
      </c>
      <c r="BM987" s="238" t="s">
        <v>2171</v>
      </c>
    </row>
    <row r="988" s="2" customFormat="1">
      <c r="A988" s="39"/>
      <c r="B988" s="40"/>
      <c r="C988" s="41"/>
      <c r="D988" s="240" t="s">
        <v>190</v>
      </c>
      <c r="E988" s="41"/>
      <c r="F988" s="241" t="s">
        <v>2170</v>
      </c>
      <c r="G988" s="41"/>
      <c r="H988" s="41"/>
      <c r="I988" s="242"/>
      <c r="J988" s="41"/>
      <c r="K988" s="41"/>
      <c r="L988" s="45"/>
      <c r="M988" s="243"/>
      <c r="N988" s="244"/>
      <c r="O988" s="92"/>
      <c r="P988" s="92"/>
      <c r="Q988" s="92"/>
      <c r="R988" s="92"/>
      <c r="S988" s="92"/>
      <c r="T988" s="93"/>
      <c r="U988" s="39"/>
      <c r="V988" s="39"/>
      <c r="W988" s="39"/>
      <c r="X988" s="39"/>
      <c r="Y988" s="39"/>
      <c r="Z988" s="39"/>
      <c r="AA988" s="39"/>
      <c r="AB988" s="39"/>
      <c r="AC988" s="39"/>
      <c r="AD988" s="39"/>
      <c r="AE988" s="39"/>
      <c r="AT988" s="18" t="s">
        <v>190</v>
      </c>
      <c r="AU988" s="18" t="s">
        <v>85</v>
      </c>
    </row>
    <row r="989" s="2" customFormat="1" ht="16.5" customHeight="1">
      <c r="A989" s="39"/>
      <c r="B989" s="40"/>
      <c r="C989" s="245" t="s">
        <v>2172</v>
      </c>
      <c r="D989" s="245" t="s">
        <v>191</v>
      </c>
      <c r="E989" s="246" t="s">
        <v>2173</v>
      </c>
      <c r="F989" s="247" t="s">
        <v>2174</v>
      </c>
      <c r="G989" s="248" t="s">
        <v>734</v>
      </c>
      <c r="H989" s="249">
        <v>1</v>
      </c>
      <c r="I989" s="250"/>
      <c r="J989" s="251">
        <f>ROUND(I989*H989,2)</f>
        <v>0</v>
      </c>
      <c r="K989" s="247" t="s">
        <v>1</v>
      </c>
      <c r="L989" s="45"/>
      <c r="M989" s="252" t="s">
        <v>1</v>
      </c>
      <c r="N989" s="253" t="s">
        <v>41</v>
      </c>
      <c r="O989" s="92"/>
      <c r="P989" s="236">
        <f>O989*H989</f>
        <v>0</v>
      </c>
      <c r="Q989" s="236">
        <v>0</v>
      </c>
      <c r="R989" s="236">
        <f>Q989*H989</f>
        <v>0</v>
      </c>
      <c r="S989" s="236">
        <v>0.0058399999999999997</v>
      </c>
      <c r="T989" s="237">
        <f>S989*H989</f>
        <v>0.0058399999999999997</v>
      </c>
      <c r="U989" s="39"/>
      <c r="V989" s="39"/>
      <c r="W989" s="39"/>
      <c r="X989" s="39"/>
      <c r="Y989" s="39"/>
      <c r="Z989" s="39"/>
      <c r="AA989" s="39"/>
      <c r="AB989" s="39"/>
      <c r="AC989" s="39"/>
      <c r="AD989" s="39"/>
      <c r="AE989" s="39"/>
      <c r="AR989" s="238" t="s">
        <v>188</v>
      </c>
      <c r="AT989" s="238" t="s">
        <v>191</v>
      </c>
      <c r="AU989" s="238" t="s">
        <v>85</v>
      </c>
      <c r="AY989" s="18" t="s">
        <v>181</v>
      </c>
      <c r="BE989" s="239">
        <f>IF(N989="základní",J989,0)</f>
        <v>0</v>
      </c>
      <c r="BF989" s="239">
        <f>IF(N989="snížená",J989,0)</f>
        <v>0</v>
      </c>
      <c r="BG989" s="239">
        <f>IF(N989="zákl. přenesená",J989,0)</f>
        <v>0</v>
      </c>
      <c r="BH989" s="239">
        <f>IF(N989="sníž. přenesená",J989,0)</f>
        <v>0</v>
      </c>
      <c r="BI989" s="239">
        <f>IF(N989="nulová",J989,0)</f>
        <v>0</v>
      </c>
      <c r="BJ989" s="18" t="s">
        <v>83</v>
      </c>
      <c r="BK989" s="239">
        <f>ROUND(I989*H989,2)</f>
        <v>0</v>
      </c>
      <c r="BL989" s="18" t="s">
        <v>188</v>
      </c>
      <c r="BM989" s="238" t="s">
        <v>2175</v>
      </c>
    </row>
    <row r="990" s="2" customFormat="1">
      <c r="A990" s="39"/>
      <c r="B990" s="40"/>
      <c r="C990" s="41"/>
      <c r="D990" s="240" t="s">
        <v>190</v>
      </c>
      <c r="E990" s="41"/>
      <c r="F990" s="241" t="s">
        <v>2174</v>
      </c>
      <c r="G990" s="41"/>
      <c r="H990" s="41"/>
      <c r="I990" s="242"/>
      <c r="J990" s="41"/>
      <c r="K990" s="41"/>
      <c r="L990" s="45"/>
      <c r="M990" s="243"/>
      <c r="N990" s="244"/>
      <c r="O990" s="92"/>
      <c r="P990" s="92"/>
      <c r="Q990" s="92"/>
      <c r="R990" s="92"/>
      <c r="S990" s="92"/>
      <c r="T990" s="93"/>
      <c r="U990" s="39"/>
      <c r="V990" s="39"/>
      <c r="W990" s="39"/>
      <c r="X990" s="39"/>
      <c r="Y990" s="39"/>
      <c r="Z990" s="39"/>
      <c r="AA990" s="39"/>
      <c r="AB990" s="39"/>
      <c r="AC990" s="39"/>
      <c r="AD990" s="39"/>
      <c r="AE990" s="39"/>
      <c r="AT990" s="18" t="s">
        <v>190</v>
      </c>
      <c r="AU990" s="18" t="s">
        <v>85</v>
      </c>
    </row>
    <row r="991" s="2" customFormat="1" ht="16.5" customHeight="1">
      <c r="A991" s="39"/>
      <c r="B991" s="40"/>
      <c r="C991" s="245" t="s">
        <v>2176</v>
      </c>
      <c r="D991" s="245" t="s">
        <v>191</v>
      </c>
      <c r="E991" s="246" t="s">
        <v>2177</v>
      </c>
      <c r="F991" s="247" t="s">
        <v>2178</v>
      </c>
      <c r="G991" s="248" t="s">
        <v>217</v>
      </c>
      <c r="H991" s="249">
        <v>82</v>
      </c>
      <c r="I991" s="250"/>
      <c r="J991" s="251">
        <f>ROUND(I991*H991,2)</f>
        <v>0</v>
      </c>
      <c r="K991" s="247" t="s">
        <v>1</v>
      </c>
      <c r="L991" s="45"/>
      <c r="M991" s="252" t="s">
        <v>1</v>
      </c>
      <c r="N991" s="253" t="s">
        <v>41</v>
      </c>
      <c r="O991" s="92"/>
      <c r="P991" s="236">
        <f>O991*H991</f>
        <v>0</v>
      </c>
      <c r="Q991" s="236">
        <v>0</v>
      </c>
      <c r="R991" s="236">
        <f>Q991*H991</f>
        <v>0</v>
      </c>
      <c r="S991" s="236">
        <v>0.0025999999999999999</v>
      </c>
      <c r="T991" s="237">
        <f>S991*H991</f>
        <v>0.2132</v>
      </c>
      <c r="U991" s="39"/>
      <c r="V991" s="39"/>
      <c r="W991" s="39"/>
      <c r="X991" s="39"/>
      <c r="Y991" s="39"/>
      <c r="Z991" s="39"/>
      <c r="AA991" s="39"/>
      <c r="AB991" s="39"/>
      <c r="AC991" s="39"/>
      <c r="AD991" s="39"/>
      <c r="AE991" s="39"/>
      <c r="AR991" s="238" t="s">
        <v>188</v>
      </c>
      <c r="AT991" s="238" t="s">
        <v>191</v>
      </c>
      <c r="AU991" s="238" t="s">
        <v>85</v>
      </c>
      <c r="AY991" s="18" t="s">
        <v>181</v>
      </c>
      <c r="BE991" s="239">
        <f>IF(N991="základní",J991,0)</f>
        <v>0</v>
      </c>
      <c r="BF991" s="239">
        <f>IF(N991="snížená",J991,0)</f>
        <v>0</v>
      </c>
      <c r="BG991" s="239">
        <f>IF(N991="zákl. přenesená",J991,0)</f>
        <v>0</v>
      </c>
      <c r="BH991" s="239">
        <f>IF(N991="sníž. přenesená",J991,0)</f>
        <v>0</v>
      </c>
      <c r="BI991" s="239">
        <f>IF(N991="nulová",J991,0)</f>
        <v>0</v>
      </c>
      <c r="BJ991" s="18" t="s">
        <v>83</v>
      </c>
      <c r="BK991" s="239">
        <f>ROUND(I991*H991,2)</f>
        <v>0</v>
      </c>
      <c r="BL991" s="18" t="s">
        <v>188</v>
      </c>
      <c r="BM991" s="238" t="s">
        <v>2179</v>
      </c>
    </row>
    <row r="992" s="2" customFormat="1">
      <c r="A992" s="39"/>
      <c r="B992" s="40"/>
      <c r="C992" s="41"/>
      <c r="D992" s="240" t="s">
        <v>190</v>
      </c>
      <c r="E992" s="41"/>
      <c r="F992" s="241" t="s">
        <v>2178</v>
      </c>
      <c r="G992" s="41"/>
      <c r="H992" s="41"/>
      <c r="I992" s="242"/>
      <c r="J992" s="41"/>
      <c r="K992" s="41"/>
      <c r="L992" s="45"/>
      <c r="M992" s="243"/>
      <c r="N992" s="244"/>
      <c r="O992" s="92"/>
      <c r="P992" s="92"/>
      <c r="Q992" s="92"/>
      <c r="R992" s="92"/>
      <c r="S992" s="92"/>
      <c r="T992" s="93"/>
      <c r="U992" s="39"/>
      <c r="V992" s="39"/>
      <c r="W992" s="39"/>
      <c r="X992" s="39"/>
      <c r="Y992" s="39"/>
      <c r="Z992" s="39"/>
      <c r="AA992" s="39"/>
      <c r="AB992" s="39"/>
      <c r="AC992" s="39"/>
      <c r="AD992" s="39"/>
      <c r="AE992" s="39"/>
      <c r="AT992" s="18" t="s">
        <v>190</v>
      </c>
      <c r="AU992" s="18" t="s">
        <v>85</v>
      </c>
    </row>
    <row r="993" s="2" customFormat="1" ht="16.5" customHeight="1">
      <c r="A993" s="39"/>
      <c r="B993" s="40"/>
      <c r="C993" s="245" t="s">
        <v>2180</v>
      </c>
      <c r="D993" s="245" t="s">
        <v>191</v>
      </c>
      <c r="E993" s="246" t="s">
        <v>2181</v>
      </c>
      <c r="F993" s="247" t="s">
        <v>2182</v>
      </c>
      <c r="G993" s="248" t="s">
        <v>217</v>
      </c>
      <c r="H993" s="249">
        <v>41</v>
      </c>
      <c r="I993" s="250"/>
      <c r="J993" s="251">
        <f>ROUND(I993*H993,2)</f>
        <v>0</v>
      </c>
      <c r="K993" s="247" t="s">
        <v>1</v>
      </c>
      <c r="L993" s="45"/>
      <c r="M993" s="252" t="s">
        <v>1</v>
      </c>
      <c r="N993" s="253" t="s">
        <v>41</v>
      </c>
      <c r="O993" s="92"/>
      <c r="P993" s="236">
        <f>O993*H993</f>
        <v>0</v>
      </c>
      <c r="Q993" s="236">
        <v>0</v>
      </c>
      <c r="R993" s="236">
        <f>Q993*H993</f>
        <v>0</v>
      </c>
      <c r="S993" s="236">
        <v>0.0039399999999999999</v>
      </c>
      <c r="T993" s="237">
        <f>S993*H993</f>
        <v>0.16153999999999999</v>
      </c>
      <c r="U993" s="39"/>
      <c r="V993" s="39"/>
      <c r="W993" s="39"/>
      <c r="X993" s="39"/>
      <c r="Y993" s="39"/>
      <c r="Z993" s="39"/>
      <c r="AA993" s="39"/>
      <c r="AB993" s="39"/>
      <c r="AC993" s="39"/>
      <c r="AD993" s="39"/>
      <c r="AE993" s="39"/>
      <c r="AR993" s="238" t="s">
        <v>188</v>
      </c>
      <c r="AT993" s="238" t="s">
        <v>191</v>
      </c>
      <c r="AU993" s="238" t="s">
        <v>85</v>
      </c>
      <c r="AY993" s="18" t="s">
        <v>181</v>
      </c>
      <c r="BE993" s="239">
        <f>IF(N993="základní",J993,0)</f>
        <v>0</v>
      </c>
      <c r="BF993" s="239">
        <f>IF(N993="snížená",J993,0)</f>
        <v>0</v>
      </c>
      <c r="BG993" s="239">
        <f>IF(N993="zákl. přenesená",J993,0)</f>
        <v>0</v>
      </c>
      <c r="BH993" s="239">
        <f>IF(N993="sníž. přenesená",J993,0)</f>
        <v>0</v>
      </c>
      <c r="BI993" s="239">
        <f>IF(N993="nulová",J993,0)</f>
        <v>0</v>
      </c>
      <c r="BJ993" s="18" t="s">
        <v>83</v>
      </c>
      <c r="BK993" s="239">
        <f>ROUND(I993*H993,2)</f>
        <v>0</v>
      </c>
      <c r="BL993" s="18" t="s">
        <v>188</v>
      </c>
      <c r="BM993" s="238" t="s">
        <v>2183</v>
      </c>
    </row>
    <row r="994" s="2" customFormat="1">
      <c r="A994" s="39"/>
      <c r="B994" s="40"/>
      <c r="C994" s="41"/>
      <c r="D994" s="240" t="s">
        <v>190</v>
      </c>
      <c r="E994" s="41"/>
      <c r="F994" s="241" t="s">
        <v>2182</v>
      </c>
      <c r="G994" s="41"/>
      <c r="H994" s="41"/>
      <c r="I994" s="242"/>
      <c r="J994" s="41"/>
      <c r="K994" s="41"/>
      <c r="L994" s="45"/>
      <c r="M994" s="243"/>
      <c r="N994" s="244"/>
      <c r="O994" s="92"/>
      <c r="P994" s="92"/>
      <c r="Q994" s="92"/>
      <c r="R994" s="92"/>
      <c r="S994" s="92"/>
      <c r="T994" s="93"/>
      <c r="U994" s="39"/>
      <c r="V994" s="39"/>
      <c r="W994" s="39"/>
      <c r="X994" s="39"/>
      <c r="Y994" s="39"/>
      <c r="Z994" s="39"/>
      <c r="AA994" s="39"/>
      <c r="AB994" s="39"/>
      <c r="AC994" s="39"/>
      <c r="AD994" s="39"/>
      <c r="AE994" s="39"/>
      <c r="AT994" s="18" t="s">
        <v>190</v>
      </c>
      <c r="AU994" s="18" t="s">
        <v>85</v>
      </c>
    </row>
    <row r="995" s="2" customFormat="1" ht="24.15" customHeight="1">
      <c r="A995" s="39"/>
      <c r="B995" s="40"/>
      <c r="C995" s="245" t="s">
        <v>2184</v>
      </c>
      <c r="D995" s="245" t="s">
        <v>191</v>
      </c>
      <c r="E995" s="246" t="s">
        <v>2185</v>
      </c>
      <c r="F995" s="247" t="s">
        <v>2186</v>
      </c>
      <c r="G995" s="248" t="s">
        <v>217</v>
      </c>
      <c r="H995" s="249">
        <v>8</v>
      </c>
      <c r="I995" s="250"/>
      <c r="J995" s="251">
        <f>ROUND(I995*H995,2)</f>
        <v>0</v>
      </c>
      <c r="K995" s="247" t="s">
        <v>1</v>
      </c>
      <c r="L995" s="45"/>
      <c r="M995" s="252" t="s">
        <v>1</v>
      </c>
      <c r="N995" s="253" t="s">
        <v>41</v>
      </c>
      <c r="O995" s="92"/>
      <c r="P995" s="236">
        <f>O995*H995</f>
        <v>0</v>
      </c>
      <c r="Q995" s="236">
        <v>0.00040000000000000002</v>
      </c>
      <c r="R995" s="236">
        <f>Q995*H995</f>
        <v>0.0032000000000000002</v>
      </c>
      <c r="S995" s="236">
        <v>0</v>
      </c>
      <c r="T995" s="237">
        <f>S995*H995</f>
        <v>0</v>
      </c>
      <c r="U995" s="39"/>
      <c r="V995" s="39"/>
      <c r="W995" s="39"/>
      <c r="X995" s="39"/>
      <c r="Y995" s="39"/>
      <c r="Z995" s="39"/>
      <c r="AA995" s="39"/>
      <c r="AB995" s="39"/>
      <c r="AC995" s="39"/>
      <c r="AD995" s="39"/>
      <c r="AE995" s="39"/>
      <c r="AR995" s="238" t="s">
        <v>188</v>
      </c>
      <c r="AT995" s="238" t="s">
        <v>191</v>
      </c>
      <c r="AU995" s="238" t="s">
        <v>85</v>
      </c>
      <c r="AY995" s="18" t="s">
        <v>181</v>
      </c>
      <c r="BE995" s="239">
        <f>IF(N995="základní",J995,0)</f>
        <v>0</v>
      </c>
      <c r="BF995" s="239">
        <f>IF(N995="snížená",J995,0)</f>
        <v>0</v>
      </c>
      <c r="BG995" s="239">
        <f>IF(N995="zákl. přenesená",J995,0)</f>
        <v>0</v>
      </c>
      <c r="BH995" s="239">
        <f>IF(N995="sníž. přenesená",J995,0)</f>
        <v>0</v>
      </c>
      <c r="BI995" s="239">
        <f>IF(N995="nulová",J995,0)</f>
        <v>0</v>
      </c>
      <c r="BJ995" s="18" t="s">
        <v>83</v>
      </c>
      <c r="BK995" s="239">
        <f>ROUND(I995*H995,2)</f>
        <v>0</v>
      </c>
      <c r="BL995" s="18" t="s">
        <v>188</v>
      </c>
      <c r="BM995" s="238" t="s">
        <v>2187</v>
      </c>
    </row>
    <row r="996" s="2" customFormat="1">
      <c r="A996" s="39"/>
      <c r="B996" s="40"/>
      <c r="C996" s="41"/>
      <c r="D996" s="240" t="s">
        <v>190</v>
      </c>
      <c r="E996" s="41"/>
      <c r="F996" s="241" t="s">
        <v>2186</v>
      </c>
      <c r="G996" s="41"/>
      <c r="H996" s="41"/>
      <c r="I996" s="242"/>
      <c r="J996" s="41"/>
      <c r="K996" s="41"/>
      <c r="L996" s="45"/>
      <c r="M996" s="243"/>
      <c r="N996" s="244"/>
      <c r="O996" s="92"/>
      <c r="P996" s="92"/>
      <c r="Q996" s="92"/>
      <c r="R996" s="92"/>
      <c r="S996" s="92"/>
      <c r="T996" s="93"/>
      <c r="U996" s="39"/>
      <c r="V996" s="39"/>
      <c r="W996" s="39"/>
      <c r="X996" s="39"/>
      <c r="Y996" s="39"/>
      <c r="Z996" s="39"/>
      <c r="AA996" s="39"/>
      <c r="AB996" s="39"/>
      <c r="AC996" s="39"/>
      <c r="AD996" s="39"/>
      <c r="AE996" s="39"/>
      <c r="AT996" s="18" t="s">
        <v>190</v>
      </c>
      <c r="AU996" s="18" t="s">
        <v>85</v>
      </c>
    </row>
    <row r="997" s="2" customFormat="1" ht="24.15" customHeight="1">
      <c r="A997" s="39"/>
      <c r="B997" s="40"/>
      <c r="C997" s="245" t="s">
        <v>2188</v>
      </c>
      <c r="D997" s="245" t="s">
        <v>191</v>
      </c>
      <c r="E997" s="246" t="s">
        <v>2189</v>
      </c>
      <c r="F997" s="247" t="s">
        <v>2190</v>
      </c>
      <c r="G997" s="248" t="s">
        <v>217</v>
      </c>
      <c r="H997" s="249">
        <v>22</v>
      </c>
      <c r="I997" s="250"/>
      <c r="J997" s="251">
        <f>ROUND(I997*H997,2)</f>
        <v>0</v>
      </c>
      <c r="K997" s="247" t="s">
        <v>1</v>
      </c>
      <c r="L997" s="45"/>
      <c r="M997" s="252" t="s">
        <v>1</v>
      </c>
      <c r="N997" s="253" t="s">
        <v>41</v>
      </c>
      <c r="O997" s="92"/>
      <c r="P997" s="236">
        <f>O997*H997</f>
        <v>0</v>
      </c>
      <c r="Q997" s="236">
        <v>0.00115</v>
      </c>
      <c r="R997" s="236">
        <f>Q997*H997</f>
        <v>0.0253</v>
      </c>
      <c r="S997" s="236">
        <v>0</v>
      </c>
      <c r="T997" s="237">
        <f>S997*H997</f>
        <v>0</v>
      </c>
      <c r="U997" s="39"/>
      <c r="V997" s="39"/>
      <c r="W997" s="39"/>
      <c r="X997" s="39"/>
      <c r="Y997" s="39"/>
      <c r="Z997" s="39"/>
      <c r="AA997" s="39"/>
      <c r="AB997" s="39"/>
      <c r="AC997" s="39"/>
      <c r="AD997" s="39"/>
      <c r="AE997" s="39"/>
      <c r="AR997" s="238" t="s">
        <v>188</v>
      </c>
      <c r="AT997" s="238" t="s">
        <v>191</v>
      </c>
      <c r="AU997" s="238" t="s">
        <v>85</v>
      </c>
      <c r="AY997" s="18" t="s">
        <v>181</v>
      </c>
      <c r="BE997" s="239">
        <f>IF(N997="základní",J997,0)</f>
        <v>0</v>
      </c>
      <c r="BF997" s="239">
        <f>IF(N997="snížená",J997,0)</f>
        <v>0</v>
      </c>
      <c r="BG997" s="239">
        <f>IF(N997="zákl. přenesená",J997,0)</f>
        <v>0</v>
      </c>
      <c r="BH997" s="239">
        <f>IF(N997="sníž. přenesená",J997,0)</f>
        <v>0</v>
      </c>
      <c r="BI997" s="239">
        <f>IF(N997="nulová",J997,0)</f>
        <v>0</v>
      </c>
      <c r="BJ997" s="18" t="s">
        <v>83</v>
      </c>
      <c r="BK997" s="239">
        <f>ROUND(I997*H997,2)</f>
        <v>0</v>
      </c>
      <c r="BL997" s="18" t="s">
        <v>188</v>
      </c>
      <c r="BM997" s="238" t="s">
        <v>2191</v>
      </c>
    </row>
    <row r="998" s="2" customFormat="1">
      <c r="A998" s="39"/>
      <c r="B998" s="40"/>
      <c r="C998" s="41"/>
      <c r="D998" s="240" t="s">
        <v>190</v>
      </c>
      <c r="E998" s="41"/>
      <c r="F998" s="241" t="s">
        <v>2190</v>
      </c>
      <c r="G998" s="41"/>
      <c r="H998" s="41"/>
      <c r="I998" s="242"/>
      <c r="J998" s="41"/>
      <c r="K998" s="41"/>
      <c r="L998" s="45"/>
      <c r="M998" s="243"/>
      <c r="N998" s="244"/>
      <c r="O998" s="92"/>
      <c r="P998" s="92"/>
      <c r="Q998" s="92"/>
      <c r="R998" s="92"/>
      <c r="S998" s="92"/>
      <c r="T998" s="93"/>
      <c r="U998" s="39"/>
      <c r="V998" s="39"/>
      <c r="W998" s="39"/>
      <c r="X998" s="39"/>
      <c r="Y998" s="39"/>
      <c r="Z998" s="39"/>
      <c r="AA998" s="39"/>
      <c r="AB998" s="39"/>
      <c r="AC998" s="39"/>
      <c r="AD998" s="39"/>
      <c r="AE998" s="39"/>
      <c r="AT998" s="18" t="s">
        <v>190</v>
      </c>
      <c r="AU998" s="18" t="s">
        <v>85</v>
      </c>
    </row>
    <row r="999" s="2" customFormat="1" ht="24.15" customHeight="1">
      <c r="A999" s="39"/>
      <c r="B999" s="40"/>
      <c r="C999" s="245" t="s">
        <v>2192</v>
      </c>
      <c r="D999" s="245" t="s">
        <v>191</v>
      </c>
      <c r="E999" s="246" t="s">
        <v>2193</v>
      </c>
      <c r="F999" s="247" t="s">
        <v>2194</v>
      </c>
      <c r="G999" s="248" t="s">
        <v>217</v>
      </c>
      <c r="H999" s="249">
        <v>50</v>
      </c>
      <c r="I999" s="250"/>
      <c r="J999" s="251">
        <f>ROUND(I999*H999,2)</f>
        <v>0</v>
      </c>
      <c r="K999" s="247" t="s">
        <v>1</v>
      </c>
      <c r="L999" s="45"/>
      <c r="M999" s="252" t="s">
        <v>1</v>
      </c>
      <c r="N999" s="253" t="s">
        <v>41</v>
      </c>
      <c r="O999" s="92"/>
      <c r="P999" s="236">
        <f>O999*H999</f>
        <v>0</v>
      </c>
      <c r="Q999" s="236">
        <v>0.00115</v>
      </c>
      <c r="R999" s="236">
        <f>Q999*H999</f>
        <v>0.057499999999999996</v>
      </c>
      <c r="S999" s="236">
        <v>0</v>
      </c>
      <c r="T999" s="237">
        <f>S999*H999</f>
        <v>0</v>
      </c>
      <c r="U999" s="39"/>
      <c r="V999" s="39"/>
      <c r="W999" s="39"/>
      <c r="X999" s="39"/>
      <c r="Y999" s="39"/>
      <c r="Z999" s="39"/>
      <c r="AA999" s="39"/>
      <c r="AB999" s="39"/>
      <c r="AC999" s="39"/>
      <c r="AD999" s="39"/>
      <c r="AE999" s="39"/>
      <c r="AR999" s="238" t="s">
        <v>188</v>
      </c>
      <c r="AT999" s="238" t="s">
        <v>191</v>
      </c>
      <c r="AU999" s="238" t="s">
        <v>85</v>
      </c>
      <c r="AY999" s="18" t="s">
        <v>181</v>
      </c>
      <c r="BE999" s="239">
        <f>IF(N999="základní",J999,0)</f>
        <v>0</v>
      </c>
      <c r="BF999" s="239">
        <f>IF(N999="snížená",J999,0)</f>
        <v>0</v>
      </c>
      <c r="BG999" s="239">
        <f>IF(N999="zákl. přenesená",J999,0)</f>
        <v>0</v>
      </c>
      <c r="BH999" s="239">
        <f>IF(N999="sníž. přenesená",J999,0)</f>
        <v>0</v>
      </c>
      <c r="BI999" s="239">
        <f>IF(N999="nulová",J999,0)</f>
        <v>0</v>
      </c>
      <c r="BJ999" s="18" t="s">
        <v>83</v>
      </c>
      <c r="BK999" s="239">
        <f>ROUND(I999*H999,2)</f>
        <v>0</v>
      </c>
      <c r="BL999" s="18" t="s">
        <v>188</v>
      </c>
      <c r="BM999" s="238" t="s">
        <v>2195</v>
      </c>
    </row>
    <row r="1000" s="2" customFormat="1">
      <c r="A1000" s="39"/>
      <c r="B1000" s="40"/>
      <c r="C1000" s="41"/>
      <c r="D1000" s="240" t="s">
        <v>190</v>
      </c>
      <c r="E1000" s="41"/>
      <c r="F1000" s="241" t="s">
        <v>2194</v>
      </c>
      <c r="G1000" s="41"/>
      <c r="H1000" s="41"/>
      <c r="I1000" s="242"/>
      <c r="J1000" s="41"/>
      <c r="K1000" s="41"/>
      <c r="L1000" s="45"/>
      <c r="M1000" s="243"/>
      <c r="N1000" s="244"/>
      <c r="O1000" s="92"/>
      <c r="P1000" s="92"/>
      <c r="Q1000" s="92"/>
      <c r="R1000" s="92"/>
      <c r="S1000" s="92"/>
      <c r="T1000" s="93"/>
      <c r="U1000" s="39"/>
      <c r="V1000" s="39"/>
      <c r="W1000" s="39"/>
      <c r="X1000" s="39"/>
      <c r="Y1000" s="39"/>
      <c r="Z1000" s="39"/>
      <c r="AA1000" s="39"/>
      <c r="AB1000" s="39"/>
      <c r="AC1000" s="39"/>
      <c r="AD1000" s="39"/>
      <c r="AE1000" s="39"/>
      <c r="AT1000" s="18" t="s">
        <v>190</v>
      </c>
      <c r="AU1000" s="18" t="s">
        <v>85</v>
      </c>
    </row>
    <row r="1001" s="2" customFormat="1" ht="16.5" customHeight="1">
      <c r="A1001" s="39"/>
      <c r="B1001" s="40"/>
      <c r="C1001" s="245" t="s">
        <v>2196</v>
      </c>
      <c r="D1001" s="245" t="s">
        <v>191</v>
      </c>
      <c r="E1001" s="246" t="s">
        <v>2197</v>
      </c>
      <c r="F1001" s="247" t="s">
        <v>2198</v>
      </c>
      <c r="G1001" s="248" t="s">
        <v>217</v>
      </c>
      <c r="H1001" s="249">
        <v>19</v>
      </c>
      <c r="I1001" s="250"/>
      <c r="J1001" s="251">
        <f>ROUND(I1001*H1001,2)</f>
        <v>0</v>
      </c>
      <c r="K1001" s="247" t="s">
        <v>1</v>
      </c>
      <c r="L1001" s="45"/>
      <c r="M1001" s="252" t="s">
        <v>1</v>
      </c>
      <c r="N1001" s="253" t="s">
        <v>41</v>
      </c>
      <c r="O1001" s="92"/>
      <c r="P1001" s="236">
        <f>O1001*H1001</f>
        <v>0</v>
      </c>
      <c r="Q1001" s="236">
        <v>0.00149</v>
      </c>
      <c r="R1001" s="236">
        <f>Q1001*H1001</f>
        <v>0.028310000000000002</v>
      </c>
      <c r="S1001" s="236">
        <v>0</v>
      </c>
      <c r="T1001" s="237">
        <f>S1001*H1001</f>
        <v>0</v>
      </c>
      <c r="U1001" s="39"/>
      <c r="V1001" s="39"/>
      <c r="W1001" s="39"/>
      <c r="X1001" s="39"/>
      <c r="Y1001" s="39"/>
      <c r="Z1001" s="39"/>
      <c r="AA1001" s="39"/>
      <c r="AB1001" s="39"/>
      <c r="AC1001" s="39"/>
      <c r="AD1001" s="39"/>
      <c r="AE1001" s="39"/>
      <c r="AR1001" s="238" t="s">
        <v>188</v>
      </c>
      <c r="AT1001" s="238" t="s">
        <v>191</v>
      </c>
      <c r="AU1001" s="238" t="s">
        <v>85</v>
      </c>
      <c r="AY1001" s="18" t="s">
        <v>181</v>
      </c>
      <c r="BE1001" s="239">
        <f>IF(N1001="základní",J1001,0)</f>
        <v>0</v>
      </c>
      <c r="BF1001" s="239">
        <f>IF(N1001="snížená",J1001,0)</f>
        <v>0</v>
      </c>
      <c r="BG1001" s="239">
        <f>IF(N1001="zákl. přenesená",J1001,0)</f>
        <v>0</v>
      </c>
      <c r="BH1001" s="239">
        <f>IF(N1001="sníž. přenesená",J1001,0)</f>
        <v>0</v>
      </c>
      <c r="BI1001" s="239">
        <f>IF(N1001="nulová",J1001,0)</f>
        <v>0</v>
      </c>
      <c r="BJ1001" s="18" t="s">
        <v>83</v>
      </c>
      <c r="BK1001" s="239">
        <f>ROUND(I1001*H1001,2)</f>
        <v>0</v>
      </c>
      <c r="BL1001" s="18" t="s">
        <v>188</v>
      </c>
      <c r="BM1001" s="238" t="s">
        <v>2199</v>
      </c>
    </row>
    <row r="1002" s="2" customFormat="1">
      <c r="A1002" s="39"/>
      <c r="B1002" s="40"/>
      <c r="C1002" s="41"/>
      <c r="D1002" s="240" t="s">
        <v>190</v>
      </c>
      <c r="E1002" s="41"/>
      <c r="F1002" s="241" t="s">
        <v>2198</v>
      </c>
      <c r="G1002" s="41"/>
      <c r="H1002" s="41"/>
      <c r="I1002" s="242"/>
      <c r="J1002" s="41"/>
      <c r="K1002" s="41"/>
      <c r="L1002" s="45"/>
      <c r="M1002" s="243"/>
      <c r="N1002" s="244"/>
      <c r="O1002" s="92"/>
      <c r="P1002" s="92"/>
      <c r="Q1002" s="92"/>
      <c r="R1002" s="92"/>
      <c r="S1002" s="92"/>
      <c r="T1002" s="93"/>
      <c r="U1002" s="39"/>
      <c r="V1002" s="39"/>
      <c r="W1002" s="39"/>
      <c r="X1002" s="39"/>
      <c r="Y1002" s="39"/>
      <c r="Z1002" s="39"/>
      <c r="AA1002" s="39"/>
      <c r="AB1002" s="39"/>
      <c r="AC1002" s="39"/>
      <c r="AD1002" s="39"/>
      <c r="AE1002" s="39"/>
      <c r="AT1002" s="18" t="s">
        <v>190</v>
      </c>
      <c r="AU1002" s="18" t="s">
        <v>85</v>
      </c>
    </row>
    <row r="1003" s="2" customFormat="1" ht="24.15" customHeight="1">
      <c r="A1003" s="39"/>
      <c r="B1003" s="40"/>
      <c r="C1003" s="245" t="s">
        <v>2200</v>
      </c>
      <c r="D1003" s="245" t="s">
        <v>191</v>
      </c>
      <c r="E1003" s="246" t="s">
        <v>2201</v>
      </c>
      <c r="F1003" s="247" t="s">
        <v>2202</v>
      </c>
      <c r="G1003" s="248" t="s">
        <v>217</v>
      </c>
      <c r="H1003" s="249">
        <v>19</v>
      </c>
      <c r="I1003" s="250"/>
      <c r="J1003" s="251">
        <f>ROUND(I1003*H1003,2)</f>
        <v>0</v>
      </c>
      <c r="K1003" s="247" t="s">
        <v>1</v>
      </c>
      <c r="L1003" s="45"/>
      <c r="M1003" s="252" t="s">
        <v>1</v>
      </c>
      <c r="N1003" s="253" t="s">
        <v>41</v>
      </c>
      <c r="O1003" s="92"/>
      <c r="P1003" s="236">
        <f>O1003*H1003</f>
        <v>0</v>
      </c>
      <c r="Q1003" s="236">
        <v>0.00022000000000000001</v>
      </c>
      <c r="R1003" s="236">
        <f>Q1003*H1003</f>
        <v>0.0041800000000000006</v>
      </c>
      <c r="S1003" s="236">
        <v>0</v>
      </c>
      <c r="T1003" s="237">
        <f>S1003*H1003</f>
        <v>0</v>
      </c>
      <c r="U1003" s="39"/>
      <c r="V1003" s="39"/>
      <c r="W1003" s="39"/>
      <c r="X1003" s="39"/>
      <c r="Y1003" s="39"/>
      <c r="Z1003" s="39"/>
      <c r="AA1003" s="39"/>
      <c r="AB1003" s="39"/>
      <c r="AC1003" s="39"/>
      <c r="AD1003" s="39"/>
      <c r="AE1003" s="39"/>
      <c r="AR1003" s="238" t="s">
        <v>188</v>
      </c>
      <c r="AT1003" s="238" t="s">
        <v>191</v>
      </c>
      <c r="AU1003" s="238" t="s">
        <v>85</v>
      </c>
      <c r="AY1003" s="18" t="s">
        <v>181</v>
      </c>
      <c r="BE1003" s="239">
        <f>IF(N1003="základní",J1003,0)</f>
        <v>0</v>
      </c>
      <c r="BF1003" s="239">
        <f>IF(N1003="snížená",J1003,0)</f>
        <v>0</v>
      </c>
      <c r="BG1003" s="239">
        <f>IF(N1003="zákl. přenesená",J1003,0)</f>
        <v>0</v>
      </c>
      <c r="BH1003" s="239">
        <f>IF(N1003="sníž. přenesená",J1003,0)</f>
        <v>0</v>
      </c>
      <c r="BI1003" s="239">
        <f>IF(N1003="nulová",J1003,0)</f>
        <v>0</v>
      </c>
      <c r="BJ1003" s="18" t="s">
        <v>83</v>
      </c>
      <c r="BK1003" s="239">
        <f>ROUND(I1003*H1003,2)</f>
        <v>0</v>
      </c>
      <c r="BL1003" s="18" t="s">
        <v>188</v>
      </c>
      <c r="BM1003" s="238" t="s">
        <v>2203</v>
      </c>
    </row>
    <row r="1004" s="2" customFormat="1">
      <c r="A1004" s="39"/>
      <c r="B1004" s="40"/>
      <c r="C1004" s="41"/>
      <c r="D1004" s="240" t="s">
        <v>190</v>
      </c>
      <c r="E1004" s="41"/>
      <c r="F1004" s="241" t="s">
        <v>2202</v>
      </c>
      <c r="G1004" s="41"/>
      <c r="H1004" s="41"/>
      <c r="I1004" s="242"/>
      <c r="J1004" s="41"/>
      <c r="K1004" s="41"/>
      <c r="L1004" s="45"/>
      <c r="M1004" s="243"/>
      <c r="N1004" s="244"/>
      <c r="O1004" s="92"/>
      <c r="P1004" s="92"/>
      <c r="Q1004" s="92"/>
      <c r="R1004" s="92"/>
      <c r="S1004" s="92"/>
      <c r="T1004" s="93"/>
      <c r="U1004" s="39"/>
      <c r="V1004" s="39"/>
      <c r="W1004" s="39"/>
      <c r="X1004" s="39"/>
      <c r="Y1004" s="39"/>
      <c r="Z1004" s="39"/>
      <c r="AA1004" s="39"/>
      <c r="AB1004" s="39"/>
      <c r="AC1004" s="39"/>
      <c r="AD1004" s="39"/>
      <c r="AE1004" s="39"/>
      <c r="AT1004" s="18" t="s">
        <v>190</v>
      </c>
      <c r="AU1004" s="18" t="s">
        <v>85</v>
      </c>
    </row>
    <row r="1005" s="2" customFormat="1" ht="24.15" customHeight="1">
      <c r="A1005" s="39"/>
      <c r="B1005" s="40"/>
      <c r="C1005" s="245" t="s">
        <v>2204</v>
      </c>
      <c r="D1005" s="245" t="s">
        <v>191</v>
      </c>
      <c r="E1005" s="246" t="s">
        <v>2205</v>
      </c>
      <c r="F1005" s="247" t="s">
        <v>2206</v>
      </c>
      <c r="G1005" s="248" t="s">
        <v>217</v>
      </c>
      <c r="H1005" s="249">
        <v>8</v>
      </c>
      <c r="I1005" s="250"/>
      <c r="J1005" s="251">
        <f>ROUND(I1005*H1005,2)</f>
        <v>0</v>
      </c>
      <c r="K1005" s="247" t="s">
        <v>1</v>
      </c>
      <c r="L1005" s="45"/>
      <c r="M1005" s="252" t="s">
        <v>1</v>
      </c>
      <c r="N1005" s="253" t="s">
        <v>41</v>
      </c>
      <c r="O1005" s="92"/>
      <c r="P1005" s="236">
        <f>O1005*H1005</f>
        <v>0</v>
      </c>
      <c r="Q1005" s="236">
        <v>0.00056999999999999998</v>
      </c>
      <c r="R1005" s="236">
        <f>Q1005*H1005</f>
        <v>0.0045599999999999998</v>
      </c>
      <c r="S1005" s="236">
        <v>0</v>
      </c>
      <c r="T1005" s="237">
        <f>S1005*H1005</f>
        <v>0</v>
      </c>
      <c r="U1005" s="39"/>
      <c r="V1005" s="39"/>
      <c r="W1005" s="39"/>
      <c r="X1005" s="39"/>
      <c r="Y1005" s="39"/>
      <c r="Z1005" s="39"/>
      <c r="AA1005" s="39"/>
      <c r="AB1005" s="39"/>
      <c r="AC1005" s="39"/>
      <c r="AD1005" s="39"/>
      <c r="AE1005" s="39"/>
      <c r="AR1005" s="238" t="s">
        <v>188</v>
      </c>
      <c r="AT1005" s="238" t="s">
        <v>191</v>
      </c>
      <c r="AU1005" s="238" t="s">
        <v>85</v>
      </c>
      <c r="AY1005" s="18" t="s">
        <v>181</v>
      </c>
      <c r="BE1005" s="239">
        <f>IF(N1005="základní",J1005,0)</f>
        <v>0</v>
      </c>
      <c r="BF1005" s="239">
        <f>IF(N1005="snížená",J1005,0)</f>
        <v>0</v>
      </c>
      <c r="BG1005" s="239">
        <f>IF(N1005="zákl. přenesená",J1005,0)</f>
        <v>0</v>
      </c>
      <c r="BH1005" s="239">
        <f>IF(N1005="sníž. přenesená",J1005,0)</f>
        <v>0</v>
      </c>
      <c r="BI1005" s="239">
        <f>IF(N1005="nulová",J1005,0)</f>
        <v>0</v>
      </c>
      <c r="BJ1005" s="18" t="s">
        <v>83</v>
      </c>
      <c r="BK1005" s="239">
        <f>ROUND(I1005*H1005,2)</f>
        <v>0</v>
      </c>
      <c r="BL1005" s="18" t="s">
        <v>188</v>
      </c>
      <c r="BM1005" s="238" t="s">
        <v>2207</v>
      </c>
    </row>
    <row r="1006" s="2" customFormat="1">
      <c r="A1006" s="39"/>
      <c r="B1006" s="40"/>
      <c r="C1006" s="41"/>
      <c r="D1006" s="240" t="s">
        <v>190</v>
      </c>
      <c r="E1006" s="41"/>
      <c r="F1006" s="241" t="s">
        <v>2206</v>
      </c>
      <c r="G1006" s="41"/>
      <c r="H1006" s="41"/>
      <c r="I1006" s="242"/>
      <c r="J1006" s="41"/>
      <c r="K1006" s="41"/>
      <c r="L1006" s="45"/>
      <c r="M1006" s="243"/>
      <c r="N1006" s="244"/>
      <c r="O1006" s="92"/>
      <c r="P1006" s="92"/>
      <c r="Q1006" s="92"/>
      <c r="R1006" s="92"/>
      <c r="S1006" s="92"/>
      <c r="T1006" s="93"/>
      <c r="U1006" s="39"/>
      <c r="V1006" s="39"/>
      <c r="W1006" s="39"/>
      <c r="X1006" s="39"/>
      <c r="Y1006" s="39"/>
      <c r="Z1006" s="39"/>
      <c r="AA1006" s="39"/>
      <c r="AB1006" s="39"/>
      <c r="AC1006" s="39"/>
      <c r="AD1006" s="39"/>
      <c r="AE1006" s="39"/>
      <c r="AT1006" s="18" t="s">
        <v>190</v>
      </c>
      <c r="AU1006" s="18" t="s">
        <v>85</v>
      </c>
    </row>
    <row r="1007" s="2" customFormat="1" ht="24.15" customHeight="1">
      <c r="A1007" s="39"/>
      <c r="B1007" s="40"/>
      <c r="C1007" s="245" t="s">
        <v>2208</v>
      </c>
      <c r="D1007" s="245" t="s">
        <v>191</v>
      </c>
      <c r="E1007" s="246" t="s">
        <v>2209</v>
      </c>
      <c r="F1007" s="247" t="s">
        <v>2210</v>
      </c>
      <c r="G1007" s="248" t="s">
        <v>217</v>
      </c>
      <c r="H1007" s="249">
        <v>81</v>
      </c>
      <c r="I1007" s="250"/>
      <c r="J1007" s="251">
        <f>ROUND(I1007*H1007,2)</f>
        <v>0</v>
      </c>
      <c r="K1007" s="247" t="s">
        <v>1</v>
      </c>
      <c r="L1007" s="45"/>
      <c r="M1007" s="252" t="s">
        <v>1</v>
      </c>
      <c r="N1007" s="253" t="s">
        <v>41</v>
      </c>
      <c r="O1007" s="92"/>
      <c r="P1007" s="236">
        <f>O1007*H1007</f>
        <v>0</v>
      </c>
      <c r="Q1007" s="236">
        <v>0.00072999999999999996</v>
      </c>
      <c r="R1007" s="236">
        <f>Q1007*H1007</f>
        <v>0.059129999999999995</v>
      </c>
      <c r="S1007" s="236">
        <v>0</v>
      </c>
      <c r="T1007" s="237">
        <f>S1007*H1007</f>
        <v>0</v>
      </c>
      <c r="U1007" s="39"/>
      <c r="V1007" s="39"/>
      <c r="W1007" s="39"/>
      <c r="X1007" s="39"/>
      <c r="Y1007" s="39"/>
      <c r="Z1007" s="39"/>
      <c r="AA1007" s="39"/>
      <c r="AB1007" s="39"/>
      <c r="AC1007" s="39"/>
      <c r="AD1007" s="39"/>
      <c r="AE1007" s="39"/>
      <c r="AR1007" s="238" t="s">
        <v>188</v>
      </c>
      <c r="AT1007" s="238" t="s">
        <v>191</v>
      </c>
      <c r="AU1007" s="238" t="s">
        <v>85</v>
      </c>
      <c r="AY1007" s="18" t="s">
        <v>181</v>
      </c>
      <c r="BE1007" s="239">
        <f>IF(N1007="základní",J1007,0)</f>
        <v>0</v>
      </c>
      <c r="BF1007" s="239">
        <f>IF(N1007="snížená",J1007,0)</f>
        <v>0</v>
      </c>
      <c r="BG1007" s="239">
        <f>IF(N1007="zákl. přenesená",J1007,0)</f>
        <v>0</v>
      </c>
      <c r="BH1007" s="239">
        <f>IF(N1007="sníž. přenesená",J1007,0)</f>
        <v>0</v>
      </c>
      <c r="BI1007" s="239">
        <f>IF(N1007="nulová",J1007,0)</f>
        <v>0</v>
      </c>
      <c r="BJ1007" s="18" t="s">
        <v>83</v>
      </c>
      <c r="BK1007" s="239">
        <f>ROUND(I1007*H1007,2)</f>
        <v>0</v>
      </c>
      <c r="BL1007" s="18" t="s">
        <v>188</v>
      </c>
      <c r="BM1007" s="238" t="s">
        <v>2211</v>
      </c>
    </row>
    <row r="1008" s="2" customFormat="1">
      <c r="A1008" s="39"/>
      <c r="B1008" s="40"/>
      <c r="C1008" s="41"/>
      <c r="D1008" s="240" t="s">
        <v>190</v>
      </c>
      <c r="E1008" s="41"/>
      <c r="F1008" s="241" t="s">
        <v>2210</v>
      </c>
      <c r="G1008" s="41"/>
      <c r="H1008" s="41"/>
      <c r="I1008" s="242"/>
      <c r="J1008" s="41"/>
      <c r="K1008" s="41"/>
      <c r="L1008" s="45"/>
      <c r="M1008" s="243"/>
      <c r="N1008" s="244"/>
      <c r="O1008" s="92"/>
      <c r="P1008" s="92"/>
      <c r="Q1008" s="92"/>
      <c r="R1008" s="92"/>
      <c r="S1008" s="92"/>
      <c r="T1008" s="93"/>
      <c r="U1008" s="39"/>
      <c r="V1008" s="39"/>
      <c r="W1008" s="39"/>
      <c r="X1008" s="39"/>
      <c r="Y1008" s="39"/>
      <c r="Z1008" s="39"/>
      <c r="AA1008" s="39"/>
      <c r="AB1008" s="39"/>
      <c r="AC1008" s="39"/>
      <c r="AD1008" s="39"/>
      <c r="AE1008" s="39"/>
      <c r="AT1008" s="18" t="s">
        <v>190</v>
      </c>
      <c r="AU1008" s="18" t="s">
        <v>85</v>
      </c>
    </row>
    <row r="1009" s="2" customFormat="1" ht="24.15" customHeight="1">
      <c r="A1009" s="39"/>
      <c r="B1009" s="40"/>
      <c r="C1009" s="245" t="s">
        <v>2212</v>
      </c>
      <c r="D1009" s="245" t="s">
        <v>191</v>
      </c>
      <c r="E1009" s="246" t="s">
        <v>2213</v>
      </c>
      <c r="F1009" s="247" t="s">
        <v>2214</v>
      </c>
      <c r="G1009" s="248" t="s">
        <v>185</v>
      </c>
      <c r="H1009" s="249">
        <v>110</v>
      </c>
      <c r="I1009" s="250"/>
      <c r="J1009" s="251">
        <f>ROUND(I1009*H1009,2)</f>
        <v>0</v>
      </c>
      <c r="K1009" s="247" t="s">
        <v>1</v>
      </c>
      <c r="L1009" s="45"/>
      <c r="M1009" s="252" t="s">
        <v>1</v>
      </c>
      <c r="N1009" s="253" t="s">
        <v>41</v>
      </c>
      <c r="O1009" s="92"/>
      <c r="P1009" s="236">
        <f>O1009*H1009</f>
        <v>0</v>
      </c>
      <c r="Q1009" s="236">
        <v>8.0000000000000007E-05</v>
      </c>
      <c r="R1009" s="236">
        <f>Q1009*H1009</f>
        <v>0.0088000000000000005</v>
      </c>
      <c r="S1009" s="236">
        <v>0</v>
      </c>
      <c r="T1009" s="237">
        <f>S1009*H1009</f>
        <v>0</v>
      </c>
      <c r="U1009" s="39"/>
      <c r="V1009" s="39"/>
      <c r="W1009" s="39"/>
      <c r="X1009" s="39"/>
      <c r="Y1009" s="39"/>
      <c r="Z1009" s="39"/>
      <c r="AA1009" s="39"/>
      <c r="AB1009" s="39"/>
      <c r="AC1009" s="39"/>
      <c r="AD1009" s="39"/>
      <c r="AE1009" s="39"/>
      <c r="AR1009" s="238" t="s">
        <v>188</v>
      </c>
      <c r="AT1009" s="238" t="s">
        <v>191</v>
      </c>
      <c r="AU1009" s="238" t="s">
        <v>85</v>
      </c>
      <c r="AY1009" s="18" t="s">
        <v>181</v>
      </c>
      <c r="BE1009" s="239">
        <f>IF(N1009="základní",J1009,0)</f>
        <v>0</v>
      </c>
      <c r="BF1009" s="239">
        <f>IF(N1009="snížená",J1009,0)</f>
        <v>0</v>
      </c>
      <c r="BG1009" s="239">
        <f>IF(N1009="zákl. přenesená",J1009,0)</f>
        <v>0</v>
      </c>
      <c r="BH1009" s="239">
        <f>IF(N1009="sníž. přenesená",J1009,0)</f>
        <v>0</v>
      </c>
      <c r="BI1009" s="239">
        <f>IF(N1009="nulová",J1009,0)</f>
        <v>0</v>
      </c>
      <c r="BJ1009" s="18" t="s">
        <v>83</v>
      </c>
      <c r="BK1009" s="239">
        <f>ROUND(I1009*H1009,2)</f>
        <v>0</v>
      </c>
      <c r="BL1009" s="18" t="s">
        <v>188</v>
      </c>
      <c r="BM1009" s="238" t="s">
        <v>2215</v>
      </c>
    </row>
    <row r="1010" s="2" customFormat="1">
      <c r="A1010" s="39"/>
      <c r="B1010" s="40"/>
      <c r="C1010" s="41"/>
      <c r="D1010" s="240" t="s">
        <v>190</v>
      </c>
      <c r="E1010" s="41"/>
      <c r="F1010" s="241" t="s">
        <v>2214</v>
      </c>
      <c r="G1010" s="41"/>
      <c r="H1010" s="41"/>
      <c r="I1010" s="242"/>
      <c r="J1010" s="41"/>
      <c r="K1010" s="41"/>
      <c r="L1010" s="45"/>
      <c r="M1010" s="243"/>
      <c r="N1010" s="244"/>
      <c r="O1010" s="92"/>
      <c r="P1010" s="92"/>
      <c r="Q1010" s="92"/>
      <c r="R1010" s="92"/>
      <c r="S1010" s="92"/>
      <c r="T1010" s="93"/>
      <c r="U1010" s="39"/>
      <c r="V1010" s="39"/>
      <c r="W1010" s="39"/>
      <c r="X1010" s="39"/>
      <c r="Y1010" s="39"/>
      <c r="Z1010" s="39"/>
      <c r="AA1010" s="39"/>
      <c r="AB1010" s="39"/>
      <c r="AC1010" s="39"/>
      <c r="AD1010" s="39"/>
      <c r="AE1010" s="39"/>
      <c r="AT1010" s="18" t="s">
        <v>190</v>
      </c>
      <c r="AU1010" s="18" t="s">
        <v>85</v>
      </c>
    </row>
    <row r="1011" s="2" customFormat="1" ht="24.15" customHeight="1">
      <c r="A1011" s="39"/>
      <c r="B1011" s="40"/>
      <c r="C1011" s="245" t="s">
        <v>2216</v>
      </c>
      <c r="D1011" s="245" t="s">
        <v>191</v>
      </c>
      <c r="E1011" s="246" t="s">
        <v>2217</v>
      </c>
      <c r="F1011" s="247" t="s">
        <v>2218</v>
      </c>
      <c r="G1011" s="248" t="s">
        <v>217</v>
      </c>
      <c r="H1011" s="249">
        <v>9.1999999999999993</v>
      </c>
      <c r="I1011" s="250"/>
      <c r="J1011" s="251">
        <f>ROUND(I1011*H1011,2)</f>
        <v>0</v>
      </c>
      <c r="K1011" s="247" t="s">
        <v>1</v>
      </c>
      <c r="L1011" s="45"/>
      <c r="M1011" s="252" t="s">
        <v>1</v>
      </c>
      <c r="N1011" s="253" t="s">
        <v>41</v>
      </c>
      <c r="O1011" s="92"/>
      <c r="P1011" s="236">
        <f>O1011*H1011</f>
        <v>0</v>
      </c>
      <c r="Q1011" s="236">
        <v>0.00114</v>
      </c>
      <c r="R1011" s="236">
        <f>Q1011*H1011</f>
        <v>0.010487999999999999</v>
      </c>
      <c r="S1011" s="236">
        <v>0</v>
      </c>
      <c r="T1011" s="237">
        <f>S1011*H1011</f>
        <v>0</v>
      </c>
      <c r="U1011" s="39"/>
      <c r="V1011" s="39"/>
      <c r="W1011" s="39"/>
      <c r="X1011" s="39"/>
      <c r="Y1011" s="39"/>
      <c r="Z1011" s="39"/>
      <c r="AA1011" s="39"/>
      <c r="AB1011" s="39"/>
      <c r="AC1011" s="39"/>
      <c r="AD1011" s="39"/>
      <c r="AE1011" s="39"/>
      <c r="AR1011" s="238" t="s">
        <v>188</v>
      </c>
      <c r="AT1011" s="238" t="s">
        <v>191</v>
      </c>
      <c r="AU1011" s="238" t="s">
        <v>85</v>
      </c>
      <c r="AY1011" s="18" t="s">
        <v>181</v>
      </c>
      <c r="BE1011" s="239">
        <f>IF(N1011="základní",J1011,0)</f>
        <v>0</v>
      </c>
      <c r="BF1011" s="239">
        <f>IF(N1011="snížená",J1011,0)</f>
        <v>0</v>
      </c>
      <c r="BG1011" s="239">
        <f>IF(N1011="zákl. přenesená",J1011,0)</f>
        <v>0</v>
      </c>
      <c r="BH1011" s="239">
        <f>IF(N1011="sníž. přenesená",J1011,0)</f>
        <v>0</v>
      </c>
      <c r="BI1011" s="239">
        <f>IF(N1011="nulová",J1011,0)</f>
        <v>0</v>
      </c>
      <c r="BJ1011" s="18" t="s">
        <v>83</v>
      </c>
      <c r="BK1011" s="239">
        <f>ROUND(I1011*H1011,2)</f>
        <v>0</v>
      </c>
      <c r="BL1011" s="18" t="s">
        <v>188</v>
      </c>
      <c r="BM1011" s="238" t="s">
        <v>2219</v>
      </c>
    </row>
    <row r="1012" s="2" customFormat="1">
      <c r="A1012" s="39"/>
      <c r="B1012" s="40"/>
      <c r="C1012" s="41"/>
      <c r="D1012" s="240" t="s">
        <v>190</v>
      </c>
      <c r="E1012" s="41"/>
      <c r="F1012" s="241" t="s">
        <v>2218</v>
      </c>
      <c r="G1012" s="41"/>
      <c r="H1012" s="41"/>
      <c r="I1012" s="242"/>
      <c r="J1012" s="41"/>
      <c r="K1012" s="41"/>
      <c r="L1012" s="45"/>
      <c r="M1012" s="243"/>
      <c r="N1012" s="244"/>
      <c r="O1012" s="92"/>
      <c r="P1012" s="92"/>
      <c r="Q1012" s="92"/>
      <c r="R1012" s="92"/>
      <c r="S1012" s="92"/>
      <c r="T1012" s="93"/>
      <c r="U1012" s="39"/>
      <c r="V1012" s="39"/>
      <c r="W1012" s="39"/>
      <c r="X1012" s="39"/>
      <c r="Y1012" s="39"/>
      <c r="Z1012" s="39"/>
      <c r="AA1012" s="39"/>
      <c r="AB1012" s="39"/>
      <c r="AC1012" s="39"/>
      <c r="AD1012" s="39"/>
      <c r="AE1012" s="39"/>
      <c r="AT1012" s="18" t="s">
        <v>190</v>
      </c>
      <c r="AU1012" s="18" t="s">
        <v>85</v>
      </c>
    </row>
    <row r="1013" s="13" customFormat="1">
      <c r="A1013" s="13"/>
      <c r="B1013" s="262"/>
      <c r="C1013" s="263"/>
      <c r="D1013" s="240" t="s">
        <v>1205</v>
      </c>
      <c r="E1013" s="264" t="s">
        <v>1</v>
      </c>
      <c r="F1013" s="265" t="s">
        <v>2220</v>
      </c>
      <c r="G1013" s="263"/>
      <c r="H1013" s="266">
        <v>9.1999999999999993</v>
      </c>
      <c r="I1013" s="267"/>
      <c r="J1013" s="263"/>
      <c r="K1013" s="263"/>
      <c r="L1013" s="268"/>
      <c r="M1013" s="269"/>
      <c r="N1013" s="270"/>
      <c r="O1013" s="270"/>
      <c r="P1013" s="270"/>
      <c r="Q1013" s="270"/>
      <c r="R1013" s="270"/>
      <c r="S1013" s="270"/>
      <c r="T1013" s="271"/>
      <c r="U1013" s="13"/>
      <c r="V1013" s="13"/>
      <c r="W1013" s="13"/>
      <c r="X1013" s="13"/>
      <c r="Y1013" s="13"/>
      <c r="Z1013" s="13"/>
      <c r="AA1013" s="13"/>
      <c r="AB1013" s="13"/>
      <c r="AC1013" s="13"/>
      <c r="AD1013" s="13"/>
      <c r="AE1013" s="13"/>
      <c r="AT1013" s="272" t="s">
        <v>1205</v>
      </c>
      <c r="AU1013" s="272" t="s">
        <v>85</v>
      </c>
      <c r="AV1013" s="13" t="s">
        <v>85</v>
      </c>
      <c r="AW1013" s="13" t="s">
        <v>33</v>
      </c>
      <c r="AX1013" s="13" t="s">
        <v>83</v>
      </c>
      <c r="AY1013" s="272" t="s">
        <v>181</v>
      </c>
    </row>
    <row r="1014" s="2" customFormat="1" ht="24.15" customHeight="1">
      <c r="A1014" s="39"/>
      <c r="B1014" s="40"/>
      <c r="C1014" s="245" t="s">
        <v>2221</v>
      </c>
      <c r="D1014" s="245" t="s">
        <v>191</v>
      </c>
      <c r="E1014" s="246" t="s">
        <v>2222</v>
      </c>
      <c r="F1014" s="247" t="s">
        <v>2223</v>
      </c>
      <c r="G1014" s="248" t="s">
        <v>217</v>
      </c>
      <c r="H1014" s="249">
        <v>9.1999999999999993</v>
      </c>
      <c r="I1014" s="250"/>
      <c r="J1014" s="251">
        <f>ROUND(I1014*H1014,2)</f>
        <v>0</v>
      </c>
      <c r="K1014" s="247" t="s">
        <v>1</v>
      </c>
      <c r="L1014" s="45"/>
      <c r="M1014" s="252" t="s">
        <v>1</v>
      </c>
      <c r="N1014" s="253" t="s">
        <v>41</v>
      </c>
      <c r="O1014" s="92"/>
      <c r="P1014" s="236">
        <f>O1014*H1014</f>
        <v>0</v>
      </c>
      <c r="Q1014" s="236">
        <v>-3.0000000000000001E-05</v>
      </c>
      <c r="R1014" s="236">
        <f>Q1014*H1014</f>
        <v>-0.00027599999999999999</v>
      </c>
      <c r="S1014" s="236">
        <v>0</v>
      </c>
      <c r="T1014" s="237">
        <f>S1014*H1014</f>
        <v>0</v>
      </c>
      <c r="U1014" s="39"/>
      <c r="V1014" s="39"/>
      <c r="W1014" s="39"/>
      <c r="X1014" s="39"/>
      <c r="Y1014" s="39"/>
      <c r="Z1014" s="39"/>
      <c r="AA1014" s="39"/>
      <c r="AB1014" s="39"/>
      <c r="AC1014" s="39"/>
      <c r="AD1014" s="39"/>
      <c r="AE1014" s="39"/>
      <c r="AR1014" s="238" t="s">
        <v>188</v>
      </c>
      <c r="AT1014" s="238" t="s">
        <v>191</v>
      </c>
      <c r="AU1014" s="238" t="s">
        <v>85</v>
      </c>
      <c r="AY1014" s="18" t="s">
        <v>181</v>
      </c>
      <c r="BE1014" s="239">
        <f>IF(N1014="základní",J1014,0)</f>
        <v>0</v>
      </c>
      <c r="BF1014" s="239">
        <f>IF(N1014="snížená",J1014,0)</f>
        <v>0</v>
      </c>
      <c r="BG1014" s="239">
        <f>IF(N1014="zákl. přenesená",J1014,0)</f>
        <v>0</v>
      </c>
      <c r="BH1014" s="239">
        <f>IF(N1014="sníž. přenesená",J1014,0)</f>
        <v>0</v>
      </c>
      <c r="BI1014" s="239">
        <f>IF(N1014="nulová",J1014,0)</f>
        <v>0</v>
      </c>
      <c r="BJ1014" s="18" t="s">
        <v>83</v>
      </c>
      <c r="BK1014" s="239">
        <f>ROUND(I1014*H1014,2)</f>
        <v>0</v>
      </c>
      <c r="BL1014" s="18" t="s">
        <v>188</v>
      </c>
      <c r="BM1014" s="238" t="s">
        <v>2224</v>
      </c>
    </row>
    <row r="1015" s="2" customFormat="1">
      <c r="A1015" s="39"/>
      <c r="B1015" s="40"/>
      <c r="C1015" s="41"/>
      <c r="D1015" s="240" t="s">
        <v>190</v>
      </c>
      <c r="E1015" s="41"/>
      <c r="F1015" s="241" t="s">
        <v>2223</v>
      </c>
      <c r="G1015" s="41"/>
      <c r="H1015" s="41"/>
      <c r="I1015" s="242"/>
      <c r="J1015" s="41"/>
      <c r="K1015" s="41"/>
      <c r="L1015" s="45"/>
      <c r="M1015" s="243"/>
      <c r="N1015" s="244"/>
      <c r="O1015" s="92"/>
      <c r="P1015" s="92"/>
      <c r="Q1015" s="92"/>
      <c r="R1015" s="92"/>
      <c r="S1015" s="92"/>
      <c r="T1015" s="93"/>
      <c r="U1015" s="39"/>
      <c r="V1015" s="39"/>
      <c r="W1015" s="39"/>
      <c r="X1015" s="39"/>
      <c r="Y1015" s="39"/>
      <c r="Z1015" s="39"/>
      <c r="AA1015" s="39"/>
      <c r="AB1015" s="39"/>
      <c r="AC1015" s="39"/>
      <c r="AD1015" s="39"/>
      <c r="AE1015" s="39"/>
      <c r="AT1015" s="18" t="s">
        <v>190</v>
      </c>
      <c r="AU1015" s="18" t="s">
        <v>85</v>
      </c>
    </row>
    <row r="1016" s="13" customFormat="1">
      <c r="A1016" s="13"/>
      <c r="B1016" s="262"/>
      <c r="C1016" s="263"/>
      <c r="D1016" s="240" t="s">
        <v>1205</v>
      </c>
      <c r="E1016" s="264" t="s">
        <v>1</v>
      </c>
      <c r="F1016" s="265" t="s">
        <v>2220</v>
      </c>
      <c r="G1016" s="263"/>
      <c r="H1016" s="266">
        <v>9.1999999999999993</v>
      </c>
      <c r="I1016" s="267"/>
      <c r="J1016" s="263"/>
      <c r="K1016" s="263"/>
      <c r="L1016" s="268"/>
      <c r="M1016" s="269"/>
      <c r="N1016" s="270"/>
      <c r="O1016" s="270"/>
      <c r="P1016" s="270"/>
      <c r="Q1016" s="270"/>
      <c r="R1016" s="270"/>
      <c r="S1016" s="270"/>
      <c r="T1016" s="271"/>
      <c r="U1016" s="13"/>
      <c r="V1016" s="13"/>
      <c r="W1016" s="13"/>
      <c r="X1016" s="13"/>
      <c r="Y1016" s="13"/>
      <c r="Z1016" s="13"/>
      <c r="AA1016" s="13"/>
      <c r="AB1016" s="13"/>
      <c r="AC1016" s="13"/>
      <c r="AD1016" s="13"/>
      <c r="AE1016" s="13"/>
      <c r="AT1016" s="272" t="s">
        <v>1205</v>
      </c>
      <c r="AU1016" s="272" t="s">
        <v>85</v>
      </c>
      <c r="AV1016" s="13" t="s">
        <v>85</v>
      </c>
      <c r="AW1016" s="13" t="s">
        <v>33</v>
      </c>
      <c r="AX1016" s="13" t="s">
        <v>83</v>
      </c>
      <c r="AY1016" s="272" t="s">
        <v>181</v>
      </c>
    </row>
    <row r="1017" s="2" customFormat="1" ht="24.15" customHeight="1">
      <c r="A1017" s="39"/>
      <c r="B1017" s="40"/>
      <c r="C1017" s="245" t="s">
        <v>2225</v>
      </c>
      <c r="D1017" s="245" t="s">
        <v>191</v>
      </c>
      <c r="E1017" s="246" t="s">
        <v>2226</v>
      </c>
      <c r="F1017" s="247" t="s">
        <v>2227</v>
      </c>
      <c r="G1017" s="248" t="s">
        <v>734</v>
      </c>
      <c r="H1017" s="249">
        <v>71.599999999999994</v>
      </c>
      <c r="I1017" s="250"/>
      <c r="J1017" s="251">
        <f>ROUND(I1017*H1017,2)</f>
        <v>0</v>
      </c>
      <c r="K1017" s="247" t="s">
        <v>1</v>
      </c>
      <c r="L1017" s="45"/>
      <c r="M1017" s="252" t="s">
        <v>1</v>
      </c>
      <c r="N1017" s="253" t="s">
        <v>41</v>
      </c>
      <c r="O1017" s="92"/>
      <c r="P1017" s="236">
        <f>O1017*H1017</f>
        <v>0</v>
      </c>
      <c r="Q1017" s="236">
        <v>0.0022899999999999999</v>
      </c>
      <c r="R1017" s="236">
        <f>Q1017*H1017</f>
        <v>0.16396399999999997</v>
      </c>
      <c r="S1017" s="236">
        <v>0</v>
      </c>
      <c r="T1017" s="237">
        <f>S1017*H1017</f>
        <v>0</v>
      </c>
      <c r="U1017" s="39"/>
      <c r="V1017" s="39"/>
      <c r="W1017" s="39"/>
      <c r="X1017" s="39"/>
      <c r="Y1017" s="39"/>
      <c r="Z1017" s="39"/>
      <c r="AA1017" s="39"/>
      <c r="AB1017" s="39"/>
      <c r="AC1017" s="39"/>
      <c r="AD1017" s="39"/>
      <c r="AE1017" s="39"/>
      <c r="AR1017" s="238" t="s">
        <v>188</v>
      </c>
      <c r="AT1017" s="238" t="s">
        <v>191</v>
      </c>
      <c r="AU1017" s="238" t="s">
        <v>85</v>
      </c>
      <c r="AY1017" s="18" t="s">
        <v>181</v>
      </c>
      <c r="BE1017" s="239">
        <f>IF(N1017="základní",J1017,0)</f>
        <v>0</v>
      </c>
      <c r="BF1017" s="239">
        <f>IF(N1017="snížená",J1017,0)</f>
        <v>0</v>
      </c>
      <c r="BG1017" s="239">
        <f>IF(N1017="zákl. přenesená",J1017,0)</f>
        <v>0</v>
      </c>
      <c r="BH1017" s="239">
        <f>IF(N1017="sníž. přenesená",J1017,0)</f>
        <v>0</v>
      </c>
      <c r="BI1017" s="239">
        <f>IF(N1017="nulová",J1017,0)</f>
        <v>0</v>
      </c>
      <c r="BJ1017" s="18" t="s">
        <v>83</v>
      </c>
      <c r="BK1017" s="239">
        <f>ROUND(I1017*H1017,2)</f>
        <v>0</v>
      </c>
      <c r="BL1017" s="18" t="s">
        <v>188</v>
      </c>
      <c r="BM1017" s="238" t="s">
        <v>2228</v>
      </c>
    </row>
    <row r="1018" s="2" customFormat="1">
      <c r="A1018" s="39"/>
      <c r="B1018" s="40"/>
      <c r="C1018" s="41"/>
      <c r="D1018" s="240" t="s">
        <v>190</v>
      </c>
      <c r="E1018" s="41"/>
      <c r="F1018" s="241" t="s">
        <v>2227</v>
      </c>
      <c r="G1018" s="41"/>
      <c r="H1018" s="41"/>
      <c r="I1018" s="242"/>
      <c r="J1018" s="41"/>
      <c r="K1018" s="41"/>
      <c r="L1018" s="45"/>
      <c r="M1018" s="243"/>
      <c r="N1018" s="244"/>
      <c r="O1018" s="92"/>
      <c r="P1018" s="92"/>
      <c r="Q1018" s="92"/>
      <c r="R1018" s="92"/>
      <c r="S1018" s="92"/>
      <c r="T1018" s="93"/>
      <c r="U1018" s="39"/>
      <c r="V1018" s="39"/>
      <c r="W1018" s="39"/>
      <c r="X1018" s="39"/>
      <c r="Y1018" s="39"/>
      <c r="Z1018" s="39"/>
      <c r="AA1018" s="39"/>
      <c r="AB1018" s="39"/>
      <c r="AC1018" s="39"/>
      <c r="AD1018" s="39"/>
      <c r="AE1018" s="39"/>
      <c r="AT1018" s="18" t="s">
        <v>190</v>
      </c>
      <c r="AU1018" s="18" t="s">
        <v>85</v>
      </c>
    </row>
    <row r="1019" s="13" customFormat="1">
      <c r="A1019" s="13"/>
      <c r="B1019" s="262"/>
      <c r="C1019" s="263"/>
      <c r="D1019" s="240" t="s">
        <v>1205</v>
      </c>
      <c r="E1019" s="264" t="s">
        <v>1</v>
      </c>
      <c r="F1019" s="265" t="s">
        <v>2229</v>
      </c>
      <c r="G1019" s="263"/>
      <c r="H1019" s="266">
        <v>46.799999999999997</v>
      </c>
      <c r="I1019" s="267"/>
      <c r="J1019" s="263"/>
      <c r="K1019" s="263"/>
      <c r="L1019" s="268"/>
      <c r="M1019" s="269"/>
      <c r="N1019" s="270"/>
      <c r="O1019" s="270"/>
      <c r="P1019" s="270"/>
      <c r="Q1019" s="270"/>
      <c r="R1019" s="270"/>
      <c r="S1019" s="270"/>
      <c r="T1019" s="271"/>
      <c r="U1019" s="13"/>
      <c r="V1019" s="13"/>
      <c r="W1019" s="13"/>
      <c r="X1019" s="13"/>
      <c r="Y1019" s="13"/>
      <c r="Z1019" s="13"/>
      <c r="AA1019" s="13"/>
      <c r="AB1019" s="13"/>
      <c r="AC1019" s="13"/>
      <c r="AD1019" s="13"/>
      <c r="AE1019" s="13"/>
      <c r="AT1019" s="272" t="s">
        <v>1205</v>
      </c>
      <c r="AU1019" s="272" t="s">
        <v>85</v>
      </c>
      <c r="AV1019" s="13" t="s">
        <v>85</v>
      </c>
      <c r="AW1019" s="13" t="s">
        <v>33</v>
      </c>
      <c r="AX1019" s="13" t="s">
        <v>76</v>
      </c>
      <c r="AY1019" s="272" t="s">
        <v>181</v>
      </c>
    </row>
    <row r="1020" s="13" customFormat="1">
      <c r="A1020" s="13"/>
      <c r="B1020" s="262"/>
      <c r="C1020" s="263"/>
      <c r="D1020" s="240" t="s">
        <v>1205</v>
      </c>
      <c r="E1020" s="264" t="s">
        <v>1</v>
      </c>
      <c r="F1020" s="265" t="s">
        <v>2230</v>
      </c>
      <c r="G1020" s="263"/>
      <c r="H1020" s="266">
        <v>16</v>
      </c>
      <c r="I1020" s="267"/>
      <c r="J1020" s="263"/>
      <c r="K1020" s="263"/>
      <c r="L1020" s="268"/>
      <c r="M1020" s="269"/>
      <c r="N1020" s="270"/>
      <c r="O1020" s="270"/>
      <c r="P1020" s="270"/>
      <c r="Q1020" s="270"/>
      <c r="R1020" s="270"/>
      <c r="S1020" s="270"/>
      <c r="T1020" s="271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T1020" s="272" t="s">
        <v>1205</v>
      </c>
      <c r="AU1020" s="272" t="s">
        <v>85</v>
      </c>
      <c r="AV1020" s="13" t="s">
        <v>85</v>
      </c>
      <c r="AW1020" s="13" t="s">
        <v>33</v>
      </c>
      <c r="AX1020" s="13" t="s">
        <v>76</v>
      </c>
      <c r="AY1020" s="272" t="s">
        <v>181</v>
      </c>
    </row>
    <row r="1021" s="13" customFormat="1">
      <c r="A1021" s="13"/>
      <c r="B1021" s="262"/>
      <c r="C1021" s="263"/>
      <c r="D1021" s="240" t="s">
        <v>1205</v>
      </c>
      <c r="E1021" s="264" t="s">
        <v>1</v>
      </c>
      <c r="F1021" s="265" t="s">
        <v>2231</v>
      </c>
      <c r="G1021" s="263"/>
      <c r="H1021" s="266">
        <v>8.8000000000000007</v>
      </c>
      <c r="I1021" s="267"/>
      <c r="J1021" s="263"/>
      <c r="K1021" s="263"/>
      <c r="L1021" s="268"/>
      <c r="M1021" s="269"/>
      <c r="N1021" s="270"/>
      <c r="O1021" s="270"/>
      <c r="P1021" s="270"/>
      <c r="Q1021" s="270"/>
      <c r="R1021" s="270"/>
      <c r="S1021" s="270"/>
      <c r="T1021" s="271"/>
      <c r="U1021" s="13"/>
      <c r="V1021" s="13"/>
      <c r="W1021" s="13"/>
      <c r="X1021" s="13"/>
      <c r="Y1021" s="13"/>
      <c r="Z1021" s="13"/>
      <c r="AA1021" s="13"/>
      <c r="AB1021" s="13"/>
      <c r="AC1021" s="13"/>
      <c r="AD1021" s="13"/>
      <c r="AE1021" s="13"/>
      <c r="AT1021" s="272" t="s">
        <v>1205</v>
      </c>
      <c r="AU1021" s="272" t="s">
        <v>85</v>
      </c>
      <c r="AV1021" s="13" t="s">
        <v>85</v>
      </c>
      <c r="AW1021" s="13" t="s">
        <v>33</v>
      </c>
      <c r="AX1021" s="13" t="s">
        <v>76</v>
      </c>
      <c r="AY1021" s="272" t="s">
        <v>181</v>
      </c>
    </row>
    <row r="1022" s="15" customFormat="1">
      <c r="A1022" s="15"/>
      <c r="B1022" s="283"/>
      <c r="C1022" s="284"/>
      <c r="D1022" s="240" t="s">
        <v>1205</v>
      </c>
      <c r="E1022" s="285" t="s">
        <v>1</v>
      </c>
      <c r="F1022" s="286" t="s">
        <v>1219</v>
      </c>
      <c r="G1022" s="284"/>
      <c r="H1022" s="287">
        <v>71.599999999999994</v>
      </c>
      <c r="I1022" s="288"/>
      <c r="J1022" s="284"/>
      <c r="K1022" s="284"/>
      <c r="L1022" s="289"/>
      <c r="M1022" s="290"/>
      <c r="N1022" s="291"/>
      <c r="O1022" s="291"/>
      <c r="P1022" s="291"/>
      <c r="Q1022" s="291"/>
      <c r="R1022" s="291"/>
      <c r="S1022" s="291"/>
      <c r="T1022" s="292"/>
      <c r="U1022" s="15"/>
      <c r="V1022" s="15"/>
      <c r="W1022" s="15"/>
      <c r="X1022" s="15"/>
      <c r="Y1022" s="15"/>
      <c r="Z1022" s="15"/>
      <c r="AA1022" s="15"/>
      <c r="AB1022" s="15"/>
      <c r="AC1022" s="15"/>
      <c r="AD1022" s="15"/>
      <c r="AE1022" s="15"/>
      <c r="AT1022" s="293" t="s">
        <v>1205</v>
      </c>
      <c r="AU1022" s="293" t="s">
        <v>85</v>
      </c>
      <c r="AV1022" s="15" t="s">
        <v>200</v>
      </c>
      <c r="AW1022" s="15" t="s">
        <v>33</v>
      </c>
      <c r="AX1022" s="15" t="s">
        <v>83</v>
      </c>
      <c r="AY1022" s="293" t="s">
        <v>181</v>
      </c>
    </row>
    <row r="1023" s="2" customFormat="1" ht="33" customHeight="1">
      <c r="A1023" s="39"/>
      <c r="B1023" s="40"/>
      <c r="C1023" s="245" t="s">
        <v>2232</v>
      </c>
      <c r="D1023" s="245" t="s">
        <v>191</v>
      </c>
      <c r="E1023" s="246" t="s">
        <v>2233</v>
      </c>
      <c r="F1023" s="247" t="s">
        <v>2234</v>
      </c>
      <c r="G1023" s="248" t="s">
        <v>185</v>
      </c>
      <c r="H1023" s="249">
        <v>5</v>
      </c>
      <c r="I1023" s="250"/>
      <c r="J1023" s="251">
        <f>ROUND(I1023*H1023,2)</f>
        <v>0</v>
      </c>
      <c r="K1023" s="247" t="s">
        <v>1</v>
      </c>
      <c r="L1023" s="45"/>
      <c r="M1023" s="252" t="s">
        <v>1</v>
      </c>
      <c r="N1023" s="253" t="s">
        <v>41</v>
      </c>
      <c r="O1023" s="92"/>
      <c r="P1023" s="236">
        <f>O1023*H1023</f>
        <v>0</v>
      </c>
      <c r="Q1023" s="236">
        <v>0.00071000000000000002</v>
      </c>
      <c r="R1023" s="236">
        <f>Q1023*H1023</f>
        <v>0.0035500000000000002</v>
      </c>
      <c r="S1023" s="236">
        <v>0</v>
      </c>
      <c r="T1023" s="237">
        <f>S1023*H1023</f>
        <v>0</v>
      </c>
      <c r="U1023" s="39"/>
      <c r="V1023" s="39"/>
      <c r="W1023" s="39"/>
      <c r="X1023" s="39"/>
      <c r="Y1023" s="39"/>
      <c r="Z1023" s="39"/>
      <c r="AA1023" s="39"/>
      <c r="AB1023" s="39"/>
      <c r="AC1023" s="39"/>
      <c r="AD1023" s="39"/>
      <c r="AE1023" s="39"/>
      <c r="AR1023" s="238" t="s">
        <v>188</v>
      </c>
      <c r="AT1023" s="238" t="s">
        <v>191</v>
      </c>
      <c r="AU1023" s="238" t="s">
        <v>85</v>
      </c>
      <c r="AY1023" s="18" t="s">
        <v>181</v>
      </c>
      <c r="BE1023" s="239">
        <f>IF(N1023="základní",J1023,0)</f>
        <v>0</v>
      </c>
      <c r="BF1023" s="239">
        <f>IF(N1023="snížená",J1023,0)</f>
        <v>0</v>
      </c>
      <c r="BG1023" s="239">
        <f>IF(N1023="zákl. přenesená",J1023,0)</f>
        <v>0</v>
      </c>
      <c r="BH1023" s="239">
        <f>IF(N1023="sníž. přenesená",J1023,0)</f>
        <v>0</v>
      </c>
      <c r="BI1023" s="239">
        <f>IF(N1023="nulová",J1023,0)</f>
        <v>0</v>
      </c>
      <c r="BJ1023" s="18" t="s">
        <v>83</v>
      </c>
      <c r="BK1023" s="239">
        <f>ROUND(I1023*H1023,2)</f>
        <v>0</v>
      </c>
      <c r="BL1023" s="18" t="s">
        <v>188</v>
      </c>
      <c r="BM1023" s="238" t="s">
        <v>2235</v>
      </c>
    </row>
    <row r="1024" s="2" customFormat="1">
      <c r="A1024" s="39"/>
      <c r="B1024" s="40"/>
      <c r="C1024" s="41"/>
      <c r="D1024" s="240" t="s">
        <v>190</v>
      </c>
      <c r="E1024" s="41"/>
      <c r="F1024" s="241" t="s">
        <v>2234</v>
      </c>
      <c r="G1024" s="41"/>
      <c r="H1024" s="41"/>
      <c r="I1024" s="242"/>
      <c r="J1024" s="41"/>
      <c r="K1024" s="41"/>
      <c r="L1024" s="45"/>
      <c r="M1024" s="243"/>
      <c r="N1024" s="244"/>
      <c r="O1024" s="92"/>
      <c r="P1024" s="92"/>
      <c r="Q1024" s="92"/>
      <c r="R1024" s="92"/>
      <c r="S1024" s="92"/>
      <c r="T1024" s="93"/>
      <c r="U1024" s="39"/>
      <c r="V1024" s="39"/>
      <c r="W1024" s="39"/>
      <c r="X1024" s="39"/>
      <c r="Y1024" s="39"/>
      <c r="Z1024" s="39"/>
      <c r="AA1024" s="39"/>
      <c r="AB1024" s="39"/>
      <c r="AC1024" s="39"/>
      <c r="AD1024" s="39"/>
      <c r="AE1024" s="39"/>
      <c r="AT1024" s="18" t="s">
        <v>190</v>
      </c>
      <c r="AU1024" s="18" t="s">
        <v>85</v>
      </c>
    </row>
    <row r="1025" s="13" customFormat="1">
      <c r="A1025" s="13"/>
      <c r="B1025" s="262"/>
      <c r="C1025" s="263"/>
      <c r="D1025" s="240" t="s">
        <v>1205</v>
      </c>
      <c r="E1025" s="264" t="s">
        <v>1</v>
      </c>
      <c r="F1025" s="265" t="s">
        <v>2236</v>
      </c>
      <c r="G1025" s="263"/>
      <c r="H1025" s="266">
        <v>3</v>
      </c>
      <c r="I1025" s="267"/>
      <c r="J1025" s="263"/>
      <c r="K1025" s="263"/>
      <c r="L1025" s="268"/>
      <c r="M1025" s="269"/>
      <c r="N1025" s="270"/>
      <c r="O1025" s="270"/>
      <c r="P1025" s="270"/>
      <c r="Q1025" s="270"/>
      <c r="R1025" s="270"/>
      <c r="S1025" s="270"/>
      <c r="T1025" s="271"/>
      <c r="U1025" s="13"/>
      <c r="V1025" s="13"/>
      <c r="W1025" s="13"/>
      <c r="X1025" s="13"/>
      <c r="Y1025" s="13"/>
      <c r="Z1025" s="13"/>
      <c r="AA1025" s="13"/>
      <c r="AB1025" s="13"/>
      <c r="AC1025" s="13"/>
      <c r="AD1025" s="13"/>
      <c r="AE1025" s="13"/>
      <c r="AT1025" s="272" t="s">
        <v>1205</v>
      </c>
      <c r="AU1025" s="272" t="s">
        <v>85</v>
      </c>
      <c r="AV1025" s="13" t="s">
        <v>85</v>
      </c>
      <c r="AW1025" s="13" t="s">
        <v>33</v>
      </c>
      <c r="AX1025" s="13" t="s">
        <v>76</v>
      </c>
      <c r="AY1025" s="272" t="s">
        <v>181</v>
      </c>
    </row>
    <row r="1026" s="13" customFormat="1">
      <c r="A1026" s="13"/>
      <c r="B1026" s="262"/>
      <c r="C1026" s="263"/>
      <c r="D1026" s="240" t="s">
        <v>1205</v>
      </c>
      <c r="E1026" s="264" t="s">
        <v>1</v>
      </c>
      <c r="F1026" s="265" t="s">
        <v>2237</v>
      </c>
      <c r="G1026" s="263"/>
      <c r="H1026" s="266">
        <v>1</v>
      </c>
      <c r="I1026" s="267"/>
      <c r="J1026" s="263"/>
      <c r="K1026" s="263"/>
      <c r="L1026" s="268"/>
      <c r="M1026" s="269"/>
      <c r="N1026" s="270"/>
      <c r="O1026" s="270"/>
      <c r="P1026" s="270"/>
      <c r="Q1026" s="270"/>
      <c r="R1026" s="270"/>
      <c r="S1026" s="270"/>
      <c r="T1026" s="271"/>
      <c r="U1026" s="13"/>
      <c r="V1026" s="13"/>
      <c r="W1026" s="13"/>
      <c r="X1026" s="13"/>
      <c r="Y1026" s="13"/>
      <c r="Z1026" s="13"/>
      <c r="AA1026" s="13"/>
      <c r="AB1026" s="13"/>
      <c r="AC1026" s="13"/>
      <c r="AD1026" s="13"/>
      <c r="AE1026" s="13"/>
      <c r="AT1026" s="272" t="s">
        <v>1205</v>
      </c>
      <c r="AU1026" s="272" t="s">
        <v>85</v>
      </c>
      <c r="AV1026" s="13" t="s">
        <v>85</v>
      </c>
      <c r="AW1026" s="13" t="s">
        <v>33</v>
      </c>
      <c r="AX1026" s="13" t="s">
        <v>76</v>
      </c>
      <c r="AY1026" s="272" t="s">
        <v>181</v>
      </c>
    </row>
    <row r="1027" s="13" customFormat="1">
      <c r="A1027" s="13"/>
      <c r="B1027" s="262"/>
      <c r="C1027" s="263"/>
      <c r="D1027" s="240" t="s">
        <v>1205</v>
      </c>
      <c r="E1027" s="264" t="s">
        <v>1</v>
      </c>
      <c r="F1027" s="265" t="s">
        <v>2238</v>
      </c>
      <c r="G1027" s="263"/>
      <c r="H1027" s="266">
        <v>1</v>
      </c>
      <c r="I1027" s="267"/>
      <c r="J1027" s="263"/>
      <c r="K1027" s="263"/>
      <c r="L1027" s="268"/>
      <c r="M1027" s="269"/>
      <c r="N1027" s="270"/>
      <c r="O1027" s="270"/>
      <c r="P1027" s="270"/>
      <c r="Q1027" s="270"/>
      <c r="R1027" s="270"/>
      <c r="S1027" s="270"/>
      <c r="T1027" s="271"/>
      <c r="U1027" s="13"/>
      <c r="V1027" s="13"/>
      <c r="W1027" s="13"/>
      <c r="X1027" s="13"/>
      <c r="Y1027" s="13"/>
      <c r="Z1027" s="13"/>
      <c r="AA1027" s="13"/>
      <c r="AB1027" s="13"/>
      <c r="AC1027" s="13"/>
      <c r="AD1027" s="13"/>
      <c r="AE1027" s="13"/>
      <c r="AT1027" s="272" t="s">
        <v>1205</v>
      </c>
      <c r="AU1027" s="272" t="s">
        <v>85</v>
      </c>
      <c r="AV1027" s="13" t="s">
        <v>85</v>
      </c>
      <c r="AW1027" s="13" t="s">
        <v>33</v>
      </c>
      <c r="AX1027" s="13" t="s">
        <v>76</v>
      </c>
      <c r="AY1027" s="272" t="s">
        <v>181</v>
      </c>
    </row>
    <row r="1028" s="15" customFormat="1">
      <c r="A1028" s="15"/>
      <c r="B1028" s="283"/>
      <c r="C1028" s="284"/>
      <c r="D1028" s="240" t="s">
        <v>1205</v>
      </c>
      <c r="E1028" s="285" t="s">
        <v>1</v>
      </c>
      <c r="F1028" s="286" t="s">
        <v>1219</v>
      </c>
      <c r="G1028" s="284"/>
      <c r="H1028" s="287">
        <v>5</v>
      </c>
      <c r="I1028" s="288"/>
      <c r="J1028" s="284"/>
      <c r="K1028" s="284"/>
      <c r="L1028" s="289"/>
      <c r="M1028" s="290"/>
      <c r="N1028" s="291"/>
      <c r="O1028" s="291"/>
      <c r="P1028" s="291"/>
      <c r="Q1028" s="291"/>
      <c r="R1028" s="291"/>
      <c r="S1028" s="291"/>
      <c r="T1028" s="292"/>
      <c r="U1028" s="15"/>
      <c r="V1028" s="15"/>
      <c r="W1028" s="15"/>
      <c r="X1028" s="15"/>
      <c r="Y1028" s="15"/>
      <c r="Z1028" s="15"/>
      <c r="AA1028" s="15"/>
      <c r="AB1028" s="15"/>
      <c r="AC1028" s="15"/>
      <c r="AD1028" s="15"/>
      <c r="AE1028" s="15"/>
      <c r="AT1028" s="293" t="s">
        <v>1205</v>
      </c>
      <c r="AU1028" s="293" t="s">
        <v>85</v>
      </c>
      <c r="AV1028" s="15" t="s">
        <v>200</v>
      </c>
      <c r="AW1028" s="15" t="s">
        <v>33</v>
      </c>
      <c r="AX1028" s="15" t="s">
        <v>83</v>
      </c>
      <c r="AY1028" s="293" t="s">
        <v>181</v>
      </c>
    </row>
    <row r="1029" s="2" customFormat="1" ht="33" customHeight="1">
      <c r="A1029" s="39"/>
      <c r="B1029" s="40"/>
      <c r="C1029" s="245" t="s">
        <v>2239</v>
      </c>
      <c r="D1029" s="245" t="s">
        <v>191</v>
      </c>
      <c r="E1029" s="246" t="s">
        <v>2240</v>
      </c>
      <c r="F1029" s="247" t="s">
        <v>2241</v>
      </c>
      <c r="G1029" s="248" t="s">
        <v>185</v>
      </c>
      <c r="H1029" s="249">
        <v>2</v>
      </c>
      <c r="I1029" s="250"/>
      <c r="J1029" s="251">
        <f>ROUND(I1029*H1029,2)</f>
        <v>0</v>
      </c>
      <c r="K1029" s="247" t="s">
        <v>1</v>
      </c>
      <c r="L1029" s="45"/>
      <c r="M1029" s="252" t="s">
        <v>1</v>
      </c>
      <c r="N1029" s="253" t="s">
        <v>41</v>
      </c>
      <c r="O1029" s="92"/>
      <c r="P1029" s="236">
        <f>O1029*H1029</f>
        <v>0</v>
      </c>
      <c r="Q1029" s="236">
        <v>0.001</v>
      </c>
      <c r="R1029" s="236">
        <f>Q1029*H1029</f>
        <v>0.002</v>
      </c>
      <c r="S1029" s="236">
        <v>0</v>
      </c>
      <c r="T1029" s="237">
        <f>S1029*H1029</f>
        <v>0</v>
      </c>
      <c r="U1029" s="39"/>
      <c r="V1029" s="39"/>
      <c r="W1029" s="39"/>
      <c r="X1029" s="39"/>
      <c r="Y1029" s="39"/>
      <c r="Z1029" s="39"/>
      <c r="AA1029" s="39"/>
      <c r="AB1029" s="39"/>
      <c r="AC1029" s="39"/>
      <c r="AD1029" s="39"/>
      <c r="AE1029" s="39"/>
      <c r="AR1029" s="238" t="s">
        <v>188</v>
      </c>
      <c r="AT1029" s="238" t="s">
        <v>191</v>
      </c>
      <c r="AU1029" s="238" t="s">
        <v>85</v>
      </c>
      <c r="AY1029" s="18" t="s">
        <v>181</v>
      </c>
      <c r="BE1029" s="239">
        <f>IF(N1029="základní",J1029,0)</f>
        <v>0</v>
      </c>
      <c r="BF1029" s="239">
        <f>IF(N1029="snížená",J1029,0)</f>
        <v>0</v>
      </c>
      <c r="BG1029" s="239">
        <f>IF(N1029="zákl. přenesená",J1029,0)</f>
        <v>0</v>
      </c>
      <c r="BH1029" s="239">
        <f>IF(N1029="sníž. přenesená",J1029,0)</f>
        <v>0</v>
      </c>
      <c r="BI1029" s="239">
        <f>IF(N1029="nulová",J1029,0)</f>
        <v>0</v>
      </c>
      <c r="BJ1029" s="18" t="s">
        <v>83</v>
      </c>
      <c r="BK1029" s="239">
        <f>ROUND(I1029*H1029,2)</f>
        <v>0</v>
      </c>
      <c r="BL1029" s="18" t="s">
        <v>188</v>
      </c>
      <c r="BM1029" s="238" t="s">
        <v>2242</v>
      </c>
    </row>
    <row r="1030" s="2" customFormat="1">
      <c r="A1030" s="39"/>
      <c r="B1030" s="40"/>
      <c r="C1030" s="41"/>
      <c r="D1030" s="240" t="s">
        <v>190</v>
      </c>
      <c r="E1030" s="41"/>
      <c r="F1030" s="241" t="s">
        <v>2241</v>
      </c>
      <c r="G1030" s="41"/>
      <c r="H1030" s="41"/>
      <c r="I1030" s="242"/>
      <c r="J1030" s="41"/>
      <c r="K1030" s="41"/>
      <c r="L1030" s="45"/>
      <c r="M1030" s="243"/>
      <c r="N1030" s="244"/>
      <c r="O1030" s="92"/>
      <c r="P1030" s="92"/>
      <c r="Q1030" s="92"/>
      <c r="R1030" s="92"/>
      <c r="S1030" s="92"/>
      <c r="T1030" s="93"/>
      <c r="U1030" s="39"/>
      <c r="V1030" s="39"/>
      <c r="W1030" s="39"/>
      <c r="X1030" s="39"/>
      <c r="Y1030" s="39"/>
      <c r="Z1030" s="39"/>
      <c r="AA1030" s="39"/>
      <c r="AB1030" s="39"/>
      <c r="AC1030" s="39"/>
      <c r="AD1030" s="39"/>
      <c r="AE1030" s="39"/>
      <c r="AT1030" s="18" t="s">
        <v>190</v>
      </c>
      <c r="AU1030" s="18" t="s">
        <v>85</v>
      </c>
    </row>
    <row r="1031" s="13" customFormat="1">
      <c r="A1031" s="13"/>
      <c r="B1031" s="262"/>
      <c r="C1031" s="263"/>
      <c r="D1031" s="240" t="s">
        <v>1205</v>
      </c>
      <c r="E1031" s="264" t="s">
        <v>1</v>
      </c>
      <c r="F1031" s="265" t="s">
        <v>2243</v>
      </c>
      <c r="G1031" s="263"/>
      <c r="H1031" s="266">
        <v>2</v>
      </c>
      <c r="I1031" s="267"/>
      <c r="J1031" s="263"/>
      <c r="K1031" s="263"/>
      <c r="L1031" s="268"/>
      <c r="M1031" s="269"/>
      <c r="N1031" s="270"/>
      <c r="O1031" s="270"/>
      <c r="P1031" s="270"/>
      <c r="Q1031" s="270"/>
      <c r="R1031" s="270"/>
      <c r="S1031" s="270"/>
      <c r="T1031" s="271"/>
      <c r="U1031" s="13"/>
      <c r="V1031" s="13"/>
      <c r="W1031" s="13"/>
      <c r="X1031" s="13"/>
      <c r="Y1031" s="13"/>
      <c r="Z1031" s="13"/>
      <c r="AA1031" s="13"/>
      <c r="AB1031" s="13"/>
      <c r="AC1031" s="13"/>
      <c r="AD1031" s="13"/>
      <c r="AE1031" s="13"/>
      <c r="AT1031" s="272" t="s">
        <v>1205</v>
      </c>
      <c r="AU1031" s="272" t="s">
        <v>85</v>
      </c>
      <c r="AV1031" s="13" t="s">
        <v>85</v>
      </c>
      <c r="AW1031" s="13" t="s">
        <v>33</v>
      </c>
      <c r="AX1031" s="13" t="s">
        <v>83</v>
      </c>
      <c r="AY1031" s="272" t="s">
        <v>181</v>
      </c>
    </row>
    <row r="1032" s="2" customFormat="1" ht="21.75" customHeight="1">
      <c r="A1032" s="39"/>
      <c r="B1032" s="40"/>
      <c r="C1032" s="245" t="s">
        <v>2244</v>
      </c>
      <c r="D1032" s="245" t="s">
        <v>191</v>
      </c>
      <c r="E1032" s="246" t="s">
        <v>2245</v>
      </c>
      <c r="F1032" s="247" t="s">
        <v>2246</v>
      </c>
      <c r="G1032" s="248" t="s">
        <v>217</v>
      </c>
      <c r="H1032" s="249">
        <v>82</v>
      </c>
      <c r="I1032" s="250"/>
      <c r="J1032" s="251">
        <f>ROUND(I1032*H1032,2)</f>
        <v>0</v>
      </c>
      <c r="K1032" s="247" t="s">
        <v>1</v>
      </c>
      <c r="L1032" s="45"/>
      <c r="M1032" s="252" t="s">
        <v>1</v>
      </c>
      <c r="N1032" s="253" t="s">
        <v>41</v>
      </c>
      <c r="O1032" s="92"/>
      <c r="P1032" s="236">
        <f>O1032*H1032</f>
        <v>0</v>
      </c>
      <c r="Q1032" s="236">
        <v>0.00091</v>
      </c>
      <c r="R1032" s="236">
        <f>Q1032*H1032</f>
        <v>0.074620000000000006</v>
      </c>
      <c r="S1032" s="236">
        <v>0</v>
      </c>
      <c r="T1032" s="237">
        <f>S1032*H1032</f>
        <v>0</v>
      </c>
      <c r="U1032" s="39"/>
      <c r="V1032" s="39"/>
      <c r="W1032" s="39"/>
      <c r="X1032" s="39"/>
      <c r="Y1032" s="39"/>
      <c r="Z1032" s="39"/>
      <c r="AA1032" s="39"/>
      <c r="AB1032" s="39"/>
      <c r="AC1032" s="39"/>
      <c r="AD1032" s="39"/>
      <c r="AE1032" s="39"/>
      <c r="AR1032" s="238" t="s">
        <v>188</v>
      </c>
      <c r="AT1032" s="238" t="s">
        <v>191</v>
      </c>
      <c r="AU1032" s="238" t="s">
        <v>85</v>
      </c>
      <c r="AY1032" s="18" t="s">
        <v>181</v>
      </c>
      <c r="BE1032" s="239">
        <f>IF(N1032="základní",J1032,0)</f>
        <v>0</v>
      </c>
      <c r="BF1032" s="239">
        <f>IF(N1032="snížená",J1032,0)</f>
        <v>0</v>
      </c>
      <c r="BG1032" s="239">
        <f>IF(N1032="zákl. přenesená",J1032,0)</f>
        <v>0</v>
      </c>
      <c r="BH1032" s="239">
        <f>IF(N1032="sníž. přenesená",J1032,0)</f>
        <v>0</v>
      </c>
      <c r="BI1032" s="239">
        <f>IF(N1032="nulová",J1032,0)</f>
        <v>0</v>
      </c>
      <c r="BJ1032" s="18" t="s">
        <v>83</v>
      </c>
      <c r="BK1032" s="239">
        <f>ROUND(I1032*H1032,2)</f>
        <v>0</v>
      </c>
      <c r="BL1032" s="18" t="s">
        <v>188</v>
      </c>
      <c r="BM1032" s="238" t="s">
        <v>2247</v>
      </c>
    </row>
    <row r="1033" s="2" customFormat="1">
      <c r="A1033" s="39"/>
      <c r="B1033" s="40"/>
      <c r="C1033" s="41"/>
      <c r="D1033" s="240" t="s">
        <v>190</v>
      </c>
      <c r="E1033" s="41"/>
      <c r="F1033" s="241" t="s">
        <v>2246</v>
      </c>
      <c r="G1033" s="41"/>
      <c r="H1033" s="41"/>
      <c r="I1033" s="242"/>
      <c r="J1033" s="41"/>
      <c r="K1033" s="41"/>
      <c r="L1033" s="45"/>
      <c r="M1033" s="243"/>
      <c r="N1033" s="244"/>
      <c r="O1033" s="92"/>
      <c r="P1033" s="92"/>
      <c r="Q1033" s="92"/>
      <c r="R1033" s="92"/>
      <c r="S1033" s="92"/>
      <c r="T1033" s="93"/>
      <c r="U1033" s="39"/>
      <c r="V1033" s="39"/>
      <c r="W1033" s="39"/>
      <c r="X1033" s="39"/>
      <c r="Y1033" s="39"/>
      <c r="Z1033" s="39"/>
      <c r="AA1033" s="39"/>
      <c r="AB1033" s="39"/>
      <c r="AC1033" s="39"/>
      <c r="AD1033" s="39"/>
      <c r="AE1033" s="39"/>
      <c r="AT1033" s="18" t="s">
        <v>190</v>
      </c>
      <c r="AU1033" s="18" t="s">
        <v>85</v>
      </c>
    </row>
    <row r="1034" s="2" customFormat="1" ht="24.15" customHeight="1">
      <c r="A1034" s="39"/>
      <c r="B1034" s="40"/>
      <c r="C1034" s="245" t="s">
        <v>2248</v>
      </c>
      <c r="D1034" s="245" t="s">
        <v>191</v>
      </c>
      <c r="E1034" s="246" t="s">
        <v>2249</v>
      </c>
      <c r="F1034" s="247" t="s">
        <v>2250</v>
      </c>
      <c r="G1034" s="248" t="s">
        <v>185</v>
      </c>
      <c r="H1034" s="249">
        <v>6</v>
      </c>
      <c r="I1034" s="250"/>
      <c r="J1034" s="251">
        <f>ROUND(I1034*H1034,2)</f>
        <v>0</v>
      </c>
      <c r="K1034" s="247" t="s">
        <v>1</v>
      </c>
      <c r="L1034" s="45"/>
      <c r="M1034" s="252" t="s">
        <v>1</v>
      </c>
      <c r="N1034" s="253" t="s">
        <v>41</v>
      </c>
      <c r="O1034" s="92"/>
      <c r="P1034" s="236">
        <f>O1034*H1034</f>
        <v>0</v>
      </c>
      <c r="Q1034" s="236">
        <v>0.00033</v>
      </c>
      <c r="R1034" s="236">
        <f>Q1034*H1034</f>
        <v>0.00198</v>
      </c>
      <c r="S1034" s="236">
        <v>0</v>
      </c>
      <c r="T1034" s="237">
        <f>S1034*H1034</f>
        <v>0</v>
      </c>
      <c r="U1034" s="39"/>
      <c r="V1034" s="39"/>
      <c r="W1034" s="39"/>
      <c r="X1034" s="39"/>
      <c r="Y1034" s="39"/>
      <c r="Z1034" s="39"/>
      <c r="AA1034" s="39"/>
      <c r="AB1034" s="39"/>
      <c r="AC1034" s="39"/>
      <c r="AD1034" s="39"/>
      <c r="AE1034" s="39"/>
      <c r="AR1034" s="238" t="s">
        <v>188</v>
      </c>
      <c r="AT1034" s="238" t="s">
        <v>191</v>
      </c>
      <c r="AU1034" s="238" t="s">
        <v>85</v>
      </c>
      <c r="AY1034" s="18" t="s">
        <v>181</v>
      </c>
      <c r="BE1034" s="239">
        <f>IF(N1034="základní",J1034,0)</f>
        <v>0</v>
      </c>
      <c r="BF1034" s="239">
        <f>IF(N1034="snížená",J1034,0)</f>
        <v>0</v>
      </c>
      <c r="BG1034" s="239">
        <f>IF(N1034="zákl. přenesená",J1034,0)</f>
        <v>0</v>
      </c>
      <c r="BH1034" s="239">
        <f>IF(N1034="sníž. přenesená",J1034,0)</f>
        <v>0</v>
      </c>
      <c r="BI1034" s="239">
        <f>IF(N1034="nulová",J1034,0)</f>
        <v>0</v>
      </c>
      <c r="BJ1034" s="18" t="s">
        <v>83</v>
      </c>
      <c r="BK1034" s="239">
        <f>ROUND(I1034*H1034,2)</f>
        <v>0</v>
      </c>
      <c r="BL1034" s="18" t="s">
        <v>188</v>
      </c>
      <c r="BM1034" s="238" t="s">
        <v>2251</v>
      </c>
    </row>
    <row r="1035" s="2" customFormat="1">
      <c r="A1035" s="39"/>
      <c r="B1035" s="40"/>
      <c r="C1035" s="41"/>
      <c r="D1035" s="240" t="s">
        <v>190</v>
      </c>
      <c r="E1035" s="41"/>
      <c r="F1035" s="241" t="s">
        <v>2250</v>
      </c>
      <c r="G1035" s="41"/>
      <c r="H1035" s="41"/>
      <c r="I1035" s="242"/>
      <c r="J1035" s="41"/>
      <c r="K1035" s="41"/>
      <c r="L1035" s="45"/>
      <c r="M1035" s="243"/>
      <c r="N1035" s="244"/>
      <c r="O1035" s="92"/>
      <c r="P1035" s="92"/>
      <c r="Q1035" s="92"/>
      <c r="R1035" s="92"/>
      <c r="S1035" s="92"/>
      <c r="T1035" s="93"/>
      <c r="U1035" s="39"/>
      <c r="V1035" s="39"/>
      <c r="W1035" s="39"/>
      <c r="X1035" s="39"/>
      <c r="Y1035" s="39"/>
      <c r="Z1035" s="39"/>
      <c r="AA1035" s="39"/>
      <c r="AB1035" s="39"/>
      <c r="AC1035" s="39"/>
      <c r="AD1035" s="39"/>
      <c r="AE1035" s="39"/>
      <c r="AT1035" s="18" t="s">
        <v>190</v>
      </c>
      <c r="AU1035" s="18" t="s">
        <v>85</v>
      </c>
    </row>
    <row r="1036" s="2" customFormat="1" ht="24.15" customHeight="1">
      <c r="A1036" s="39"/>
      <c r="B1036" s="40"/>
      <c r="C1036" s="245" t="s">
        <v>2252</v>
      </c>
      <c r="D1036" s="245" t="s">
        <v>191</v>
      </c>
      <c r="E1036" s="246" t="s">
        <v>2253</v>
      </c>
      <c r="F1036" s="247" t="s">
        <v>2254</v>
      </c>
      <c r="G1036" s="248" t="s">
        <v>185</v>
      </c>
      <c r="H1036" s="249">
        <v>5</v>
      </c>
      <c r="I1036" s="250"/>
      <c r="J1036" s="251">
        <f>ROUND(I1036*H1036,2)</f>
        <v>0</v>
      </c>
      <c r="K1036" s="247" t="s">
        <v>1</v>
      </c>
      <c r="L1036" s="45"/>
      <c r="M1036" s="252" t="s">
        <v>1</v>
      </c>
      <c r="N1036" s="253" t="s">
        <v>41</v>
      </c>
      <c r="O1036" s="92"/>
      <c r="P1036" s="236">
        <f>O1036*H1036</f>
        <v>0</v>
      </c>
      <c r="Q1036" s="236">
        <v>0.00019000000000000001</v>
      </c>
      <c r="R1036" s="236">
        <f>Q1036*H1036</f>
        <v>0.00095000000000000011</v>
      </c>
      <c r="S1036" s="236">
        <v>0</v>
      </c>
      <c r="T1036" s="237">
        <f>S1036*H1036</f>
        <v>0</v>
      </c>
      <c r="U1036" s="39"/>
      <c r="V1036" s="39"/>
      <c r="W1036" s="39"/>
      <c r="X1036" s="39"/>
      <c r="Y1036" s="39"/>
      <c r="Z1036" s="39"/>
      <c r="AA1036" s="39"/>
      <c r="AB1036" s="39"/>
      <c r="AC1036" s="39"/>
      <c r="AD1036" s="39"/>
      <c r="AE1036" s="39"/>
      <c r="AR1036" s="238" t="s">
        <v>188</v>
      </c>
      <c r="AT1036" s="238" t="s">
        <v>191</v>
      </c>
      <c r="AU1036" s="238" t="s">
        <v>85</v>
      </c>
      <c r="AY1036" s="18" t="s">
        <v>181</v>
      </c>
      <c r="BE1036" s="239">
        <f>IF(N1036="základní",J1036,0)</f>
        <v>0</v>
      </c>
      <c r="BF1036" s="239">
        <f>IF(N1036="snížená",J1036,0)</f>
        <v>0</v>
      </c>
      <c r="BG1036" s="239">
        <f>IF(N1036="zákl. přenesená",J1036,0)</f>
        <v>0</v>
      </c>
      <c r="BH1036" s="239">
        <f>IF(N1036="sníž. přenesená",J1036,0)</f>
        <v>0</v>
      </c>
      <c r="BI1036" s="239">
        <f>IF(N1036="nulová",J1036,0)</f>
        <v>0</v>
      </c>
      <c r="BJ1036" s="18" t="s">
        <v>83</v>
      </c>
      <c r="BK1036" s="239">
        <f>ROUND(I1036*H1036,2)</f>
        <v>0</v>
      </c>
      <c r="BL1036" s="18" t="s">
        <v>188</v>
      </c>
      <c r="BM1036" s="238" t="s">
        <v>2255</v>
      </c>
    </row>
    <row r="1037" s="2" customFormat="1">
      <c r="A1037" s="39"/>
      <c r="B1037" s="40"/>
      <c r="C1037" s="41"/>
      <c r="D1037" s="240" t="s">
        <v>190</v>
      </c>
      <c r="E1037" s="41"/>
      <c r="F1037" s="241" t="s">
        <v>2254</v>
      </c>
      <c r="G1037" s="41"/>
      <c r="H1037" s="41"/>
      <c r="I1037" s="242"/>
      <c r="J1037" s="41"/>
      <c r="K1037" s="41"/>
      <c r="L1037" s="45"/>
      <c r="M1037" s="243"/>
      <c r="N1037" s="244"/>
      <c r="O1037" s="92"/>
      <c r="P1037" s="92"/>
      <c r="Q1037" s="92"/>
      <c r="R1037" s="92"/>
      <c r="S1037" s="92"/>
      <c r="T1037" s="93"/>
      <c r="U1037" s="39"/>
      <c r="V1037" s="39"/>
      <c r="W1037" s="39"/>
      <c r="X1037" s="39"/>
      <c r="Y1037" s="39"/>
      <c r="Z1037" s="39"/>
      <c r="AA1037" s="39"/>
      <c r="AB1037" s="39"/>
      <c r="AC1037" s="39"/>
      <c r="AD1037" s="39"/>
      <c r="AE1037" s="39"/>
      <c r="AT1037" s="18" t="s">
        <v>190</v>
      </c>
      <c r="AU1037" s="18" t="s">
        <v>85</v>
      </c>
    </row>
    <row r="1038" s="2" customFormat="1" ht="24.15" customHeight="1">
      <c r="A1038" s="39"/>
      <c r="B1038" s="40"/>
      <c r="C1038" s="245" t="s">
        <v>2256</v>
      </c>
      <c r="D1038" s="245" t="s">
        <v>191</v>
      </c>
      <c r="E1038" s="246" t="s">
        <v>2257</v>
      </c>
      <c r="F1038" s="247" t="s">
        <v>2258</v>
      </c>
      <c r="G1038" s="248" t="s">
        <v>217</v>
      </c>
      <c r="H1038" s="249">
        <v>8</v>
      </c>
      <c r="I1038" s="250"/>
      <c r="J1038" s="251">
        <f>ROUND(I1038*H1038,2)</f>
        <v>0</v>
      </c>
      <c r="K1038" s="247" t="s">
        <v>1</v>
      </c>
      <c r="L1038" s="45"/>
      <c r="M1038" s="252" t="s">
        <v>1</v>
      </c>
      <c r="N1038" s="253" t="s">
        <v>41</v>
      </c>
      <c r="O1038" s="92"/>
      <c r="P1038" s="236">
        <f>O1038*H1038</f>
        <v>0</v>
      </c>
      <c r="Q1038" s="236">
        <v>0.0035400000000000002</v>
      </c>
      <c r="R1038" s="236">
        <f>Q1038*H1038</f>
        <v>0.028320000000000001</v>
      </c>
      <c r="S1038" s="236">
        <v>0</v>
      </c>
      <c r="T1038" s="237">
        <f>S1038*H1038</f>
        <v>0</v>
      </c>
      <c r="U1038" s="39"/>
      <c r="V1038" s="39"/>
      <c r="W1038" s="39"/>
      <c r="X1038" s="39"/>
      <c r="Y1038" s="39"/>
      <c r="Z1038" s="39"/>
      <c r="AA1038" s="39"/>
      <c r="AB1038" s="39"/>
      <c r="AC1038" s="39"/>
      <c r="AD1038" s="39"/>
      <c r="AE1038" s="39"/>
      <c r="AR1038" s="238" t="s">
        <v>188</v>
      </c>
      <c r="AT1038" s="238" t="s">
        <v>191</v>
      </c>
      <c r="AU1038" s="238" t="s">
        <v>85</v>
      </c>
      <c r="AY1038" s="18" t="s">
        <v>181</v>
      </c>
      <c r="BE1038" s="239">
        <f>IF(N1038="základní",J1038,0)</f>
        <v>0</v>
      </c>
      <c r="BF1038" s="239">
        <f>IF(N1038="snížená",J1038,0)</f>
        <v>0</v>
      </c>
      <c r="BG1038" s="239">
        <f>IF(N1038="zákl. přenesená",J1038,0)</f>
        <v>0</v>
      </c>
      <c r="BH1038" s="239">
        <f>IF(N1038="sníž. přenesená",J1038,0)</f>
        <v>0</v>
      </c>
      <c r="BI1038" s="239">
        <f>IF(N1038="nulová",J1038,0)</f>
        <v>0</v>
      </c>
      <c r="BJ1038" s="18" t="s">
        <v>83</v>
      </c>
      <c r="BK1038" s="239">
        <f>ROUND(I1038*H1038,2)</f>
        <v>0</v>
      </c>
      <c r="BL1038" s="18" t="s">
        <v>188</v>
      </c>
      <c r="BM1038" s="238" t="s">
        <v>2259</v>
      </c>
    </row>
    <row r="1039" s="2" customFormat="1">
      <c r="A1039" s="39"/>
      <c r="B1039" s="40"/>
      <c r="C1039" s="41"/>
      <c r="D1039" s="240" t="s">
        <v>190</v>
      </c>
      <c r="E1039" s="41"/>
      <c r="F1039" s="241" t="s">
        <v>2258</v>
      </c>
      <c r="G1039" s="41"/>
      <c r="H1039" s="41"/>
      <c r="I1039" s="242"/>
      <c r="J1039" s="41"/>
      <c r="K1039" s="41"/>
      <c r="L1039" s="45"/>
      <c r="M1039" s="243"/>
      <c r="N1039" s="244"/>
      <c r="O1039" s="92"/>
      <c r="P1039" s="92"/>
      <c r="Q1039" s="92"/>
      <c r="R1039" s="92"/>
      <c r="S1039" s="92"/>
      <c r="T1039" s="93"/>
      <c r="U1039" s="39"/>
      <c r="V1039" s="39"/>
      <c r="W1039" s="39"/>
      <c r="X1039" s="39"/>
      <c r="Y1039" s="39"/>
      <c r="Z1039" s="39"/>
      <c r="AA1039" s="39"/>
      <c r="AB1039" s="39"/>
      <c r="AC1039" s="39"/>
      <c r="AD1039" s="39"/>
      <c r="AE1039" s="39"/>
      <c r="AT1039" s="18" t="s">
        <v>190</v>
      </c>
      <c r="AU1039" s="18" t="s">
        <v>85</v>
      </c>
    </row>
    <row r="1040" s="2" customFormat="1" ht="33" customHeight="1">
      <c r="A1040" s="39"/>
      <c r="B1040" s="40"/>
      <c r="C1040" s="245" t="s">
        <v>2260</v>
      </c>
      <c r="D1040" s="245" t="s">
        <v>191</v>
      </c>
      <c r="E1040" s="246" t="s">
        <v>2261</v>
      </c>
      <c r="F1040" s="247" t="s">
        <v>2262</v>
      </c>
      <c r="G1040" s="248" t="s">
        <v>185</v>
      </c>
      <c r="H1040" s="249">
        <v>2</v>
      </c>
      <c r="I1040" s="250"/>
      <c r="J1040" s="251">
        <f>ROUND(I1040*H1040,2)</f>
        <v>0</v>
      </c>
      <c r="K1040" s="247" t="s">
        <v>1</v>
      </c>
      <c r="L1040" s="45"/>
      <c r="M1040" s="252" t="s">
        <v>1</v>
      </c>
      <c r="N1040" s="253" t="s">
        <v>41</v>
      </c>
      <c r="O1040" s="92"/>
      <c r="P1040" s="236">
        <f>O1040*H1040</f>
        <v>0</v>
      </c>
      <c r="Q1040" s="236">
        <v>0.00054000000000000001</v>
      </c>
      <c r="R1040" s="236">
        <f>Q1040*H1040</f>
        <v>0.00108</v>
      </c>
      <c r="S1040" s="236">
        <v>0</v>
      </c>
      <c r="T1040" s="237">
        <f>S1040*H1040</f>
        <v>0</v>
      </c>
      <c r="U1040" s="39"/>
      <c r="V1040" s="39"/>
      <c r="W1040" s="39"/>
      <c r="X1040" s="39"/>
      <c r="Y1040" s="39"/>
      <c r="Z1040" s="39"/>
      <c r="AA1040" s="39"/>
      <c r="AB1040" s="39"/>
      <c r="AC1040" s="39"/>
      <c r="AD1040" s="39"/>
      <c r="AE1040" s="39"/>
      <c r="AR1040" s="238" t="s">
        <v>188</v>
      </c>
      <c r="AT1040" s="238" t="s">
        <v>191</v>
      </c>
      <c r="AU1040" s="238" t="s">
        <v>85</v>
      </c>
      <c r="AY1040" s="18" t="s">
        <v>181</v>
      </c>
      <c r="BE1040" s="239">
        <f>IF(N1040="základní",J1040,0)</f>
        <v>0</v>
      </c>
      <c r="BF1040" s="239">
        <f>IF(N1040="snížená",J1040,0)</f>
        <v>0</v>
      </c>
      <c r="BG1040" s="239">
        <f>IF(N1040="zákl. přenesená",J1040,0)</f>
        <v>0</v>
      </c>
      <c r="BH1040" s="239">
        <f>IF(N1040="sníž. přenesená",J1040,0)</f>
        <v>0</v>
      </c>
      <c r="BI1040" s="239">
        <f>IF(N1040="nulová",J1040,0)</f>
        <v>0</v>
      </c>
      <c r="BJ1040" s="18" t="s">
        <v>83</v>
      </c>
      <c r="BK1040" s="239">
        <f>ROUND(I1040*H1040,2)</f>
        <v>0</v>
      </c>
      <c r="BL1040" s="18" t="s">
        <v>188</v>
      </c>
      <c r="BM1040" s="238" t="s">
        <v>2263</v>
      </c>
    </row>
    <row r="1041" s="2" customFormat="1">
      <c r="A1041" s="39"/>
      <c r="B1041" s="40"/>
      <c r="C1041" s="41"/>
      <c r="D1041" s="240" t="s">
        <v>190</v>
      </c>
      <c r="E1041" s="41"/>
      <c r="F1041" s="241" t="s">
        <v>2262</v>
      </c>
      <c r="G1041" s="41"/>
      <c r="H1041" s="41"/>
      <c r="I1041" s="242"/>
      <c r="J1041" s="41"/>
      <c r="K1041" s="41"/>
      <c r="L1041" s="45"/>
      <c r="M1041" s="243"/>
      <c r="N1041" s="244"/>
      <c r="O1041" s="92"/>
      <c r="P1041" s="92"/>
      <c r="Q1041" s="92"/>
      <c r="R1041" s="92"/>
      <c r="S1041" s="92"/>
      <c r="T1041" s="93"/>
      <c r="U1041" s="39"/>
      <c r="V1041" s="39"/>
      <c r="W1041" s="39"/>
      <c r="X1041" s="39"/>
      <c r="Y1041" s="39"/>
      <c r="Z1041" s="39"/>
      <c r="AA1041" s="39"/>
      <c r="AB1041" s="39"/>
      <c r="AC1041" s="39"/>
      <c r="AD1041" s="39"/>
      <c r="AE1041" s="39"/>
      <c r="AT1041" s="18" t="s">
        <v>190</v>
      </c>
      <c r="AU1041" s="18" t="s">
        <v>85</v>
      </c>
    </row>
    <row r="1042" s="2" customFormat="1" ht="24.15" customHeight="1">
      <c r="A1042" s="39"/>
      <c r="B1042" s="40"/>
      <c r="C1042" s="245" t="s">
        <v>2264</v>
      </c>
      <c r="D1042" s="245" t="s">
        <v>191</v>
      </c>
      <c r="E1042" s="246" t="s">
        <v>2265</v>
      </c>
      <c r="F1042" s="247" t="s">
        <v>2266</v>
      </c>
      <c r="G1042" s="248" t="s">
        <v>217</v>
      </c>
      <c r="H1042" s="249">
        <v>41</v>
      </c>
      <c r="I1042" s="250"/>
      <c r="J1042" s="251">
        <f>ROUND(I1042*H1042,2)</f>
        <v>0</v>
      </c>
      <c r="K1042" s="247" t="s">
        <v>1</v>
      </c>
      <c r="L1042" s="45"/>
      <c r="M1042" s="252" t="s">
        <v>1</v>
      </c>
      <c r="N1042" s="253" t="s">
        <v>41</v>
      </c>
      <c r="O1042" s="92"/>
      <c r="P1042" s="236">
        <f>O1042*H1042</f>
        <v>0</v>
      </c>
      <c r="Q1042" s="236">
        <v>0.0013799999999999999</v>
      </c>
      <c r="R1042" s="236">
        <f>Q1042*H1042</f>
        <v>0.056579999999999998</v>
      </c>
      <c r="S1042" s="236">
        <v>0</v>
      </c>
      <c r="T1042" s="237">
        <f>S1042*H1042</f>
        <v>0</v>
      </c>
      <c r="U1042" s="39"/>
      <c r="V1042" s="39"/>
      <c r="W1042" s="39"/>
      <c r="X1042" s="39"/>
      <c r="Y1042" s="39"/>
      <c r="Z1042" s="39"/>
      <c r="AA1042" s="39"/>
      <c r="AB1042" s="39"/>
      <c r="AC1042" s="39"/>
      <c r="AD1042" s="39"/>
      <c r="AE1042" s="39"/>
      <c r="AR1042" s="238" t="s">
        <v>188</v>
      </c>
      <c r="AT1042" s="238" t="s">
        <v>191</v>
      </c>
      <c r="AU1042" s="238" t="s">
        <v>85</v>
      </c>
      <c r="AY1042" s="18" t="s">
        <v>181</v>
      </c>
      <c r="BE1042" s="239">
        <f>IF(N1042="základní",J1042,0)</f>
        <v>0</v>
      </c>
      <c r="BF1042" s="239">
        <f>IF(N1042="snížená",J1042,0)</f>
        <v>0</v>
      </c>
      <c r="BG1042" s="239">
        <f>IF(N1042="zákl. přenesená",J1042,0)</f>
        <v>0</v>
      </c>
      <c r="BH1042" s="239">
        <f>IF(N1042="sníž. přenesená",J1042,0)</f>
        <v>0</v>
      </c>
      <c r="BI1042" s="239">
        <f>IF(N1042="nulová",J1042,0)</f>
        <v>0</v>
      </c>
      <c r="BJ1042" s="18" t="s">
        <v>83</v>
      </c>
      <c r="BK1042" s="239">
        <f>ROUND(I1042*H1042,2)</f>
        <v>0</v>
      </c>
      <c r="BL1042" s="18" t="s">
        <v>188</v>
      </c>
      <c r="BM1042" s="238" t="s">
        <v>2267</v>
      </c>
    </row>
    <row r="1043" s="2" customFormat="1">
      <c r="A1043" s="39"/>
      <c r="B1043" s="40"/>
      <c r="C1043" s="41"/>
      <c r="D1043" s="240" t="s">
        <v>190</v>
      </c>
      <c r="E1043" s="41"/>
      <c r="F1043" s="241" t="s">
        <v>2266</v>
      </c>
      <c r="G1043" s="41"/>
      <c r="H1043" s="41"/>
      <c r="I1043" s="242"/>
      <c r="J1043" s="41"/>
      <c r="K1043" s="41"/>
      <c r="L1043" s="45"/>
      <c r="M1043" s="243"/>
      <c r="N1043" s="244"/>
      <c r="O1043" s="92"/>
      <c r="P1043" s="92"/>
      <c r="Q1043" s="92"/>
      <c r="R1043" s="92"/>
      <c r="S1043" s="92"/>
      <c r="T1043" s="93"/>
      <c r="U1043" s="39"/>
      <c r="V1043" s="39"/>
      <c r="W1043" s="39"/>
      <c r="X1043" s="39"/>
      <c r="Y1043" s="39"/>
      <c r="Z1043" s="39"/>
      <c r="AA1043" s="39"/>
      <c r="AB1043" s="39"/>
      <c r="AC1043" s="39"/>
      <c r="AD1043" s="39"/>
      <c r="AE1043" s="39"/>
      <c r="AT1043" s="18" t="s">
        <v>190</v>
      </c>
      <c r="AU1043" s="18" t="s">
        <v>85</v>
      </c>
    </row>
    <row r="1044" s="2" customFormat="1" ht="33" customHeight="1">
      <c r="A1044" s="39"/>
      <c r="B1044" s="40"/>
      <c r="C1044" s="245" t="s">
        <v>2268</v>
      </c>
      <c r="D1044" s="245" t="s">
        <v>191</v>
      </c>
      <c r="E1044" s="246" t="s">
        <v>2269</v>
      </c>
      <c r="F1044" s="247" t="s">
        <v>2270</v>
      </c>
      <c r="G1044" s="248" t="s">
        <v>868</v>
      </c>
      <c r="H1044" s="249">
        <v>0.53400000000000003</v>
      </c>
      <c r="I1044" s="250"/>
      <c r="J1044" s="251">
        <f>ROUND(I1044*H1044,2)</f>
        <v>0</v>
      </c>
      <c r="K1044" s="247" t="s">
        <v>1</v>
      </c>
      <c r="L1044" s="45"/>
      <c r="M1044" s="252" t="s">
        <v>1</v>
      </c>
      <c r="N1044" s="253" t="s">
        <v>41</v>
      </c>
      <c r="O1044" s="92"/>
      <c r="P1044" s="236">
        <f>O1044*H1044</f>
        <v>0</v>
      </c>
      <c r="Q1044" s="236">
        <v>0</v>
      </c>
      <c r="R1044" s="236">
        <f>Q1044*H1044</f>
        <v>0</v>
      </c>
      <c r="S1044" s="236">
        <v>0</v>
      </c>
      <c r="T1044" s="237">
        <f>S1044*H1044</f>
        <v>0</v>
      </c>
      <c r="U1044" s="39"/>
      <c r="V1044" s="39"/>
      <c r="W1044" s="39"/>
      <c r="X1044" s="39"/>
      <c r="Y1044" s="39"/>
      <c r="Z1044" s="39"/>
      <c r="AA1044" s="39"/>
      <c r="AB1044" s="39"/>
      <c r="AC1044" s="39"/>
      <c r="AD1044" s="39"/>
      <c r="AE1044" s="39"/>
      <c r="AR1044" s="238" t="s">
        <v>188</v>
      </c>
      <c r="AT1044" s="238" t="s">
        <v>191</v>
      </c>
      <c r="AU1044" s="238" t="s">
        <v>85</v>
      </c>
      <c r="AY1044" s="18" t="s">
        <v>181</v>
      </c>
      <c r="BE1044" s="239">
        <f>IF(N1044="základní",J1044,0)</f>
        <v>0</v>
      </c>
      <c r="BF1044" s="239">
        <f>IF(N1044="snížená",J1044,0)</f>
        <v>0</v>
      </c>
      <c r="BG1044" s="239">
        <f>IF(N1044="zákl. přenesená",J1044,0)</f>
        <v>0</v>
      </c>
      <c r="BH1044" s="239">
        <f>IF(N1044="sníž. přenesená",J1044,0)</f>
        <v>0</v>
      </c>
      <c r="BI1044" s="239">
        <f>IF(N1044="nulová",J1044,0)</f>
        <v>0</v>
      </c>
      <c r="BJ1044" s="18" t="s">
        <v>83</v>
      </c>
      <c r="BK1044" s="239">
        <f>ROUND(I1044*H1044,2)</f>
        <v>0</v>
      </c>
      <c r="BL1044" s="18" t="s">
        <v>188</v>
      </c>
      <c r="BM1044" s="238" t="s">
        <v>2271</v>
      </c>
    </row>
    <row r="1045" s="2" customFormat="1">
      <c r="A1045" s="39"/>
      <c r="B1045" s="40"/>
      <c r="C1045" s="41"/>
      <c r="D1045" s="240" t="s">
        <v>190</v>
      </c>
      <c r="E1045" s="41"/>
      <c r="F1045" s="241" t="s">
        <v>2270</v>
      </c>
      <c r="G1045" s="41"/>
      <c r="H1045" s="41"/>
      <c r="I1045" s="242"/>
      <c r="J1045" s="41"/>
      <c r="K1045" s="41"/>
      <c r="L1045" s="45"/>
      <c r="M1045" s="243"/>
      <c r="N1045" s="244"/>
      <c r="O1045" s="92"/>
      <c r="P1045" s="92"/>
      <c r="Q1045" s="92"/>
      <c r="R1045" s="92"/>
      <c r="S1045" s="92"/>
      <c r="T1045" s="93"/>
      <c r="U1045" s="39"/>
      <c r="V1045" s="39"/>
      <c r="W1045" s="39"/>
      <c r="X1045" s="39"/>
      <c r="Y1045" s="39"/>
      <c r="Z1045" s="39"/>
      <c r="AA1045" s="39"/>
      <c r="AB1045" s="39"/>
      <c r="AC1045" s="39"/>
      <c r="AD1045" s="39"/>
      <c r="AE1045" s="39"/>
      <c r="AT1045" s="18" t="s">
        <v>190</v>
      </c>
      <c r="AU1045" s="18" t="s">
        <v>85</v>
      </c>
    </row>
    <row r="1046" s="12" customFormat="1" ht="22.8" customHeight="1">
      <c r="A1046" s="12"/>
      <c r="B1046" s="212"/>
      <c r="C1046" s="213"/>
      <c r="D1046" s="214" t="s">
        <v>75</v>
      </c>
      <c r="E1046" s="254" t="s">
        <v>2272</v>
      </c>
      <c r="F1046" s="254" t="s">
        <v>2273</v>
      </c>
      <c r="G1046" s="213"/>
      <c r="H1046" s="213"/>
      <c r="I1046" s="216"/>
      <c r="J1046" s="255">
        <f>BK1046</f>
        <v>0</v>
      </c>
      <c r="K1046" s="213"/>
      <c r="L1046" s="218"/>
      <c r="M1046" s="219"/>
      <c r="N1046" s="220"/>
      <c r="O1046" s="220"/>
      <c r="P1046" s="221">
        <f>SUM(P1047:P1127)</f>
        <v>0</v>
      </c>
      <c r="Q1046" s="220"/>
      <c r="R1046" s="221">
        <f>SUM(R1047:R1127)</f>
        <v>21.003489840000004</v>
      </c>
      <c r="S1046" s="220"/>
      <c r="T1046" s="222">
        <f>SUM(T1047:T1127)</f>
        <v>0.039</v>
      </c>
      <c r="U1046" s="12"/>
      <c r="V1046" s="12"/>
      <c r="W1046" s="12"/>
      <c r="X1046" s="12"/>
      <c r="Y1046" s="12"/>
      <c r="Z1046" s="12"/>
      <c r="AA1046" s="12"/>
      <c r="AB1046" s="12"/>
      <c r="AC1046" s="12"/>
      <c r="AD1046" s="12"/>
      <c r="AE1046" s="12"/>
      <c r="AR1046" s="223" t="s">
        <v>85</v>
      </c>
      <c r="AT1046" s="224" t="s">
        <v>75</v>
      </c>
      <c r="AU1046" s="224" t="s">
        <v>83</v>
      </c>
      <c r="AY1046" s="223" t="s">
        <v>181</v>
      </c>
      <c r="BK1046" s="225">
        <f>SUM(BK1047:BK1127)</f>
        <v>0</v>
      </c>
    </row>
    <row r="1047" s="2" customFormat="1" ht="24.15" customHeight="1">
      <c r="A1047" s="39"/>
      <c r="B1047" s="40"/>
      <c r="C1047" s="245" t="s">
        <v>2274</v>
      </c>
      <c r="D1047" s="245" t="s">
        <v>191</v>
      </c>
      <c r="E1047" s="246" t="s">
        <v>2275</v>
      </c>
      <c r="F1047" s="247" t="s">
        <v>2276</v>
      </c>
      <c r="G1047" s="248" t="s">
        <v>734</v>
      </c>
      <c r="H1047" s="249">
        <v>300</v>
      </c>
      <c r="I1047" s="250"/>
      <c r="J1047" s="251">
        <f>ROUND(I1047*H1047,2)</f>
        <v>0</v>
      </c>
      <c r="K1047" s="247" t="s">
        <v>1</v>
      </c>
      <c r="L1047" s="45"/>
      <c r="M1047" s="252" t="s">
        <v>1</v>
      </c>
      <c r="N1047" s="253" t="s">
        <v>41</v>
      </c>
      <c r="O1047" s="92"/>
      <c r="P1047" s="236">
        <f>O1047*H1047</f>
        <v>0</v>
      </c>
      <c r="Q1047" s="236">
        <v>0</v>
      </c>
      <c r="R1047" s="236">
        <f>Q1047*H1047</f>
        <v>0</v>
      </c>
      <c r="S1047" s="236">
        <v>0</v>
      </c>
      <c r="T1047" s="237">
        <f>S1047*H1047</f>
        <v>0</v>
      </c>
      <c r="U1047" s="39"/>
      <c r="V1047" s="39"/>
      <c r="W1047" s="39"/>
      <c r="X1047" s="39"/>
      <c r="Y1047" s="39"/>
      <c r="Z1047" s="39"/>
      <c r="AA1047" s="39"/>
      <c r="AB1047" s="39"/>
      <c r="AC1047" s="39"/>
      <c r="AD1047" s="39"/>
      <c r="AE1047" s="39"/>
      <c r="AR1047" s="238" t="s">
        <v>188</v>
      </c>
      <c r="AT1047" s="238" t="s">
        <v>191</v>
      </c>
      <c r="AU1047" s="238" t="s">
        <v>85</v>
      </c>
      <c r="AY1047" s="18" t="s">
        <v>181</v>
      </c>
      <c r="BE1047" s="239">
        <f>IF(N1047="základní",J1047,0)</f>
        <v>0</v>
      </c>
      <c r="BF1047" s="239">
        <f>IF(N1047="snížená",J1047,0)</f>
        <v>0</v>
      </c>
      <c r="BG1047" s="239">
        <f>IF(N1047="zákl. přenesená",J1047,0)</f>
        <v>0</v>
      </c>
      <c r="BH1047" s="239">
        <f>IF(N1047="sníž. přenesená",J1047,0)</f>
        <v>0</v>
      </c>
      <c r="BI1047" s="239">
        <f>IF(N1047="nulová",J1047,0)</f>
        <v>0</v>
      </c>
      <c r="BJ1047" s="18" t="s">
        <v>83</v>
      </c>
      <c r="BK1047" s="239">
        <f>ROUND(I1047*H1047,2)</f>
        <v>0</v>
      </c>
      <c r="BL1047" s="18" t="s">
        <v>188</v>
      </c>
      <c r="BM1047" s="238" t="s">
        <v>2277</v>
      </c>
    </row>
    <row r="1048" s="2" customFormat="1">
      <c r="A1048" s="39"/>
      <c r="B1048" s="40"/>
      <c r="C1048" s="41"/>
      <c r="D1048" s="240" t="s">
        <v>190</v>
      </c>
      <c r="E1048" s="41"/>
      <c r="F1048" s="241" t="s">
        <v>2276</v>
      </c>
      <c r="G1048" s="41"/>
      <c r="H1048" s="41"/>
      <c r="I1048" s="242"/>
      <c r="J1048" s="41"/>
      <c r="K1048" s="41"/>
      <c r="L1048" s="45"/>
      <c r="M1048" s="243"/>
      <c r="N1048" s="244"/>
      <c r="O1048" s="92"/>
      <c r="P1048" s="92"/>
      <c r="Q1048" s="92"/>
      <c r="R1048" s="92"/>
      <c r="S1048" s="92"/>
      <c r="T1048" s="93"/>
      <c r="U1048" s="39"/>
      <c r="V1048" s="39"/>
      <c r="W1048" s="39"/>
      <c r="X1048" s="39"/>
      <c r="Y1048" s="39"/>
      <c r="Z1048" s="39"/>
      <c r="AA1048" s="39"/>
      <c r="AB1048" s="39"/>
      <c r="AC1048" s="39"/>
      <c r="AD1048" s="39"/>
      <c r="AE1048" s="39"/>
      <c r="AT1048" s="18" t="s">
        <v>190</v>
      </c>
      <c r="AU1048" s="18" t="s">
        <v>85</v>
      </c>
    </row>
    <row r="1049" s="2" customFormat="1" ht="16.5" customHeight="1">
      <c r="A1049" s="39"/>
      <c r="B1049" s="40"/>
      <c r="C1049" s="226" t="s">
        <v>2278</v>
      </c>
      <c r="D1049" s="226" t="s">
        <v>182</v>
      </c>
      <c r="E1049" s="227" t="s">
        <v>2279</v>
      </c>
      <c r="F1049" s="228" t="s">
        <v>2280</v>
      </c>
      <c r="G1049" s="229" t="s">
        <v>185</v>
      </c>
      <c r="H1049" s="230">
        <v>11742</v>
      </c>
      <c r="I1049" s="231"/>
      <c r="J1049" s="232">
        <f>ROUND(I1049*H1049,2)</f>
        <v>0</v>
      </c>
      <c r="K1049" s="228" t="s">
        <v>1</v>
      </c>
      <c r="L1049" s="233"/>
      <c r="M1049" s="234" t="s">
        <v>1</v>
      </c>
      <c r="N1049" s="235" t="s">
        <v>41</v>
      </c>
      <c r="O1049" s="92"/>
      <c r="P1049" s="236">
        <f>O1049*H1049</f>
        <v>0</v>
      </c>
      <c r="Q1049" s="236">
        <v>0.0016999999999999999</v>
      </c>
      <c r="R1049" s="236">
        <f>Q1049*H1049</f>
        <v>19.961399999999998</v>
      </c>
      <c r="S1049" s="236">
        <v>0</v>
      </c>
      <c r="T1049" s="237">
        <f>S1049*H1049</f>
        <v>0</v>
      </c>
      <c r="U1049" s="39"/>
      <c r="V1049" s="39"/>
      <c r="W1049" s="39"/>
      <c r="X1049" s="39"/>
      <c r="Y1049" s="39"/>
      <c r="Z1049" s="39"/>
      <c r="AA1049" s="39"/>
      <c r="AB1049" s="39"/>
      <c r="AC1049" s="39"/>
      <c r="AD1049" s="39"/>
      <c r="AE1049" s="39"/>
      <c r="AR1049" s="238" t="s">
        <v>187</v>
      </c>
      <c r="AT1049" s="238" t="s">
        <v>182</v>
      </c>
      <c r="AU1049" s="238" t="s">
        <v>85</v>
      </c>
      <c r="AY1049" s="18" t="s">
        <v>181</v>
      </c>
      <c r="BE1049" s="239">
        <f>IF(N1049="základní",J1049,0)</f>
        <v>0</v>
      </c>
      <c r="BF1049" s="239">
        <f>IF(N1049="snížená",J1049,0)</f>
        <v>0</v>
      </c>
      <c r="BG1049" s="239">
        <f>IF(N1049="zákl. přenesená",J1049,0)</f>
        <v>0</v>
      </c>
      <c r="BH1049" s="239">
        <f>IF(N1049="sníž. přenesená",J1049,0)</f>
        <v>0</v>
      </c>
      <c r="BI1049" s="239">
        <f>IF(N1049="nulová",J1049,0)</f>
        <v>0</v>
      </c>
      <c r="BJ1049" s="18" t="s">
        <v>83</v>
      </c>
      <c r="BK1049" s="239">
        <f>ROUND(I1049*H1049,2)</f>
        <v>0</v>
      </c>
      <c r="BL1049" s="18" t="s">
        <v>188</v>
      </c>
      <c r="BM1049" s="238" t="s">
        <v>2281</v>
      </c>
    </row>
    <row r="1050" s="2" customFormat="1">
      <c r="A1050" s="39"/>
      <c r="B1050" s="40"/>
      <c r="C1050" s="41"/>
      <c r="D1050" s="240" t="s">
        <v>190</v>
      </c>
      <c r="E1050" s="41"/>
      <c r="F1050" s="241" t="s">
        <v>2280</v>
      </c>
      <c r="G1050" s="41"/>
      <c r="H1050" s="41"/>
      <c r="I1050" s="242"/>
      <c r="J1050" s="41"/>
      <c r="K1050" s="41"/>
      <c r="L1050" s="45"/>
      <c r="M1050" s="243"/>
      <c r="N1050" s="244"/>
      <c r="O1050" s="92"/>
      <c r="P1050" s="92"/>
      <c r="Q1050" s="92"/>
      <c r="R1050" s="92"/>
      <c r="S1050" s="92"/>
      <c r="T1050" s="93"/>
      <c r="U1050" s="39"/>
      <c r="V1050" s="39"/>
      <c r="W1050" s="39"/>
      <c r="X1050" s="39"/>
      <c r="Y1050" s="39"/>
      <c r="Z1050" s="39"/>
      <c r="AA1050" s="39"/>
      <c r="AB1050" s="39"/>
      <c r="AC1050" s="39"/>
      <c r="AD1050" s="39"/>
      <c r="AE1050" s="39"/>
      <c r="AT1050" s="18" t="s">
        <v>190</v>
      </c>
      <c r="AU1050" s="18" t="s">
        <v>85</v>
      </c>
    </row>
    <row r="1051" s="13" customFormat="1">
      <c r="A1051" s="13"/>
      <c r="B1051" s="262"/>
      <c r="C1051" s="263"/>
      <c r="D1051" s="240" t="s">
        <v>1205</v>
      </c>
      <c r="E1051" s="264" t="s">
        <v>1</v>
      </c>
      <c r="F1051" s="265" t="s">
        <v>2282</v>
      </c>
      <c r="G1051" s="263"/>
      <c r="H1051" s="266">
        <v>11742</v>
      </c>
      <c r="I1051" s="267"/>
      <c r="J1051" s="263"/>
      <c r="K1051" s="263"/>
      <c r="L1051" s="268"/>
      <c r="M1051" s="269"/>
      <c r="N1051" s="270"/>
      <c r="O1051" s="270"/>
      <c r="P1051" s="270"/>
      <c r="Q1051" s="270"/>
      <c r="R1051" s="270"/>
      <c r="S1051" s="270"/>
      <c r="T1051" s="271"/>
      <c r="U1051" s="13"/>
      <c r="V1051" s="13"/>
      <c r="W1051" s="13"/>
      <c r="X1051" s="13"/>
      <c r="Y1051" s="13"/>
      <c r="Z1051" s="13"/>
      <c r="AA1051" s="13"/>
      <c r="AB1051" s="13"/>
      <c r="AC1051" s="13"/>
      <c r="AD1051" s="13"/>
      <c r="AE1051" s="13"/>
      <c r="AT1051" s="272" t="s">
        <v>1205</v>
      </c>
      <c r="AU1051" s="272" t="s">
        <v>85</v>
      </c>
      <c r="AV1051" s="13" t="s">
        <v>85</v>
      </c>
      <c r="AW1051" s="13" t="s">
        <v>33</v>
      </c>
      <c r="AX1051" s="13" t="s">
        <v>83</v>
      </c>
      <c r="AY1051" s="272" t="s">
        <v>181</v>
      </c>
    </row>
    <row r="1052" s="2" customFormat="1" ht="24.15" customHeight="1">
      <c r="A1052" s="39"/>
      <c r="B1052" s="40"/>
      <c r="C1052" s="245" t="s">
        <v>2283</v>
      </c>
      <c r="D1052" s="245" t="s">
        <v>191</v>
      </c>
      <c r="E1052" s="246" t="s">
        <v>2284</v>
      </c>
      <c r="F1052" s="247" t="s">
        <v>2285</v>
      </c>
      <c r="G1052" s="248" t="s">
        <v>217</v>
      </c>
      <c r="H1052" s="249">
        <v>72</v>
      </c>
      <c r="I1052" s="250"/>
      <c r="J1052" s="251">
        <f>ROUND(I1052*H1052,2)</f>
        <v>0</v>
      </c>
      <c r="K1052" s="247" t="s">
        <v>1</v>
      </c>
      <c r="L1052" s="45"/>
      <c r="M1052" s="252" t="s">
        <v>1</v>
      </c>
      <c r="N1052" s="253" t="s">
        <v>41</v>
      </c>
      <c r="O1052" s="92"/>
      <c r="P1052" s="236">
        <f>O1052*H1052</f>
        <v>0</v>
      </c>
      <c r="Q1052" s="236">
        <v>0.00125</v>
      </c>
      <c r="R1052" s="236">
        <f>Q1052*H1052</f>
        <v>0.089999999999999997</v>
      </c>
      <c r="S1052" s="236">
        <v>0</v>
      </c>
      <c r="T1052" s="237">
        <f>S1052*H1052</f>
        <v>0</v>
      </c>
      <c r="U1052" s="39"/>
      <c r="V1052" s="39"/>
      <c r="W1052" s="39"/>
      <c r="X1052" s="39"/>
      <c r="Y1052" s="39"/>
      <c r="Z1052" s="39"/>
      <c r="AA1052" s="39"/>
      <c r="AB1052" s="39"/>
      <c r="AC1052" s="39"/>
      <c r="AD1052" s="39"/>
      <c r="AE1052" s="39"/>
      <c r="AR1052" s="238" t="s">
        <v>188</v>
      </c>
      <c r="AT1052" s="238" t="s">
        <v>191</v>
      </c>
      <c r="AU1052" s="238" t="s">
        <v>85</v>
      </c>
      <c r="AY1052" s="18" t="s">
        <v>181</v>
      </c>
      <c r="BE1052" s="239">
        <f>IF(N1052="základní",J1052,0)</f>
        <v>0</v>
      </c>
      <c r="BF1052" s="239">
        <f>IF(N1052="snížená",J1052,0)</f>
        <v>0</v>
      </c>
      <c r="BG1052" s="239">
        <f>IF(N1052="zákl. přenesená",J1052,0)</f>
        <v>0</v>
      </c>
      <c r="BH1052" s="239">
        <f>IF(N1052="sníž. přenesená",J1052,0)</f>
        <v>0</v>
      </c>
      <c r="BI1052" s="239">
        <f>IF(N1052="nulová",J1052,0)</f>
        <v>0</v>
      </c>
      <c r="BJ1052" s="18" t="s">
        <v>83</v>
      </c>
      <c r="BK1052" s="239">
        <f>ROUND(I1052*H1052,2)</f>
        <v>0</v>
      </c>
      <c r="BL1052" s="18" t="s">
        <v>188</v>
      </c>
      <c r="BM1052" s="238" t="s">
        <v>2286</v>
      </c>
    </row>
    <row r="1053" s="2" customFormat="1">
      <c r="A1053" s="39"/>
      <c r="B1053" s="40"/>
      <c r="C1053" s="41"/>
      <c r="D1053" s="240" t="s">
        <v>190</v>
      </c>
      <c r="E1053" s="41"/>
      <c r="F1053" s="241" t="s">
        <v>2285</v>
      </c>
      <c r="G1053" s="41"/>
      <c r="H1053" s="41"/>
      <c r="I1053" s="242"/>
      <c r="J1053" s="41"/>
      <c r="K1053" s="41"/>
      <c r="L1053" s="45"/>
      <c r="M1053" s="243"/>
      <c r="N1053" s="244"/>
      <c r="O1053" s="92"/>
      <c r="P1053" s="92"/>
      <c r="Q1053" s="92"/>
      <c r="R1053" s="92"/>
      <c r="S1053" s="92"/>
      <c r="T1053" s="93"/>
      <c r="U1053" s="39"/>
      <c r="V1053" s="39"/>
      <c r="W1053" s="39"/>
      <c r="X1053" s="39"/>
      <c r="Y1053" s="39"/>
      <c r="Z1053" s="39"/>
      <c r="AA1053" s="39"/>
      <c r="AB1053" s="39"/>
      <c r="AC1053" s="39"/>
      <c r="AD1053" s="39"/>
      <c r="AE1053" s="39"/>
      <c r="AT1053" s="18" t="s">
        <v>190</v>
      </c>
      <c r="AU1053" s="18" t="s">
        <v>85</v>
      </c>
    </row>
    <row r="1054" s="13" customFormat="1">
      <c r="A1054" s="13"/>
      <c r="B1054" s="262"/>
      <c r="C1054" s="263"/>
      <c r="D1054" s="240" t="s">
        <v>1205</v>
      </c>
      <c r="E1054" s="264" t="s">
        <v>1</v>
      </c>
      <c r="F1054" s="265" t="s">
        <v>2287</v>
      </c>
      <c r="G1054" s="263"/>
      <c r="H1054" s="266">
        <v>72</v>
      </c>
      <c r="I1054" s="267"/>
      <c r="J1054" s="263"/>
      <c r="K1054" s="263"/>
      <c r="L1054" s="268"/>
      <c r="M1054" s="269"/>
      <c r="N1054" s="270"/>
      <c r="O1054" s="270"/>
      <c r="P1054" s="270"/>
      <c r="Q1054" s="270"/>
      <c r="R1054" s="270"/>
      <c r="S1054" s="270"/>
      <c r="T1054" s="271"/>
      <c r="U1054" s="13"/>
      <c r="V1054" s="13"/>
      <c r="W1054" s="13"/>
      <c r="X1054" s="13"/>
      <c r="Y1054" s="13"/>
      <c r="Z1054" s="13"/>
      <c r="AA1054" s="13"/>
      <c r="AB1054" s="13"/>
      <c r="AC1054" s="13"/>
      <c r="AD1054" s="13"/>
      <c r="AE1054" s="13"/>
      <c r="AT1054" s="272" t="s">
        <v>1205</v>
      </c>
      <c r="AU1054" s="272" t="s">
        <v>85</v>
      </c>
      <c r="AV1054" s="13" t="s">
        <v>85</v>
      </c>
      <c r="AW1054" s="13" t="s">
        <v>33</v>
      </c>
      <c r="AX1054" s="13" t="s">
        <v>83</v>
      </c>
      <c r="AY1054" s="272" t="s">
        <v>181</v>
      </c>
    </row>
    <row r="1055" s="2" customFormat="1" ht="16.5" customHeight="1">
      <c r="A1055" s="39"/>
      <c r="B1055" s="40"/>
      <c r="C1055" s="226" t="s">
        <v>2288</v>
      </c>
      <c r="D1055" s="226" t="s">
        <v>182</v>
      </c>
      <c r="E1055" s="227" t="s">
        <v>2289</v>
      </c>
      <c r="F1055" s="228" t="s">
        <v>2290</v>
      </c>
      <c r="G1055" s="229" t="s">
        <v>185</v>
      </c>
      <c r="H1055" s="230">
        <v>222.47999999999999</v>
      </c>
      <c r="I1055" s="231"/>
      <c r="J1055" s="232">
        <f>ROUND(I1055*H1055,2)</f>
        <v>0</v>
      </c>
      <c r="K1055" s="228" t="s">
        <v>1</v>
      </c>
      <c r="L1055" s="233"/>
      <c r="M1055" s="234" t="s">
        <v>1</v>
      </c>
      <c r="N1055" s="235" t="s">
        <v>41</v>
      </c>
      <c r="O1055" s="92"/>
      <c r="P1055" s="236">
        <f>O1055*H1055</f>
        <v>0</v>
      </c>
      <c r="Q1055" s="236">
        <v>0.0032000000000000002</v>
      </c>
      <c r="R1055" s="236">
        <f>Q1055*H1055</f>
        <v>0.71193600000000001</v>
      </c>
      <c r="S1055" s="236">
        <v>0</v>
      </c>
      <c r="T1055" s="237">
        <f>S1055*H1055</f>
        <v>0</v>
      </c>
      <c r="U1055" s="39"/>
      <c r="V1055" s="39"/>
      <c r="W1055" s="39"/>
      <c r="X1055" s="39"/>
      <c r="Y1055" s="39"/>
      <c r="Z1055" s="39"/>
      <c r="AA1055" s="39"/>
      <c r="AB1055" s="39"/>
      <c r="AC1055" s="39"/>
      <c r="AD1055" s="39"/>
      <c r="AE1055" s="39"/>
      <c r="AR1055" s="238" t="s">
        <v>187</v>
      </c>
      <c r="AT1055" s="238" t="s">
        <v>182</v>
      </c>
      <c r="AU1055" s="238" t="s">
        <v>85</v>
      </c>
      <c r="AY1055" s="18" t="s">
        <v>181</v>
      </c>
      <c r="BE1055" s="239">
        <f>IF(N1055="základní",J1055,0)</f>
        <v>0</v>
      </c>
      <c r="BF1055" s="239">
        <f>IF(N1055="snížená",J1055,0)</f>
        <v>0</v>
      </c>
      <c r="BG1055" s="239">
        <f>IF(N1055="zákl. přenesená",J1055,0)</f>
        <v>0</v>
      </c>
      <c r="BH1055" s="239">
        <f>IF(N1055="sníž. přenesená",J1055,0)</f>
        <v>0</v>
      </c>
      <c r="BI1055" s="239">
        <f>IF(N1055="nulová",J1055,0)</f>
        <v>0</v>
      </c>
      <c r="BJ1055" s="18" t="s">
        <v>83</v>
      </c>
      <c r="BK1055" s="239">
        <f>ROUND(I1055*H1055,2)</f>
        <v>0</v>
      </c>
      <c r="BL1055" s="18" t="s">
        <v>188</v>
      </c>
      <c r="BM1055" s="238" t="s">
        <v>2291</v>
      </c>
    </row>
    <row r="1056" s="2" customFormat="1">
      <c r="A1056" s="39"/>
      <c r="B1056" s="40"/>
      <c r="C1056" s="41"/>
      <c r="D1056" s="240" t="s">
        <v>190</v>
      </c>
      <c r="E1056" s="41"/>
      <c r="F1056" s="241" t="s">
        <v>2290</v>
      </c>
      <c r="G1056" s="41"/>
      <c r="H1056" s="41"/>
      <c r="I1056" s="242"/>
      <c r="J1056" s="41"/>
      <c r="K1056" s="41"/>
      <c r="L1056" s="45"/>
      <c r="M1056" s="243"/>
      <c r="N1056" s="244"/>
      <c r="O1056" s="92"/>
      <c r="P1056" s="92"/>
      <c r="Q1056" s="92"/>
      <c r="R1056" s="92"/>
      <c r="S1056" s="92"/>
      <c r="T1056" s="93"/>
      <c r="U1056" s="39"/>
      <c r="V1056" s="39"/>
      <c r="W1056" s="39"/>
      <c r="X1056" s="39"/>
      <c r="Y1056" s="39"/>
      <c r="Z1056" s="39"/>
      <c r="AA1056" s="39"/>
      <c r="AB1056" s="39"/>
      <c r="AC1056" s="39"/>
      <c r="AD1056" s="39"/>
      <c r="AE1056" s="39"/>
      <c r="AT1056" s="18" t="s">
        <v>190</v>
      </c>
      <c r="AU1056" s="18" t="s">
        <v>85</v>
      </c>
    </row>
    <row r="1057" s="13" customFormat="1">
      <c r="A1057" s="13"/>
      <c r="B1057" s="262"/>
      <c r="C1057" s="263"/>
      <c r="D1057" s="240" t="s">
        <v>1205</v>
      </c>
      <c r="E1057" s="264" t="s">
        <v>1</v>
      </c>
      <c r="F1057" s="265" t="s">
        <v>2292</v>
      </c>
      <c r="G1057" s="263"/>
      <c r="H1057" s="266">
        <v>222.47999999999999</v>
      </c>
      <c r="I1057" s="267"/>
      <c r="J1057" s="263"/>
      <c r="K1057" s="263"/>
      <c r="L1057" s="268"/>
      <c r="M1057" s="269"/>
      <c r="N1057" s="270"/>
      <c r="O1057" s="270"/>
      <c r="P1057" s="270"/>
      <c r="Q1057" s="270"/>
      <c r="R1057" s="270"/>
      <c r="S1057" s="270"/>
      <c r="T1057" s="271"/>
      <c r="U1057" s="13"/>
      <c r="V1057" s="13"/>
      <c r="W1057" s="13"/>
      <c r="X1057" s="13"/>
      <c r="Y1057" s="13"/>
      <c r="Z1057" s="13"/>
      <c r="AA1057" s="13"/>
      <c r="AB1057" s="13"/>
      <c r="AC1057" s="13"/>
      <c r="AD1057" s="13"/>
      <c r="AE1057" s="13"/>
      <c r="AT1057" s="272" t="s">
        <v>1205</v>
      </c>
      <c r="AU1057" s="272" t="s">
        <v>85</v>
      </c>
      <c r="AV1057" s="13" t="s">
        <v>85</v>
      </c>
      <c r="AW1057" s="13" t="s">
        <v>33</v>
      </c>
      <c r="AX1057" s="13" t="s">
        <v>83</v>
      </c>
      <c r="AY1057" s="272" t="s">
        <v>181</v>
      </c>
    </row>
    <row r="1058" s="2" customFormat="1" ht="24.15" customHeight="1">
      <c r="A1058" s="39"/>
      <c r="B1058" s="40"/>
      <c r="C1058" s="245" t="s">
        <v>2293</v>
      </c>
      <c r="D1058" s="245" t="s">
        <v>191</v>
      </c>
      <c r="E1058" s="246" t="s">
        <v>2294</v>
      </c>
      <c r="F1058" s="247" t="s">
        <v>2295</v>
      </c>
      <c r="G1058" s="248" t="s">
        <v>217</v>
      </c>
      <c r="H1058" s="249">
        <v>19</v>
      </c>
      <c r="I1058" s="250"/>
      <c r="J1058" s="251">
        <f>ROUND(I1058*H1058,2)</f>
        <v>0</v>
      </c>
      <c r="K1058" s="247" t="s">
        <v>1</v>
      </c>
      <c r="L1058" s="45"/>
      <c r="M1058" s="252" t="s">
        <v>1</v>
      </c>
      <c r="N1058" s="253" t="s">
        <v>41</v>
      </c>
      <c r="O1058" s="92"/>
      <c r="P1058" s="236">
        <f>O1058*H1058</f>
        <v>0</v>
      </c>
      <c r="Q1058" s="236">
        <v>1.0000000000000001E-05</v>
      </c>
      <c r="R1058" s="236">
        <f>Q1058*H1058</f>
        <v>0.00019000000000000001</v>
      </c>
      <c r="S1058" s="236">
        <v>0</v>
      </c>
      <c r="T1058" s="237">
        <f>S1058*H1058</f>
        <v>0</v>
      </c>
      <c r="U1058" s="39"/>
      <c r="V1058" s="39"/>
      <c r="W1058" s="39"/>
      <c r="X1058" s="39"/>
      <c r="Y1058" s="39"/>
      <c r="Z1058" s="39"/>
      <c r="AA1058" s="39"/>
      <c r="AB1058" s="39"/>
      <c r="AC1058" s="39"/>
      <c r="AD1058" s="39"/>
      <c r="AE1058" s="39"/>
      <c r="AR1058" s="238" t="s">
        <v>188</v>
      </c>
      <c r="AT1058" s="238" t="s">
        <v>191</v>
      </c>
      <c r="AU1058" s="238" t="s">
        <v>85</v>
      </c>
      <c r="AY1058" s="18" t="s">
        <v>181</v>
      </c>
      <c r="BE1058" s="239">
        <f>IF(N1058="základní",J1058,0)</f>
        <v>0</v>
      </c>
      <c r="BF1058" s="239">
        <f>IF(N1058="snížená",J1058,0)</f>
        <v>0</v>
      </c>
      <c r="BG1058" s="239">
        <f>IF(N1058="zákl. přenesená",J1058,0)</f>
        <v>0</v>
      </c>
      <c r="BH1058" s="239">
        <f>IF(N1058="sníž. přenesená",J1058,0)</f>
        <v>0</v>
      </c>
      <c r="BI1058" s="239">
        <f>IF(N1058="nulová",J1058,0)</f>
        <v>0</v>
      </c>
      <c r="BJ1058" s="18" t="s">
        <v>83</v>
      </c>
      <c r="BK1058" s="239">
        <f>ROUND(I1058*H1058,2)</f>
        <v>0</v>
      </c>
      <c r="BL1058" s="18" t="s">
        <v>188</v>
      </c>
      <c r="BM1058" s="238" t="s">
        <v>2296</v>
      </c>
    </row>
    <row r="1059" s="2" customFormat="1">
      <c r="A1059" s="39"/>
      <c r="B1059" s="40"/>
      <c r="C1059" s="41"/>
      <c r="D1059" s="240" t="s">
        <v>190</v>
      </c>
      <c r="E1059" s="41"/>
      <c r="F1059" s="241" t="s">
        <v>2295</v>
      </c>
      <c r="G1059" s="41"/>
      <c r="H1059" s="41"/>
      <c r="I1059" s="242"/>
      <c r="J1059" s="41"/>
      <c r="K1059" s="41"/>
      <c r="L1059" s="45"/>
      <c r="M1059" s="243"/>
      <c r="N1059" s="244"/>
      <c r="O1059" s="92"/>
      <c r="P1059" s="92"/>
      <c r="Q1059" s="92"/>
      <c r="R1059" s="92"/>
      <c r="S1059" s="92"/>
      <c r="T1059" s="93"/>
      <c r="U1059" s="39"/>
      <c r="V1059" s="39"/>
      <c r="W1059" s="39"/>
      <c r="X1059" s="39"/>
      <c r="Y1059" s="39"/>
      <c r="Z1059" s="39"/>
      <c r="AA1059" s="39"/>
      <c r="AB1059" s="39"/>
      <c r="AC1059" s="39"/>
      <c r="AD1059" s="39"/>
      <c r="AE1059" s="39"/>
      <c r="AT1059" s="18" t="s">
        <v>190</v>
      </c>
      <c r="AU1059" s="18" t="s">
        <v>85</v>
      </c>
    </row>
    <row r="1060" s="13" customFormat="1">
      <c r="A1060" s="13"/>
      <c r="B1060" s="262"/>
      <c r="C1060" s="263"/>
      <c r="D1060" s="240" t="s">
        <v>1205</v>
      </c>
      <c r="E1060" s="264" t="s">
        <v>1</v>
      </c>
      <c r="F1060" s="265" t="s">
        <v>271</v>
      </c>
      <c r="G1060" s="263"/>
      <c r="H1060" s="266">
        <v>19</v>
      </c>
      <c r="I1060" s="267"/>
      <c r="J1060" s="263"/>
      <c r="K1060" s="263"/>
      <c r="L1060" s="268"/>
      <c r="M1060" s="269"/>
      <c r="N1060" s="270"/>
      <c r="O1060" s="270"/>
      <c r="P1060" s="270"/>
      <c r="Q1060" s="270"/>
      <c r="R1060" s="270"/>
      <c r="S1060" s="270"/>
      <c r="T1060" s="271"/>
      <c r="U1060" s="13"/>
      <c r="V1060" s="13"/>
      <c r="W1060" s="13"/>
      <c r="X1060" s="13"/>
      <c r="Y1060" s="13"/>
      <c r="Z1060" s="13"/>
      <c r="AA1060" s="13"/>
      <c r="AB1060" s="13"/>
      <c r="AC1060" s="13"/>
      <c r="AD1060" s="13"/>
      <c r="AE1060" s="13"/>
      <c r="AT1060" s="272" t="s">
        <v>1205</v>
      </c>
      <c r="AU1060" s="272" t="s">
        <v>85</v>
      </c>
      <c r="AV1060" s="13" t="s">
        <v>85</v>
      </c>
      <c r="AW1060" s="13" t="s">
        <v>33</v>
      </c>
      <c r="AX1060" s="13" t="s">
        <v>83</v>
      </c>
      <c r="AY1060" s="272" t="s">
        <v>181</v>
      </c>
    </row>
    <row r="1061" s="2" customFormat="1" ht="16.5" customHeight="1">
      <c r="A1061" s="39"/>
      <c r="B1061" s="40"/>
      <c r="C1061" s="226" t="s">
        <v>2297</v>
      </c>
      <c r="D1061" s="226" t="s">
        <v>182</v>
      </c>
      <c r="E1061" s="227" t="s">
        <v>2298</v>
      </c>
      <c r="F1061" s="228" t="s">
        <v>2299</v>
      </c>
      <c r="G1061" s="229" t="s">
        <v>217</v>
      </c>
      <c r="H1061" s="230">
        <v>38.759999999999998</v>
      </c>
      <c r="I1061" s="231"/>
      <c r="J1061" s="232">
        <f>ROUND(I1061*H1061,2)</f>
        <v>0</v>
      </c>
      <c r="K1061" s="228" t="s">
        <v>1</v>
      </c>
      <c r="L1061" s="233"/>
      <c r="M1061" s="234" t="s">
        <v>1</v>
      </c>
      <c r="N1061" s="235" t="s">
        <v>41</v>
      </c>
      <c r="O1061" s="92"/>
      <c r="P1061" s="236">
        <f>O1061*H1061</f>
        <v>0</v>
      </c>
      <c r="Q1061" s="236">
        <v>3.0000000000000001E-05</v>
      </c>
      <c r="R1061" s="236">
        <f>Q1061*H1061</f>
        <v>0.0011628000000000001</v>
      </c>
      <c r="S1061" s="236">
        <v>0</v>
      </c>
      <c r="T1061" s="237">
        <f>S1061*H1061</f>
        <v>0</v>
      </c>
      <c r="U1061" s="39"/>
      <c r="V1061" s="39"/>
      <c r="W1061" s="39"/>
      <c r="X1061" s="39"/>
      <c r="Y1061" s="39"/>
      <c r="Z1061" s="39"/>
      <c r="AA1061" s="39"/>
      <c r="AB1061" s="39"/>
      <c r="AC1061" s="39"/>
      <c r="AD1061" s="39"/>
      <c r="AE1061" s="39"/>
      <c r="AR1061" s="238" t="s">
        <v>187</v>
      </c>
      <c r="AT1061" s="238" t="s">
        <v>182</v>
      </c>
      <c r="AU1061" s="238" t="s">
        <v>85</v>
      </c>
      <c r="AY1061" s="18" t="s">
        <v>181</v>
      </c>
      <c r="BE1061" s="239">
        <f>IF(N1061="základní",J1061,0)</f>
        <v>0</v>
      </c>
      <c r="BF1061" s="239">
        <f>IF(N1061="snížená",J1061,0)</f>
        <v>0</v>
      </c>
      <c r="BG1061" s="239">
        <f>IF(N1061="zákl. přenesená",J1061,0)</f>
        <v>0</v>
      </c>
      <c r="BH1061" s="239">
        <f>IF(N1061="sníž. přenesená",J1061,0)</f>
        <v>0</v>
      </c>
      <c r="BI1061" s="239">
        <f>IF(N1061="nulová",J1061,0)</f>
        <v>0</v>
      </c>
      <c r="BJ1061" s="18" t="s">
        <v>83</v>
      </c>
      <c r="BK1061" s="239">
        <f>ROUND(I1061*H1061,2)</f>
        <v>0</v>
      </c>
      <c r="BL1061" s="18" t="s">
        <v>188</v>
      </c>
      <c r="BM1061" s="238" t="s">
        <v>2300</v>
      </c>
    </row>
    <row r="1062" s="2" customFormat="1">
      <c r="A1062" s="39"/>
      <c r="B1062" s="40"/>
      <c r="C1062" s="41"/>
      <c r="D1062" s="240" t="s">
        <v>190</v>
      </c>
      <c r="E1062" s="41"/>
      <c r="F1062" s="241" t="s">
        <v>2299</v>
      </c>
      <c r="G1062" s="41"/>
      <c r="H1062" s="41"/>
      <c r="I1062" s="242"/>
      <c r="J1062" s="41"/>
      <c r="K1062" s="41"/>
      <c r="L1062" s="45"/>
      <c r="M1062" s="243"/>
      <c r="N1062" s="244"/>
      <c r="O1062" s="92"/>
      <c r="P1062" s="92"/>
      <c r="Q1062" s="92"/>
      <c r="R1062" s="92"/>
      <c r="S1062" s="92"/>
      <c r="T1062" s="93"/>
      <c r="U1062" s="39"/>
      <c r="V1062" s="39"/>
      <c r="W1062" s="39"/>
      <c r="X1062" s="39"/>
      <c r="Y1062" s="39"/>
      <c r="Z1062" s="39"/>
      <c r="AA1062" s="39"/>
      <c r="AB1062" s="39"/>
      <c r="AC1062" s="39"/>
      <c r="AD1062" s="39"/>
      <c r="AE1062" s="39"/>
      <c r="AT1062" s="18" t="s">
        <v>190</v>
      </c>
      <c r="AU1062" s="18" t="s">
        <v>85</v>
      </c>
    </row>
    <row r="1063" s="13" customFormat="1">
      <c r="A1063" s="13"/>
      <c r="B1063" s="262"/>
      <c r="C1063" s="263"/>
      <c r="D1063" s="240" t="s">
        <v>1205</v>
      </c>
      <c r="E1063" s="264" t="s">
        <v>1</v>
      </c>
      <c r="F1063" s="265" t="s">
        <v>2301</v>
      </c>
      <c r="G1063" s="263"/>
      <c r="H1063" s="266">
        <v>38.759999999999998</v>
      </c>
      <c r="I1063" s="267"/>
      <c r="J1063" s="263"/>
      <c r="K1063" s="263"/>
      <c r="L1063" s="268"/>
      <c r="M1063" s="269"/>
      <c r="N1063" s="270"/>
      <c r="O1063" s="270"/>
      <c r="P1063" s="270"/>
      <c r="Q1063" s="270"/>
      <c r="R1063" s="270"/>
      <c r="S1063" s="270"/>
      <c r="T1063" s="271"/>
      <c r="U1063" s="13"/>
      <c r="V1063" s="13"/>
      <c r="W1063" s="13"/>
      <c r="X1063" s="13"/>
      <c r="Y1063" s="13"/>
      <c r="Z1063" s="13"/>
      <c r="AA1063" s="13"/>
      <c r="AB1063" s="13"/>
      <c r="AC1063" s="13"/>
      <c r="AD1063" s="13"/>
      <c r="AE1063" s="13"/>
      <c r="AT1063" s="272" t="s">
        <v>1205</v>
      </c>
      <c r="AU1063" s="272" t="s">
        <v>85</v>
      </c>
      <c r="AV1063" s="13" t="s">
        <v>85</v>
      </c>
      <c r="AW1063" s="13" t="s">
        <v>33</v>
      </c>
      <c r="AX1063" s="13" t="s">
        <v>83</v>
      </c>
      <c r="AY1063" s="272" t="s">
        <v>181</v>
      </c>
    </row>
    <row r="1064" s="2" customFormat="1" ht="24.15" customHeight="1">
      <c r="A1064" s="39"/>
      <c r="B1064" s="40"/>
      <c r="C1064" s="245" t="s">
        <v>2302</v>
      </c>
      <c r="D1064" s="245" t="s">
        <v>191</v>
      </c>
      <c r="E1064" s="246" t="s">
        <v>2303</v>
      </c>
      <c r="F1064" s="247" t="s">
        <v>2304</v>
      </c>
      <c r="G1064" s="248" t="s">
        <v>185</v>
      </c>
      <c r="H1064" s="249">
        <v>7</v>
      </c>
      <c r="I1064" s="250"/>
      <c r="J1064" s="251">
        <f>ROUND(I1064*H1064,2)</f>
        <v>0</v>
      </c>
      <c r="K1064" s="247" t="s">
        <v>1</v>
      </c>
      <c r="L1064" s="45"/>
      <c r="M1064" s="252" t="s">
        <v>1</v>
      </c>
      <c r="N1064" s="253" t="s">
        <v>41</v>
      </c>
      <c r="O1064" s="92"/>
      <c r="P1064" s="236">
        <f>O1064*H1064</f>
        <v>0</v>
      </c>
      <c r="Q1064" s="236">
        <v>0</v>
      </c>
      <c r="R1064" s="236">
        <f>Q1064*H1064</f>
        <v>0</v>
      </c>
      <c r="S1064" s="236">
        <v>0</v>
      </c>
      <c r="T1064" s="237">
        <f>S1064*H1064</f>
        <v>0</v>
      </c>
      <c r="U1064" s="39"/>
      <c r="V1064" s="39"/>
      <c r="W1064" s="39"/>
      <c r="X1064" s="39"/>
      <c r="Y1064" s="39"/>
      <c r="Z1064" s="39"/>
      <c r="AA1064" s="39"/>
      <c r="AB1064" s="39"/>
      <c r="AC1064" s="39"/>
      <c r="AD1064" s="39"/>
      <c r="AE1064" s="39"/>
      <c r="AR1064" s="238" t="s">
        <v>188</v>
      </c>
      <c r="AT1064" s="238" t="s">
        <v>191</v>
      </c>
      <c r="AU1064" s="238" t="s">
        <v>85</v>
      </c>
      <c r="AY1064" s="18" t="s">
        <v>181</v>
      </c>
      <c r="BE1064" s="239">
        <f>IF(N1064="základní",J1064,0)</f>
        <v>0</v>
      </c>
      <c r="BF1064" s="239">
        <f>IF(N1064="snížená",J1064,0)</f>
        <v>0</v>
      </c>
      <c r="BG1064" s="239">
        <f>IF(N1064="zákl. přenesená",J1064,0)</f>
        <v>0</v>
      </c>
      <c r="BH1064" s="239">
        <f>IF(N1064="sníž. přenesená",J1064,0)</f>
        <v>0</v>
      </c>
      <c r="BI1064" s="239">
        <f>IF(N1064="nulová",J1064,0)</f>
        <v>0</v>
      </c>
      <c r="BJ1064" s="18" t="s">
        <v>83</v>
      </c>
      <c r="BK1064" s="239">
        <f>ROUND(I1064*H1064,2)</f>
        <v>0</v>
      </c>
      <c r="BL1064" s="18" t="s">
        <v>188</v>
      </c>
      <c r="BM1064" s="238" t="s">
        <v>2305</v>
      </c>
    </row>
    <row r="1065" s="2" customFormat="1">
      <c r="A1065" s="39"/>
      <c r="B1065" s="40"/>
      <c r="C1065" s="41"/>
      <c r="D1065" s="240" t="s">
        <v>190</v>
      </c>
      <c r="E1065" s="41"/>
      <c r="F1065" s="241" t="s">
        <v>2304</v>
      </c>
      <c r="G1065" s="41"/>
      <c r="H1065" s="41"/>
      <c r="I1065" s="242"/>
      <c r="J1065" s="41"/>
      <c r="K1065" s="41"/>
      <c r="L1065" s="45"/>
      <c r="M1065" s="243"/>
      <c r="N1065" s="244"/>
      <c r="O1065" s="92"/>
      <c r="P1065" s="92"/>
      <c r="Q1065" s="92"/>
      <c r="R1065" s="92"/>
      <c r="S1065" s="92"/>
      <c r="T1065" s="93"/>
      <c r="U1065" s="39"/>
      <c r="V1065" s="39"/>
      <c r="W1065" s="39"/>
      <c r="X1065" s="39"/>
      <c r="Y1065" s="39"/>
      <c r="Z1065" s="39"/>
      <c r="AA1065" s="39"/>
      <c r="AB1065" s="39"/>
      <c r="AC1065" s="39"/>
      <c r="AD1065" s="39"/>
      <c r="AE1065" s="39"/>
      <c r="AT1065" s="18" t="s">
        <v>190</v>
      </c>
      <c r="AU1065" s="18" t="s">
        <v>85</v>
      </c>
    </row>
    <row r="1066" s="2" customFormat="1" ht="24.15" customHeight="1">
      <c r="A1066" s="39"/>
      <c r="B1066" s="40"/>
      <c r="C1066" s="245" t="s">
        <v>2306</v>
      </c>
      <c r="D1066" s="245" t="s">
        <v>191</v>
      </c>
      <c r="E1066" s="246" t="s">
        <v>2307</v>
      </c>
      <c r="F1066" s="247" t="s">
        <v>2308</v>
      </c>
      <c r="G1066" s="248" t="s">
        <v>217</v>
      </c>
      <c r="H1066" s="249">
        <v>76.623999999999995</v>
      </c>
      <c r="I1066" s="250"/>
      <c r="J1066" s="251">
        <f>ROUND(I1066*H1066,2)</f>
        <v>0</v>
      </c>
      <c r="K1066" s="247" t="s">
        <v>1</v>
      </c>
      <c r="L1066" s="45"/>
      <c r="M1066" s="252" t="s">
        <v>1</v>
      </c>
      <c r="N1066" s="253" t="s">
        <v>41</v>
      </c>
      <c r="O1066" s="92"/>
      <c r="P1066" s="236">
        <f>O1066*H1066</f>
        <v>0</v>
      </c>
      <c r="Q1066" s="236">
        <v>0</v>
      </c>
      <c r="R1066" s="236">
        <f>Q1066*H1066</f>
        <v>0</v>
      </c>
      <c r="S1066" s="236">
        <v>0</v>
      </c>
      <c r="T1066" s="237">
        <f>S1066*H1066</f>
        <v>0</v>
      </c>
      <c r="U1066" s="39"/>
      <c r="V1066" s="39"/>
      <c r="W1066" s="39"/>
      <c r="X1066" s="39"/>
      <c r="Y1066" s="39"/>
      <c r="Z1066" s="39"/>
      <c r="AA1066" s="39"/>
      <c r="AB1066" s="39"/>
      <c r="AC1066" s="39"/>
      <c r="AD1066" s="39"/>
      <c r="AE1066" s="39"/>
      <c r="AR1066" s="238" t="s">
        <v>188</v>
      </c>
      <c r="AT1066" s="238" t="s">
        <v>191</v>
      </c>
      <c r="AU1066" s="238" t="s">
        <v>85</v>
      </c>
      <c r="AY1066" s="18" t="s">
        <v>181</v>
      </c>
      <c r="BE1066" s="239">
        <f>IF(N1066="základní",J1066,0)</f>
        <v>0</v>
      </c>
      <c r="BF1066" s="239">
        <f>IF(N1066="snížená",J1066,0)</f>
        <v>0</v>
      </c>
      <c r="BG1066" s="239">
        <f>IF(N1066="zákl. přenesená",J1066,0)</f>
        <v>0</v>
      </c>
      <c r="BH1066" s="239">
        <f>IF(N1066="sníž. přenesená",J1066,0)</f>
        <v>0</v>
      </c>
      <c r="BI1066" s="239">
        <f>IF(N1066="nulová",J1066,0)</f>
        <v>0</v>
      </c>
      <c r="BJ1066" s="18" t="s">
        <v>83</v>
      </c>
      <c r="BK1066" s="239">
        <f>ROUND(I1066*H1066,2)</f>
        <v>0</v>
      </c>
      <c r="BL1066" s="18" t="s">
        <v>188</v>
      </c>
      <c r="BM1066" s="238" t="s">
        <v>2309</v>
      </c>
    </row>
    <row r="1067" s="2" customFormat="1">
      <c r="A1067" s="39"/>
      <c r="B1067" s="40"/>
      <c r="C1067" s="41"/>
      <c r="D1067" s="240" t="s">
        <v>190</v>
      </c>
      <c r="E1067" s="41"/>
      <c r="F1067" s="241" t="s">
        <v>2308</v>
      </c>
      <c r="G1067" s="41"/>
      <c r="H1067" s="41"/>
      <c r="I1067" s="242"/>
      <c r="J1067" s="41"/>
      <c r="K1067" s="41"/>
      <c r="L1067" s="45"/>
      <c r="M1067" s="243"/>
      <c r="N1067" s="244"/>
      <c r="O1067" s="92"/>
      <c r="P1067" s="92"/>
      <c r="Q1067" s="92"/>
      <c r="R1067" s="92"/>
      <c r="S1067" s="92"/>
      <c r="T1067" s="93"/>
      <c r="U1067" s="39"/>
      <c r="V1067" s="39"/>
      <c r="W1067" s="39"/>
      <c r="X1067" s="39"/>
      <c r="Y1067" s="39"/>
      <c r="Z1067" s="39"/>
      <c r="AA1067" s="39"/>
      <c r="AB1067" s="39"/>
      <c r="AC1067" s="39"/>
      <c r="AD1067" s="39"/>
      <c r="AE1067" s="39"/>
      <c r="AT1067" s="18" t="s">
        <v>190</v>
      </c>
      <c r="AU1067" s="18" t="s">
        <v>85</v>
      </c>
    </row>
    <row r="1068" s="13" customFormat="1">
      <c r="A1068" s="13"/>
      <c r="B1068" s="262"/>
      <c r="C1068" s="263"/>
      <c r="D1068" s="240" t="s">
        <v>1205</v>
      </c>
      <c r="E1068" s="264" t="s">
        <v>1</v>
      </c>
      <c r="F1068" s="265" t="s">
        <v>2310</v>
      </c>
      <c r="G1068" s="263"/>
      <c r="H1068" s="266">
        <v>5.024</v>
      </c>
      <c r="I1068" s="267"/>
      <c r="J1068" s="263"/>
      <c r="K1068" s="263"/>
      <c r="L1068" s="268"/>
      <c r="M1068" s="269"/>
      <c r="N1068" s="270"/>
      <c r="O1068" s="270"/>
      <c r="P1068" s="270"/>
      <c r="Q1068" s="270"/>
      <c r="R1068" s="270"/>
      <c r="S1068" s="270"/>
      <c r="T1068" s="271"/>
      <c r="U1068" s="13"/>
      <c r="V1068" s="13"/>
      <c r="W1068" s="13"/>
      <c r="X1068" s="13"/>
      <c r="Y1068" s="13"/>
      <c r="Z1068" s="13"/>
      <c r="AA1068" s="13"/>
      <c r="AB1068" s="13"/>
      <c r="AC1068" s="13"/>
      <c r="AD1068" s="13"/>
      <c r="AE1068" s="13"/>
      <c r="AT1068" s="272" t="s">
        <v>1205</v>
      </c>
      <c r="AU1068" s="272" t="s">
        <v>85</v>
      </c>
      <c r="AV1068" s="13" t="s">
        <v>85</v>
      </c>
      <c r="AW1068" s="13" t="s">
        <v>33</v>
      </c>
      <c r="AX1068" s="13" t="s">
        <v>76</v>
      </c>
      <c r="AY1068" s="272" t="s">
        <v>181</v>
      </c>
    </row>
    <row r="1069" s="13" customFormat="1">
      <c r="A1069" s="13"/>
      <c r="B1069" s="262"/>
      <c r="C1069" s="263"/>
      <c r="D1069" s="240" t="s">
        <v>1205</v>
      </c>
      <c r="E1069" s="264" t="s">
        <v>1</v>
      </c>
      <c r="F1069" s="265" t="s">
        <v>2229</v>
      </c>
      <c r="G1069" s="263"/>
      <c r="H1069" s="266">
        <v>46.799999999999997</v>
      </c>
      <c r="I1069" s="267"/>
      <c r="J1069" s="263"/>
      <c r="K1069" s="263"/>
      <c r="L1069" s="268"/>
      <c r="M1069" s="269"/>
      <c r="N1069" s="270"/>
      <c r="O1069" s="270"/>
      <c r="P1069" s="270"/>
      <c r="Q1069" s="270"/>
      <c r="R1069" s="270"/>
      <c r="S1069" s="270"/>
      <c r="T1069" s="271"/>
      <c r="U1069" s="13"/>
      <c r="V1069" s="13"/>
      <c r="W1069" s="13"/>
      <c r="X1069" s="13"/>
      <c r="Y1069" s="13"/>
      <c r="Z1069" s="13"/>
      <c r="AA1069" s="13"/>
      <c r="AB1069" s="13"/>
      <c r="AC1069" s="13"/>
      <c r="AD1069" s="13"/>
      <c r="AE1069" s="13"/>
      <c r="AT1069" s="272" t="s">
        <v>1205</v>
      </c>
      <c r="AU1069" s="272" t="s">
        <v>85</v>
      </c>
      <c r="AV1069" s="13" t="s">
        <v>85</v>
      </c>
      <c r="AW1069" s="13" t="s">
        <v>33</v>
      </c>
      <c r="AX1069" s="13" t="s">
        <v>76</v>
      </c>
      <c r="AY1069" s="272" t="s">
        <v>181</v>
      </c>
    </row>
    <row r="1070" s="13" customFormat="1">
      <c r="A1070" s="13"/>
      <c r="B1070" s="262"/>
      <c r="C1070" s="263"/>
      <c r="D1070" s="240" t="s">
        <v>1205</v>
      </c>
      <c r="E1070" s="264" t="s">
        <v>1</v>
      </c>
      <c r="F1070" s="265" t="s">
        <v>2230</v>
      </c>
      <c r="G1070" s="263"/>
      <c r="H1070" s="266">
        <v>16</v>
      </c>
      <c r="I1070" s="267"/>
      <c r="J1070" s="263"/>
      <c r="K1070" s="263"/>
      <c r="L1070" s="268"/>
      <c r="M1070" s="269"/>
      <c r="N1070" s="270"/>
      <c r="O1070" s="270"/>
      <c r="P1070" s="270"/>
      <c r="Q1070" s="270"/>
      <c r="R1070" s="270"/>
      <c r="S1070" s="270"/>
      <c r="T1070" s="271"/>
      <c r="U1070" s="13"/>
      <c r="V1070" s="13"/>
      <c r="W1070" s="13"/>
      <c r="X1070" s="13"/>
      <c r="Y1070" s="13"/>
      <c r="Z1070" s="13"/>
      <c r="AA1070" s="13"/>
      <c r="AB1070" s="13"/>
      <c r="AC1070" s="13"/>
      <c r="AD1070" s="13"/>
      <c r="AE1070" s="13"/>
      <c r="AT1070" s="272" t="s">
        <v>1205</v>
      </c>
      <c r="AU1070" s="272" t="s">
        <v>85</v>
      </c>
      <c r="AV1070" s="13" t="s">
        <v>85</v>
      </c>
      <c r="AW1070" s="13" t="s">
        <v>33</v>
      </c>
      <c r="AX1070" s="13" t="s">
        <v>76</v>
      </c>
      <c r="AY1070" s="272" t="s">
        <v>181</v>
      </c>
    </row>
    <row r="1071" s="13" customFormat="1">
      <c r="A1071" s="13"/>
      <c r="B1071" s="262"/>
      <c r="C1071" s="263"/>
      <c r="D1071" s="240" t="s">
        <v>1205</v>
      </c>
      <c r="E1071" s="264" t="s">
        <v>1</v>
      </c>
      <c r="F1071" s="265" t="s">
        <v>2231</v>
      </c>
      <c r="G1071" s="263"/>
      <c r="H1071" s="266">
        <v>8.8000000000000007</v>
      </c>
      <c r="I1071" s="267"/>
      <c r="J1071" s="263"/>
      <c r="K1071" s="263"/>
      <c r="L1071" s="268"/>
      <c r="M1071" s="269"/>
      <c r="N1071" s="270"/>
      <c r="O1071" s="270"/>
      <c r="P1071" s="270"/>
      <c r="Q1071" s="270"/>
      <c r="R1071" s="270"/>
      <c r="S1071" s="270"/>
      <c r="T1071" s="271"/>
      <c r="U1071" s="13"/>
      <c r="V1071" s="13"/>
      <c r="W1071" s="13"/>
      <c r="X1071" s="13"/>
      <c r="Y1071" s="13"/>
      <c r="Z1071" s="13"/>
      <c r="AA1071" s="13"/>
      <c r="AB1071" s="13"/>
      <c r="AC1071" s="13"/>
      <c r="AD1071" s="13"/>
      <c r="AE1071" s="13"/>
      <c r="AT1071" s="272" t="s">
        <v>1205</v>
      </c>
      <c r="AU1071" s="272" t="s">
        <v>85</v>
      </c>
      <c r="AV1071" s="13" t="s">
        <v>85</v>
      </c>
      <c r="AW1071" s="13" t="s">
        <v>33</v>
      </c>
      <c r="AX1071" s="13" t="s">
        <v>76</v>
      </c>
      <c r="AY1071" s="272" t="s">
        <v>181</v>
      </c>
    </row>
    <row r="1072" s="15" customFormat="1">
      <c r="A1072" s="15"/>
      <c r="B1072" s="283"/>
      <c r="C1072" s="284"/>
      <c r="D1072" s="240" t="s">
        <v>1205</v>
      </c>
      <c r="E1072" s="285" t="s">
        <v>1</v>
      </c>
      <c r="F1072" s="286" t="s">
        <v>1219</v>
      </c>
      <c r="G1072" s="284"/>
      <c r="H1072" s="287">
        <v>76.623999999999995</v>
      </c>
      <c r="I1072" s="288"/>
      <c r="J1072" s="284"/>
      <c r="K1072" s="284"/>
      <c r="L1072" s="289"/>
      <c r="M1072" s="290"/>
      <c r="N1072" s="291"/>
      <c r="O1072" s="291"/>
      <c r="P1072" s="291"/>
      <c r="Q1072" s="291"/>
      <c r="R1072" s="291"/>
      <c r="S1072" s="291"/>
      <c r="T1072" s="292"/>
      <c r="U1072" s="15"/>
      <c r="V1072" s="15"/>
      <c r="W1072" s="15"/>
      <c r="X1072" s="15"/>
      <c r="Y1072" s="15"/>
      <c r="Z1072" s="15"/>
      <c r="AA1072" s="15"/>
      <c r="AB1072" s="15"/>
      <c r="AC1072" s="15"/>
      <c r="AD1072" s="15"/>
      <c r="AE1072" s="15"/>
      <c r="AT1072" s="293" t="s">
        <v>1205</v>
      </c>
      <c r="AU1072" s="293" t="s">
        <v>85</v>
      </c>
      <c r="AV1072" s="15" t="s">
        <v>200</v>
      </c>
      <c r="AW1072" s="15" t="s">
        <v>33</v>
      </c>
      <c r="AX1072" s="15" t="s">
        <v>83</v>
      </c>
      <c r="AY1072" s="293" t="s">
        <v>181</v>
      </c>
    </row>
    <row r="1073" s="2" customFormat="1" ht="24.15" customHeight="1">
      <c r="A1073" s="39"/>
      <c r="B1073" s="40"/>
      <c r="C1073" s="226" t="s">
        <v>2311</v>
      </c>
      <c r="D1073" s="226" t="s">
        <v>182</v>
      </c>
      <c r="E1073" s="227" t="s">
        <v>2312</v>
      </c>
      <c r="F1073" s="228" t="s">
        <v>2313</v>
      </c>
      <c r="G1073" s="229" t="s">
        <v>217</v>
      </c>
      <c r="H1073" s="230">
        <v>84.286000000000001</v>
      </c>
      <c r="I1073" s="231"/>
      <c r="J1073" s="232">
        <f>ROUND(I1073*H1073,2)</f>
        <v>0</v>
      </c>
      <c r="K1073" s="228" t="s">
        <v>1</v>
      </c>
      <c r="L1073" s="233"/>
      <c r="M1073" s="234" t="s">
        <v>1</v>
      </c>
      <c r="N1073" s="235" t="s">
        <v>41</v>
      </c>
      <c r="O1073" s="92"/>
      <c r="P1073" s="236">
        <f>O1073*H1073</f>
        <v>0</v>
      </c>
      <c r="Q1073" s="236">
        <v>0.0013400000000000001</v>
      </c>
      <c r="R1073" s="236">
        <f>Q1073*H1073</f>
        <v>0.11294324</v>
      </c>
      <c r="S1073" s="236">
        <v>0</v>
      </c>
      <c r="T1073" s="237">
        <f>S1073*H1073</f>
        <v>0</v>
      </c>
      <c r="U1073" s="39"/>
      <c r="V1073" s="39"/>
      <c r="W1073" s="39"/>
      <c r="X1073" s="39"/>
      <c r="Y1073" s="39"/>
      <c r="Z1073" s="39"/>
      <c r="AA1073" s="39"/>
      <c r="AB1073" s="39"/>
      <c r="AC1073" s="39"/>
      <c r="AD1073" s="39"/>
      <c r="AE1073" s="39"/>
      <c r="AR1073" s="238" t="s">
        <v>187</v>
      </c>
      <c r="AT1073" s="238" t="s">
        <v>182</v>
      </c>
      <c r="AU1073" s="238" t="s">
        <v>85</v>
      </c>
      <c r="AY1073" s="18" t="s">
        <v>181</v>
      </c>
      <c r="BE1073" s="239">
        <f>IF(N1073="základní",J1073,0)</f>
        <v>0</v>
      </c>
      <c r="BF1073" s="239">
        <f>IF(N1073="snížená",J1073,0)</f>
        <v>0</v>
      </c>
      <c r="BG1073" s="239">
        <f>IF(N1073="zákl. přenesená",J1073,0)</f>
        <v>0</v>
      </c>
      <c r="BH1073" s="239">
        <f>IF(N1073="sníž. přenesená",J1073,0)</f>
        <v>0</v>
      </c>
      <c r="BI1073" s="239">
        <f>IF(N1073="nulová",J1073,0)</f>
        <v>0</v>
      </c>
      <c r="BJ1073" s="18" t="s">
        <v>83</v>
      </c>
      <c r="BK1073" s="239">
        <f>ROUND(I1073*H1073,2)</f>
        <v>0</v>
      </c>
      <c r="BL1073" s="18" t="s">
        <v>188</v>
      </c>
      <c r="BM1073" s="238" t="s">
        <v>2314</v>
      </c>
    </row>
    <row r="1074" s="2" customFormat="1">
      <c r="A1074" s="39"/>
      <c r="B1074" s="40"/>
      <c r="C1074" s="41"/>
      <c r="D1074" s="240" t="s">
        <v>190</v>
      </c>
      <c r="E1074" s="41"/>
      <c r="F1074" s="241" t="s">
        <v>2313</v>
      </c>
      <c r="G1074" s="41"/>
      <c r="H1074" s="41"/>
      <c r="I1074" s="242"/>
      <c r="J1074" s="41"/>
      <c r="K1074" s="41"/>
      <c r="L1074" s="45"/>
      <c r="M1074" s="243"/>
      <c r="N1074" s="244"/>
      <c r="O1074" s="92"/>
      <c r="P1074" s="92"/>
      <c r="Q1074" s="92"/>
      <c r="R1074" s="92"/>
      <c r="S1074" s="92"/>
      <c r="T1074" s="93"/>
      <c r="U1074" s="39"/>
      <c r="V1074" s="39"/>
      <c r="W1074" s="39"/>
      <c r="X1074" s="39"/>
      <c r="Y1074" s="39"/>
      <c r="Z1074" s="39"/>
      <c r="AA1074" s="39"/>
      <c r="AB1074" s="39"/>
      <c r="AC1074" s="39"/>
      <c r="AD1074" s="39"/>
      <c r="AE1074" s="39"/>
      <c r="AT1074" s="18" t="s">
        <v>190</v>
      </c>
      <c r="AU1074" s="18" t="s">
        <v>85</v>
      </c>
    </row>
    <row r="1075" s="13" customFormat="1">
      <c r="A1075" s="13"/>
      <c r="B1075" s="262"/>
      <c r="C1075" s="263"/>
      <c r="D1075" s="240" t="s">
        <v>1205</v>
      </c>
      <c r="E1075" s="264" t="s">
        <v>1</v>
      </c>
      <c r="F1075" s="265" t="s">
        <v>2315</v>
      </c>
      <c r="G1075" s="263"/>
      <c r="H1075" s="266">
        <v>84.286000000000001</v>
      </c>
      <c r="I1075" s="267"/>
      <c r="J1075" s="263"/>
      <c r="K1075" s="263"/>
      <c r="L1075" s="268"/>
      <c r="M1075" s="269"/>
      <c r="N1075" s="270"/>
      <c r="O1075" s="270"/>
      <c r="P1075" s="270"/>
      <c r="Q1075" s="270"/>
      <c r="R1075" s="270"/>
      <c r="S1075" s="270"/>
      <c r="T1075" s="271"/>
      <c r="U1075" s="13"/>
      <c r="V1075" s="13"/>
      <c r="W1075" s="13"/>
      <c r="X1075" s="13"/>
      <c r="Y1075" s="13"/>
      <c r="Z1075" s="13"/>
      <c r="AA1075" s="13"/>
      <c r="AB1075" s="13"/>
      <c r="AC1075" s="13"/>
      <c r="AD1075" s="13"/>
      <c r="AE1075" s="13"/>
      <c r="AT1075" s="272" t="s">
        <v>1205</v>
      </c>
      <c r="AU1075" s="272" t="s">
        <v>85</v>
      </c>
      <c r="AV1075" s="13" t="s">
        <v>85</v>
      </c>
      <c r="AW1075" s="13" t="s">
        <v>33</v>
      </c>
      <c r="AX1075" s="13" t="s">
        <v>83</v>
      </c>
      <c r="AY1075" s="272" t="s">
        <v>181</v>
      </c>
    </row>
    <row r="1076" s="2" customFormat="1" ht="33" customHeight="1">
      <c r="A1076" s="39"/>
      <c r="B1076" s="40"/>
      <c r="C1076" s="245" t="s">
        <v>2316</v>
      </c>
      <c r="D1076" s="245" t="s">
        <v>191</v>
      </c>
      <c r="E1076" s="246" t="s">
        <v>2317</v>
      </c>
      <c r="F1076" s="247" t="s">
        <v>2318</v>
      </c>
      <c r="G1076" s="248" t="s">
        <v>734</v>
      </c>
      <c r="H1076" s="249">
        <v>300</v>
      </c>
      <c r="I1076" s="250"/>
      <c r="J1076" s="251">
        <f>ROUND(I1076*H1076,2)</f>
        <v>0</v>
      </c>
      <c r="K1076" s="247" t="s">
        <v>1</v>
      </c>
      <c r="L1076" s="45"/>
      <c r="M1076" s="252" t="s">
        <v>1</v>
      </c>
      <c r="N1076" s="253" t="s">
        <v>41</v>
      </c>
      <c r="O1076" s="92"/>
      <c r="P1076" s="236">
        <f>O1076*H1076</f>
        <v>0</v>
      </c>
      <c r="Q1076" s="236">
        <v>4.0000000000000003E-05</v>
      </c>
      <c r="R1076" s="236">
        <f>Q1076*H1076</f>
        <v>0.012</v>
      </c>
      <c r="S1076" s="236">
        <v>0</v>
      </c>
      <c r="T1076" s="237">
        <f>S1076*H1076</f>
        <v>0</v>
      </c>
      <c r="U1076" s="39"/>
      <c r="V1076" s="39"/>
      <c r="W1076" s="39"/>
      <c r="X1076" s="39"/>
      <c r="Y1076" s="39"/>
      <c r="Z1076" s="39"/>
      <c r="AA1076" s="39"/>
      <c r="AB1076" s="39"/>
      <c r="AC1076" s="39"/>
      <c r="AD1076" s="39"/>
      <c r="AE1076" s="39"/>
      <c r="AR1076" s="238" t="s">
        <v>188</v>
      </c>
      <c r="AT1076" s="238" t="s">
        <v>191</v>
      </c>
      <c r="AU1076" s="238" t="s">
        <v>85</v>
      </c>
      <c r="AY1076" s="18" t="s">
        <v>181</v>
      </c>
      <c r="BE1076" s="239">
        <f>IF(N1076="základní",J1076,0)</f>
        <v>0</v>
      </c>
      <c r="BF1076" s="239">
        <f>IF(N1076="snížená",J1076,0)</f>
        <v>0</v>
      </c>
      <c r="BG1076" s="239">
        <f>IF(N1076="zákl. přenesená",J1076,0)</f>
        <v>0</v>
      </c>
      <c r="BH1076" s="239">
        <f>IF(N1076="sníž. přenesená",J1076,0)</f>
        <v>0</v>
      </c>
      <c r="BI1076" s="239">
        <f>IF(N1076="nulová",J1076,0)</f>
        <v>0</v>
      </c>
      <c r="BJ1076" s="18" t="s">
        <v>83</v>
      </c>
      <c r="BK1076" s="239">
        <f>ROUND(I1076*H1076,2)</f>
        <v>0</v>
      </c>
      <c r="BL1076" s="18" t="s">
        <v>188</v>
      </c>
      <c r="BM1076" s="238" t="s">
        <v>2319</v>
      </c>
    </row>
    <row r="1077" s="2" customFormat="1">
      <c r="A1077" s="39"/>
      <c r="B1077" s="40"/>
      <c r="C1077" s="41"/>
      <c r="D1077" s="240" t="s">
        <v>190</v>
      </c>
      <c r="E1077" s="41"/>
      <c r="F1077" s="241" t="s">
        <v>2318</v>
      </c>
      <c r="G1077" s="41"/>
      <c r="H1077" s="41"/>
      <c r="I1077" s="242"/>
      <c r="J1077" s="41"/>
      <c r="K1077" s="41"/>
      <c r="L1077" s="45"/>
      <c r="M1077" s="243"/>
      <c r="N1077" s="244"/>
      <c r="O1077" s="92"/>
      <c r="P1077" s="92"/>
      <c r="Q1077" s="92"/>
      <c r="R1077" s="92"/>
      <c r="S1077" s="92"/>
      <c r="T1077" s="93"/>
      <c r="U1077" s="39"/>
      <c r="V1077" s="39"/>
      <c r="W1077" s="39"/>
      <c r="X1077" s="39"/>
      <c r="Y1077" s="39"/>
      <c r="Z1077" s="39"/>
      <c r="AA1077" s="39"/>
      <c r="AB1077" s="39"/>
      <c r="AC1077" s="39"/>
      <c r="AD1077" s="39"/>
      <c r="AE1077" s="39"/>
      <c r="AT1077" s="18" t="s">
        <v>190</v>
      </c>
      <c r="AU1077" s="18" t="s">
        <v>85</v>
      </c>
    </row>
    <row r="1078" s="2" customFormat="1" ht="24.15" customHeight="1">
      <c r="A1078" s="39"/>
      <c r="B1078" s="40"/>
      <c r="C1078" s="245" t="s">
        <v>2320</v>
      </c>
      <c r="D1078" s="245" t="s">
        <v>191</v>
      </c>
      <c r="E1078" s="246" t="s">
        <v>2321</v>
      </c>
      <c r="F1078" s="247" t="s">
        <v>2322</v>
      </c>
      <c r="G1078" s="248" t="s">
        <v>185</v>
      </c>
      <c r="H1078" s="249">
        <v>3</v>
      </c>
      <c r="I1078" s="250"/>
      <c r="J1078" s="251">
        <f>ROUND(I1078*H1078,2)</f>
        <v>0</v>
      </c>
      <c r="K1078" s="247" t="s">
        <v>1</v>
      </c>
      <c r="L1078" s="45"/>
      <c r="M1078" s="252" t="s">
        <v>1</v>
      </c>
      <c r="N1078" s="253" t="s">
        <v>41</v>
      </c>
      <c r="O1078" s="92"/>
      <c r="P1078" s="236">
        <f>O1078*H1078</f>
        <v>0</v>
      </c>
      <c r="Q1078" s="236">
        <v>2.0000000000000002E-05</v>
      </c>
      <c r="R1078" s="236">
        <f>Q1078*H1078</f>
        <v>6.0000000000000008E-05</v>
      </c>
      <c r="S1078" s="236">
        <v>0</v>
      </c>
      <c r="T1078" s="237">
        <f>S1078*H1078</f>
        <v>0</v>
      </c>
      <c r="U1078" s="39"/>
      <c r="V1078" s="39"/>
      <c r="W1078" s="39"/>
      <c r="X1078" s="39"/>
      <c r="Y1078" s="39"/>
      <c r="Z1078" s="39"/>
      <c r="AA1078" s="39"/>
      <c r="AB1078" s="39"/>
      <c r="AC1078" s="39"/>
      <c r="AD1078" s="39"/>
      <c r="AE1078" s="39"/>
      <c r="AR1078" s="238" t="s">
        <v>188</v>
      </c>
      <c r="AT1078" s="238" t="s">
        <v>191</v>
      </c>
      <c r="AU1078" s="238" t="s">
        <v>85</v>
      </c>
      <c r="AY1078" s="18" t="s">
        <v>181</v>
      </c>
      <c r="BE1078" s="239">
        <f>IF(N1078="základní",J1078,0)</f>
        <v>0</v>
      </c>
      <c r="BF1078" s="239">
        <f>IF(N1078="snížená",J1078,0)</f>
        <v>0</v>
      </c>
      <c r="BG1078" s="239">
        <f>IF(N1078="zákl. přenesená",J1078,0)</f>
        <v>0</v>
      </c>
      <c r="BH1078" s="239">
        <f>IF(N1078="sníž. přenesená",J1078,0)</f>
        <v>0</v>
      </c>
      <c r="BI1078" s="239">
        <f>IF(N1078="nulová",J1078,0)</f>
        <v>0</v>
      </c>
      <c r="BJ1078" s="18" t="s">
        <v>83</v>
      </c>
      <c r="BK1078" s="239">
        <f>ROUND(I1078*H1078,2)</f>
        <v>0</v>
      </c>
      <c r="BL1078" s="18" t="s">
        <v>188</v>
      </c>
      <c r="BM1078" s="238" t="s">
        <v>2323</v>
      </c>
    </row>
    <row r="1079" s="2" customFormat="1">
      <c r="A1079" s="39"/>
      <c r="B1079" s="40"/>
      <c r="C1079" s="41"/>
      <c r="D1079" s="240" t="s">
        <v>190</v>
      </c>
      <c r="E1079" s="41"/>
      <c r="F1079" s="241" t="s">
        <v>2322</v>
      </c>
      <c r="G1079" s="41"/>
      <c r="H1079" s="41"/>
      <c r="I1079" s="242"/>
      <c r="J1079" s="41"/>
      <c r="K1079" s="41"/>
      <c r="L1079" s="45"/>
      <c r="M1079" s="243"/>
      <c r="N1079" s="244"/>
      <c r="O1079" s="92"/>
      <c r="P1079" s="92"/>
      <c r="Q1079" s="92"/>
      <c r="R1079" s="92"/>
      <c r="S1079" s="92"/>
      <c r="T1079" s="93"/>
      <c r="U1079" s="39"/>
      <c r="V1079" s="39"/>
      <c r="W1079" s="39"/>
      <c r="X1079" s="39"/>
      <c r="Y1079" s="39"/>
      <c r="Z1079" s="39"/>
      <c r="AA1079" s="39"/>
      <c r="AB1079" s="39"/>
      <c r="AC1079" s="39"/>
      <c r="AD1079" s="39"/>
      <c r="AE1079" s="39"/>
      <c r="AT1079" s="18" t="s">
        <v>190</v>
      </c>
      <c r="AU1079" s="18" t="s">
        <v>85</v>
      </c>
    </row>
    <row r="1080" s="2" customFormat="1" ht="24.15" customHeight="1">
      <c r="A1080" s="39"/>
      <c r="B1080" s="40"/>
      <c r="C1080" s="226" t="s">
        <v>2324</v>
      </c>
      <c r="D1080" s="226" t="s">
        <v>182</v>
      </c>
      <c r="E1080" s="227" t="s">
        <v>2325</v>
      </c>
      <c r="F1080" s="228" t="s">
        <v>2326</v>
      </c>
      <c r="G1080" s="229" t="s">
        <v>185</v>
      </c>
      <c r="H1080" s="230">
        <v>2</v>
      </c>
      <c r="I1080" s="231"/>
      <c r="J1080" s="232">
        <f>ROUND(I1080*H1080,2)</f>
        <v>0</v>
      </c>
      <c r="K1080" s="228" t="s">
        <v>1</v>
      </c>
      <c r="L1080" s="233"/>
      <c r="M1080" s="234" t="s">
        <v>1</v>
      </c>
      <c r="N1080" s="235" t="s">
        <v>41</v>
      </c>
      <c r="O1080" s="92"/>
      <c r="P1080" s="236">
        <f>O1080*H1080</f>
        <v>0</v>
      </c>
      <c r="Q1080" s="236">
        <v>0.0041000000000000003</v>
      </c>
      <c r="R1080" s="236">
        <f>Q1080*H1080</f>
        <v>0.0082000000000000007</v>
      </c>
      <c r="S1080" s="236">
        <v>0</v>
      </c>
      <c r="T1080" s="237">
        <f>S1080*H1080</f>
        <v>0</v>
      </c>
      <c r="U1080" s="39"/>
      <c r="V1080" s="39"/>
      <c r="W1080" s="39"/>
      <c r="X1080" s="39"/>
      <c r="Y1080" s="39"/>
      <c r="Z1080" s="39"/>
      <c r="AA1080" s="39"/>
      <c r="AB1080" s="39"/>
      <c r="AC1080" s="39"/>
      <c r="AD1080" s="39"/>
      <c r="AE1080" s="39"/>
      <c r="AR1080" s="238" t="s">
        <v>187</v>
      </c>
      <c r="AT1080" s="238" t="s">
        <v>182</v>
      </c>
      <c r="AU1080" s="238" t="s">
        <v>85</v>
      </c>
      <c r="AY1080" s="18" t="s">
        <v>181</v>
      </c>
      <c r="BE1080" s="239">
        <f>IF(N1080="základní",J1080,0)</f>
        <v>0</v>
      </c>
      <c r="BF1080" s="239">
        <f>IF(N1080="snížená",J1080,0)</f>
        <v>0</v>
      </c>
      <c r="BG1080" s="239">
        <f>IF(N1080="zákl. přenesená",J1080,0)</f>
        <v>0</v>
      </c>
      <c r="BH1080" s="239">
        <f>IF(N1080="sníž. přenesená",J1080,0)</f>
        <v>0</v>
      </c>
      <c r="BI1080" s="239">
        <f>IF(N1080="nulová",J1080,0)</f>
        <v>0</v>
      </c>
      <c r="BJ1080" s="18" t="s">
        <v>83</v>
      </c>
      <c r="BK1080" s="239">
        <f>ROUND(I1080*H1080,2)</f>
        <v>0</v>
      </c>
      <c r="BL1080" s="18" t="s">
        <v>188</v>
      </c>
      <c r="BM1080" s="238" t="s">
        <v>2327</v>
      </c>
    </row>
    <row r="1081" s="2" customFormat="1">
      <c r="A1081" s="39"/>
      <c r="B1081" s="40"/>
      <c r="C1081" s="41"/>
      <c r="D1081" s="240" t="s">
        <v>190</v>
      </c>
      <c r="E1081" s="41"/>
      <c r="F1081" s="241" t="s">
        <v>2326</v>
      </c>
      <c r="G1081" s="41"/>
      <c r="H1081" s="41"/>
      <c r="I1081" s="242"/>
      <c r="J1081" s="41"/>
      <c r="K1081" s="41"/>
      <c r="L1081" s="45"/>
      <c r="M1081" s="243"/>
      <c r="N1081" s="244"/>
      <c r="O1081" s="92"/>
      <c r="P1081" s="92"/>
      <c r="Q1081" s="92"/>
      <c r="R1081" s="92"/>
      <c r="S1081" s="92"/>
      <c r="T1081" s="93"/>
      <c r="U1081" s="39"/>
      <c r="V1081" s="39"/>
      <c r="W1081" s="39"/>
      <c r="X1081" s="39"/>
      <c r="Y1081" s="39"/>
      <c r="Z1081" s="39"/>
      <c r="AA1081" s="39"/>
      <c r="AB1081" s="39"/>
      <c r="AC1081" s="39"/>
      <c r="AD1081" s="39"/>
      <c r="AE1081" s="39"/>
      <c r="AT1081" s="18" t="s">
        <v>190</v>
      </c>
      <c r="AU1081" s="18" t="s">
        <v>85</v>
      </c>
    </row>
    <row r="1082" s="2" customFormat="1" ht="24.15" customHeight="1">
      <c r="A1082" s="39"/>
      <c r="B1082" s="40"/>
      <c r="C1082" s="226" t="s">
        <v>2328</v>
      </c>
      <c r="D1082" s="226" t="s">
        <v>182</v>
      </c>
      <c r="E1082" s="227" t="s">
        <v>2329</v>
      </c>
      <c r="F1082" s="228" t="s">
        <v>2330</v>
      </c>
      <c r="G1082" s="229" t="s">
        <v>185</v>
      </c>
      <c r="H1082" s="230">
        <v>1</v>
      </c>
      <c r="I1082" s="231"/>
      <c r="J1082" s="232">
        <f>ROUND(I1082*H1082,2)</f>
        <v>0</v>
      </c>
      <c r="K1082" s="228" t="s">
        <v>1</v>
      </c>
      <c r="L1082" s="233"/>
      <c r="M1082" s="234" t="s">
        <v>1</v>
      </c>
      <c r="N1082" s="235" t="s">
        <v>41</v>
      </c>
      <c r="O1082" s="92"/>
      <c r="P1082" s="236">
        <f>O1082*H1082</f>
        <v>0</v>
      </c>
      <c r="Q1082" s="236">
        <v>0.0043</v>
      </c>
      <c r="R1082" s="236">
        <f>Q1082*H1082</f>
        <v>0.0043</v>
      </c>
      <c r="S1082" s="236">
        <v>0</v>
      </c>
      <c r="T1082" s="237">
        <f>S1082*H1082</f>
        <v>0</v>
      </c>
      <c r="U1082" s="39"/>
      <c r="V1082" s="39"/>
      <c r="W1082" s="39"/>
      <c r="X1082" s="39"/>
      <c r="Y1082" s="39"/>
      <c r="Z1082" s="39"/>
      <c r="AA1082" s="39"/>
      <c r="AB1082" s="39"/>
      <c r="AC1082" s="39"/>
      <c r="AD1082" s="39"/>
      <c r="AE1082" s="39"/>
      <c r="AR1082" s="238" t="s">
        <v>187</v>
      </c>
      <c r="AT1082" s="238" t="s">
        <v>182</v>
      </c>
      <c r="AU1082" s="238" t="s">
        <v>85</v>
      </c>
      <c r="AY1082" s="18" t="s">
        <v>181</v>
      </c>
      <c r="BE1082" s="239">
        <f>IF(N1082="základní",J1082,0)</f>
        <v>0</v>
      </c>
      <c r="BF1082" s="239">
        <f>IF(N1082="snížená",J1082,0)</f>
        <v>0</v>
      </c>
      <c r="BG1082" s="239">
        <f>IF(N1082="zákl. přenesená",J1082,0)</f>
        <v>0</v>
      </c>
      <c r="BH1082" s="239">
        <f>IF(N1082="sníž. přenesená",J1082,0)</f>
        <v>0</v>
      </c>
      <c r="BI1082" s="239">
        <f>IF(N1082="nulová",J1082,0)</f>
        <v>0</v>
      </c>
      <c r="BJ1082" s="18" t="s">
        <v>83</v>
      </c>
      <c r="BK1082" s="239">
        <f>ROUND(I1082*H1082,2)</f>
        <v>0</v>
      </c>
      <c r="BL1082" s="18" t="s">
        <v>188</v>
      </c>
      <c r="BM1082" s="238" t="s">
        <v>2331</v>
      </c>
    </row>
    <row r="1083" s="2" customFormat="1">
      <c r="A1083" s="39"/>
      <c r="B1083" s="40"/>
      <c r="C1083" s="41"/>
      <c r="D1083" s="240" t="s">
        <v>190</v>
      </c>
      <c r="E1083" s="41"/>
      <c r="F1083" s="241" t="s">
        <v>2330</v>
      </c>
      <c r="G1083" s="41"/>
      <c r="H1083" s="41"/>
      <c r="I1083" s="242"/>
      <c r="J1083" s="41"/>
      <c r="K1083" s="41"/>
      <c r="L1083" s="45"/>
      <c r="M1083" s="243"/>
      <c r="N1083" s="244"/>
      <c r="O1083" s="92"/>
      <c r="P1083" s="92"/>
      <c r="Q1083" s="92"/>
      <c r="R1083" s="92"/>
      <c r="S1083" s="92"/>
      <c r="T1083" s="93"/>
      <c r="U1083" s="39"/>
      <c r="V1083" s="39"/>
      <c r="W1083" s="39"/>
      <c r="X1083" s="39"/>
      <c r="Y1083" s="39"/>
      <c r="Z1083" s="39"/>
      <c r="AA1083" s="39"/>
      <c r="AB1083" s="39"/>
      <c r="AC1083" s="39"/>
      <c r="AD1083" s="39"/>
      <c r="AE1083" s="39"/>
      <c r="AT1083" s="18" t="s">
        <v>190</v>
      </c>
      <c r="AU1083" s="18" t="s">
        <v>85</v>
      </c>
    </row>
    <row r="1084" s="2" customFormat="1" ht="21.75" customHeight="1">
      <c r="A1084" s="39"/>
      <c r="B1084" s="40"/>
      <c r="C1084" s="245" t="s">
        <v>2332</v>
      </c>
      <c r="D1084" s="245" t="s">
        <v>191</v>
      </c>
      <c r="E1084" s="246" t="s">
        <v>2333</v>
      </c>
      <c r="F1084" s="247" t="s">
        <v>2334</v>
      </c>
      <c r="G1084" s="248" t="s">
        <v>185</v>
      </c>
      <c r="H1084" s="249">
        <v>5</v>
      </c>
      <c r="I1084" s="250"/>
      <c r="J1084" s="251">
        <f>ROUND(I1084*H1084,2)</f>
        <v>0</v>
      </c>
      <c r="K1084" s="247" t="s">
        <v>1</v>
      </c>
      <c r="L1084" s="45"/>
      <c r="M1084" s="252" t="s">
        <v>1</v>
      </c>
      <c r="N1084" s="253" t="s">
        <v>41</v>
      </c>
      <c r="O1084" s="92"/>
      <c r="P1084" s="236">
        <f>O1084*H1084</f>
        <v>0</v>
      </c>
      <c r="Q1084" s="236">
        <v>4.0000000000000003E-05</v>
      </c>
      <c r="R1084" s="236">
        <f>Q1084*H1084</f>
        <v>0.00020000000000000001</v>
      </c>
      <c r="S1084" s="236">
        <v>0</v>
      </c>
      <c r="T1084" s="237">
        <f>S1084*H1084</f>
        <v>0</v>
      </c>
      <c r="U1084" s="39"/>
      <c r="V1084" s="39"/>
      <c r="W1084" s="39"/>
      <c r="X1084" s="39"/>
      <c r="Y1084" s="39"/>
      <c r="Z1084" s="39"/>
      <c r="AA1084" s="39"/>
      <c r="AB1084" s="39"/>
      <c r="AC1084" s="39"/>
      <c r="AD1084" s="39"/>
      <c r="AE1084" s="39"/>
      <c r="AR1084" s="238" t="s">
        <v>188</v>
      </c>
      <c r="AT1084" s="238" t="s">
        <v>191</v>
      </c>
      <c r="AU1084" s="238" t="s">
        <v>85</v>
      </c>
      <c r="AY1084" s="18" t="s">
        <v>181</v>
      </c>
      <c r="BE1084" s="239">
        <f>IF(N1084="základní",J1084,0)</f>
        <v>0</v>
      </c>
      <c r="BF1084" s="239">
        <f>IF(N1084="snížená",J1084,0)</f>
        <v>0</v>
      </c>
      <c r="BG1084" s="239">
        <f>IF(N1084="zákl. přenesená",J1084,0)</f>
        <v>0</v>
      </c>
      <c r="BH1084" s="239">
        <f>IF(N1084="sníž. přenesená",J1084,0)</f>
        <v>0</v>
      </c>
      <c r="BI1084" s="239">
        <f>IF(N1084="nulová",J1084,0)</f>
        <v>0</v>
      </c>
      <c r="BJ1084" s="18" t="s">
        <v>83</v>
      </c>
      <c r="BK1084" s="239">
        <f>ROUND(I1084*H1084,2)</f>
        <v>0</v>
      </c>
      <c r="BL1084" s="18" t="s">
        <v>188</v>
      </c>
      <c r="BM1084" s="238" t="s">
        <v>2335</v>
      </c>
    </row>
    <row r="1085" s="2" customFormat="1">
      <c r="A1085" s="39"/>
      <c r="B1085" s="40"/>
      <c r="C1085" s="41"/>
      <c r="D1085" s="240" t="s">
        <v>190</v>
      </c>
      <c r="E1085" s="41"/>
      <c r="F1085" s="241" t="s">
        <v>2334</v>
      </c>
      <c r="G1085" s="41"/>
      <c r="H1085" s="41"/>
      <c r="I1085" s="242"/>
      <c r="J1085" s="41"/>
      <c r="K1085" s="41"/>
      <c r="L1085" s="45"/>
      <c r="M1085" s="243"/>
      <c r="N1085" s="244"/>
      <c r="O1085" s="92"/>
      <c r="P1085" s="92"/>
      <c r="Q1085" s="92"/>
      <c r="R1085" s="92"/>
      <c r="S1085" s="92"/>
      <c r="T1085" s="93"/>
      <c r="U1085" s="39"/>
      <c r="V1085" s="39"/>
      <c r="W1085" s="39"/>
      <c r="X1085" s="39"/>
      <c r="Y1085" s="39"/>
      <c r="Z1085" s="39"/>
      <c r="AA1085" s="39"/>
      <c r="AB1085" s="39"/>
      <c r="AC1085" s="39"/>
      <c r="AD1085" s="39"/>
      <c r="AE1085" s="39"/>
      <c r="AT1085" s="18" t="s">
        <v>190</v>
      </c>
      <c r="AU1085" s="18" t="s">
        <v>85</v>
      </c>
    </row>
    <row r="1086" s="2" customFormat="1" ht="24.15" customHeight="1">
      <c r="A1086" s="39"/>
      <c r="B1086" s="40"/>
      <c r="C1086" s="226" t="s">
        <v>2336</v>
      </c>
      <c r="D1086" s="226" t="s">
        <v>182</v>
      </c>
      <c r="E1086" s="227" t="s">
        <v>2337</v>
      </c>
      <c r="F1086" s="228" t="s">
        <v>2338</v>
      </c>
      <c r="G1086" s="229" t="s">
        <v>185</v>
      </c>
      <c r="H1086" s="230">
        <v>5.1500000000000004</v>
      </c>
      <c r="I1086" s="231"/>
      <c r="J1086" s="232">
        <f>ROUND(I1086*H1086,2)</f>
        <v>0</v>
      </c>
      <c r="K1086" s="228" t="s">
        <v>1</v>
      </c>
      <c r="L1086" s="233"/>
      <c r="M1086" s="234" t="s">
        <v>1</v>
      </c>
      <c r="N1086" s="235" t="s">
        <v>41</v>
      </c>
      <c r="O1086" s="92"/>
      <c r="P1086" s="236">
        <f>O1086*H1086</f>
        <v>0</v>
      </c>
      <c r="Q1086" s="236">
        <v>0.002</v>
      </c>
      <c r="R1086" s="236">
        <f>Q1086*H1086</f>
        <v>0.0103</v>
      </c>
      <c r="S1086" s="236">
        <v>0</v>
      </c>
      <c r="T1086" s="237">
        <f>S1086*H1086</f>
        <v>0</v>
      </c>
      <c r="U1086" s="39"/>
      <c r="V1086" s="39"/>
      <c r="W1086" s="39"/>
      <c r="X1086" s="39"/>
      <c r="Y1086" s="39"/>
      <c r="Z1086" s="39"/>
      <c r="AA1086" s="39"/>
      <c r="AB1086" s="39"/>
      <c r="AC1086" s="39"/>
      <c r="AD1086" s="39"/>
      <c r="AE1086" s="39"/>
      <c r="AR1086" s="238" t="s">
        <v>187</v>
      </c>
      <c r="AT1086" s="238" t="s">
        <v>182</v>
      </c>
      <c r="AU1086" s="238" t="s">
        <v>85</v>
      </c>
      <c r="AY1086" s="18" t="s">
        <v>181</v>
      </c>
      <c r="BE1086" s="239">
        <f>IF(N1086="základní",J1086,0)</f>
        <v>0</v>
      </c>
      <c r="BF1086" s="239">
        <f>IF(N1086="snížená",J1086,0)</f>
        <v>0</v>
      </c>
      <c r="BG1086" s="239">
        <f>IF(N1086="zákl. přenesená",J1086,0)</f>
        <v>0</v>
      </c>
      <c r="BH1086" s="239">
        <f>IF(N1086="sníž. přenesená",J1086,0)</f>
        <v>0</v>
      </c>
      <c r="BI1086" s="239">
        <f>IF(N1086="nulová",J1086,0)</f>
        <v>0</v>
      </c>
      <c r="BJ1086" s="18" t="s">
        <v>83</v>
      </c>
      <c r="BK1086" s="239">
        <f>ROUND(I1086*H1086,2)</f>
        <v>0</v>
      </c>
      <c r="BL1086" s="18" t="s">
        <v>188</v>
      </c>
      <c r="BM1086" s="238" t="s">
        <v>2339</v>
      </c>
    </row>
    <row r="1087" s="2" customFormat="1">
      <c r="A1087" s="39"/>
      <c r="B1087" s="40"/>
      <c r="C1087" s="41"/>
      <c r="D1087" s="240" t="s">
        <v>190</v>
      </c>
      <c r="E1087" s="41"/>
      <c r="F1087" s="241" t="s">
        <v>2338</v>
      </c>
      <c r="G1087" s="41"/>
      <c r="H1087" s="41"/>
      <c r="I1087" s="242"/>
      <c r="J1087" s="41"/>
      <c r="K1087" s="41"/>
      <c r="L1087" s="45"/>
      <c r="M1087" s="243"/>
      <c r="N1087" s="244"/>
      <c r="O1087" s="92"/>
      <c r="P1087" s="92"/>
      <c r="Q1087" s="92"/>
      <c r="R1087" s="92"/>
      <c r="S1087" s="92"/>
      <c r="T1087" s="93"/>
      <c r="U1087" s="39"/>
      <c r="V1087" s="39"/>
      <c r="W1087" s="39"/>
      <c r="X1087" s="39"/>
      <c r="Y1087" s="39"/>
      <c r="Z1087" s="39"/>
      <c r="AA1087" s="39"/>
      <c r="AB1087" s="39"/>
      <c r="AC1087" s="39"/>
      <c r="AD1087" s="39"/>
      <c r="AE1087" s="39"/>
      <c r="AT1087" s="18" t="s">
        <v>190</v>
      </c>
      <c r="AU1087" s="18" t="s">
        <v>85</v>
      </c>
    </row>
    <row r="1088" s="13" customFormat="1">
      <c r="A1088" s="13"/>
      <c r="B1088" s="262"/>
      <c r="C1088" s="263"/>
      <c r="D1088" s="240" t="s">
        <v>1205</v>
      </c>
      <c r="E1088" s="264" t="s">
        <v>1</v>
      </c>
      <c r="F1088" s="265" t="s">
        <v>2340</v>
      </c>
      <c r="G1088" s="263"/>
      <c r="H1088" s="266">
        <v>5.1500000000000004</v>
      </c>
      <c r="I1088" s="267"/>
      <c r="J1088" s="263"/>
      <c r="K1088" s="263"/>
      <c r="L1088" s="268"/>
      <c r="M1088" s="269"/>
      <c r="N1088" s="270"/>
      <c r="O1088" s="270"/>
      <c r="P1088" s="270"/>
      <c r="Q1088" s="270"/>
      <c r="R1088" s="270"/>
      <c r="S1088" s="270"/>
      <c r="T1088" s="271"/>
      <c r="U1088" s="13"/>
      <c r="V1088" s="13"/>
      <c r="W1088" s="13"/>
      <c r="X1088" s="13"/>
      <c r="Y1088" s="13"/>
      <c r="Z1088" s="13"/>
      <c r="AA1088" s="13"/>
      <c r="AB1088" s="13"/>
      <c r="AC1088" s="13"/>
      <c r="AD1088" s="13"/>
      <c r="AE1088" s="13"/>
      <c r="AT1088" s="272" t="s">
        <v>1205</v>
      </c>
      <c r="AU1088" s="272" t="s">
        <v>85</v>
      </c>
      <c r="AV1088" s="13" t="s">
        <v>85</v>
      </c>
      <c r="AW1088" s="13" t="s">
        <v>33</v>
      </c>
      <c r="AX1088" s="13" t="s">
        <v>83</v>
      </c>
      <c r="AY1088" s="272" t="s">
        <v>181</v>
      </c>
    </row>
    <row r="1089" s="2" customFormat="1" ht="24.15" customHeight="1">
      <c r="A1089" s="39"/>
      <c r="B1089" s="40"/>
      <c r="C1089" s="245" t="s">
        <v>2341</v>
      </c>
      <c r="D1089" s="245" t="s">
        <v>191</v>
      </c>
      <c r="E1089" s="246" t="s">
        <v>2342</v>
      </c>
      <c r="F1089" s="247" t="s">
        <v>2343</v>
      </c>
      <c r="G1089" s="248" t="s">
        <v>185</v>
      </c>
      <c r="H1089" s="249">
        <v>3</v>
      </c>
      <c r="I1089" s="250"/>
      <c r="J1089" s="251">
        <f>ROUND(I1089*H1089,2)</f>
        <v>0</v>
      </c>
      <c r="K1089" s="247" t="s">
        <v>1</v>
      </c>
      <c r="L1089" s="45"/>
      <c r="M1089" s="252" t="s">
        <v>1</v>
      </c>
      <c r="N1089" s="253" t="s">
        <v>41</v>
      </c>
      <c r="O1089" s="92"/>
      <c r="P1089" s="236">
        <f>O1089*H1089</f>
        <v>0</v>
      </c>
      <c r="Q1089" s="236">
        <v>0</v>
      </c>
      <c r="R1089" s="236">
        <f>Q1089*H1089</f>
        <v>0</v>
      </c>
      <c r="S1089" s="236">
        <v>0</v>
      </c>
      <c r="T1089" s="237">
        <f>S1089*H1089</f>
        <v>0</v>
      </c>
      <c r="U1089" s="39"/>
      <c r="V1089" s="39"/>
      <c r="W1089" s="39"/>
      <c r="X1089" s="39"/>
      <c r="Y1089" s="39"/>
      <c r="Z1089" s="39"/>
      <c r="AA1089" s="39"/>
      <c r="AB1089" s="39"/>
      <c r="AC1089" s="39"/>
      <c r="AD1089" s="39"/>
      <c r="AE1089" s="39"/>
      <c r="AR1089" s="238" t="s">
        <v>188</v>
      </c>
      <c r="AT1089" s="238" t="s">
        <v>191</v>
      </c>
      <c r="AU1089" s="238" t="s">
        <v>85</v>
      </c>
      <c r="AY1089" s="18" t="s">
        <v>181</v>
      </c>
      <c r="BE1089" s="239">
        <f>IF(N1089="základní",J1089,0)</f>
        <v>0</v>
      </c>
      <c r="BF1089" s="239">
        <f>IF(N1089="snížená",J1089,0)</f>
        <v>0</v>
      </c>
      <c r="BG1089" s="239">
        <f>IF(N1089="zákl. přenesená",J1089,0)</f>
        <v>0</v>
      </c>
      <c r="BH1089" s="239">
        <f>IF(N1089="sníž. přenesená",J1089,0)</f>
        <v>0</v>
      </c>
      <c r="BI1089" s="239">
        <f>IF(N1089="nulová",J1089,0)</f>
        <v>0</v>
      </c>
      <c r="BJ1089" s="18" t="s">
        <v>83</v>
      </c>
      <c r="BK1089" s="239">
        <f>ROUND(I1089*H1089,2)</f>
        <v>0</v>
      </c>
      <c r="BL1089" s="18" t="s">
        <v>188</v>
      </c>
      <c r="BM1089" s="238" t="s">
        <v>2344</v>
      </c>
    </row>
    <row r="1090" s="2" customFormat="1">
      <c r="A1090" s="39"/>
      <c r="B1090" s="40"/>
      <c r="C1090" s="41"/>
      <c r="D1090" s="240" t="s">
        <v>190</v>
      </c>
      <c r="E1090" s="41"/>
      <c r="F1090" s="241" t="s">
        <v>2343</v>
      </c>
      <c r="G1090" s="41"/>
      <c r="H1090" s="41"/>
      <c r="I1090" s="242"/>
      <c r="J1090" s="41"/>
      <c r="K1090" s="41"/>
      <c r="L1090" s="45"/>
      <c r="M1090" s="243"/>
      <c r="N1090" s="244"/>
      <c r="O1090" s="92"/>
      <c r="P1090" s="92"/>
      <c r="Q1090" s="92"/>
      <c r="R1090" s="92"/>
      <c r="S1090" s="92"/>
      <c r="T1090" s="93"/>
      <c r="U1090" s="39"/>
      <c r="V1090" s="39"/>
      <c r="W1090" s="39"/>
      <c r="X1090" s="39"/>
      <c r="Y1090" s="39"/>
      <c r="Z1090" s="39"/>
      <c r="AA1090" s="39"/>
      <c r="AB1090" s="39"/>
      <c r="AC1090" s="39"/>
      <c r="AD1090" s="39"/>
      <c r="AE1090" s="39"/>
      <c r="AT1090" s="18" t="s">
        <v>190</v>
      </c>
      <c r="AU1090" s="18" t="s">
        <v>85</v>
      </c>
    </row>
    <row r="1091" s="2" customFormat="1" ht="16.5" customHeight="1">
      <c r="A1091" s="39"/>
      <c r="B1091" s="40"/>
      <c r="C1091" s="226" t="s">
        <v>2345</v>
      </c>
      <c r="D1091" s="226" t="s">
        <v>182</v>
      </c>
      <c r="E1091" s="227" t="s">
        <v>2346</v>
      </c>
      <c r="F1091" s="228" t="s">
        <v>2347</v>
      </c>
      <c r="G1091" s="229" t="s">
        <v>185</v>
      </c>
      <c r="H1091" s="230">
        <v>3.0899999999999999</v>
      </c>
      <c r="I1091" s="231"/>
      <c r="J1091" s="232">
        <f>ROUND(I1091*H1091,2)</f>
        <v>0</v>
      </c>
      <c r="K1091" s="228" t="s">
        <v>1</v>
      </c>
      <c r="L1091" s="233"/>
      <c r="M1091" s="234" t="s">
        <v>1</v>
      </c>
      <c r="N1091" s="235" t="s">
        <v>41</v>
      </c>
      <c r="O1091" s="92"/>
      <c r="P1091" s="236">
        <f>O1091*H1091</f>
        <v>0</v>
      </c>
      <c r="Q1091" s="236">
        <v>0.0022200000000000002</v>
      </c>
      <c r="R1091" s="236">
        <f>Q1091*H1091</f>
        <v>0.0068598000000000001</v>
      </c>
      <c r="S1091" s="236">
        <v>0</v>
      </c>
      <c r="T1091" s="237">
        <f>S1091*H1091</f>
        <v>0</v>
      </c>
      <c r="U1091" s="39"/>
      <c r="V1091" s="39"/>
      <c r="W1091" s="39"/>
      <c r="X1091" s="39"/>
      <c r="Y1091" s="39"/>
      <c r="Z1091" s="39"/>
      <c r="AA1091" s="39"/>
      <c r="AB1091" s="39"/>
      <c r="AC1091" s="39"/>
      <c r="AD1091" s="39"/>
      <c r="AE1091" s="39"/>
      <c r="AR1091" s="238" t="s">
        <v>187</v>
      </c>
      <c r="AT1091" s="238" t="s">
        <v>182</v>
      </c>
      <c r="AU1091" s="238" t="s">
        <v>85</v>
      </c>
      <c r="AY1091" s="18" t="s">
        <v>181</v>
      </c>
      <c r="BE1091" s="239">
        <f>IF(N1091="základní",J1091,0)</f>
        <v>0</v>
      </c>
      <c r="BF1091" s="239">
        <f>IF(N1091="snížená",J1091,0)</f>
        <v>0</v>
      </c>
      <c r="BG1091" s="239">
        <f>IF(N1091="zákl. přenesená",J1091,0)</f>
        <v>0</v>
      </c>
      <c r="BH1091" s="239">
        <f>IF(N1091="sníž. přenesená",J1091,0)</f>
        <v>0</v>
      </c>
      <c r="BI1091" s="239">
        <f>IF(N1091="nulová",J1091,0)</f>
        <v>0</v>
      </c>
      <c r="BJ1091" s="18" t="s">
        <v>83</v>
      </c>
      <c r="BK1091" s="239">
        <f>ROUND(I1091*H1091,2)</f>
        <v>0</v>
      </c>
      <c r="BL1091" s="18" t="s">
        <v>188</v>
      </c>
      <c r="BM1091" s="238" t="s">
        <v>2348</v>
      </c>
    </row>
    <row r="1092" s="2" customFormat="1">
      <c r="A1092" s="39"/>
      <c r="B1092" s="40"/>
      <c r="C1092" s="41"/>
      <c r="D1092" s="240" t="s">
        <v>190</v>
      </c>
      <c r="E1092" s="41"/>
      <c r="F1092" s="241" t="s">
        <v>2347</v>
      </c>
      <c r="G1092" s="41"/>
      <c r="H1092" s="41"/>
      <c r="I1092" s="242"/>
      <c r="J1092" s="41"/>
      <c r="K1092" s="41"/>
      <c r="L1092" s="45"/>
      <c r="M1092" s="243"/>
      <c r="N1092" s="244"/>
      <c r="O1092" s="92"/>
      <c r="P1092" s="92"/>
      <c r="Q1092" s="92"/>
      <c r="R1092" s="92"/>
      <c r="S1092" s="92"/>
      <c r="T1092" s="93"/>
      <c r="U1092" s="39"/>
      <c r="V1092" s="39"/>
      <c r="W1092" s="39"/>
      <c r="X1092" s="39"/>
      <c r="Y1092" s="39"/>
      <c r="Z1092" s="39"/>
      <c r="AA1092" s="39"/>
      <c r="AB1092" s="39"/>
      <c r="AC1092" s="39"/>
      <c r="AD1092" s="39"/>
      <c r="AE1092" s="39"/>
      <c r="AT1092" s="18" t="s">
        <v>190</v>
      </c>
      <c r="AU1092" s="18" t="s">
        <v>85</v>
      </c>
    </row>
    <row r="1093" s="13" customFormat="1">
      <c r="A1093" s="13"/>
      <c r="B1093" s="262"/>
      <c r="C1093" s="263"/>
      <c r="D1093" s="240" t="s">
        <v>1205</v>
      </c>
      <c r="E1093" s="264" t="s">
        <v>1</v>
      </c>
      <c r="F1093" s="265" t="s">
        <v>2349</v>
      </c>
      <c r="G1093" s="263"/>
      <c r="H1093" s="266">
        <v>3.0899999999999999</v>
      </c>
      <c r="I1093" s="267"/>
      <c r="J1093" s="263"/>
      <c r="K1093" s="263"/>
      <c r="L1093" s="268"/>
      <c r="M1093" s="269"/>
      <c r="N1093" s="270"/>
      <c r="O1093" s="270"/>
      <c r="P1093" s="270"/>
      <c r="Q1093" s="270"/>
      <c r="R1093" s="270"/>
      <c r="S1093" s="270"/>
      <c r="T1093" s="271"/>
      <c r="U1093" s="13"/>
      <c r="V1093" s="13"/>
      <c r="W1093" s="13"/>
      <c r="X1093" s="13"/>
      <c r="Y1093" s="13"/>
      <c r="Z1093" s="13"/>
      <c r="AA1093" s="13"/>
      <c r="AB1093" s="13"/>
      <c r="AC1093" s="13"/>
      <c r="AD1093" s="13"/>
      <c r="AE1093" s="13"/>
      <c r="AT1093" s="272" t="s">
        <v>1205</v>
      </c>
      <c r="AU1093" s="272" t="s">
        <v>85</v>
      </c>
      <c r="AV1093" s="13" t="s">
        <v>85</v>
      </c>
      <c r="AW1093" s="13" t="s">
        <v>33</v>
      </c>
      <c r="AX1093" s="13" t="s">
        <v>83</v>
      </c>
      <c r="AY1093" s="272" t="s">
        <v>181</v>
      </c>
    </row>
    <row r="1094" s="2" customFormat="1" ht="24.15" customHeight="1">
      <c r="A1094" s="39"/>
      <c r="B1094" s="40"/>
      <c r="C1094" s="245" t="s">
        <v>2350</v>
      </c>
      <c r="D1094" s="245" t="s">
        <v>191</v>
      </c>
      <c r="E1094" s="246" t="s">
        <v>2351</v>
      </c>
      <c r="F1094" s="247" t="s">
        <v>2352</v>
      </c>
      <c r="G1094" s="248" t="s">
        <v>185</v>
      </c>
      <c r="H1094" s="249">
        <v>50</v>
      </c>
      <c r="I1094" s="250"/>
      <c r="J1094" s="251">
        <f>ROUND(I1094*H1094,2)</f>
        <v>0</v>
      </c>
      <c r="K1094" s="247" t="s">
        <v>1</v>
      </c>
      <c r="L1094" s="45"/>
      <c r="M1094" s="252" t="s">
        <v>1</v>
      </c>
      <c r="N1094" s="253" t="s">
        <v>41</v>
      </c>
      <c r="O1094" s="92"/>
      <c r="P1094" s="236">
        <f>O1094*H1094</f>
        <v>0</v>
      </c>
      <c r="Q1094" s="236">
        <v>0</v>
      </c>
      <c r="R1094" s="236">
        <f>Q1094*H1094</f>
        <v>0</v>
      </c>
      <c r="S1094" s="236">
        <v>0</v>
      </c>
      <c r="T1094" s="237">
        <f>S1094*H1094</f>
        <v>0</v>
      </c>
      <c r="U1094" s="39"/>
      <c r="V1094" s="39"/>
      <c r="W1094" s="39"/>
      <c r="X1094" s="39"/>
      <c r="Y1094" s="39"/>
      <c r="Z1094" s="39"/>
      <c r="AA1094" s="39"/>
      <c r="AB1094" s="39"/>
      <c r="AC1094" s="39"/>
      <c r="AD1094" s="39"/>
      <c r="AE1094" s="39"/>
      <c r="AR1094" s="238" t="s">
        <v>188</v>
      </c>
      <c r="AT1094" s="238" t="s">
        <v>191</v>
      </c>
      <c r="AU1094" s="238" t="s">
        <v>85</v>
      </c>
      <c r="AY1094" s="18" t="s">
        <v>181</v>
      </c>
      <c r="BE1094" s="239">
        <f>IF(N1094="základní",J1094,0)</f>
        <v>0</v>
      </c>
      <c r="BF1094" s="239">
        <f>IF(N1094="snížená",J1094,0)</f>
        <v>0</v>
      </c>
      <c r="BG1094" s="239">
        <f>IF(N1094="zákl. přenesená",J1094,0)</f>
        <v>0</v>
      </c>
      <c r="BH1094" s="239">
        <f>IF(N1094="sníž. přenesená",J1094,0)</f>
        <v>0</v>
      </c>
      <c r="BI1094" s="239">
        <f>IF(N1094="nulová",J1094,0)</f>
        <v>0</v>
      </c>
      <c r="BJ1094" s="18" t="s">
        <v>83</v>
      </c>
      <c r="BK1094" s="239">
        <f>ROUND(I1094*H1094,2)</f>
        <v>0</v>
      </c>
      <c r="BL1094" s="18" t="s">
        <v>188</v>
      </c>
      <c r="BM1094" s="238" t="s">
        <v>2353</v>
      </c>
    </row>
    <row r="1095" s="2" customFormat="1">
      <c r="A1095" s="39"/>
      <c r="B1095" s="40"/>
      <c r="C1095" s="41"/>
      <c r="D1095" s="240" t="s">
        <v>190</v>
      </c>
      <c r="E1095" s="41"/>
      <c r="F1095" s="241" t="s">
        <v>2352</v>
      </c>
      <c r="G1095" s="41"/>
      <c r="H1095" s="41"/>
      <c r="I1095" s="242"/>
      <c r="J1095" s="41"/>
      <c r="K1095" s="41"/>
      <c r="L1095" s="45"/>
      <c r="M1095" s="243"/>
      <c r="N1095" s="244"/>
      <c r="O1095" s="92"/>
      <c r="P1095" s="92"/>
      <c r="Q1095" s="92"/>
      <c r="R1095" s="92"/>
      <c r="S1095" s="92"/>
      <c r="T1095" s="93"/>
      <c r="U1095" s="39"/>
      <c r="V1095" s="39"/>
      <c r="W1095" s="39"/>
      <c r="X1095" s="39"/>
      <c r="Y1095" s="39"/>
      <c r="Z1095" s="39"/>
      <c r="AA1095" s="39"/>
      <c r="AB1095" s="39"/>
      <c r="AC1095" s="39"/>
      <c r="AD1095" s="39"/>
      <c r="AE1095" s="39"/>
      <c r="AT1095" s="18" t="s">
        <v>190</v>
      </c>
      <c r="AU1095" s="18" t="s">
        <v>85</v>
      </c>
    </row>
    <row r="1096" s="2" customFormat="1" ht="21.75" customHeight="1">
      <c r="A1096" s="39"/>
      <c r="B1096" s="40"/>
      <c r="C1096" s="226" t="s">
        <v>247</v>
      </c>
      <c r="D1096" s="226" t="s">
        <v>182</v>
      </c>
      <c r="E1096" s="227" t="s">
        <v>2354</v>
      </c>
      <c r="F1096" s="228" t="s">
        <v>2355</v>
      </c>
      <c r="G1096" s="229" t="s">
        <v>185</v>
      </c>
      <c r="H1096" s="230">
        <v>51.5</v>
      </c>
      <c r="I1096" s="231"/>
      <c r="J1096" s="232">
        <f>ROUND(I1096*H1096,2)</f>
        <v>0</v>
      </c>
      <c r="K1096" s="228" t="s">
        <v>1</v>
      </c>
      <c r="L1096" s="233"/>
      <c r="M1096" s="234" t="s">
        <v>1</v>
      </c>
      <c r="N1096" s="235" t="s">
        <v>41</v>
      </c>
      <c r="O1096" s="92"/>
      <c r="P1096" s="236">
        <f>O1096*H1096</f>
        <v>0</v>
      </c>
      <c r="Q1096" s="236">
        <v>0.00020000000000000001</v>
      </c>
      <c r="R1096" s="236">
        <f>Q1096*H1096</f>
        <v>0.0103</v>
      </c>
      <c r="S1096" s="236">
        <v>0</v>
      </c>
      <c r="T1096" s="237">
        <f>S1096*H1096</f>
        <v>0</v>
      </c>
      <c r="U1096" s="39"/>
      <c r="V1096" s="39"/>
      <c r="W1096" s="39"/>
      <c r="X1096" s="39"/>
      <c r="Y1096" s="39"/>
      <c r="Z1096" s="39"/>
      <c r="AA1096" s="39"/>
      <c r="AB1096" s="39"/>
      <c r="AC1096" s="39"/>
      <c r="AD1096" s="39"/>
      <c r="AE1096" s="39"/>
      <c r="AR1096" s="238" t="s">
        <v>187</v>
      </c>
      <c r="AT1096" s="238" t="s">
        <v>182</v>
      </c>
      <c r="AU1096" s="238" t="s">
        <v>85</v>
      </c>
      <c r="AY1096" s="18" t="s">
        <v>181</v>
      </c>
      <c r="BE1096" s="239">
        <f>IF(N1096="základní",J1096,0)</f>
        <v>0</v>
      </c>
      <c r="BF1096" s="239">
        <f>IF(N1096="snížená",J1096,0)</f>
        <v>0</v>
      </c>
      <c r="BG1096" s="239">
        <f>IF(N1096="zákl. přenesená",J1096,0)</f>
        <v>0</v>
      </c>
      <c r="BH1096" s="239">
        <f>IF(N1096="sníž. přenesená",J1096,0)</f>
        <v>0</v>
      </c>
      <c r="BI1096" s="239">
        <f>IF(N1096="nulová",J1096,0)</f>
        <v>0</v>
      </c>
      <c r="BJ1096" s="18" t="s">
        <v>83</v>
      </c>
      <c r="BK1096" s="239">
        <f>ROUND(I1096*H1096,2)</f>
        <v>0</v>
      </c>
      <c r="BL1096" s="18" t="s">
        <v>188</v>
      </c>
      <c r="BM1096" s="238" t="s">
        <v>2356</v>
      </c>
    </row>
    <row r="1097" s="2" customFormat="1">
      <c r="A1097" s="39"/>
      <c r="B1097" s="40"/>
      <c r="C1097" s="41"/>
      <c r="D1097" s="240" t="s">
        <v>190</v>
      </c>
      <c r="E1097" s="41"/>
      <c r="F1097" s="241" t="s">
        <v>2355</v>
      </c>
      <c r="G1097" s="41"/>
      <c r="H1097" s="41"/>
      <c r="I1097" s="242"/>
      <c r="J1097" s="41"/>
      <c r="K1097" s="41"/>
      <c r="L1097" s="45"/>
      <c r="M1097" s="243"/>
      <c r="N1097" s="244"/>
      <c r="O1097" s="92"/>
      <c r="P1097" s="92"/>
      <c r="Q1097" s="92"/>
      <c r="R1097" s="92"/>
      <c r="S1097" s="92"/>
      <c r="T1097" s="93"/>
      <c r="U1097" s="39"/>
      <c r="V1097" s="39"/>
      <c r="W1097" s="39"/>
      <c r="X1097" s="39"/>
      <c r="Y1097" s="39"/>
      <c r="Z1097" s="39"/>
      <c r="AA1097" s="39"/>
      <c r="AB1097" s="39"/>
      <c r="AC1097" s="39"/>
      <c r="AD1097" s="39"/>
      <c r="AE1097" s="39"/>
      <c r="AT1097" s="18" t="s">
        <v>190</v>
      </c>
      <c r="AU1097" s="18" t="s">
        <v>85</v>
      </c>
    </row>
    <row r="1098" s="13" customFormat="1">
      <c r="A1098" s="13"/>
      <c r="B1098" s="262"/>
      <c r="C1098" s="263"/>
      <c r="D1098" s="240" t="s">
        <v>1205</v>
      </c>
      <c r="E1098" s="264" t="s">
        <v>1</v>
      </c>
      <c r="F1098" s="265" t="s">
        <v>2357</v>
      </c>
      <c r="G1098" s="263"/>
      <c r="H1098" s="266">
        <v>51.5</v>
      </c>
      <c r="I1098" s="267"/>
      <c r="J1098" s="263"/>
      <c r="K1098" s="263"/>
      <c r="L1098" s="268"/>
      <c r="M1098" s="269"/>
      <c r="N1098" s="270"/>
      <c r="O1098" s="270"/>
      <c r="P1098" s="270"/>
      <c r="Q1098" s="270"/>
      <c r="R1098" s="270"/>
      <c r="S1098" s="270"/>
      <c r="T1098" s="271"/>
      <c r="U1098" s="13"/>
      <c r="V1098" s="13"/>
      <c r="W1098" s="13"/>
      <c r="X1098" s="13"/>
      <c r="Y1098" s="13"/>
      <c r="Z1098" s="13"/>
      <c r="AA1098" s="13"/>
      <c r="AB1098" s="13"/>
      <c r="AC1098" s="13"/>
      <c r="AD1098" s="13"/>
      <c r="AE1098" s="13"/>
      <c r="AT1098" s="272" t="s">
        <v>1205</v>
      </c>
      <c r="AU1098" s="272" t="s">
        <v>85</v>
      </c>
      <c r="AV1098" s="13" t="s">
        <v>85</v>
      </c>
      <c r="AW1098" s="13" t="s">
        <v>33</v>
      </c>
      <c r="AX1098" s="13" t="s">
        <v>83</v>
      </c>
      <c r="AY1098" s="272" t="s">
        <v>181</v>
      </c>
    </row>
    <row r="1099" s="2" customFormat="1" ht="21.75" customHeight="1">
      <c r="A1099" s="39"/>
      <c r="B1099" s="40"/>
      <c r="C1099" s="245" t="s">
        <v>2358</v>
      </c>
      <c r="D1099" s="245" t="s">
        <v>191</v>
      </c>
      <c r="E1099" s="246" t="s">
        <v>2359</v>
      </c>
      <c r="F1099" s="247" t="s">
        <v>2360</v>
      </c>
      <c r="G1099" s="248" t="s">
        <v>185</v>
      </c>
      <c r="H1099" s="249">
        <v>60</v>
      </c>
      <c r="I1099" s="250"/>
      <c r="J1099" s="251">
        <f>ROUND(I1099*H1099,2)</f>
        <v>0</v>
      </c>
      <c r="K1099" s="247" t="s">
        <v>1</v>
      </c>
      <c r="L1099" s="45"/>
      <c r="M1099" s="252" t="s">
        <v>1</v>
      </c>
      <c r="N1099" s="253" t="s">
        <v>41</v>
      </c>
      <c r="O1099" s="92"/>
      <c r="P1099" s="236">
        <f>O1099*H1099</f>
        <v>0</v>
      </c>
      <c r="Q1099" s="236">
        <v>0</v>
      </c>
      <c r="R1099" s="236">
        <f>Q1099*H1099</f>
        <v>0</v>
      </c>
      <c r="S1099" s="236">
        <v>0</v>
      </c>
      <c r="T1099" s="237">
        <f>S1099*H1099</f>
        <v>0</v>
      </c>
      <c r="U1099" s="39"/>
      <c r="V1099" s="39"/>
      <c r="W1099" s="39"/>
      <c r="X1099" s="39"/>
      <c r="Y1099" s="39"/>
      <c r="Z1099" s="39"/>
      <c r="AA1099" s="39"/>
      <c r="AB1099" s="39"/>
      <c r="AC1099" s="39"/>
      <c r="AD1099" s="39"/>
      <c r="AE1099" s="39"/>
      <c r="AR1099" s="238" t="s">
        <v>188</v>
      </c>
      <c r="AT1099" s="238" t="s">
        <v>191</v>
      </c>
      <c r="AU1099" s="238" t="s">
        <v>85</v>
      </c>
      <c r="AY1099" s="18" t="s">
        <v>181</v>
      </c>
      <c r="BE1099" s="239">
        <f>IF(N1099="základní",J1099,0)</f>
        <v>0</v>
      </c>
      <c r="BF1099" s="239">
        <f>IF(N1099="snížená",J1099,0)</f>
        <v>0</v>
      </c>
      <c r="BG1099" s="239">
        <f>IF(N1099="zákl. přenesená",J1099,0)</f>
        <v>0</v>
      </c>
      <c r="BH1099" s="239">
        <f>IF(N1099="sníž. přenesená",J1099,0)</f>
        <v>0</v>
      </c>
      <c r="BI1099" s="239">
        <f>IF(N1099="nulová",J1099,0)</f>
        <v>0</v>
      </c>
      <c r="BJ1099" s="18" t="s">
        <v>83</v>
      </c>
      <c r="BK1099" s="239">
        <f>ROUND(I1099*H1099,2)</f>
        <v>0</v>
      </c>
      <c r="BL1099" s="18" t="s">
        <v>188</v>
      </c>
      <c r="BM1099" s="238" t="s">
        <v>2361</v>
      </c>
    </row>
    <row r="1100" s="2" customFormat="1">
      <c r="A1100" s="39"/>
      <c r="B1100" s="40"/>
      <c r="C1100" s="41"/>
      <c r="D1100" s="240" t="s">
        <v>190</v>
      </c>
      <c r="E1100" s="41"/>
      <c r="F1100" s="241" t="s">
        <v>2360</v>
      </c>
      <c r="G1100" s="41"/>
      <c r="H1100" s="41"/>
      <c r="I1100" s="242"/>
      <c r="J1100" s="41"/>
      <c r="K1100" s="41"/>
      <c r="L1100" s="45"/>
      <c r="M1100" s="243"/>
      <c r="N1100" s="244"/>
      <c r="O1100" s="92"/>
      <c r="P1100" s="92"/>
      <c r="Q1100" s="92"/>
      <c r="R1100" s="92"/>
      <c r="S1100" s="92"/>
      <c r="T1100" s="93"/>
      <c r="U1100" s="39"/>
      <c r="V1100" s="39"/>
      <c r="W1100" s="39"/>
      <c r="X1100" s="39"/>
      <c r="Y1100" s="39"/>
      <c r="Z1100" s="39"/>
      <c r="AA1100" s="39"/>
      <c r="AB1100" s="39"/>
      <c r="AC1100" s="39"/>
      <c r="AD1100" s="39"/>
      <c r="AE1100" s="39"/>
      <c r="AT1100" s="18" t="s">
        <v>190</v>
      </c>
      <c r="AU1100" s="18" t="s">
        <v>85</v>
      </c>
    </row>
    <row r="1101" s="2" customFormat="1" ht="24.15" customHeight="1">
      <c r="A1101" s="39"/>
      <c r="B1101" s="40"/>
      <c r="C1101" s="226" t="s">
        <v>2362</v>
      </c>
      <c r="D1101" s="226" t="s">
        <v>182</v>
      </c>
      <c r="E1101" s="227" t="s">
        <v>2363</v>
      </c>
      <c r="F1101" s="228" t="s">
        <v>2364</v>
      </c>
      <c r="G1101" s="229" t="s">
        <v>185</v>
      </c>
      <c r="H1101" s="230">
        <v>60</v>
      </c>
      <c r="I1101" s="231"/>
      <c r="J1101" s="232">
        <f>ROUND(I1101*H1101,2)</f>
        <v>0</v>
      </c>
      <c r="K1101" s="228" t="s">
        <v>1</v>
      </c>
      <c r="L1101" s="233"/>
      <c r="M1101" s="234" t="s">
        <v>1</v>
      </c>
      <c r="N1101" s="235" t="s">
        <v>41</v>
      </c>
      <c r="O1101" s="92"/>
      <c r="P1101" s="236">
        <f>O1101*H1101</f>
        <v>0</v>
      </c>
      <c r="Q1101" s="236">
        <v>0.00022000000000000001</v>
      </c>
      <c r="R1101" s="236">
        <f>Q1101*H1101</f>
        <v>0.0132</v>
      </c>
      <c r="S1101" s="236">
        <v>0</v>
      </c>
      <c r="T1101" s="237">
        <f>S1101*H1101</f>
        <v>0</v>
      </c>
      <c r="U1101" s="39"/>
      <c r="V1101" s="39"/>
      <c r="W1101" s="39"/>
      <c r="X1101" s="39"/>
      <c r="Y1101" s="39"/>
      <c r="Z1101" s="39"/>
      <c r="AA1101" s="39"/>
      <c r="AB1101" s="39"/>
      <c r="AC1101" s="39"/>
      <c r="AD1101" s="39"/>
      <c r="AE1101" s="39"/>
      <c r="AR1101" s="238" t="s">
        <v>187</v>
      </c>
      <c r="AT1101" s="238" t="s">
        <v>182</v>
      </c>
      <c r="AU1101" s="238" t="s">
        <v>85</v>
      </c>
      <c r="AY1101" s="18" t="s">
        <v>181</v>
      </c>
      <c r="BE1101" s="239">
        <f>IF(N1101="základní",J1101,0)</f>
        <v>0</v>
      </c>
      <c r="BF1101" s="239">
        <f>IF(N1101="snížená",J1101,0)</f>
        <v>0</v>
      </c>
      <c r="BG1101" s="239">
        <f>IF(N1101="zákl. přenesená",J1101,0)</f>
        <v>0</v>
      </c>
      <c r="BH1101" s="239">
        <f>IF(N1101="sníž. přenesená",J1101,0)</f>
        <v>0</v>
      </c>
      <c r="BI1101" s="239">
        <f>IF(N1101="nulová",J1101,0)</f>
        <v>0</v>
      </c>
      <c r="BJ1101" s="18" t="s">
        <v>83</v>
      </c>
      <c r="BK1101" s="239">
        <f>ROUND(I1101*H1101,2)</f>
        <v>0</v>
      </c>
      <c r="BL1101" s="18" t="s">
        <v>188</v>
      </c>
      <c r="BM1101" s="238" t="s">
        <v>2365</v>
      </c>
    </row>
    <row r="1102" s="2" customFormat="1">
      <c r="A1102" s="39"/>
      <c r="B1102" s="40"/>
      <c r="C1102" s="41"/>
      <c r="D1102" s="240" t="s">
        <v>190</v>
      </c>
      <c r="E1102" s="41"/>
      <c r="F1102" s="241" t="s">
        <v>2364</v>
      </c>
      <c r="G1102" s="41"/>
      <c r="H1102" s="41"/>
      <c r="I1102" s="242"/>
      <c r="J1102" s="41"/>
      <c r="K1102" s="41"/>
      <c r="L1102" s="45"/>
      <c r="M1102" s="243"/>
      <c r="N1102" s="244"/>
      <c r="O1102" s="92"/>
      <c r="P1102" s="92"/>
      <c r="Q1102" s="92"/>
      <c r="R1102" s="92"/>
      <c r="S1102" s="92"/>
      <c r="T1102" s="93"/>
      <c r="U1102" s="39"/>
      <c r="V1102" s="39"/>
      <c r="W1102" s="39"/>
      <c r="X1102" s="39"/>
      <c r="Y1102" s="39"/>
      <c r="Z1102" s="39"/>
      <c r="AA1102" s="39"/>
      <c r="AB1102" s="39"/>
      <c r="AC1102" s="39"/>
      <c r="AD1102" s="39"/>
      <c r="AE1102" s="39"/>
      <c r="AT1102" s="18" t="s">
        <v>190</v>
      </c>
      <c r="AU1102" s="18" t="s">
        <v>85</v>
      </c>
    </row>
    <row r="1103" s="2" customFormat="1" ht="33" customHeight="1">
      <c r="A1103" s="39"/>
      <c r="B1103" s="40"/>
      <c r="C1103" s="245" t="s">
        <v>2366</v>
      </c>
      <c r="D1103" s="245" t="s">
        <v>191</v>
      </c>
      <c r="E1103" s="246" t="s">
        <v>2367</v>
      </c>
      <c r="F1103" s="247" t="s">
        <v>2368</v>
      </c>
      <c r="G1103" s="248" t="s">
        <v>734</v>
      </c>
      <c r="H1103" s="249">
        <v>300</v>
      </c>
      <c r="I1103" s="250"/>
      <c r="J1103" s="251">
        <f>ROUND(I1103*H1103,2)</f>
        <v>0</v>
      </c>
      <c r="K1103" s="247" t="s">
        <v>1</v>
      </c>
      <c r="L1103" s="45"/>
      <c r="M1103" s="252" t="s">
        <v>1</v>
      </c>
      <c r="N1103" s="253" t="s">
        <v>41</v>
      </c>
      <c r="O1103" s="92"/>
      <c r="P1103" s="236">
        <f>O1103*H1103</f>
        <v>0</v>
      </c>
      <c r="Q1103" s="236">
        <v>0</v>
      </c>
      <c r="R1103" s="236">
        <f>Q1103*H1103</f>
        <v>0</v>
      </c>
      <c r="S1103" s="236">
        <v>0</v>
      </c>
      <c r="T1103" s="237">
        <f>S1103*H1103</f>
        <v>0</v>
      </c>
      <c r="U1103" s="39"/>
      <c r="V1103" s="39"/>
      <c r="W1103" s="39"/>
      <c r="X1103" s="39"/>
      <c r="Y1103" s="39"/>
      <c r="Z1103" s="39"/>
      <c r="AA1103" s="39"/>
      <c r="AB1103" s="39"/>
      <c r="AC1103" s="39"/>
      <c r="AD1103" s="39"/>
      <c r="AE1103" s="39"/>
      <c r="AR1103" s="238" t="s">
        <v>188</v>
      </c>
      <c r="AT1103" s="238" t="s">
        <v>191</v>
      </c>
      <c r="AU1103" s="238" t="s">
        <v>85</v>
      </c>
      <c r="AY1103" s="18" t="s">
        <v>181</v>
      </c>
      <c r="BE1103" s="239">
        <f>IF(N1103="základní",J1103,0)</f>
        <v>0</v>
      </c>
      <c r="BF1103" s="239">
        <f>IF(N1103="snížená",J1103,0)</f>
        <v>0</v>
      </c>
      <c r="BG1103" s="239">
        <f>IF(N1103="zákl. přenesená",J1103,0)</f>
        <v>0</v>
      </c>
      <c r="BH1103" s="239">
        <f>IF(N1103="sníž. přenesená",J1103,0)</f>
        <v>0</v>
      </c>
      <c r="BI1103" s="239">
        <f>IF(N1103="nulová",J1103,0)</f>
        <v>0</v>
      </c>
      <c r="BJ1103" s="18" t="s">
        <v>83</v>
      </c>
      <c r="BK1103" s="239">
        <f>ROUND(I1103*H1103,2)</f>
        <v>0</v>
      </c>
      <c r="BL1103" s="18" t="s">
        <v>188</v>
      </c>
      <c r="BM1103" s="238" t="s">
        <v>2369</v>
      </c>
    </row>
    <row r="1104" s="2" customFormat="1">
      <c r="A1104" s="39"/>
      <c r="B1104" s="40"/>
      <c r="C1104" s="41"/>
      <c r="D1104" s="240" t="s">
        <v>190</v>
      </c>
      <c r="E1104" s="41"/>
      <c r="F1104" s="241" t="s">
        <v>2368</v>
      </c>
      <c r="G1104" s="41"/>
      <c r="H1104" s="41"/>
      <c r="I1104" s="242"/>
      <c r="J1104" s="41"/>
      <c r="K1104" s="41"/>
      <c r="L1104" s="45"/>
      <c r="M1104" s="243"/>
      <c r="N1104" s="244"/>
      <c r="O1104" s="92"/>
      <c r="P1104" s="92"/>
      <c r="Q1104" s="92"/>
      <c r="R1104" s="92"/>
      <c r="S1104" s="92"/>
      <c r="T1104" s="93"/>
      <c r="U1104" s="39"/>
      <c r="V1104" s="39"/>
      <c r="W1104" s="39"/>
      <c r="X1104" s="39"/>
      <c r="Y1104" s="39"/>
      <c r="Z1104" s="39"/>
      <c r="AA1104" s="39"/>
      <c r="AB1104" s="39"/>
      <c r="AC1104" s="39"/>
      <c r="AD1104" s="39"/>
      <c r="AE1104" s="39"/>
      <c r="AT1104" s="18" t="s">
        <v>190</v>
      </c>
      <c r="AU1104" s="18" t="s">
        <v>85</v>
      </c>
    </row>
    <row r="1105" s="2" customFormat="1" ht="44.25" customHeight="1">
      <c r="A1105" s="39"/>
      <c r="B1105" s="40"/>
      <c r="C1105" s="226" t="s">
        <v>2370</v>
      </c>
      <c r="D1105" s="226" t="s">
        <v>182</v>
      </c>
      <c r="E1105" s="227" t="s">
        <v>2371</v>
      </c>
      <c r="F1105" s="228" t="s">
        <v>2372</v>
      </c>
      <c r="G1105" s="229" t="s">
        <v>734</v>
      </c>
      <c r="H1105" s="230">
        <v>330</v>
      </c>
      <c r="I1105" s="231"/>
      <c r="J1105" s="232">
        <f>ROUND(I1105*H1105,2)</f>
        <v>0</v>
      </c>
      <c r="K1105" s="228" t="s">
        <v>1</v>
      </c>
      <c r="L1105" s="233"/>
      <c r="M1105" s="234" t="s">
        <v>1</v>
      </c>
      <c r="N1105" s="235" t="s">
        <v>41</v>
      </c>
      <c r="O1105" s="92"/>
      <c r="P1105" s="236">
        <f>O1105*H1105</f>
        <v>0</v>
      </c>
      <c r="Q1105" s="236">
        <v>0.00012</v>
      </c>
      <c r="R1105" s="236">
        <f>Q1105*H1105</f>
        <v>0.039600000000000003</v>
      </c>
      <c r="S1105" s="236">
        <v>0</v>
      </c>
      <c r="T1105" s="237">
        <f>S1105*H1105</f>
        <v>0</v>
      </c>
      <c r="U1105" s="39"/>
      <c r="V1105" s="39"/>
      <c r="W1105" s="39"/>
      <c r="X1105" s="39"/>
      <c r="Y1105" s="39"/>
      <c r="Z1105" s="39"/>
      <c r="AA1105" s="39"/>
      <c r="AB1105" s="39"/>
      <c r="AC1105" s="39"/>
      <c r="AD1105" s="39"/>
      <c r="AE1105" s="39"/>
      <c r="AR1105" s="238" t="s">
        <v>187</v>
      </c>
      <c r="AT1105" s="238" t="s">
        <v>182</v>
      </c>
      <c r="AU1105" s="238" t="s">
        <v>85</v>
      </c>
      <c r="AY1105" s="18" t="s">
        <v>181</v>
      </c>
      <c r="BE1105" s="239">
        <f>IF(N1105="základní",J1105,0)</f>
        <v>0</v>
      </c>
      <c r="BF1105" s="239">
        <f>IF(N1105="snížená",J1105,0)</f>
        <v>0</v>
      </c>
      <c r="BG1105" s="239">
        <f>IF(N1105="zákl. přenesená",J1105,0)</f>
        <v>0</v>
      </c>
      <c r="BH1105" s="239">
        <f>IF(N1105="sníž. přenesená",J1105,0)</f>
        <v>0</v>
      </c>
      <c r="BI1105" s="239">
        <f>IF(N1105="nulová",J1105,0)</f>
        <v>0</v>
      </c>
      <c r="BJ1105" s="18" t="s">
        <v>83</v>
      </c>
      <c r="BK1105" s="239">
        <f>ROUND(I1105*H1105,2)</f>
        <v>0</v>
      </c>
      <c r="BL1105" s="18" t="s">
        <v>188</v>
      </c>
      <c r="BM1105" s="238" t="s">
        <v>2373</v>
      </c>
    </row>
    <row r="1106" s="2" customFormat="1">
      <c r="A1106" s="39"/>
      <c r="B1106" s="40"/>
      <c r="C1106" s="41"/>
      <c r="D1106" s="240" t="s">
        <v>190</v>
      </c>
      <c r="E1106" s="41"/>
      <c r="F1106" s="241" t="s">
        <v>2372</v>
      </c>
      <c r="G1106" s="41"/>
      <c r="H1106" s="41"/>
      <c r="I1106" s="242"/>
      <c r="J1106" s="41"/>
      <c r="K1106" s="41"/>
      <c r="L1106" s="45"/>
      <c r="M1106" s="243"/>
      <c r="N1106" s="244"/>
      <c r="O1106" s="92"/>
      <c r="P1106" s="92"/>
      <c r="Q1106" s="92"/>
      <c r="R1106" s="92"/>
      <c r="S1106" s="92"/>
      <c r="T1106" s="93"/>
      <c r="U1106" s="39"/>
      <c r="V1106" s="39"/>
      <c r="W1106" s="39"/>
      <c r="X1106" s="39"/>
      <c r="Y1106" s="39"/>
      <c r="Z1106" s="39"/>
      <c r="AA1106" s="39"/>
      <c r="AB1106" s="39"/>
      <c r="AC1106" s="39"/>
      <c r="AD1106" s="39"/>
      <c r="AE1106" s="39"/>
      <c r="AT1106" s="18" t="s">
        <v>190</v>
      </c>
      <c r="AU1106" s="18" t="s">
        <v>85</v>
      </c>
    </row>
    <row r="1107" s="13" customFormat="1">
      <c r="A1107" s="13"/>
      <c r="B1107" s="262"/>
      <c r="C1107" s="263"/>
      <c r="D1107" s="240" t="s">
        <v>1205</v>
      </c>
      <c r="E1107" s="264" t="s">
        <v>1</v>
      </c>
      <c r="F1107" s="265" t="s">
        <v>2374</v>
      </c>
      <c r="G1107" s="263"/>
      <c r="H1107" s="266">
        <v>330</v>
      </c>
      <c r="I1107" s="267"/>
      <c r="J1107" s="263"/>
      <c r="K1107" s="263"/>
      <c r="L1107" s="268"/>
      <c r="M1107" s="269"/>
      <c r="N1107" s="270"/>
      <c r="O1107" s="270"/>
      <c r="P1107" s="270"/>
      <c r="Q1107" s="270"/>
      <c r="R1107" s="270"/>
      <c r="S1107" s="270"/>
      <c r="T1107" s="271"/>
      <c r="U1107" s="13"/>
      <c r="V1107" s="13"/>
      <c r="W1107" s="13"/>
      <c r="X1107" s="13"/>
      <c r="Y1107" s="13"/>
      <c r="Z1107" s="13"/>
      <c r="AA1107" s="13"/>
      <c r="AB1107" s="13"/>
      <c r="AC1107" s="13"/>
      <c r="AD1107" s="13"/>
      <c r="AE1107" s="13"/>
      <c r="AT1107" s="272" t="s">
        <v>1205</v>
      </c>
      <c r="AU1107" s="272" t="s">
        <v>85</v>
      </c>
      <c r="AV1107" s="13" t="s">
        <v>85</v>
      </c>
      <c r="AW1107" s="13" t="s">
        <v>33</v>
      </c>
      <c r="AX1107" s="13" t="s">
        <v>83</v>
      </c>
      <c r="AY1107" s="272" t="s">
        <v>181</v>
      </c>
    </row>
    <row r="1108" s="2" customFormat="1" ht="24.15" customHeight="1">
      <c r="A1108" s="39"/>
      <c r="B1108" s="40"/>
      <c r="C1108" s="245" t="s">
        <v>2375</v>
      </c>
      <c r="D1108" s="245" t="s">
        <v>191</v>
      </c>
      <c r="E1108" s="246" t="s">
        <v>2376</v>
      </c>
      <c r="F1108" s="247" t="s">
        <v>2377</v>
      </c>
      <c r="G1108" s="248" t="s">
        <v>217</v>
      </c>
      <c r="H1108" s="249">
        <v>50</v>
      </c>
      <c r="I1108" s="250"/>
      <c r="J1108" s="251">
        <f>ROUND(I1108*H1108,2)</f>
        <v>0</v>
      </c>
      <c r="K1108" s="247" t="s">
        <v>1</v>
      </c>
      <c r="L1108" s="45"/>
      <c r="M1108" s="252" t="s">
        <v>1</v>
      </c>
      <c r="N1108" s="253" t="s">
        <v>41</v>
      </c>
      <c r="O1108" s="92"/>
      <c r="P1108" s="236">
        <f>O1108*H1108</f>
        <v>0</v>
      </c>
      <c r="Q1108" s="236">
        <v>0</v>
      </c>
      <c r="R1108" s="236">
        <f>Q1108*H1108</f>
        <v>0</v>
      </c>
      <c r="S1108" s="236">
        <v>0</v>
      </c>
      <c r="T1108" s="237">
        <f>S1108*H1108</f>
        <v>0</v>
      </c>
      <c r="U1108" s="39"/>
      <c r="V1108" s="39"/>
      <c r="W1108" s="39"/>
      <c r="X1108" s="39"/>
      <c r="Y1108" s="39"/>
      <c r="Z1108" s="39"/>
      <c r="AA1108" s="39"/>
      <c r="AB1108" s="39"/>
      <c r="AC1108" s="39"/>
      <c r="AD1108" s="39"/>
      <c r="AE1108" s="39"/>
      <c r="AR1108" s="238" t="s">
        <v>188</v>
      </c>
      <c r="AT1108" s="238" t="s">
        <v>191</v>
      </c>
      <c r="AU1108" s="238" t="s">
        <v>85</v>
      </c>
      <c r="AY1108" s="18" t="s">
        <v>181</v>
      </c>
      <c r="BE1108" s="239">
        <f>IF(N1108="základní",J1108,0)</f>
        <v>0</v>
      </c>
      <c r="BF1108" s="239">
        <f>IF(N1108="snížená",J1108,0)</f>
        <v>0</v>
      </c>
      <c r="BG1108" s="239">
        <f>IF(N1108="zákl. přenesená",J1108,0)</f>
        <v>0</v>
      </c>
      <c r="BH1108" s="239">
        <f>IF(N1108="sníž. přenesená",J1108,0)</f>
        <v>0</v>
      </c>
      <c r="BI1108" s="239">
        <f>IF(N1108="nulová",J1108,0)</f>
        <v>0</v>
      </c>
      <c r="BJ1108" s="18" t="s">
        <v>83</v>
      </c>
      <c r="BK1108" s="239">
        <f>ROUND(I1108*H1108,2)</f>
        <v>0</v>
      </c>
      <c r="BL1108" s="18" t="s">
        <v>188</v>
      </c>
      <c r="BM1108" s="238" t="s">
        <v>2378</v>
      </c>
    </row>
    <row r="1109" s="2" customFormat="1">
      <c r="A1109" s="39"/>
      <c r="B1109" s="40"/>
      <c r="C1109" s="41"/>
      <c r="D1109" s="240" t="s">
        <v>190</v>
      </c>
      <c r="E1109" s="41"/>
      <c r="F1109" s="241" t="s">
        <v>2377</v>
      </c>
      <c r="G1109" s="41"/>
      <c r="H1109" s="41"/>
      <c r="I1109" s="242"/>
      <c r="J1109" s="41"/>
      <c r="K1109" s="41"/>
      <c r="L1109" s="45"/>
      <c r="M1109" s="243"/>
      <c r="N1109" s="244"/>
      <c r="O1109" s="92"/>
      <c r="P1109" s="92"/>
      <c r="Q1109" s="92"/>
      <c r="R1109" s="92"/>
      <c r="S1109" s="92"/>
      <c r="T1109" s="93"/>
      <c r="U1109" s="39"/>
      <c r="V1109" s="39"/>
      <c r="W1109" s="39"/>
      <c r="X1109" s="39"/>
      <c r="Y1109" s="39"/>
      <c r="Z1109" s="39"/>
      <c r="AA1109" s="39"/>
      <c r="AB1109" s="39"/>
      <c r="AC1109" s="39"/>
      <c r="AD1109" s="39"/>
      <c r="AE1109" s="39"/>
      <c r="AT1109" s="18" t="s">
        <v>190</v>
      </c>
      <c r="AU1109" s="18" t="s">
        <v>85</v>
      </c>
    </row>
    <row r="1110" s="13" customFormat="1">
      <c r="A1110" s="13"/>
      <c r="B1110" s="262"/>
      <c r="C1110" s="263"/>
      <c r="D1110" s="240" t="s">
        <v>1205</v>
      </c>
      <c r="E1110" s="264" t="s">
        <v>1</v>
      </c>
      <c r="F1110" s="265" t="s">
        <v>2379</v>
      </c>
      <c r="G1110" s="263"/>
      <c r="H1110" s="266">
        <v>21.5</v>
      </c>
      <c r="I1110" s="267"/>
      <c r="J1110" s="263"/>
      <c r="K1110" s="263"/>
      <c r="L1110" s="268"/>
      <c r="M1110" s="269"/>
      <c r="N1110" s="270"/>
      <c r="O1110" s="270"/>
      <c r="P1110" s="270"/>
      <c r="Q1110" s="270"/>
      <c r="R1110" s="270"/>
      <c r="S1110" s="270"/>
      <c r="T1110" s="271"/>
      <c r="U1110" s="13"/>
      <c r="V1110" s="13"/>
      <c r="W1110" s="13"/>
      <c r="X1110" s="13"/>
      <c r="Y1110" s="13"/>
      <c r="Z1110" s="13"/>
      <c r="AA1110" s="13"/>
      <c r="AB1110" s="13"/>
      <c r="AC1110" s="13"/>
      <c r="AD1110" s="13"/>
      <c r="AE1110" s="13"/>
      <c r="AT1110" s="272" t="s">
        <v>1205</v>
      </c>
      <c r="AU1110" s="272" t="s">
        <v>85</v>
      </c>
      <c r="AV1110" s="13" t="s">
        <v>85</v>
      </c>
      <c r="AW1110" s="13" t="s">
        <v>33</v>
      </c>
      <c r="AX1110" s="13" t="s">
        <v>76</v>
      </c>
      <c r="AY1110" s="272" t="s">
        <v>181</v>
      </c>
    </row>
    <row r="1111" s="13" customFormat="1">
      <c r="A1111" s="13"/>
      <c r="B1111" s="262"/>
      <c r="C1111" s="263"/>
      <c r="D1111" s="240" t="s">
        <v>1205</v>
      </c>
      <c r="E1111" s="264" t="s">
        <v>1</v>
      </c>
      <c r="F1111" s="265" t="s">
        <v>2380</v>
      </c>
      <c r="G1111" s="263"/>
      <c r="H1111" s="266">
        <v>28.5</v>
      </c>
      <c r="I1111" s="267"/>
      <c r="J1111" s="263"/>
      <c r="K1111" s="263"/>
      <c r="L1111" s="268"/>
      <c r="M1111" s="269"/>
      <c r="N1111" s="270"/>
      <c r="O1111" s="270"/>
      <c r="P1111" s="270"/>
      <c r="Q1111" s="270"/>
      <c r="R1111" s="270"/>
      <c r="S1111" s="270"/>
      <c r="T1111" s="271"/>
      <c r="U1111" s="13"/>
      <c r="V1111" s="13"/>
      <c r="W1111" s="13"/>
      <c r="X1111" s="13"/>
      <c r="Y1111" s="13"/>
      <c r="Z1111" s="13"/>
      <c r="AA1111" s="13"/>
      <c r="AB1111" s="13"/>
      <c r="AC1111" s="13"/>
      <c r="AD1111" s="13"/>
      <c r="AE1111" s="13"/>
      <c r="AT1111" s="272" t="s">
        <v>1205</v>
      </c>
      <c r="AU1111" s="272" t="s">
        <v>85</v>
      </c>
      <c r="AV1111" s="13" t="s">
        <v>85</v>
      </c>
      <c r="AW1111" s="13" t="s">
        <v>33</v>
      </c>
      <c r="AX1111" s="13" t="s">
        <v>76</v>
      </c>
      <c r="AY1111" s="272" t="s">
        <v>181</v>
      </c>
    </row>
    <row r="1112" s="15" customFormat="1">
      <c r="A1112" s="15"/>
      <c r="B1112" s="283"/>
      <c r="C1112" s="284"/>
      <c r="D1112" s="240" t="s">
        <v>1205</v>
      </c>
      <c r="E1112" s="285" t="s">
        <v>1</v>
      </c>
      <c r="F1112" s="286" t="s">
        <v>1219</v>
      </c>
      <c r="G1112" s="284"/>
      <c r="H1112" s="287">
        <v>50</v>
      </c>
      <c r="I1112" s="288"/>
      <c r="J1112" s="284"/>
      <c r="K1112" s="284"/>
      <c r="L1112" s="289"/>
      <c r="M1112" s="290"/>
      <c r="N1112" s="291"/>
      <c r="O1112" s="291"/>
      <c r="P1112" s="291"/>
      <c r="Q1112" s="291"/>
      <c r="R1112" s="291"/>
      <c r="S1112" s="291"/>
      <c r="T1112" s="292"/>
      <c r="U1112" s="15"/>
      <c r="V1112" s="15"/>
      <c r="W1112" s="15"/>
      <c r="X1112" s="15"/>
      <c r="Y1112" s="15"/>
      <c r="Z1112" s="15"/>
      <c r="AA1112" s="15"/>
      <c r="AB1112" s="15"/>
      <c r="AC1112" s="15"/>
      <c r="AD1112" s="15"/>
      <c r="AE1112" s="15"/>
      <c r="AT1112" s="293" t="s">
        <v>1205</v>
      </c>
      <c r="AU1112" s="293" t="s">
        <v>85</v>
      </c>
      <c r="AV1112" s="15" t="s">
        <v>200</v>
      </c>
      <c r="AW1112" s="15" t="s">
        <v>33</v>
      </c>
      <c r="AX1112" s="15" t="s">
        <v>83</v>
      </c>
      <c r="AY1112" s="293" t="s">
        <v>181</v>
      </c>
    </row>
    <row r="1113" s="2" customFormat="1" ht="44.25" customHeight="1">
      <c r="A1113" s="39"/>
      <c r="B1113" s="40"/>
      <c r="C1113" s="226" t="s">
        <v>2381</v>
      </c>
      <c r="D1113" s="226" t="s">
        <v>182</v>
      </c>
      <c r="E1113" s="227" t="s">
        <v>2371</v>
      </c>
      <c r="F1113" s="228" t="s">
        <v>2372</v>
      </c>
      <c r="G1113" s="229" t="s">
        <v>734</v>
      </c>
      <c r="H1113" s="230">
        <v>173.65000000000001</v>
      </c>
      <c r="I1113" s="231"/>
      <c r="J1113" s="232">
        <f>ROUND(I1113*H1113,2)</f>
        <v>0</v>
      </c>
      <c r="K1113" s="228" t="s">
        <v>1</v>
      </c>
      <c r="L1113" s="233"/>
      <c r="M1113" s="234" t="s">
        <v>1</v>
      </c>
      <c r="N1113" s="235" t="s">
        <v>41</v>
      </c>
      <c r="O1113" s="92"/>
      <c r="P1113" s="236">
        <f>O1113*H1113</f>
        <v>0</v>
      </c>
      <c r="Q1113" s="236">
        <v>0.00012</v>
      </c>
      <c r="R1113" s="236">
        <f>Q1113*H1113</f>
        <v>0.020838000000000002</v>
      </c>
      <c r="S1113" s="236">
        <v>0</v>
      </c>
      <c r="T1113" s="237">
        <f>S1113*H1113</f>
        <v>0</v>
      </c>
      <c r="U1113" s="39"/>
      <c r="V1113" s="39"/>
      <c r="W1113" s="39"/>
      <c r="X1113" s="39"/>
      <c r="Y1113" s="39"/>
      <c r="Z1113" s="39"/>
      <c r="AA1113" s="39"/>
      <c r="AB1113" s="39"/>
      <c r="AC1113" s="39"/>
      <c r="AD1113" s="39"/>
      <c r="AE1113" s="39"/>
      <c r="AR1113" s="238" t="s">
        <v>187</v>
      </c>
      <c r="AT1113" s="238" t="s">
        <v>182</v>
      </c>
      <c r="AU1113" s="238" t="s">
        <v>85</v>
      </c>
      <c r="AY1113" s="18" t="s">
        <v>181</v>
      </c>
      <c r="BE1113" s="239">
        <f>IF(N1113="základní",J1113,0)</f>
        <v>0</v>
      </c>
      <c r="BF1113" s="239">
        <f>IF(N1113="snížená",J1113,0)</f>
        <v>0</v>
      </c>
      <c r="BG1113" s="239">
        <f>IF(N1113="zákl. přenesená",J1113,0)</f>
        <v>0</v>
      </c>
      <c r="BH1113" s="239">
        <f>IF(N1113="sníž. přenesená",J1113,0)</f>
        <v>0</v>
      </c>
      <c r="BI1113" s="239">
        <f>IF(N1113="nulová",J1113,0)</f>
        <v>0</v>
      </c>
      <c r="BJ1113" s="18" t="s">
        <v>83</v>
      </c>
      <c r="BK1113" s="239">
        <f>ROUND(I1113*H1113,2)</f>
        <v>0</v>
      </c>
      <c r="BL1113" s="18" t="s">
        <v>188</v>
      </c>
      <c r="BM1113" s="238" t="s">
        <v>2382</v>
      </c>
    </row>
    <row r="1114" s="2" customFormat="1">
      <c r="A1114" s="39"/>
      <c r="B1114" s="40"/>
      <c r="C1114" s="41"/>
      <c r="D1114" s="240" t="s">
        <v>190</v>
      </c>
      <c r="E1114" s="41"/>
      <c r="F1114" s="241" t="s">
        <v>2372</v>
      </c>
      <c r="G1114" s="41"/>
      <c r="H1114" s="41"/>
      <c r="I1114" s="242"/>
      <c r="J1114" s="41"/>
      <c r="K1114" s="41"/>
      <c r="L1114" s="45"/>
      <c r="M1114" s="243"/>
      <c r="N1114" s="244"/>
      <c r="O1114" s="92"/>
      <c r="P1114" s="92"/>
      <c r="Q1114" s="92"/>
      <c r="R1114" s="92"/>
      <c r="S1114" s="92"/>
      <c r="T1114" s="93"/>
      <c r="U1114" s="39"/>
      <c r="V1114" s="39"/>
      <c r="W1114" s="39"/>
      <c r="X1114" s="39"/>
      <c r="Y1114" s="39"/>
      <c r="Z1114" s="39"/>
      <c r="AA1114" s="39"/>
      <c r="AB1114" s="39"/>
      <c r="AC1114" s="39"/>
      <c r="AD1114" s="39"/>
      <c r="AE1114" s="39"/>
      <c r="AT1114" s="18" t="s">
        <v>190</v>
      </c>
      <c r="AU1114" s="18" t="s">
        <v>85</v>
      </c>
    </row>
    <row r="1115" s="13" customFormat="1">
      <c r="A1115" s="13"/>
      <c r="B1115" s="262"/>
      <c r="C1115" s="263"/>
      <c r="D1115" s="240" t="s">
        <v>1205</v>
      </c>
      <c r="E1115" s="264" t="s">
        <v>1</v>
      </c>
      <c r="F1115" s="265" t="s">
        <v>2383</v>
      </c>
      <c r="G1115" s="263"/>
      <c r="H1115" s="266">
        <v>173.65000000000001</v>
      </c>
      <c r="I1115" s="267"/>
      <c r="J1115" s="263"/>
      <c r="K1115" s="263"/>
      <c r="L1115" s="268"/>
      <c r="M1115" s="269"/>
      <c r="N1115" s="270"/>
      <c r="O1115" s="270"/>
      <c r="P1115" s="270"/>
      <c r="Q1115" s="270"/>
      <c r="R1115" s="270"/>
      <c r="S1115" s="270"/>
      <c r="T1115" s="271"/>
      <c r="U1115" s="13"/>
      <c r="V1115" s="13"/>
      <c r="W1115" s="13"/>
      <c r="X1115" s="13"/>
      <c r="Y1115" s="13"/>
      <c r="Z1115" s="13"/>
      <c r="AA1115" s="13"/>
      <c r="AB1115" s="13"/>
      <c r="AC1115" s="13"/>
      <c r="AD1115" s="13"/>
      <c r="AE1115" s="13"/>
      <c r="AT1115" s="272" t="s">
        <v>1205</v>
      </c>
      <c r="AU1115" s="272" t="s">
        <v>85</v>
      </c>
      <c r="AV1115" s="13" t="s">
        <v>85</v>
      </c>
      <c r="AW1115" s="13" t="s">
        <v>33</v>
      </c>
      <c r="AX1115" s="13" t="s">
        <v>83</v>
      </c>
      <c r="AY1115" s="272" t="s">
        <v>181</v>
      </c>
    </row>
    <row r="1116" s="2" customFormat="1" ht="24.15" customHeight="1">
      <c r="A1116" s="39"/>
      <c r="B1116" s="40"/>
      <c r="C1116" s="245" t="s">
        <v>2384</v>
      </c>
      <c r="D1116" s="245" t="s">
        <v>191</v>
      </c>
      <c r="E1116" s="246" t="s">
        <v>2385</v>
      </c>
      <c r="F1116" s="247" t="s">
        <v>2386</v>
      </c>
      <c r="G1116" s="248" t="s">
        <v>217</v>
      </c>
      <c r="H1116" s="249">
        <v>19</v>
      </c>
      <c r="I1116" s="250"/>
      <c r="J1116" s="251">
        <f>ROUND(I1116*H1116,2)</f>
        <v>0</v>
      </c>
      <c r="K1116" s="247" t="s">
        <v>1</v>
      </c>
      <c r="L1116" s="45"/>
      <c r="M1116" s="252" t="s">
        <v>1</v>
      </c>
      <c r="N1116" s="253" t="s">
        <v>41</v>
      </c>
      <c r="O1116" s="92"/>
      <c r="P1116" s="236">
        <f>O1116*H1116</f>
        <v>0</v>
      </c>
      <c r="Q1116" s="236">
        <v>0</v>
      </c>
      <c r="R1116" s="236">
        <f>Q1116*H1116</f>
        <v>0</v>
      </c>
      <c r="S1116" s="236">
        <v>0</v>
      </c>
      <c r="T1116" s="237">
        <f>S1116*H1116</f>
        <v>0</v>
      </c>
      <c r="U1116" s="39"/>
      <c r="V1116" s="39"/>
      <c r="W1116" s="39"/>
      <c r="X1116" s="39"/>
      <c r="Y1116" s="39"/>
      <c r="Z1116" s="39"/>
      <c r="AA1116" s="39"/>
      <c r="AB1116" s="39"/>
      <c r="AC1116" s="39"/>
      <c r="AD1116" s="39"/>
      <c r="AE1116" s="39"/>
      <c r="AR1116" s="238" t="s">
        <v>188</v>
      </c>
      <c r="AT1116" s="238" t="s">
        <v>191</v>
      </c>
      <c r="AU1116" s="238" t="s">
        <v>85</v>
      </c>
      <c r="AY1116" s="18" t="s">
        <v>181</v>
      </c>
      <c r="BE1116" s="239">
        <f>IF(N1116="základní",J1116,0)</f>
        <v>0</v>
      </c>
      <c r="BF1116" s="239">
        <f>IF(N1116="snížená",J1116,0)</f>
        <v>0</v>
      </c>
      <c r="BG1116" s="239">
        <f>IF(N1116="zákl. přenesená",J1116,0)</f>
        <v>0</v>
      </c>
      <c r="BH1116" s="239">
        <f>IF(N1116="sníž. přenesená",J1116,0)</f>
        <v>0</v>
      </c>
      <c r="BI1116" s="239">
        <f>IF(N1116="nulová",J1116,0)</f>
        <v>0</v>
      </c>
      <c r="BJ1116" s="18" t="s">
        <v>83</v>
      </c>
      <c r="BK1116" s="239">
        <f>ROUND(I1116*H1116,2)</f>
        <v>0</v>
      </c>
      <c r="BL1116" s="18" t="s">
        <v>188</v>
      </c>
      <c r="BM1116" s="238" t="s">
        <v>2387</v>
      </c>
    </row>
    <row r="1117" s="2" customFormat="1">
      <c r="A1117" s="39"/>
      <c r="B1117" s="40"/>
      <c r="C1117" s="41"/>
      <c r="D1117" s="240" t="s">
        <v>190</v>
      </c>
      <c r="E1117" s="41"/>
      <c r="F1117" s="241" t="s">
        <v>2386</v>
      </c>
      <c r="G1117" s="41"/>
      <c r="H1117" s="41"/>
      <c r="I1117" s="242"/>
      <c r="J1117" s="41"/>
      <c r="K1117" s="41"/>
      <c r="L1117" s="45"/>
      <c r="M1117" s="243"/>
      <c r="N1117" s="244"/>
      <c r="O1117" s="92"/>
      <c r="P1117" s="92"/>
      <c r="Q1117" s="92"/>
      <c r="R1117" s="92"/>
      <c r="S1117" s="92"/>
      <c r="T1117" s="93"/>
      <c r="U1117" s="39"/>
      <c r="V1117" s="39"/>
      <c r="W1117" s="39"/>
      <c r="X1117" s="39"/>
      <c r="Y1117" s="39"/>
      <c r="Z1117" s="39"/>
      <c r="AA1117" s="39"/>
      <c r="AB1117" s="39"/>
      <c r="AC1117" s="39"/>
      <c r="AD1117" s="39"/>
      <c r="AE1117" s="39"/>
      <c r="AT1117" s="18" t="s">
        <v>190</v>
      </c>
      <c r="AU1117" s="18" t="s">
        <v>85</v>
      </c>
    </row>
    <row r="1118" s="13" customFormat="1">
      <c r="A1118" s="13"/>
      <c r="B1118" s="262"/>
      <c r="C1118" s="263"/>
      <c r="D1118" s="240" t="s">
        <v>1205</v>
      </c>
      <c r="E1118" s="264" t="s">
        <v>1</v>
      </c>
      <c r="F1118" s="265" t="s">
        <v>2388</v>
      </c>
      <c r="G1118" s="263"/>
      <c r="H1118" s="266">
        <v>19</v>
      </c>
      <c r="I1118" s="267"/>
      <c r="J1118" s="263"/>
      <c r="K1118" s="263"/>
      <c r="L1118" s="268"/>
      <c r="M1118" s="269"/>
      <c r="N1118" s="270"/>
      <c r="O1118" s="270"/>
      <c r="P1118" s="270"/>
      <c r="Q1118" s="270"/>
      <c r="R1118" s="270"/>
      <c r="S1118" s="270"/>
      <c r="T1118" s="271"/>
      <c r="U1118" s="13"/>
      <c r="V1118" s="13"/>
      <c r="W1118" s="13"/>
      <c r="X1118" s="13"/>
      <c r="Y1118" s="13"/>
      <c r="Z1118" s="13"/>
      <c r="AA1118" s="13"/>
      <c r="AB1118" s="13"/>
      <c r="AC1118" s="13"/>
      <c r="AD1118" s="13"/>
      <c r="AE1118" s="13"/>
      <c r="AT1118" s="272" t="s">
        <v>1205</v>
      </c>
      <c r="AU1118" s="272" t="s">
        <v>85</v>
      </c>
      <c r="AV1118" s="13" t="s">
        <v>85</v>
      </c>
      <c r="AW1118" s="13" t="s">
        <v>33</v>
      </c>
      <c r="AX1118" s="13" t="s">
        <v>83</v>
      </c>
      <c r="AY1118" s="272" t="s">
        <v>181</v>
      </c>
    </row>
    <row r="1119" s="2" customFormat="1" ht="24.15" customHeight="1">
      <c r="A1119" s="39"/>
      <c r="B1119" s="40"/>
      <c r="C1119" s="245" t="s">
        <v>2389</v>
      </c>
      <c r="D1119" s="245" t="s">
        <v>191</v>
      </c>
      <c r="E1119" s="246" t="s">
        <v>2390</v>
      </c>
      <c r="F1119" s="247" t="s">
        <v>2391</v>
      </c>
      <c r="G1119" s="248" t="s">
        <v>217</v>
      </c>
      <c r="H1119" s="249">
        <v>82</v>
      </c>
      <c r="I1119" s="250"/>
      <c r="J1119" s="251">
        <f>ROUND(I1119*H1119,2)</f>
        <v>0</v>
      </c>
      <c r="K1119" s="247" t="s">
        <v>1</v>
      </c>
      <c r="L1119" s="45"/>
      <c r="M1119" s="252" t="s">
        <v>1</v>
      </c>
      <c r="N1119" s="253" t="s">
        <v>41</v>
      </c>
      <c r="O1119" s="92"/>
      <c r="P1119" s="236">
        <f>O1119*H1119</f>
        <v>0</v>
      </c>
      <c r="Q1119" s="236">
        <v>0</v>
      </c>
      <c r="R1119" s="236">
        <f>Q1119*H1119</f>
        <v>0</v>
      </c>
      <c r="S1119" s="236">
        <v>0</v>
      </c>
      <c r="T1119" s="237">
        <f>S1119*H1119</f>
        <v>0</v>
      </c>
      <c r="U1119" s="39"/>
      <c r="V1119" s="39"/>
      <c r="W1119" s="39"/>
      <c r="X1119" s="39"/>
      <c r="Y1119" s="39"/>
      <c r="Z1119" s="39"/>
      <c r="AA1119" s="39"/>
      <c r="AB1119" s="39"/>
      <c r="AC1119" s="39"/>
      <c r="AD1119" s="39"/>
      <c r="AE1119" s="39"/>
      <c r="AR1119" s="238" t="s">
        <v>188</v>
      </c>
      <c r="AT1119" s="238" t="s">
        <v>191</v>
      </c>
      <c r="AU1119" s="238" t="s">
        <v>85</v>
      </c>
      <c r="AY1119" s="18" t="s">
        <v>181</v>
      </c>
      <c r="BE1119" s="239">
        <f>IF(N1119="základní",J1119,0)</f>
        <v>0</v>
      </c>
      <c r="BF1119" s="239">
        <f>IF(N1119="snížená",J1119,0)</f>
        <v>0</v>
      </c>
      <c r="BG1119" s="239">
        <f>IF(N1119="zákl. přenesená",J1119,0)</f>
        <v>0</v>
      </c>
      <c r="BH1119" s="239">
        <f>IF(N1119="sníž. přenesená",J1119,0)</f>
        <v>0</v>
      </c>
      <c r="BI1119" s="239">
        <f>IF(N1119="nulová",J1119,0)</f>
        <v>0</v>
      </c>
      <c r="BJ1119" s="18" t="s">
        <v>83</v>
      </c>
      <c r="BK1119" s="239">
        <f>ROUND(I1119*H1119,2)</f>
        <v>0</v>
      </c>
      <c r="BL1119" s="18" t="s">
        <v>188</v>
      </c>
      <c r="BM1119" s="238" t="s">
        <v>2392</v>
      </c>
    </row>
    <row r="1120" s="2" customFormat="1">
      <c r="A1120" s="39"/>
      <c r="B1120" s="40"/>
      <c r="C1120" s="41"/>
      <c r="D1120" s="240" t="s">
        <v>190</v>
      </c>
      <c r="E1120" s="41"/>
      <c r="F1120" s="241" t="s">
        <v>2391</v>
      </c>
      <c r="G1120" s="41"/>
      <c r="H1120" s="41"/>
      <c r="I1120" s="242"/>
      <c r="J1120" s="41"/>
      <c r="K1120" s="41"/>
      <c r="L1120" s="45"/>
      <c r="M1120" s="243"/>
      <c r="N1120" s="244"/>
      <c r="O1120" s="92"/>
      <c r="P1120" s="92"/>
      <c r="Q1120" s="92"/>
      <c r="R1120" s="92"/>
      <c r="S1120" s="92"/>
      <c r="T1120" s="93"/>
      <c r="U1120" s="39"/>
      <c r="V1120" s="39"/>
      <c r="W1120" s="39"/>
      <c r="X1120" s="39"/>
      <c r="Y1120" s="39"/>
      <c r="Z1120" s="39"/>
      <c r="AA1120" s="39"/>
      <c r="AB1120" s="39"/>
      <c r="AC1120" s="39"/>
      <c r="AD1120" s="39"/>
      <c r="AE1120" s="39"/>
      <c r="AT1120" s="18" t="s">
        <v>190</v>
      </c>
      <c r="AU1120" s="18" t="s">
        <v>85</v>
      </c>
    </row>
    <row r="1121" s="13" customFormat="1">
      <c r="A1121" s="13"/>
      <c r="B1121" s="262"/>
      <c r="C1121" s="263"/>
      <c r="D1121" s="240" t="s">
        <v>1205</v>
      </c>
      <c r="E1121" s="264" t="s">
        <v>1</v>
      </c>
      <c r="F1121" s="265" t="s">
        <v>812</v>
      </c>
      <c r="G1121" s="263"/>
      <c r="H1121" s="266">
        <v>82</v>
      </c>
      <c r="I1121" s="267"/>
      <c r="J1121" s="263"/>
      <c r="K1121" s="263"/>
      <c r="L1121" s="268"/>
      <c r="M1121" s="269"/>
      <c r="N1121" s="270"/>
      <c r="O1121" s="270"/>
      <c r="P1121" s="270"/>
      <c r="Q1121" s="270"/>
      <c r="R1121" s="270"/>
      <c r="S1121" s="270"/>
      <c r="T1121" s="271"/>
      <c r="U1121" s="13"/>
      <c r="V1121" s="13"/>
      <c r="W1121" s="13"/>
      <c r="X1121" s="13"/>
      <c r="Y1121" s="13"/>
      <c r="Z1121" s="13"/>
      <c r="AA1121" s="13"/>
      <c r="AB1121" s="13"/>
      <c r="AC1121" s="13"/>
      <c r="AD1121" s="13"/>
      <c r="AE1121" s="13"/>
      <c r="AT1121" s="272" t="s">
        <v>1205</v>
      </c>
      <c r="AU1121" s="272" t="s">
        <v>85</v>
      </c>
      <c r="AV1121" s="13" t="s">
        <v>85</v>
      </c>
      <c r="AW1121" s="13" t="s">
        <v>33</v>
      </c>
      <c r="AX1121" s="13" t="s">
        <v>83</v>
      </c>
      <c r="AY1121" s="272" t="s">
        <v>181</v>
      </c>
    </row>
    <row r="1122" s="2" customFormat="1" ht="24.15" customHeight="1">
      <c r="A1122" s="39"/>
      <c r="B1122" s="40"/>
      <c r="C1122" s="245" t="s">
        <v>2393</v>
      </c>
      <c r="D1122" s="245" t="s">
        <v>191</v>
      </c>
      <c r="E1122" s="246" t="s">
        <v>2394</v>
      </c>
      <c r="F1122" s="247" t="s">
        <v>2395</v>
      </c>
      <c r="G1122" s="248" t="s">
        <v>734</v>
      </c>
      <c r="H1122" s="249">
        <v>300</v>
      </c>
      <c r="I1122" s="250"/>
      <c r="J1122" s="251">
        <f>ROUND(I1122*H1122,2)</f>
        <v>0</v>
      </c>
      <c r="K1122" s="247" t="s">
        <v>1</v>
      </c>
      <c r="L1122" s="45"/>
      <c r="M1122" s="252" t="s">
        <v>1</v>
      </c>
      <c r="N1122" s="253" t="s">
        <v>41</v>
      </c>
      <c r="O1122" s="92"/>
      <c r="P1122" s="236">
        <f>O1122*H1122</f>
        <v>0</v>
      </c>
      <c r="Q1122" s="236">
        <v>0</v>
      </c>
      <c r="R1122" s="236">
        <f>Q1122*H1122</f>
        <v>0</v>
      </c>
      <c r="S1122" s="236">
        <v>0</v>
      </c>
      <c r="T1122" s="237">
        <f>S1122*H1122</f>
        <v>0</v>
      </c>
      <c r="U1122" s="39"/>
      <c r="V1122" s="39"/>
      <c r="W1122" s="39"/>
      <c r="X1122" s="39"/>
      <c r="Y1122" s="39"/>
      <c r="Z1122" s="39"/>
      <c r="AA1122" s="39"/>
      <c r="AB1122" s="39"/>
      <c r="AC1122" s="39"/>
      <c r="AD1122" s="39"/>
      <c r="AE1122" s="39"/>
      <c r="AR1122" s="238" t="s">
        <v>188</v>
      </c>
      <c r="AT1122" s="238" t="s">
        <v>191</v>
      </c>
      <c r="AU1122" s="238" t="s">
        <v>85</v>
      </c>
      <c r="AY1122" s="18" t="s">
        <v>181</v>
      </c>
      <c r="BE1122" s="239">
        <f>IF(N1122="základní",J1122,0)</f>
        <v>0</v>
      </c>
      <c r="BF1122" s="239">
        <f>IF(N1122="snížená",J1122,0)</f>
        <v>0</v>
      </c>
      <c r="BG1122" s="239">
        <f>IF(N1122="zákl. přenesená",J1122,0)</f>
        <v>0</v>
      </c>
      <c r="BH1122" s="239">
        <f>IF(N1122="sníž. přenesená",J1122,0)</f>
        <v>0</v>
      </c>
      <c r="BI1122" s="239">
        <f>IF(N1122="nulová",J1122,0)</f>
        <v>0</v>
      </c>
      <c r="BJ1122" s="18" t="s">
        <v>83</v>
      </c>
      <c r="BK1122" s="239">
        <f>ROUND(I1122*H1122,2)</f>
        <v>0</v>
      </c>
      <c r="BL1122" s="18" t="s">
        <v>188</v>
      </c>
      <c r="BM1122" s="238" t="s">
        <v>2396</v>
      </c>
    </row>
    <row r="1123" s="2" customFormat="1">
      <c r="A1123" s="39"/>
      <c r="B1123" s="40"/>
      <c r="C1123" s="41"/>
      <c r="D1123" s="240" t="s">
        <v>190</v>
      </c>
      <c r="E1123" s="41"/>
      <c r="F1123" s="241" t="s">
        <v>2395</v>
      </c>
      <c r="G1123" s="41"/>
      <c r="H1123" s="41"/>
      <c r="I1123" s="242"/>
      <c r="J1123" s="41"/>
      <c r="K1123" s="41"/>
      <c r="L1123" s="45"/>
      <c r="M1123" s="243"/>
      <c r="N1123" s="244"/>
      <c r="O1123" s="92"/>
      <c r="P1123" s="92"/>
      <c r="Q1123" s="92"/>
      <c r="R1123" s="92"/>
      <c r="S1123" s="92"/>
      <c r="T1123" s="93"/>
      <c r="U1123" s="39"/>
      <c r="V1123" s="39"/>
      <c r="W1123" s="39"/>
      <c r="X1123" s="39"/>
      <c r="Y1123" s="39"/>
      <c r="Z1123" s="39"/>
      <c r="AA1123" s="39"/>
      <c r="AB1123" s="39"/>
      <c r="AC1123" s="39"/>
      <c r="AD1123" s="39"/>
      <c r="AE1123" s="39"/>
      <c r="AT1123" s="18" t="s">
        <v>190</v>
      </c>
      <c r="AU1123" s="18" t="s">
        <v>85</v>
      </c>
    </row>
    <row r="1124" s="2" customFormat="1" ht="24.15" customHeight="1">
      <c r="A1124" s="39"/>
      <c r="B1124" s="40"/>
      <c r="C1124" s="245" t="s">
        <v>2397</v>
      </c>
      <c r="D1124" s="245" t="s">
        <v>191</v>
      </c>
      <c r="E1124" s="246" t="s">
        <v>2398</v>
      </c>
      <c r="F1124" s="247" t="s">
        <v>2399</v>
      </c>
      <c r="G1124" s="248" t="s">
        <v>734</v>
      </c>
      <c r="H1124" s="249">
        <v>300</v>
      </c>
      <c r="I1124" s="250"/>
      <c r="J1124" s="251">
        <f>ROUND(I1124*H1124,2)</f>
        <v>0</v>
      </c>
      <c r="K1124" s="247" t="s">
        <v>1</v>
      </c>
      <c r="L1124" s="45"/>
      <c r="M1124" s="252" t="s">
        <v>1</v>
      </c>
      <c r="N1124" s="253" t="s">
        <v>41</v>
      </c>
      <c r="O1124" s="92"/>
      <c r="P1124" s="236">
        <f>O1124*H1124</f>
        <v>0</v>
      </c>
      <c r="Q1124" s="236">
        <v>0</v>
      </c>
      <c r="R1124" s="236">
        <f>Q1124*H1124</f>
        <v>0</v>
      </c>
      <c r="S1124" s="236">
        <v>0.00012999999999999999</v>
      </c>
      <c r="T1124" s="237">
        <f>S1124*H1124</f>
        <v>0.039</v>
      </c>
      <c r="U1124" s="39"/>
      <c r="V1124" s="39"/>
      <c r="W1124" s="39"/>
      <c r="X1124" s="39"/>
      <c r="Y1124" s="39"/>
      <c r="Z1124" s="39"/>
      <c r="AA1124" s="39"/>
      <c r="AB1124" s="39"/>
      <c r="AC1124" s="39"/>
      <c r="AD1124" s="39"/>
      <c r="AE1124" s="39"/>
      <c r="AR1124" s="238" t="s">
        <v>188</v>
      </c>
      <c r="AT1124" s="238" t="s">
        <v>191</v>
      </c>
      <c r="AU1124" s="238" t="s">
        <v>85</v>
      </c>
      <c r="AY1124" s="18" t="s">
        <v>181</v>
      </c>
      <c r="BE1124" s="239">
        <f>IF(N1124="základní",J1124,0)</f>
        <v>0</v>
      </c>
      <c r="BF1124" s="239">
        <f>IF(N1124="snížená",J1124,0)</f>
        <v>0</v>
      </c>
      <c r="BG1124" s="239">
        <f>IF(N1124="zákl. přenesená",J1124,0)</f>
        <v>0</v>
      </c>
      <c r="BH1124" s="239">
        <f>IF(N1124="sníž. přenesená",J1124,0)</f>
        <v>0</v>
      </c>
      <c r="BI1124" s="239">
        <f>IF(N1124="nulová",J1124,0)</f>
        <v>0</v>
      </c>
      <c r="BJ1124" s="18" t="s">
        <v>83</v>
      </c>
      <c r="BK1124" s="239">
        <f>ROUND(I1124*H1124,2)</f>
        <v>0</v>
      </c>
      <c r="BL1124" s="18" t="s">
        <v>188</v>
      </c>
      <c r="BM1124" s="238" t="s">
        <v>2400</v>
      </c>
    </row>
    <row r="1125" s="2" customFormat="1">
      <c r="A1125" s="39"/>
      <c r="B1125" s="40"/>
      <c r="C1125" s="41"/>
      <c r="D1125" s="240" t="s">
        <v>190</v>
      </c>
      <c r="E1125" s="41"/>
      <c r="F1125" s="241" t="s">
        <v>2399</v>
      </c>
      <c r="G1125" s="41"/>
      <c r="H1125" s="41"/>
      <c r="I1125" s="242"/>
      <c r="J1125" s="41"/>
      <c r="K1125" s="41"/>
      <c r="L1125" s="45"/>
      <c r="M1125" s="243"/>
      <c r="N1125" s="244"/>
      <c r="O1125" s="92"/>
      <c r="P1125" s="92"/>
      <c r="Q1125" s="92"/>
      <c r="R1125" s="92"/>
      <c r="S1125" s="92"/>
      <c r="T1125" s="93"/>
      <c r="U1125" s="39"/>
      <c r="V1125" s="39"/>
      <c r="W1125" s="39"/>
      <c r="X1125" s="39"/>
      <c r="Y1125" s="39"/>
      <c r="Z1125" s="39"/>
      <c r="AA1125" s="39"/>
      <c r="AB1125" s="39"/>
      <c r="AC1125" s="39"/>
      <c r="AD1125" s="39"/>
      <c r="AE1125" s="39"/>
      <c r="AT1125" s="18" t="s">
        <v>190</v>
      </c>
      <c r="AU1125" s="18" t="s">
        <v>85</v>
      </c>
    </row>
    <row r="1126" s="2" customFormat="1" ht="33" customHeight="1">
      <c r="A1126" s="39"/>
      <c r="B1126" s="40"/>
      <c r="C1126" s="245" t="s">
        <v>2401</v>
      </c>
      <c r="D1126" s="245" t="s">
        <v>191</v>
      </c>
      <c r="E1126" s="246" t="s">
        <v>2402</v>
      </c>
      <c r="F1126" s="247" t="s">
        <v>2403</v>
      </c>
      <c r="G1126" s="248" t="s">
        <v>868</v>
      </c>
      <c r="H1126" s="249">
        <v>21.003</v>
      </c>
      <c r="I1126" s="250"/>
      <c r="J1126" s="251">
        <f>ROUND(I1126*H1126,2)</f>
        <v>0</v>
      </c>
      <c r="K1126" s="247" t="s">
        <v>1</v>
      </c>
      <c r="L1126" s="45"/>
      <c r="M1126" s="252" t="s">
        <v>1</v>
      </c>
      <c r="N1126" s="253" t="s">
        <v>41</v>
      </c>
      <c r="O1126" s="92"/>
      <c r="P1126" s="236">
        <f>O1126*H1126</f>
        <v>0</v>
      </c>
      <c r="Q1126" s="236">
        <v>0</v>
      </c>
      <c r="R1126" s="236">
        <f>Q1126*H1126</f>
        <v>0</v>
      </c>
      <c r="S1126" s="236">
        <v>0</v>
      </c>
      <c r="T1126" s="237">
        <f>S1126*H1126</f>
        <v>0</v>
      </c>
      <c r="U1126" s="39"/>
      <c r="V1126" s="39"/>
      <c r="W1126" s="39"/>
      <c r="X1126" s="39"/>
      <c r="Y1126" s="39"/>
      <c r="Z1126" s="39"/>
      <c r="AA1126" s="39"/>
      <c r="AB1126" s="39"/>
      <c r="AC1126" s="39"/>
      <c r="AD1126" s="39"/>
      <c r="AE1126" s="39"/>
      <c r="AR1126" s="238" t="s">
        <v>188</v>
      </c>
      <c r="AT1126" s="238" t="s">
        <v>191</v>
      </c>
      <c r="AU1126" s="238" t="s">
        <v>85</v>
      </c>
      <c r="AY1126" s="18" t="s">
        <v>181</v>
      </c>
      <c r="BE1126" s="239">
        <f>IF(N1126="základní",J1126,0)</f>
        <v>0</v>
      </c>
      <c r="BF1126" s="239">
        <f>IF(N1126="snížená",J1126,0)</f>
        <v>0</v>
      </c>
      <c r="BG1126" s="239">
        <f>IF(N1126="zákl. přenesená",J1126,0)</f>
        <v>0</v>
      </c>
      <c r="BH1126" s="239">
        <f>IF(N1126="sníž. přenesená",J1126,0)</f>
        <v>0</v>
      </c>
      <c r="BI1126" s="239">
        <f>IF(N1126="nulová",J1126,0)</f>
        <v>0</v>
      </c>
      <c r="BJ1126" s="18" t="s">
        <v>83</v>
      </c>
      <c r="BK1126" s="239">
        <f>ROUND(I1126*H1126,2)</f>
        <v>0</v>
      </c>
      <c r="BL1126" s="18" t="s">
        <v>188</v>
      </c>
      <c r="BM1126" s="238" t="s">
        <v>2404</v>
      </c>
    </row>
    <row r="1127" s="2" customFormat="1">
      <c r="A1127" s="39"/>
      <c r="B1127" s="40"/>
      <c r="C1127" s="41"/>
      <c r="D1127" s="240" t="s">
        <v>190</v>
      </c>
      <c r="E1127" s="41"/>
      <c r="F1127" s="241" t="s">
        <v>2403</v>
      </c>
      <c r="G1127" s="41"/>
      <c r="H1127" s="41"/>
      <c r="I1127" s="242"/>
      <c r="J1127" s="41"/>
      <c r="K1127" s="41"/>
      <c r="L1127" s="45"/>
      <c r="M1127" s="243"/>
      <c r="N1127" s="244"/>
      <c r="O1127" s="92"/>
      <c r="P1127" s="92"/>
      <c r="Q1127" s="92"/>
      <c r="R1127" s="92"/>
      <c r="S1127" s="92"/>
      <c r="T1127" s="93"/>
      <c r="U1127" s="39"/>
      <c r="V1127" s="39"/>
      <c r="W1127" s="39"/>
      <c r="X1127" s="39"/>
      <c r="Y1127" s="39"/>
      <c r="Z1127" s="39"/>
      <c r="AA1127" s="39"/>
      <c r="AB1127" s="39"/>
      <c r="AC1127" s="39"/>
      <c r="AD1127" s="39"/>
      <c r="AE1127" s="39"/>
      <c r="AT1127" s="18" t="s">
        <v>190</v>
      </c>
      <c r="AU1127" s="18" t="s">
        <v>85</v>
      </c>
    </row>
    <row r="1128" s="12" customFormat="1" ht="22.8" customHeight="1">
      <c r="A1128" s="12"/>
      <c r="B1128" s="212"/>
      <c r="C1128" s="213"/>
      <c r="D1128" s="214" t="s">
        <v>75</v>
      </c>
      <c r="E1128" s="254" t="s">
        <v>2405</v>
      </c>
      <c r="F1128" s="254" t="s">
        <v>2406</v>
      </c>
      <c r="G1128" s="213"/>
      <c r="H1128" s="213"/>
      <c r="I1128" s="216"/>
      <c r="J1128" s="255">
        <f>BK1128</f>
        <v>0</v>
      </c>
      <c r="K1128" s="213"/>
      <c r="L1128" s="218"/>
      <c r="M1128" s="219"/>
      <c r="N1128" s="220"/>
      <c r="O1128" s="220"/>
      <c r="P1128" s="221">
        <f>SUM(P1129:P1162)</f>
        <v>0</v>
      </c>
      <c r="Q1128" s="220"/>
      <c r="R1128" s="221">
        <f>SUM(R1129:R1162)</f>
        <v>0</v>
      </c>
      <c r="S1128" s="220"/>
      <c r="T1128" s="222">
        <f>SUM(T1129:T1162)</f>
        <v>0.027559999999999998</v>
      </c>
      <c r="U1128" s="12"/>
      <c r="V1128" s="12"/>
      <c r="W1128" s="12"/>
      <c r="X1128" s="12"/>
      <c r="Y1128" s="12"/>
      <c r="Z1128" s="12"/>
      <c r="AA1128" s="12"/>
      <c r="AB1128" s="12"/>
      <c r="AC1128" s="12"/>
      <c r="AD1128" s="12"/>
      <c r="AE1128" s="12"/>
      <c r="AR1128" s="223" t="s">
        <v>85</v>
      </c>
      <c r="AT1128" s="224" t="s">
        <v>75</v>
      </c>
      <c r="AU1128" s="224" t="s">
        <v>83</v>
      </c>
      <c r="AY1128" s="223" t="s">
        <v>181</v>
      </c>
      <c r="BK1128" s="225">
        <f>SUM(BK1129:BK1162)</f>
        <v>0</v>
      </c>
    </row>
    <row r="1129" s="2" customFormat="1" ht="16.5" customHeight="1">
      <c r="A1129" s="39"/>
      <c r="B1129" s="40"/>
      <c r="C1129" s="245" t="s">
        <v>2407</v>
      </c>
      <c r="D1129" s="245" t="s">
        <v>191</v>
      </c>
      <c r="E1129" s="246" t="s">
        <v>2408</v>
      </c>
      <c r="F1129" s="247" t="s">
        <v>2409</v>
      </c>
      <c r="G1129" s="248" t="s">
        <v>734</v>
      </c>
      <c r="H1129" s="249">
        <v>3.25</v>
      </c>
      <c r="I1129" s="250"/>
      <c r="J1129" s="251">
        <f>ROUND(I1129*H1129,2)</f>
        <v>0</v>
      </c>
      <c r="K1129" s="247" t="s">
        <v>1</v>
      </c>
      <c r="L1129" s="45"/>
      <c r="M1129" s="252" t="s">
        <v>1</v>
      </c>
      <c r="N1129" s="253" t="s">
        <v>41</v>
      </c>
      <c r="O1129" s="92"/>
      <c r="P1129" s="236">
        <f>O1129*H1129</f>
        <v>0</v>
      </c>
      <c r="Q1129" s="236">
        <v>0</v>
      </c>
      <c r="R1129" s="236">
        <f>Q1129*H1129</f>
        <v>0</v>
      </c>
      <c r="S1129" s="236">
        <v>0.0084799999999999997</v>
      </c>
      <c r="T1129" s="237">
        <f>S1129*H1129</f>
        <v>0.027559999999999998</v>
      </c>
      <c r="U1129" s="39"/>
      <c r="V1129" s="39"/>
      <c r="W1129" s="39"/>
      <c r="X1129" s="39"/>
      <c r="Y1129" s="39"/>
      <c r="Z1129" s="39"/>
      <c r="AA1129" s="39"/>
      <c r="AB1129" s="39"/>
      <c r="AC1129" s="39"/>
      <c r="AD1129" s="39"/>
      <c r="AE1129" s="39"/>
      <c r="AR1129" s="238" t="s">
        <v>188</v>
      </c>
      <c r="AT1129" s="238" t="s">
        <v>191</v>
      </c>
      <c r="AU1129" s="238" t="s">
        <v>85</v>
      </c>
      <c r="AY1129" s="18" t="s">
        <v>181</v>
      </c>
      <c r="BE1129" s="239">
        <f>IF(N1129="základní",J1129,0)</f>
        <v>0</v>
      </c>
      <c r="BF1129" s="239">
        <f>IF(N1129="snížená",J1129,0)</f>
        <v>0</v>
      </c>
      <c r="BG1129" s="239">
        <f>IF(N1129="zákl. přenesená",J1129,0)</f>
        <v>0</v>
      </c>
      <c r="BH1129" s="239">
        <f>IF(N1129="sníž. přenesená",J1129,0)</f>
        <v>0</v>
      </c>
      <c r="BI1129" s="239">
        <f>IF(N1129="nulová",J1129,0)</f>
        <v>0</v>
      </c>
      <c r="BJ1129" s="18" t="s">
        <v>83</v>
      </c>
      <c r="BK1129" s="239">
        <f>ROUND(I1129*H1129,2)</f>
        <v>0</v>
      </c>
      <c r="BL1129" s="18" t="s">
        <v>188</v>
      </c>
      <c r="BM1129" s="238" t="s">
        <v>2410</v>
      </c>
    </row>
    <row r="1130" s="2" customFormat="1">
      <c r="A1130" s="39"/>
      <c r="B1130" s="40"/>
      <c r="C1130" s="41"/>
      <c r="D1130" s="240" t="s">
        <v>190</v>
      </c>
      <c r="E1130" s="41"/>
      <c r="F1130" s="241" t="s">
        <v>2409</v>
      </c>
      <c r="G1130" s="41"/>
      <c r="H1130" s="41"/>
      <c r="I1130" s="242"/>
      <c r="J1130" s="41"/>
      <c r="K1130" s="41"/>
      <c r="L1130" s="45"/>
      <c r="M1130" s="243"/>
      <c r="N1130" s="244"/>
      <c r="O1130" s="92"/>
      <c r="P1130" s="92"/>
      <c r="Q1130" s="92"/>
      <c r="R1130" s="92"/>
      <c r="S1130" s="92"/>
      <c r="T1130" s="93"/>
      <c r="U1130" s="39"/>
      <c r="V1130" s="39"/>
      <c r="W1130" s="39"/>
      <c r="X1130" s="39"/>
      <c r="Y1130" s="39"/>
      <c r="Z1130" s="39"/>
      <c r="AA1130" s="39"/>
      <c r="AB1130" s="39"/>
      <c r="AC1130" s="39"/>
      <c r="AD1130" s="39"/>
      <c r="AE1130" s="39"/>
      <c r="AT1130" s="18" t="s">
        <v>190</v>
      </c>
      <c r="AU1130" s="18" t="s">
        <v>85</v>
      </c>
    </row>
    <row r="1131" s="13" customFormat="1">
      <c r="A1131" s="13"/>
      <c r="B1131" s="262"/>
      <c r="C1131" s="263"/>
      <c r="D1131" s="240" t="s">
        <v>1205</v>
      </c>
      <c r="E1131" s="264" t="s">
        <v>1</v>
      </c>
      <c r="F1131" s="265" t="s">
        <v>2411</v>
      </c>
      <c r="G1131" s="263"/>
      <c r="H1131" s="266">
        <v>3.25</v>
      </c>
      <c r="I1131" s="267"/>
      <c r="J1131" s="263"/>
      <c r="K1131" s="263"/>
      <c r="L1131" s="268"/>
      <c r="M1131" s="269"/>
      <c r="N1131" s="270"/>
      <c r="O1131" s="270"/>
      <c r="P1131" s="270"/>
      <c r="Q1131" s="270"/>
      <c r="R1131" s="270"/>
      <c r="S1131" s="270"/>
      <c r="T1131" s="271"/>
      <c r="U1131" s="13"/>
      <c r="V1131" s="13"/>
      <c r="W1131" s="13"/>
      <c r="X1131" s="13"/>
      <c r="Y1131" s="13"/>
      <c r="Z1131" s="13"/>
      <c r="AA1131" s="13"/>
      <c r="AB1131" s="13"/>
      <c r="AC1131" s="13"/>
      <c r="AD1131" s="13"/>
      <c r="AE1131" s="13"/>
      <c r="AT1131" s="272" t="s">
        <v>1205</v>
      </c>
      <c r="AU1131" s="272" t="s">
        <v>85</v>
      </c>
      <c r="AV1131" s="13" t="s">
        <v>85</v>
      </c>
      <c r="AW1131" s="13" t="s">
        <v>33</v>
      </c>
      <c r="AX1131" s="13" t="s">
        <v>83</v>
      </c>
      <c r="AY1131" s="272" t="s">
        <v>181</v>
      </c>
    </row>
    <row r="1132" s="2" customFormat="1" ht="16.5" customHeight="1">
      <c r="A1132" s="39"/>
      <c r="B1132" s="40"/>
      <c r="C1132" s="245" t="s">
        <v>2412</v>
      </c>
      <c r="D1132" s="245" t="s">
        <v>191</v>
      </c>
      <c r="E1132" s="246" t="s">
        <v>2413</v>
      </c>
      <c r="F1132" s="247" t="s">
        <v>2414</v>
      </c>
      <c r="G1132" s="248" t="s">
        <v>889</v>
      </c>
      <c r="H1132" s="249">
        <v>1</v>
      </c>
      <c r="I1132" s="250"/>
      <c r="J1132" s="251">
        <f>ROUND(I1132*H1132,2)</f>
        <v>0</v>
      </c>
      <c r="K1132" s="247" t="s">
        <v>1</v>
      </c>
      <c r="L1132" s="45"/>
      <c r="M1132" s="252" t="s">
        <v>1</v>
      </c>
      <c r="N1132" s="253" t="s">
        <v>41</v>
      </c>
      <c r="O1132" s="92"/>
      <c r="P1132" s="236">
        <f>O1132*H1132</f>
        <v>0</v>
      </c>
      <c r="Q1132" s="236">
        <v>0</v>
      </c>
      <c r="R1132" s="236">
        <f>Q1132*H1132</f>
        <v>0</v>
      </c>
      <c r="S1132" s="236">
        <v>0</v>
      </c>
      <c r="T1132" s="237">
        <f>S1132*H1132</f>
        <v>0</v>
      </c>
      <c r="U1132" s="39"/>
      <c r="V1132" s="39"/>
      <c r="W1132" s="39"/>
      <c r="X1132" s="39"/>
      <c r="Y1132" s="39"/>
      <c r="Z1132" s="39"/>
      <c r="AA1132" s="39"/>
      <c r="AB1132" s="39"/>
      <c r="AC1132" s="39"/>
      <c r="AD1132" s="39"/>
      <c r="AE1132" s="39"/>
      <c r="AR1132" s="238" t="s">
        <v>188</v>
      </c>
      <c r="AT1132" s="238" t="s">
        <v>191</v>
      </c>
      <c r="AU1132" s="238" t="s">
        <v>85</v>
      </c>
      <c r="AY1132" s="18" t="s">
        <v>181</v>
      </c>
      <c r="BE1132" s="239">
        <f>IF(N1132="základní",J1132,0)</f>
        <v>0</v>
      </c>
      <c r="BF1132" s="239">
        <f>IF(N1132="snížená",J1132,0)</f>
        <v>0</v>
      </c>
      <c r="BG1132" s="239">
        <f>IF(N1132="zákl. přenesená",J1132,0)</f>
        <v>0</v>
      </c>
      <c r="BH1132" s="239">
        <f>IF(N1132="sníž. přenesená",J1132,0)</f>
        <v>0</v>
      </c>
      <c r="BI1132" s="239">
        <f>IF(N1132="nulová",J1132,0)</f>
        <v>0</v>
      </c>
      <c r="BJ1132" s="18" t="s">
        <v>83</v>
      </c>
      <c r="BK1132" s="239">
        <f>ROUND(I1132*H1132,2)</f>
        <v>0</v>
      </c>
      <c r="BL1132" s="18" t="s">
        <v>188</v>
      </c>
      <c r="BM1132" s="238" t="s">
        <v>2415</v>
      </c>
    </row>
    <row r="1133" s="2" customFormat="1">
      <c r="A1133" s="39"/>
      <c r="B1133" s="40"/>
      <c r="C1133" s="41"/>
      <c r="D1133" s="240" t="s">
        <v>190</v>
      </c>
      <c r="E1133" s="41"/>
      <c r="F1133" s="241" t="s">
        <v>2414</v>
      </c>
      <c r="G1133" s="41"/>
      <c r="H1133" s="41"/>
      <c r="I1133" s="242"/>
      <c r="J1133" s="41"/>
      <c r="K1133" s="41"/>
      <c r="L1133" s="45"/>
      <c r="M1133" s="243"/>
      <c r="N1133" s="244"/>
      <c r="O1133" s="92"/>
      <c r="P1133" s="92"/>
      <c r="Q1133" s="92"/>
      <c r="R1133" s="92"/>
      <c r="S1133" s="92"/>
      <c r="T1133" s="93"/>
      <c r="U1133" s="39"/>
      <c r="V1133" s="39"/>
      <c r="W1133" s="39"/>
      <c r="X1133" s="39"/>
      <c r="Y1133" s="39"/>
      <c r="Z1133" s="39"/>
      <c r="AA1133" s="39"/>
      <c r="AB1133" s="39"/>
      <c r="AC1133" s="39"/>
      <c r="AD1133" s="39"/>
      <c r="AE1133" s="39"/>
      <c r="AT1133" s="18" t="s">
        <v>190</v>
      </c>
      <c r="AU1133" s="18" t="s">
        <v>85</v>
      </c>
    </row>
    <row r="1134" s="14" customFormat="1">
      <c r="A1134" s="14"/>
      <c r="B1134" s="273"/>
      <c r="C1134" s="274"/>
      <c r="D1134" s="240" t="s">
        <v>1205</v>
      </c>
      <c r="E1134" s="275" t="s">
        <v>1</v>
      </c>
      <c r="F1134" s="276" t="s">
        <v>2416</v>
      </c>
      <c r="G1134" s="274"/>
      <c r="H1134" s="275" t="s">
        <v>1</v>
      </c>
      <c r="I1134" s="277"/>
      <c r="J1134" s="274"/>
      <c r="K1134" s="274"/>
      <c r="L1134" s="278"/>
      <c r="M1134" s="279"/>
      <c r="N1134" s="280"/>
      <c r="O1134" s="280"/>
      <c r="P1134" s="280"/>
      <c r="Q1134" s="280"/>
      <c r="R1134" s="280"/>
      <c r="S1134" s="280"/>
      <c r="T1134" s="281"/>
      <c r="U1134" s="14"/>
      <c r="V1134" s="14"/>
      <c r="W1134" s="14"/>
      <c r="X1134" s="14"/>
      <c r="Y1134" s="14"/>
      <c r="Z1134" s="14"/>
      <c r="AA1134" s="14"/>
      <c r="AB1134" s="14"/>
      <c r="AC1134" s="14"/>
      <c r="AD1134" s="14"/>
      <c r="AE1134" s="14"/>
      <c r="AT1134" s="282" t="s">
        <v>1205</v>
      </c>
      <c r="AU1134" s="282" t="s">
        <v>85</v>
      </c>
      <c r="AV1134" s="14" t="s">
        <v>83</v>
      </c>
      <c r="AW1134" s="14" t="s">
        <v>33</v>
      </c>
      <c r="AX1134" s="14" t="s">
        <v>76</v>
      </c>
      <c r="AY1134" s="282" t="s">
        <v>181</v>
      </c>
    </row>
    <row r="1135" s="14" customFormat="1">
      <c r="A1135" s="14"/>
      <c r="B1135" s="273"/>
      <c r="C1135" s="274"/>
      <c r="D1135" s="240" t="s">
        <v>1205</v>
      </c>
      <c r="E1135" s="275" t="s">
        <v>1</v>
      </c>
      <c r="F1135" s="276" t="s">
        <v>2417</v>
      </c>
      <c r="G1135" s="274"/>
      <c r="H1135" s="275" t="s">
        <v>1</v>
      </c>
      <c r="I1135" s="277"/>
      <c r="J1135" s="274"/>
      <c r="K1135" s="274"/>
      <c r="L1135" s="278"/>
      <c r="M1135" s="279"/>
      <c r="N1135" s="280"/>
      <c r="O1135" s="280"/>
      <c r="P1135" s="280"/>
      <c r="Q1135" s="280"/>
      <c r="R1135" s="280"/>
      <c r="S1135" s="280"/>
      <c r="T1135" s="281"/>
      <c r="U1135" s="14"/>
      <c r="V1135" s="14"/>
      <c r="W1135" s="14"/>
      <c r="X1135" s="14"/>
      <c r="Y1135" s="14"/>
      <c r="Z1135" s="14"/>
      <c r="AA1135" s="14"/>
      <c r="AB1135" s="14"/>
      <c r="AC1135" s="14"/>
      <c r="AD1135" s="14"/>
      <c r="AE1135" s="14"/>
      <c r="AT1135" s="282" t="s">
        <v>1205</v>
      </c>
      <c r="AU1135" s="282" t="s">
        <v>85</v>
      </c>
      <c r="AV1135" s="14" t="s">
        <v>83</v>
      </c>
      <c r="AW1135" s="14" t="s">
        <v>33</v>
      </c>
      <c r="AX1135" s="14" t="s">
        <v>76</v>
      </c>
      <c r="AY1135" s="282" t="s">
        <v>181</v>
      </c>
    </row>
    <row r="1136" s="13" customFormat="1">
      <c r="A1136" s="13"/>
      <c r="B1136" s="262"/>
      <c r="C1136" s="263"/>
      <c r="D1136" s="240" t="s">
        <v>1205</v>
      </c>
      <c r="E1136" s="264" t="s">
        <v>1</v>
      </c>
      <c r="F1136" s="265" t="s">
        <v>83</v>
      </c>
      <c r="G1136" s="263"/>
      <c r="H1136" s="266">
        <v>1</v>
      </c>
      <c r="I1136" s="267"/>
      <c r="J1136" s="263"/>
      <c r="K1136" s="263"/>
      <c r="L1136" s="268"/>
      <c r="M1136" s="269"/>
      <c r="N1136" s="270"/>
      <c r="O1136" s="270"/>
      <c r="P1136" s="270"/>
      <c r="Q1136" s="270"/>
      <c r="R1136" s="270"/>
      <c r="S1136" s="270"/>
      <c r="T1136" s="271"/>
      <c r="U1136" s="13"/>
      <c r="V1136" s="13"/>
      <c r="W1136" s="13"/>
      <c r="X1136" s="13"/>
      <c r="Y1136" s="13"/>
      <c r="Z1136" s="13"/>
      <c r="AA1136" s="13"/>
      <c r="AB1136" s="13"/>
      <c r="AC1136" s="13"/>
      <c r="AD1136" s="13"/>
      <c r="AE1136" s="13"/>
      <c r="AT1136" s="272" t="s">
        <v>1205</v>
      </c>
      <c r="AU1136" s="272" t="s">
        <v>85</v>
      </c>
      <c r="AV1136" s="13" t="s">
        <v>85</v>
      </c>
      <c r="AW1136" s="13" t="s">
        <v>33</v>
      </c>
      <c r="AX1136" s="13" t="s">
        <v>83</v>
      </c>
      <c r="AY1136" s="272" t="s">
        <v>181</v>
      </c>
    </row>
    <row r="1137" s="2" customFormat="1" ht="16.5" customHeight="1">
      <c r="A1137" s="39"/>
      <c r="B1137" s="40"/>
      <c r="C1137" s="245" t="s">
        <v>2418</v>
      </c>
      <c r="D1137" s="245" t="s">
        <v>191</v>
      </c>
      <c r="E1137" s="246" t="s">
        <v>2419</v>
      </c>
      <c r="F1137" s="247" t="s">
        <v>2420</v>
      </c>
      <c r="G1137" s="248" t="s">
        <v>889</v>
      </c>
      <c r="H1137" s="249">
        <v>1</v>
      </c>
      <c r="I1137" s="250"/>
      <c r="J1137" s="251">
        <f>ROUND(I1137*H1137,2)</f>
        <v>0</v>
      </c>
      <c r="K1137" s="247" t="s">
        <v>1</v>
      </c>
      <c r="L1137" s="45"/>
      <c r="M1137" s="252" t="s">
        <v>1</v>
      </c>
      <c r="N1137" s="253" t="s">
        <v>41</v>
      </c>
      <c r="O1137" s="92"/>
      <c r="P1137" s="236">
        <f>O1137*H1137</f>
        <v>0</v>
      </c>
      <c r="Q1137" s="236">
        <v>0</v>
      </c>
      <c r="R1137" s="236">
        <f>Q1137*H1137</f>
        <v>0</v>
      </c>
      <c r="S1137" s="236">
        <v>0</v>
      </c>
      <c r="T1137" s="237">
        <f>S1137*H1137</f>
        <v>0</v>
      </c>
      <c r="U1137" s="39"/>
      <c r="V1137" s="39"/>
      <c r="W1137" s="39"/>
      <c r="X1137" s="39"/>
      <c r="Y1137" s="39"/>
      <c r="Z1137" s="39"/>
      <c r="AA1137" s="39"/>
      <c r="AB1137" s="39"/>
      <c r="AC1137" s="39"/>
      <c r="AD1137" s="39"/>
      <c r="AE1137" s="39"/>
      <c r="AR1137" s="238" t="s">
        <v>188</v>
      </c>
      <c r="AT1137" s="238" t="s">
        <v>191</v>
      </c>
      <c r="AU1137" s="238" t="s">
        <v>85</v>
      </c>
      <c r="AY1137" s="18" t="s">
        <v>181</v>
      </c>
      <c r="BE1137" s="239">
        <f>IF(N1137="základní",J1137,0)</f>
        <v>0</v>
      </c>
      <c r="BF1137" s="239">
        <f>IF(N1137="snížená",J1137,0)</f>
        <v>0</v>
      </c>
      <c r="BG1137" s="239">
        <f>IF(N1137="zákl. přenesená",J1137,0)</f>
        <v>0</v>
      </c>
      <c r="BH1137" s="239">
        <f>IF(N1137="sníž. přenesená",J1137,0)</f>
        <v>0</v>
      </c>
      <c r="BI1137" s="239">
        <f>IF(N1137="nulová",J1137,0)</f>
        <v>0</v>
      </c>
      <c r="BJ1137" s="18" t="s">
        <v>83</v>
      </c>
      <c r="BK1137" s="239">
        <f>ROUND(I1137*H1137,2)</f>
        <v>0</v>
      </c>
      <c r="BL1137" s="18" t="s">
        <v>188</v>
      </c>
      <c r="BM1137" s="238" t="s">
        <v>2421</v>
      </c>
    </row>
    <row r="1138" s="2" customFormat="1">
      <c r="A1138" s="39"/>
      <c r="B1138" s="40"/>
      <c r="C1138" s="41"/>
      <c r="D1138" s="240" t="s">
        <v>190</v>
      </c>
      <c r="E1138" s="41"/>
      <c r="F1138" s="241" t="s">
        <v>2420</v>
      </c>
      <c r="G1138" s="41"/>
      <c r="H1138" s="41"/>
      <c r="I1138" s="242"/>
      <c r="J1138" s="41"/>
      <c r="K1138" s="41"/>
      <c r="L1138" s="45"/>
      <c r="M1138" s="243"/>
      <c r="N1138" s="244"/>
      <c r="O1138" s="92"/>
      <c r="P1138" s="92"/>
      <c r="Q1138" s="92"/>
      <c r="R1138" s="92"/>
      <c r="S1138" s="92"/>
      <c r="T1138" s="93"/>
      <c r="U1138" s="39"/>
      <c r="V1138" s="39"/>
      <c r="W1138" s="39"/>
      <c r="X1138" s="39"/>
      <c r="Y1138" s="39"/>
      <c r="Z1138" s="39"/>
      <c r="AA1138" s="39"/>
      <c r="AB1138" s="39"/>
      <c r="AC1138" s="39"/>
      <c r="AD1138" s="39"/>
      <c r="AE1138" s="39"/>
      <c r="AT1138" s="18" t="s">
        <v>190</v>
      </c>
      <c r="AU1138" s="18" t="s">
        <v>85</v>
      </c>
    </row>
    <row r="1139" s="13" customFormat="1">
      <c r="A1139" s="13"/>
      <c r="B1139" s="262"/>
      <c r="C1139" s="263"/>
      <c r="D1139" s="240" t="s">
        <v>1205</v>
      </c>
      <c r="E1139" s="264" t="s">
        <v>1</v>
      </c>
      <c r="F1139" s="265" t="s">
        <v>2422</v>
      </c>
      <c r="G1139" s="263"/>
      <c r="H1139" s="266">
        <v>1</v>
      </c>
      <c r="I1139" s="267"/>
      <c r="J1139" s="263"/>
      <c r="K1139" s="263"/>
      <c r="L1139" s="268"/>
      <c r="M1139" s="269"/>
      <c r="N1139" s="270"/>
      <c r="O1139" s="270"/>
      <c r="P1139" s="270"/>
      <c r="Q1139" s="270"/>
      <c r="R1139" s="270"/>
      <c r="S1139" s="270"/>
      <c r="T1139" s="271"/>
      <c r="U1139" s="13"/>
      <c r="V1139" s="13"/>
      <c r="W1139" s="13"/>
      <c r="X1139" s="13"/>
      <c r="Y1139" s="13"/>
      <c r="Z1139" s="13"/>
      <c r="AA1139" s="13"/>
      <c r="AB1139" s="13"/>
      <c r="AC1139" s="13"/>
      <c r="AD1139" s="13"/>
      <c r="AE1139" s="13"/>
      <c r="AT1139" s="272" t="s">
        <v>1205</v>
      </c>
      <c r="AU1139" s="272" t="s">
        <v>85</v>
      </c>
      <c r="AV1139" s="13" t="s">
        <v>85</v>
      </c>
      <c r="AW1139" s="13" t="s">
        <v>33</v>
      </c>
      <c r="AX1139" s="13" t="s">
        <v>83</v>
      </c>
      <c r="AY1139" s="272" t="s">
        <v>181</v>
      </c>
    </row>
    <row r="1140" s="2" customFormat="1" ht="16.5" customHeight="1">
      <c r="A1140" s="39"/>
      <c r="B1140" s="40"/>
      <c r="C1140" s="245" t="s">
        <v>2423</v>
      </c>
      <c r="D1140" s="245" t="s">
        <v>191</v>
      </c>
      <c r="E1140" s="246" t="s">
        <v>2424</v>
      </c>
      <c r="F1140" s="247" t="s">
        <v>2425</v>
      </c>
      <c r="G1140" s="248" t="s">
        <v>889</v>
      </c>
      <c r="H1140" s="249">
        <v>1</v>
      </c>
      <c r="I1140" s="250"/>
      <c r="J1140" s="251">
        <f>ROUND(I1140*H1140,2)</f>
        <v>0</v>
      </c>
      <c r="K1140" s="247" t="s">
        <v>1</v>
      </c>
      <c r="L1140" s="45"/>
      <c r="M1140" s="252" t="s">
        <v>1</v>
      </c>
      <c r="N1140" s="253" t="s">
        <v>41</v>
      </c>
      <c r="O1140" s="92"/>
      <c r="P1140" s="236">
        <f>O1140*H1140</f>
        <v>0</v>
      </c>
      <c r="Q1140" s="236">
        <v>0</v>
      </c>
      <c r="R1140" s="236">
        <f>Q1140*H1140</f>
        <v>0</v>
      </c>
      <c r="S1140" s="236">
        <v>0</v>
      </c>
      <c r="T1140" s="237">
        <f>S1140*H1140</f>
        <v>0</v>
      </c>
      <c r="U1140" s="39"/>
      <c r="V1140" s="39"/>
      <c r="W1140" s="39"/>
      <c r="X1140" s="39"/>
      <c r="Y1140" s="39"/>
      <c r="Z1140" s="39"/>
      <c r="AA1140" s="39"/>
      <c r="AB1140" s="39"/>
      <c r="AC1140" s="39"/>
      <c r="AD1140" s="39"/>
      <c r="AE1140" s="39"/>
      <c r="AR1140" s="238" t="s">
        <v>188</v>
      </c>
      <c r="AT1140" s="238" t="s">
        <v>191</v>
      </c>
      <c r="AU1140" s="238" t="s">
        <v>85</v>
      </c>
      <c r="AY1140" s="18" t="s">
        <v>181</v>
      </c>
      <c r="BE1140" s="239">
        <f>IF(N1140="základní",J1140,0)</f>
        <v>0</v>
      </c>
      <c r="BF1140" s="239">
        <f>IF(N1140="snížená",J1140,0)</f>
        <v>0</v>
      </c>
      <c r="BG1140" s="239">
        <f>IF(N1140="zákl. přenesená",J1140,0)</f>
        <v>0</v>
      </c>
      <c r="BH1140" s="239">
        <f>IF(N1140="sníž. přenesená",J1140,0)</f>
        <v>0</v>
      </c>
      <c r="BI1140" s="239">
        <f>IF(N1140="nulová",J1140,0)</f>
        <v>0</v>
      </c>
      <c r="BJ1140" s="18" t="s">
        <v>83</v>
      </c>
      <c r="BK1140" s="239">
        <f>ROUND(I1140*H1140,2)</f>
        <v>0</v>
      </c>
      <c r="BL1140" s="18" t="s">
        <v>188</v>
      </c>
      <c r="BM1140" s="238" t="s">
        <v>2426</v>
      </c>
    </row>
    <row r="1141" s="2" customFormat="1">
      <c r="A1141" s="39"/>
      <c r="B1141" s="40"/>
      <c r="C1141" s="41"/>
      <c r="D1141" s="240" t="s">
        <v>190</v>
      </c>
      <c r="E1141" s="41"/>
      <c r="F1141" s="241" t="s">
        <v>2425</v>
      </c>
      <c r="G1141" s="41"/>
      <c r="H1141" s="41"/>
      <c r="I1141" s="242"/>
      <c r="J1141" s="41"/>
      <c r="K1141" s="41"/>
      <c r="L1141" s="45"/>
      <c r="M1141" s="243"/>
      <c r="N1141" s="244"/>
      <c r="O1141" s="92"/>
      <c r="P1141" s="92"/>
      <c r="Q1141" s="92"/>
      <c r="R1141" s="92"/>
      <c r="S1141" s="92"/>
      <c r="T1141" s="93"/>
      <c r="U1141" s="39"/>
      <c r="V1141" s="39"/>
      <c r="W1141" s="39"/>
      <c r="X1141" s="39"/>
      <c r="Y1141" s="39"/>
      <c r="Z1141" s="39"/>
      <c r="AA1141" s="39"/>
      <c r="AB1141" s="39"/>
      <c r="AC1141" s="39"/>
      <c r="AD1141" s="39"/>
      <c r="AE1141" s="39"/>
      <c r="AT1141" s="18" t="s">
        <v>190</v>
      </c>
      <c r="AU1141" s="18" t="s">
        <v>85</v>
      </c>
    </row>
    <row r="1142" s="13" customFormat="1">
      <c r="A1142" s="13"/>
      <c r="B1142" s="262"/>
      <c r="C1142" s="263"/>
      <c r="D1142" s="240" t="s">
        <v>1205</v>
      </c>
      <c r="E1142" s="264" t="s">
        <v>1</v>
      </c>
      <c r="F1142" s="265" t="s">
        <v>2427</v>
      </c>
      <c r="G1142" s="263"/>
      <c r="H1142" s="266">
        <v>1</v>
      </c>
      <c r="I1142" s="267"/>
      <c r="J1142" s="263"/>
      <c r="K1142" s="263"/>
      <c r="L1142" s="268"/>
      <c r="M1142" s="269"/>
      <c r="N1142" s="270"/>
      <c r="O1142" s="270"/>
      <c r="P1142" s="270"/>
      <c r="Q1142" s="270"/>
      <c r="R1142" s="270"/>
      <c r="S1142" s="270"/>
      <c r="T1142" s="271"/>
      <c r="U1142" s="13"/>
      <c r="V1142" s="13"/>
      <c r="W1142" s="13"/>
      <c r="X1142" s="13"/>
      <c r="Y1142" s="13"/>
      <c r="Z1142" s="13"/>
      <c r="AA1142" s="13"/>
      <c r="AB1142" s="13"/>
      <c r="AC1142" s="13"/>
      <c r="AD1142" s="13"/>
      <c r="AE1142" s="13"/>
      <c r="AT1142" s="272" t="s">
        <v>1205</v>
      </c>
      <c r="AU1142" s="272" t="s">
        <v>85</v>
      </c>
      <c r="AV1142" s="13" t="s">
        <v>85</v>
      </c>
      <c r="AW1142" s="13" t="s">
        <v>33</v>
      </c>
      <c r="AX1142" s="13" t="s">
        <v>83</v>
      </c>
      <c r="AY1142" s="272" t="s">
        <v>181</v>
      </c>
    </row>
    <row r="1143" s="2" customFormat="1" ht="24.15" customHeight="1">
      <c r="A1143" s="39"/>
      <c r="B1143" s="40"/>
      <c r="C1143" s="245" t="s">
        <v>2428</v>
      </c>
      <c r="D1143" s="245" t="s">
        <v>191</v>
      </c>
      <c r="E1143" s="246" t="s">
        <v>2429</v>
      </c>
      <c r="F1143" s="247" t="s">
        <v>2430</v>
      </c>
      <c r="G1143" s="248" t="s">
        <v>889</v>
      </c>
      <c r="H1143" s="249">
        <v>1</v>
      </c>
      <c r="I1143" s="250"/>
      <c r="J1143" s="251">
        <f>ROUND(I1143*H1143,2)</f>
        <v>0</v>
      </c>
      <c r="K1143" s="247" t="s">
        <v>1</v>
      </c>
      <c r="L1143" s="45"/>
      <c r="M1143" s="252" t="s">
        <v>1</v>
      </c>
      <c r="N1143" s="253" t="s">
        <v>41</v>
      </c>
      <c r="O1143" s="92"/>
      <c r="P1143" s="236">
        <f>O1143*H1143</f>
        <v>0</v>
      </c>
      <c r="Q1143" s="236">
        <v>0</v>
      </c>
      <c r="R1143" s="236">
        <f>Q1143*H1143</f>
        <v>0</v>
      </c>
      <c r="S1143" s="236">
        <v>0</v>
      </c>
      <c r="T1143" s="237">
        <f>S1143*H1143</f>
        <v>0</v>
      </c>
      <c r="U1143" s="39"/>
      <c r="V1143" s="39"/>
      <c r="W1143" s="39"/>
      <c r="X1143" s="39"/>
      <c r="Y1143" s="39"/>
      <c r="Z1143" s="39"/>
      <c r="AA1143" s="39"/>
      <c r="AB1143" s="39"/>
      <c r="AC1143" s="39"/>
      <c r="AD1143" s="39"/>
      <c r="AE1143" s="39"/>
      <c r="AR1143" s="238" t="s">
        <v>188</v>
      </c>
      <c r="AT1143" s="238" t="s">
        <v>191</v>
      </c>
      <c r="AU1143" s="238" t="s">
        <v>85</v>
      </c>
      <c r="AY1143" s="18" t="s">
        <v>181</v>
      </c>
      <c r="BE1143" s="239">
        <f>IF(N1143="základní",J1143,0)</f>
        <v>0</v>
      </c>
      <c r="BF1143" s="239">
        <f>IF(N1143="snížená",J1143,0)</f>
        <v>0</v>
      </c>
      <c r="BG1143" s="239">
        <f>IF(N1143="zákl. přenesená",J1143,0)</f>
        <v>0</v>
      </c>
      <c r="BH1143" s="239">
        <f>IF(N1143="sníž. přenesená",J1143,0)</f>
        <v>0</v>
      </c>
      <c r="BI1143" s="239">
        <f>IF(N1143="nulová",J1143,0)</f>
        <v>0</v>
      </c>
      <c r="BJ1143" s="18" t="s">
        <v>83</v>
      </c>
      <c r="BK1143" s="239">
        <f>ROUND(I1143*H1143,2)</f>
        <v>0</v>
      </c>
      <c r="BL1143" s="18" t="s">
        <v>188</v>
      </c>
      <c r="BM1143" s="238" t="s">
        <v>2431</v>
      </c>
    </row>
    <row r="1144" s="2" customFormat="1">
      <c r="A1144" s="39"/>
      <c r="B1144" s="40"/>
      <c r="C1144" s="41"/>
      <c r="D1144" s="240" t="s">
        <v>190</v>
      </c>
      <c r="E1144" s="41"/>
      <c r="F1144" s="241" t="s">
        <v>2430</v>
      </c>
      <c r="G1144" s="41"/>
      <c r="H1144" s="41"/>
      <c r="I1144" s="242"/>
      <c r="J1144" s="41"/>
      <c r="K1144" s="41"/>
      <c r="L1144" s="45"/>
      <c r="M1144" s="243"/>
      <c r="N1144" s="244"/>
      <c r="O1144" s="92"/>
      <c r="P1144" s="92"/>
      <c r="Q1144" s="92"/>
      <c r="R1144" s="92"/>
      <c r="S1144" s="92"/>
      <c r="T1144" s="93"/>
      <c r="U1144" s="39"/>
      <c r="V1144" s="39"/>
      <c r="W1144" s="39"/>
      <c r="X1144" s="39"/>
      <c r="Y1144" s="39"/>
      <c r="Z1144" s="39"/>
      <c r="AA1144" s="39"/>
      <c r="AB1144" s="39"/>
      <c r="AC1144" s="39"/>
      <c r="AD1144" s="39"/>
      <c r="AE1144" s="39"/>
      <c r="AT1144" s="18" t="s">
        <v>190</v>
      </c>
      <c r="AU1144" s="18" t="s">
        <v>85</v>
      </c>
    </row>
    <row r="1145" s="13" customFormat="1">
      <c r="A1145" s="13"/>
      <c r="B1145" s="262"/>
      <c r="C1145" s="263"/>
      <c r="D1145" s="240" t="s">
        <v>1205</v>
      </c>
      <c r="E1145" s="264" t="s">
        <v>1</v>
      </c>
      <c r="F1145" s="265" t="s">
        <v>2432</v>
      </c>
      <c r="G1145" s="263"/>
      <c r="H1145" s="266">
        <v>1</v>
      </c>
      <c r="I1145" s="267"/>
      <c r="J1145" s="263"/>
      <c r="K1145" s="263"/>
      <c r="L1145" s="268"/>
      <c r="M1145" s="269"/>
      <c r="N1145" s="270"/>
      <c r="O1145" s="270"/>
      <c r="P1145" s="270"/>
      <c r="Q1145" s="270"/>
      <c r="R1145" s="270"/>
      <c r="S1145" s="270"/>
      <c r="T1145" s="271"/>
      <c r="U1145" s="13"/>
      <c r="V1145" s="13"/>
      <c r="W1145" s="13"/>
      <c r="X1145" s="13"/>
      <c r="Y1145" s="13"/>
      <c r="Z1145" s="13"/>
      <c r="AA1145" s="13"/>
      <c r="AB1145" s="13"/>
      <c r="AC1145" s="13"/>
      <c r="AD1145" s="13"/>
      <c r="AE1145" s="13"/>
      <c r="AT1145" s="272" t="s">
        <v>1205</v>
      </c>
      <c r="AU1145" s="272" t="s">
        <v>85</v>
      </c>
      <c r="AV1145" s="13" t="s">
        <v>85</v>
      </c>
      <c r="AW1145" s="13" t="s">
        <v>33</v>
      </c>
      <c r="AX1145" s="13" t="s">
        <v>76</v>
      </c>
      <c r="AY1145" s="272" t="s">
        <v>181</v>
      </c>
    </row>
    <row r="1146" s="15" customFormat="1">
      <c r="A1146" s="15"/>
      <c r="B1146" s="283"/>
      <c r="C1146" s="284"/>
      <c r="D1146" s="240" t="s">
        <v>1205</v>
      </c>
      <c r="E1146" s="285" t="s">
        <v>1</v>
      </c>
      <c r="F1146" s="286" t="s">
        <v>1219</v>
      </c>
      <c r="G1146" s="284"/>
      <c r="H1146" s="287">
        <v>1</v>
      </c>
      <c r="I1146" s="288"/>
      <c r="J1146" s="284"/>
      <c r="K1146" s="284"/>
      <c r="L1146" s="289"/>
      <c r="M1146" s="290"/>
      <c r="N1146" s="291"/>
      <c r="O1146" s="291"/>
      <c r="P1146" s="291"/>
      <c r="Q1146" s="291"/>
      <c r="R1146" s="291"/>
      <c r="S1146" s="291"/>
      <c r="T1146" s="292"/>
      <c r="U1146" s="15"/>
      <c r="V1146" s="15"/>
      <c r="W1146" s="15"/>
      <c r="X1146" s="15"/>
      <c r="Y1146" s="15"/>
      <c r="Z1146" s="15"/>
      <c r="AA1146" s="15"/>
      <c r="AB1146" s="15"/>
      <c r="AC1146" s="15"/>
      <c r="AD1146" s="15"/>
      <c r="AE1146" s="15"/>
      <c r="AT1146" s="293" t="s">
        <v>1205</v>
      </c>
      <c r="AU1146" s="293" t="s">
        <v>85</v>
      </c>
      <c r="AV1146" s="15" t="s">
        <v>200</v>
      </c>
      <c r="AW1146" s="15" t="s">
        <v>33</v>
      </c>
      <c r="AX1146" s="15" t="s">
        <v>83</v>
      </c>
      <c r="AY1146" s="293" t="s">
        <v>181</v>
      </c>
    </row>
    <row r="1147" s="2" customFormat="1" ht="16.5" customHeight="1">
      <c r="A1147" s="39"/>
      <c r="B1147" s="40"/>
      <c r="C1147" s="245" t="s">
        <v>2433</v>
      </c>
      <c r="D1147" s="245" t="s">
        <v>191</v>
      </c>
      <c r="E1147" s="246" t="s">
        <v>2434</v>
      </c>
      <c r="F1147" s="247" t="s">
        <v>2435</v>
      </c>
      <c r="G1147" s="248" t="s">
        <v>889</v>
      </c>
      <c r="H1147" s="249">
        <v>1</v>
      </c>
      <c r="I1147" s="250"/>
      <c r="J1147" s="251">
        <f>ROUND(I1147*H1147,2)</f>
        <v>0</v>
      </c>
      <c r="K1147" s="247" t="s">
        <v>1</v>
      </c>
      <c r="L1147" s="45"/>
      <c r="M1147" s="252" t="s">
        <v>1</v>
      </c>
      <c r="N1147" s="253" t="s">
        <v>41</v>
      </c>
      <c r="O1147" s="92"/>
      <c r="P1147" s="236">
        <f>O1147*H1147</f>
        <v>0</v>
      </c>
      <c r="Q1147" s="236">
        <v>0</v>
      </c>
      <c r="R1147" s="236">
        <f>Q1147*H1147</f>
        <v>0</v>
      </c>
      <c r="S1147" s="236">
        <v>0</v>
      </c>
      <c r="T1147" s="237">
        <f>S1147*H1147</f>
        <v>0</v>
      </c>
      <c r="U1147" s="39"/>
      <c r="V1147" s="39"/>
      <c r="W1147" s="39"/>
      <c r="X1147" s="39"/>
      <c r="Y1147" s="39"/>
      <c r="Z1147" s="39"/>
      <c r="AA1147" s="39"/>
      <c r="AB1147" s="39"/>
      <c r="AC1147" s="39"/>
      <c r="AD1147" s="39"/>
      <c r="AE1147" s="39"/>
      <c r="AR1147" s="238" t="s">
        <v>188</v>
      </c>
      <c r="AT1147" s="238" t="s">
        <v>191</v>
      </c>
      <c r="AU1147" s="238" t="s">
        <v>85</v>
      </c>
      <c r="AY1147" s="18" t="s">
        <v>181</v>
      </c>
      <c r="BE1147" s="239">
        <f>IF(N1147="základní",J1147,0)</f>
        <v>0</v>
      </c>
      <c r="BF1147" s="239">
        <f>IF(N1147="snížená",J1147,0)</f>
        <v>0</v>
      </c>
      <c r="BG1147" s="239">
        <f>IF(N1147="zákl. přenesená",J1147,0)</f>
        <v>0</v>
      </c>
      <c r="BH1147" s="239">
        <f>IF(N1147="sníž. přenesená",J1147,0)</f>
        <v>0</v>
      </c>
      <c r="BI1147" s="239">
        <f>IF(N1147="nulová",J1147,0)</f>
        <v>0</v>
      </c>
      <c r="BJ1147" s="18" t="s">
        <v>83</v>
      </c>
      <c r="BK1147" s="239">
        <f>ROUND(I1147*H1147,2)</f>
        <v>0</v>
      </c>
      <c r="BL1147" s="18" t="s">
        <v>188</v>
      </c>
      <c r="BM1147" s="238" t="s">
        <v>2436</v>
      </c>
    </row>
    <row r="1148" s="2" customFormat="1">
      <c r="A1148" s="39"/>
      <c r="B1148" s="40"/>
      <c r="C1148" s="41"/>
      <c r="D1148" s="240" t="s">
        <v>190</v>
      </c>
      <c r="E1148" s="41"/>
      <c r="F1148" s="241" t="s">
        <v>2435</v>
      </c>
      <c r="G1148" s="41"/>
      <c r="H1148" s="41"/>
      <c r="I1148" s="242"/>
      <c r="J1148" s="41"/>
      <c r="K1148" s="41"/>
      <c r="L1148" s="45"/>
      <c r="M1148" s="243"/>
      <c r="N1148" s="244"/>
      <c r="O1148" s="92"/>
      <c r="P1148" s="92"/>
      <c r="Q1148" s="92"/>
      <c r="R1148" s="92"/>
      <c r="S1148" s="92"/>
      <c r="T1148" s="93"/>
      <c r="U1148" s="39"/>
      <c r="V1148" s="39"/>
      <c r="W1148" s="39"/>
      <c r="X1148" s="39"/>
      <c r="Y1148" s="39"/>
      <c r="Z1148" s="39"/>
      <c r="AA1148" s="39"/>
      <c r="AB1148" s="39"/>
      <c r="AC1148" s="39"/>
      <c r="AD1148" s="39"/>
      <c r="AE1148" s="39"/>
      <c r="AT1148" s="18" t="s">
        <v>190</v>
      </c>
      <c r="AU1148" s="18" t="s">
        <v>85</v>
      </c>
    </row>
    <row r="1149" s="13" customFormat="1">
      <c r="A1149" s="13"/>
      <c r="B1149" s="262"/>
      <c r="C1149" s="263"/>
      <c r="D1149" s="240" t="s">
        <v>1205</v>
      </c>
      <c r="E1149" s="264" t="s">
        <v>1</v>
      </c>
      <c r="F1149" s="265" t="s">
        <v>2437</v>
      </c>
      <c r="G1149" s="263"/>
      <c r="H1149" s="266">
        <v>1</v>
      </c>
      <c r="I1149" s="267"/>
      <c r="J1149" s="263"/>
      <c r="K1149" s="263"/>
      <c r="L1149" s="268"/>
      <c r="M1149" s="269"/>
      <c r="N1149" s="270"/>
      <c r="O1149" s="270"/>
      <c r="P1149" s="270"/>
      <c r="Q1149" s="270"/>
      <c r="R1149" s="270"/>
      <c r="S1149" s="270"/>
      <c r="T1149" s="271"/>
      <c r="U1149" s="13"/>
      <c r="V1149" s="13"/>
      <c r="W1149" s="13"/>
      <c r="X1149" s="13"/>
      <c r="Y1149" s="13"/>
      <c r="Z1149" s="13"/>
      <c r="AA1149" s="13"/>
      <c r="AB1149" s="13"/>
      <c r="AC1149" s="13"/>
      <c r="AD1149" s="13"/>
      <c r="AE1149" s="13"/>
      <c r="AT1149" s="272" t="s">
        <v>1205</v>
      </c>
      <c r="AU1149" s="272" t="s">
        <v>85</v>
      </c>
      <c r="AV1149" s="13" t="s">
        <v>85</v>
      </c>
      <c r="AW1149" s="13" t="s">
        <v>33</v>
      </c>
      <c r="AX1149" s="13" t="s">
        <v>83</v>
      </c>
      <c r="AY1149" s="272" t="s">
        <v>181</v>
      </c>
    </row>
    <row r="1150" s="2" customFormat="1" ht="16.5" customHeight="1">
      <c r="A1150" s="39"/>
      <c r="B1150" s="40"/>
      <c r="C1150" s="245" t="s">
        <v>2438</v>
      </c>
      <c r="D1150" s="245" t="s">
        <v>191</v>
      </c>
      <c r="E1150" s="246" t="s">
        <v>2439</v>
      </c>
      <c r="F1150" s="247" t="s">
        <v>2440</v>
      </c>
      <c r="G1150" s="248" t="s">
        <v>889</v>
      </c>
      <c r="H1150" s="249">
        <v>1</v>
      </c>
      <c r="I1150" s="250"/>
      <c r="J1150" s="251">
        <f>ROUND(I1150*H1150,2)</f>
        <v>0</v>
      </c>
      <c r="K1150" s="247" t="s">
        <v>1</v>
      </c>
      <c r="L1150" s="45"/>
      <c r="M1150" s="252" t="s">
        <v>1</v>
      </c>
      <c r="N1150" s="253" t="s">
        <v>41</v>
      </c>
      <c r="O1150" s="92"/>
      <c r="P1150" s="236">
        <f>O1150*H1150</f>
        <v>0</v>
      </c>
      <c r="Q1150" s="236">
        <v>0</v>
      </c>
      <c r="R1150" s="236">
        <f>Q1150*H1150</f>
        <v>0</v>
      </c>
      <c r="S1150" s="236">
        <v>0</v>
      </c>
      <c r="T1150" s="237">
        <f>S1150*H1150</f>
        <v>0</v>
      </c>
      <c r="U1150" s="39"/>
      <c r="V1150" s="39"/>
      <c r="W1150" s="39"/>
      <c r="X1150" s="39"/>
      <c r="Y1150" s="39"/>
      <c r="Z1150" s="39"/>
      <c r="AA1150" s="39"/>
      <c r="AB1150" s="39"/>
      <c r="AC1150" s="39"/>
      <c r="AD1150" s="39"/>
      <c r="AE1150" s="39"/>
      <c r="AR1150" s="238" t="s">
        <v>188</v>
      </c>
      <c r="AT1150" s="238" t="s">
        <v>191</v>
      </c>
      <c r="AU1150" s="238" t="s">
        <v>85</v>
      </c>
      <c r="AY1150" s="18" t="s">
        <v>181</v>
      </c>
      <c r="BE1150" s="239">
        <f>IF(N1150="základní",J1150,0)</f>
        <v>0</v>
      </c>
      <c r="BF1150" s="239">
        <f>IF(N1150="snížená",J1150,0)</f>
        <v>0</v>
      </c>
      <c r="BG1150" s="239">
        <f>IF(N1150="zákl. přenesená",J1150,0)</f>
        <v>0</v>
      </c>
      <c r="BH1150" s="239">
        <f>IF(N1150="sníž. přenesená",J1150,0)</f>
        <v>0</v>
      </c>
      <c r="BI1150" s="239">
        <f>IF(N1150="nulová",J1150,0)</f>
        <v>0</v>
      </c>
      <c r="BJ1150" s="18" t="s">
        <v>83</v>
      </c>
      <c r="BK1150" s="239">
        <f>ROUND(I1150*H1150,2)</f>
        <v>0</v>
      </c>
      <c r="BL1150" s="18" t="s">
        <v>188</v>
      </c>
      <c r="BM1150" s="238" t="s">
        <v>2441</v>
      </c>
    </row>
    <row r="1151" s="2" customFormat="1">
      <c r="A1151" s="39"/>
      <c r="B1151" s="40"/>
      <c r="C1151" s="41"/>
      <c r="D1151" s="240" t="s">
        <v>190</v>
      </c>
      <c r="E1151" s="41"/>
      <c r="F1151" s="241" t="s">
        <v>2440</v>
      </c>
      <c r="G1151" s="41"/>
      <c r="H1151" s="41"/>
      <c r="I1151" s="242"/>
      <c r="J1151" s="41"/>
      <c r="K1151" s="41"/>
      <c r="L1151" s="45"/>
      <c r="M1151" s="243"/>
      <c r="N1151" s="244"/>
      <c r="O1151" s="92"/>
      <c r="P1151" s="92"/>
      <c r="Q1151" s="92"/>
      <c r="R1151" s="92"/>
      <c r="S1151" s="92"/>
      <c r="T1151" s="93"/>
      <c r="U1151" s="39"/>
      <c r="V1151" s="39"/>
      <c r="W1151" s="39"/>
      <c r="X1151" s="39"/>
      <c r="Y1151" s="39"/>
      <c r="Z1151" s="39"/>
      <c r="AA1151" s="39"/>
      <c r="AB1151" s="39"/>
      <c r="AC1151" s="39"/>
      <c r="AD1151" s="39"/>
      <c r="AE1151" s="39"/>
      <c r="AT1151" s="18" t="s">
        <v>190</v>
      </c>
      <c r="AU1151" s="18" t="s">
        <v>85</v>
      </c>
    </row>
    <row r="1152" s="13" customFormat="1">
      <c r="A1152" s="13"/>
      <c r="B1152" s="262"/>
      <c r="C1152" s="263"/>
      <c r="D1152" s="240" t="s">
        <v>1205</v>
      </c>
      <c r="E1152" s="264" t="s">
        <v>1</v>
      </c>
      <c r="F1152" s="265" t="s">
        <v>2442</v>
      </c>
      <c r="G1152" s="263"/>
      <c r="H1152" s="266">
        <v>1</v>
      </c>
      <c r="I1152" s="267"/>
      <c r="J1152" s="263"/>
      <c r="K1152" s="263"/>
      <c r="L1152" s="268"/>
      <c r="M1152" s="269"/>
      <c r="N1152" s="270"/>
      <c r="O1152" s="270"/>
      <c r="P1152" s="270"/>
      <c r="Q1152" s="270"/>
      <c r="R1152" s="270"/>
      <c r="S1152" s="270"/>
      <c r="T1152" s="271"/>
      <c r="U1152" s="13"/>
      <c r="V1152" s="13"/>
      <c r="W1152" s="13"/>
      <c r="X1152" s="13"/>
      <c r="Y1152" s="13"/>
      <c r="Z1152" s="13"/>
      <c r="AA1152" s="13"/>
      <c r="AB1152" s="13"/>
      <c r="AC1152" s="13"/>
      <c r="AD1152" s="13"/>
      <c r="AE1152" s="13"/>
      <c r="AT1152" s="272" t="s">
        <v>1205</v>
      </c>
      <c r="AU1152" s="272" t="s">
        <v>85</v>
      </c>
      <c r="AV1152" s="13" t="s">
        <v>85</v>
      </c>
      <c r="AW1152" s="13" t="s">
        <v>33</v>
      </c>
      <c r="AX1152" s="13" t="s">
        <v>76</v>
      </c>
      <c r="AY1152" s="272" t="s">
        <v>181</v>
      </c>
    </row>
    <row r="1153" s="14" customFormat="1">
      <c r="A1153" s="14"/>
      <c r="B1153" s="273"/>
      <c r="C1153" s="274"/>
      <c r="D1153" s="240" t="s">
        <v>1205</v>
      </c>
      <c r="E1153" s="275" t="s">
        <v>1</v>
      </c>
      <c r="F1153" s="276" t="s">
        <v>2443</v>
      </c>
      <c r="G1153" s="274"/>
      <c r="H1153" s="275" t="s">
        <v>1</v>
      </c>
      <c r="I1153" s="277"/>
      <c r="J1153" s="274"/>
      <c r="K1153" s="274"/>
      <c r="L1153" s="278"/>
      <c r="M1153" s="279"/>
      <c r="N1153" s="280"/>
      <c r="O1153" s="280"/>
      <c r="P1153" s="280"/>
      <c r="Q1153" s="280"/>
      <c r="R1153" s="280"/>
      <c r="S1153" s="280"/>
      <c r="T1153" s="281"/>
      <c r="U1153" s="14"/>
      <c r="V1153" s="14"/>
      <c r="W1153" s="14"/>
      <c r="X1153" s="14"/>
      <c r="Y1153" s="14"/>
      <c r="Z1153" s="14"/>
      <c r="AA1153" s="14"/>
      <c r="AB1153" s="14"/>
      <c r="AC1153" s="14"/>
      <c r="AD1153" s="14"/>
      <c r="AE1153" s="14"/>
      <c r="AT1153" s="282" t="s">
        <v>1205</v>
      </c>
      <c r="AU1153" s="282" t="s">
        <v>85</v>
      </c>
      <c r="AV1153" s="14" t="s">
        <v>83</v>
      </c>
      <c r="AW1153" s="14" t="s">
        <v>33</v>
      </c>
      <c r="AX1153" s="14" t="s">
        <v>76</v>
      </c>
      <c r="AY1153" s="282" t="s">
        <v>181</v>
      </c>
    </row>
    <row r="1154" s="15" customFormat="1">
      <c r="A1154" s="15"/>
      <c r="B1154" s="283"/>
      <c r="C1154" s="284"/>
      <c r="D1154" s="240" t="s">
        <v>1205</v>
      </c>
      <c r="E1154" s="285" t="s">
        <v>1</v>
      </c>
      <c r="F1154" s="286" t="s">
        <v>1219</v>
      </c>
      <c r="G1154" s="284"/>
      <c r="H1154" s="287">
        <v>1</v>
      </c>
      <c r="I1154" s="288"/>
      <c r="J1154" s="284"/>
      <c r="K1154" s="284"/>
      <c r="L1154" s="289"/>
      <c r="M1154" s="290"/>
      <c r="N1154" s="291"/>
      <c r="O1154" s="291"/>
      <c r="P1154" s="291"/>
      <c r="Q1154" s="291"/>
      <c r="R1154" s="291"/>
      <c r="S1154" s="291"/>
      <c r="T1154" s="292"/>
      <c r="U1154" s="15"/>
      <c r="V1154" s="15"/>
      <c r="W1154" s="15"/>
      <c r="X1154" s="15"/>
      <c r="Y1154" s="15"/>
      <c r="Z1154" s="15"/>
      <c r="AA1154" s="15"/>
      <c r="AB1154" s="15"/>
      <c r="AC1154" s="15"/>
      <c r="AD1154" s="15"/>
      <c r="AE1154" s="15"/>
      <c r="AT1154" s="293" t="s">
        <v>1205</v>
      </c>
      <c r="AU1154" s="293" t="s">
        <v>85</v>
      </c>
      <c r="AV1154" s="15" t="s">
        <v>200</v>
      </c>
      <c r="AW1154" s="15" t="s">
        <v>33</v>
      </c>
      <c r="AX1154" s="15" t="s">
        <v>83</v>
      </c>
      <c r="AY1154" s="293" t="s">
        <v>181</v>
      </c>
    </row>
    <row r="1155" s="2" customFormat="1" ht="16.5" customHeight="1">
      <c r="A1155" s="39"/>
      <c r="B1155" s="40"/>
      <c r="C1155" s="245" t="s">
        <v>2444</v>
      </c>
      <c r="D1155" s="245" t="s">
        <v>191</v>
      </c>
      <c r="E1155" s="246" t="s">
        <v>2445</v>
      </c>
      <c r="F1155" s="247" t="s">
        <v>2446</v>
      </c>
      <c r="G1155" s="248" t="s">
        <v>889</v>
      </c>
      <c r="H1155" s="249">
        <v>1</v>
      </c>
      <c r="I1155" s="250"/>
      <c r="J1155" s="251">
        <f>ROUND(I1155*H1155,2)</f>
        <v>0</v>
      </c>
      <c r="K1155" s="247" t="s">
        <v>1</v>
      </c>
      <c r="L1155" s="45"/>
      <c r="M1155" s="252" t="s">
        <v>1</v>
      </c>
      <c r="N1155" s="253" t="s">
        <v>41</v>
      </c>
      <c r="O1155" s="92"/>
      <c r="P1155" s="236">
        <f>O1155*H1155</f>
        <v>0</v>
      </c>
      <c r="Q1155" s="236">
        <v>0</v>
      </c>
      <c r="R1155" s="236">
        <f>Q1155*H1155</f>
        <v>0</v>
      </c>
      <c r="S1155" s="236">
        <v>0</v>
      </c>
      <c r="T1155" s="237">
        <f>S1155*H1155</f>
        <v>0</v>
      </c>
      <c r="U1155" s="39"/>
      <c r="V1155" s="39"/>
      <c r="W1155" s="39"/>
      <c r="X1155" s="39"/>
      <c r="Y1155" s="39"/>
      <c r="Z1155" s="39"/>
      <c r="AA1155" s="39"/>
      <c r="AB1155" s="39"/>
      <c r="AC1155" s="39"/>
      <c r="AD1155" s="39"/>
      <c r="AE1155" s="39"/>
      <c r="AR1155" s="238" t="s">
        <v>188</v>
      </c>
      <c r="AT1155" s="238" t="s">
        <v>191</v>
      </c>
      <c r="AU1155" s="238" t="s">
        <v>85</v>
      </c>
      <c r="AY1155" s="18" t="s">
        <v>181</v>
      </c>
      <c r="BE1155" s="239">
        <f>IF(N1155="základní",J1155,0)</f>
        <v>0</v>
      </c>
      <c r="BF1155" s="239">
        <f>IF(N1155="snížená",J1155,0)</f>
        <v>0</v>
      </c>
      <c r="BG1155" s="239">
        <f>IF(N1155="zákl. přenesená",J1155,0)</f>
        <v>0</v>
      </c>
      <c r="BH1155" s="239">
        <f>IF(N1155="sníž. přenesená",J1155,0)</f>
        <v>0</v>
      </c>
      <c r="BI1155" s="239">
        <f>IF(N1155="nulová",J1155,0)</f>
        <v>0</v>
      </c>
      <c r="BJ1155" s="18" t="s">
        <v>83</v>
      </c>
      <c r="BK1155" s="239">
        <f>ROUND(I1155*H1155,2)</f>
        <v>0</v>
      </c>
      <c r="BL1155" s="18" t="s">
        <v>188</v>
      </c>
      <c r="BM1155" s="238" t="s">
        <v>2447</v>
      </c>
    </row>
    <row r="1156" s="2" customFormat="1">
      <c r="A1156" s="39"/>
      <c r="B1156" s="40"/>
      <c r="C1156" s="41"/>
      <c r="D1156" s="240" t="s">
        <v>190</v>
      </c>
      <c r="E1156" s="41"/>
      <c r="F1156" s="241" t="s">
        <v>2446</v>
      </c>
      <c r="G1156" s="41"/>
      <c r="H1156" s="41"/>
      <c r="I1156" s="242"/>
      <c r="J1156" s="41"/>
      <c r="K1156" s="41"/>
      <c r="L1156" s="45"/>
      <c r="M1156" s="243"/>
      <c r="N1156" s="244"/>
      <c r="O1156" s="92"/>
      <c r="P1156" s="92"/>
      <c r="Q1156" s="92"/>
      <c r="R1156" s="92"/>
      <c r="S1156" s="92"/>
      <c r="T1156" s="93"/>
      <c r="U1156" s="39"/>
      <c r="V1156" s="39"/>
      <c r="W1156" s="39"/>
      <c r="X1156" s="39"/>
      <c r="Y1156" s="39"/>
      <c r="Z1156" s="39"/>
      <c r="AA1156" s="39"/>
      <c r="AB1156" s="39"/>
      <c r="AC1156" s="39"/>
      <c r="AD1156" s="39"/>
      <c r="AE1156" s="39"/>
      <c r="AT1156" s="18" t="s">
        <v>190</v>
      </c>
      <c r="AU1156" s="18" t="s">
        <v>85</v>
      </c>
    </row>
    <row r="1157" s="13" customFormat="1">
      <c r="A1157" s="13"/>
      <c r="B1157" s="262"/>
      <c r="C1157" s="263"/>
      <c r="D1157" s="240" t="s">
        <v>1205</v>
      </c>
      <c r="E1157" s="264" t="s">
        <v>1</v>
      </c>
      <c r="F1157" s="265" t="s">
        <v>2448</v>
      </c>
      <c r="G1157" s="263"/>
      <c r="H1157" s="266">
        <v>1</v>
      </c>
      <c r="I1157" s="267"/>
      <c r="J1157" s="263"/>
      <c r="K1157" s="263"/>
      <c r="L1157" s="268"/>
      <c r="M1157" s="269"/>
      <c r="N1157" s="270"/>
      <c r="O1157" s="270"/>
      <c r="P1157" s="270"/>
      <c r="Q1157" s="270"/>
      <c r="R1157" s="270"/>
      <c r="S1157" s="270"/>
      <c r="T1157" s="271"/>
      <c r="U1157" s="13"/>
      <c r="V1157" s="13"/>
      <c r="W1157" s="13"/>
      <c r="X1157" s="13"/>
      <c r="Y1157" s="13"/>
      <c r="Z1157" s="13"/>
      <c r="AA1157" s="13"/>
      <c r="AB1157" s="13"/>
      <c r="AC1157" s="13"/>
      <c r="AD1157" s="13"/>
      <c r="AE1157" s="13"/>
      <c r="AT1157" s="272" t="s">
        <v>1205</v>
      </c>
      <c r="AU1157" s="272" t="s">
        <v>85</v>
      </c>
      <c r="AV1157" s="13" t="s">
        <v>85</v>
      </c>
      <c r="AW1157" s="13" t="s">
        <v>33</v>
      </c>
      <c r="AX1157" s="13" t="s">
        <v>83</v>
      </c>
      <c r="AY1157" s="272" t="s">
        <v>181</v>
      </c>
    </row>
    <row r="1158" s="2" customFormat="1" ht="16.5" customHeight="1">
      <c r="A1158" s="39"/>
      <c r="B1158" s="40"/>
      <c r="C1158" s="245" t="s">
        <v>2449</v>
      </c>
      <c r="D1158" s="245" t="s">
        <v>191</v>
      </c>
      <c r="E1158" s="246" t="s">
        <v>2450</v>
      </c>
      <c r="F1158" s="247" t="s">
        <v>2451</v>
      </c>
      <c r="G1158" s="248" t="s">
        <v>889</v>
      </c>
      <c r="H1158" s="249">
        <v>1</v>
      </c>
      <c r="I1158" s="250"/>
      <c r="J1158" s="251">
        <f>ROUND(I1158*H1158,2)</f>
        <v>0</v>
      </c>
      <c r="K1158" s="247" t="s">
        <v>1</v>
      </c>
      <c r="L1158" s="45"/>
      <c r="M1158" s="252" t="s">
        <v>1</v>
      </c>
      <c r="N1158" s="253" t="s">
        <v>41</v>
      </c>
      <c r="O1158" s="92"/>
      <c r="P1158" s="236">
        <f>O1158*H1158</f>
        <v>0</v>
      </c>
      <c r="Q1158" s="236">
        <v>0</v>
      </c>
      <c r="R1158" s="236">
        <f>Q1158*H1158</f>
        <v>0</v>
      </c>
      <c r="S1158" s="236">
        <v>0</v>
      </c>
      <c r="T1158" s="237">
        <f>S1158*H1158</f>
        <v>0</v>
      </c>
      <c r="U1158" s="39"/>
      <c r="V1158" s="39"/>
      <c r="W1158" s="39"/>
      <c r="X1158" s="39"/>
      <c r="Y1158" s="39"/>
      <c r="Z1158" s="39"/>
      <c r="AA1158" s="39"/>
      <c r="AB1158" s="39"/>
      <c r="AC1158" s="39"/>
      <c r="AD1158" s="39"/>
      <c r="AE1158" s="39"/>
      <c r="AR1158" s="238" t="s">
        <v>188</v>
      </c>
      <c r="AT1158" s="238" t="s">
        <v>191</v>
      </c>
      <c r="AU1158" s="238" t="s">
        <v>85</v>
      </c>
      <c r="AY1158" s="18" t="s">
        <v>181</v>
      </c>
      <c r="BE1158" s="239">
        <f>IF(N1158="základní",J1158,0)</f>
        <v>0</v>
      </c>
      <c r="BF1158" s="239">
        <f>IF(N1158="snížená",J1158,0)</f>
        <v>0</v>
      </c>
      <c r="BG1158" s="239">
        <f>IF(N1158="zákl. přenesená",J1158,0)</f>
        <v>0</v>
      </c>
      <c r="BH1158" s="239">
        <f>IF(N1158="sníž. přenesená",J1158,0)</f>
        <v>0</v>
      </c>
      <c r="BI1158" s="239">
        <f>IF(N1158="nulová",J1158,0)</f>
        <v>0</v>
      </c>
      <c r="BJ1158" s="18" t="s">
        <v>83</v>
      </c>
      <c r="BK1158" s="239">
        <f>ROUND(I1158*H1158,2)</f>
        <v>0</v>
      </c>
      <c r="BL1158" s="18" t="s">
        <v>188</v>
      </c>
      <c r="BM1158" s="238" t="s">
        <v>2452</v>
      </c>
    </row>
    <row r="1159" s="2" customFormat="1">
      <c r="A1159" s="39"/>
      <c r="B1159" s="40"/>
      <c r="C1159" s="41"/>
      <c r="D1159" s="240" t="s">
        <v>190</v>
      </c>
      <c r="E1159" s="41"/>
      <c r="F1159" s="241" t="s">
        <v>2451</v>
      </c>
      <c r="G1159" s="41"/>
      <c r="H1159" s="41"/>
      <c r="I1159" s="242"/>
      <c r="J1159" s="41"/>
      <c r="K1159" s="41"/>
      <c r="L1159" s="45"/>
      <c r="M1159" s="243"/>
      <c r="N1159" s="244"/>
      <c r="O1159" s="92"/>
      <c r="P1159" s="92"/>
      <c r="Q1159" s="92"/>
      <c r="R1159" s="92"/>
      <c r="S1159" s="92"/>
      <c r="T1159" s="93"/>
      <c r="U1159" s="39"/>
      <c r="V1159" s="39"/>
      <c r="W1159" s="39"/>
      <c r="X1159" s="39"/>
      <c r="Y1159" s="39"/>
      <c r="Z1159" s="39"/>
      <c r="AA1159" s="39"/>
      <c r="AB1159" s="39"/>
      <c r="AC1159" s="39"/>
      <c r="AD1159" s="39"/>
      <c r="AE1159" s="39"/>
      <c r="AT1159" s="18" t="s">
        <v>190</v>
      </c>
      <c r="AU1159" s="18" t="s">
        <v>85</v>
      </c>
    </row>
    <row r="1160" s="14" customFormat="1">
      <c r="A1160" s="14"/>
      <c r="B1160" s="273"/>
      <c r="C1160" s="274"/>
      <c r="D1160" s="240" t="s">
        <v>1205</v>
      </c>
      <c r="E1160" s="275" t="s">
        <v>1</v>
      </c>
      <c r="F1160" s="276" t="s">
        <v>2453</v>
      </c>
      <c r="G1160" s="274"/>
      <c r="H1160" s="275" t="s">
        <v>1</v>
      </c>
      <c r="I1160" s="277"/>
      <c r="J1160" s="274"/>
      <c r="K1160" s="274"/>
      <c r="L1160" s="278"/>
      <c r="M1160" s="279"/>
      <c r="N1160" s="280"/>
      <c r="O1160" s="280"/>
      <c r="P1160" s="280"/>
      <c r="Q1160" s="280"/>
      <c r="R1160" s="280"/>
      <c r="S1160" s="280"/>
      <c r="T1160" s="281"/>
      <c r="U1160" s="14"/>
      <c r="V1160" s="14"/>
      <c r="W1160" s="14"/>
      <c r="X1160" s="14"/>
      <c r="Y1160" s="14"/>
      <c r="Z1160" s="14"/>
      <c r="AA1160" s="14"/>
      <c r="AB1160" s="14"/>
      <c r="AC1160" s="14"/>
      <c r="AD1160" s="14"/>
      <c r="AE1160" s="14"/>
      <c r="AT1160" s="282" t="s">
        <v>1205</v>
      </c>
      <c r="AU1160" s="282" t="s">
        <v>85</v>
      </c>
      <c r="AV1160" s="14" t="s">
        <v>83</v>
      </c>
      <c r="AW1160" s="14" t="s">
        <v>33</v>
      </c>
      <c r="AX1160" s="14" t="s">
        <v>76</v>
      </c>
      <c r="AY1160" s="282" t="s">
        <v>181</v>
      </c>
    </row>
    <row r="1161" s="14" customFormat="1">
      <c r="A1161" s="14"/>
      <c r="B1161" s="273"/>
      <c r="C1161" s="274"/>
      <c r="D1161" s="240" t="s">
        <v>1205</v>
      </c>
      <c r="E1161" s="275" t="s">
        <v>1</v>
      </c>
      <c r="F1161" s="276" t="s">
        <v>2454</v>
      </c>
      <c r="G1161" s="274"/>
      <c r="H1161" s="275" t="s">
        <v>1</v>
      </c>
      <c r="I1161" s="277"/>
      <c r="J1161" s="274"/>
      <c r="K1161" s="274"/>
      <c r="L1161" s="278"/>
      <c r="M1161" s="279"/>
      <c r="N1161" s="280"/>
      <c r="O1161" s="280"/>
      <c r="P1161" s="280"/>
      <c r="Q1161" s="280"/>
      <c r="R1161" s="280"/>
      <c r="S1161" s="280"/>
      <c r="T1161" s="281"/>
      <c r="U1161" s="14"/>
      <c r="V1161" s="14"/>
      <c r="W1161" s="14"/>
      <c r="X1161" s="14"/>
      <c r="Y1161" s="14"/>
      <c r="Z1161" s="14"/>
      <c r="AA1161" s="14"/>
      <c r="AB1161" s="14"/>
      <c r="AC1161" s="14"/>
      <c r="AD1161" s="14"/>
      <c r="AE1161" s="14"/>
      <c r="AT1161" s="282" t="s">
        <v>1205</v>
      </c>
      <c r="AU1161" s="282" t="s">
        <v>85</v>
      </c>
      <c r="AV1161" s="14" t="s">
        <v>83</v>
      </c>
      <c r="AW1161" s="14" t="s">
        <v>33</v>
      </c>
      <c r="AX1161" s="14" t="s">
        <v>76</v>
      </c>
      <c r="AY1161" s="282" t="s">
        <v>181</v>
      </c>
    </row>
    <row r="1162" s="13" customFormat="1">
      <c r="A1162" s="13"/>
      <c r="B1162" s="262"/>
      <c r="C1162" s="263"/>
      <c r="D1162" s="240" t="s">
        <v>1205</v>
      </c>
      <c r="E1162" s="264" t="s">
        <v>1</v>
      </c>
      <c r="F1162" s="265" t="s">
        <v>83</v>
      </c>
      <c r="G1162" s="263"/>
      <c r="H1162" s="266">
        <v>1</v>
      </c>
      <c r="I1162" s="267"/>
      <c r="J1162" s="263"/>
      <c r="K1162" s="263"/>
      <c r="L1162" s="268"/>
      <c r="M1162" s="269"/>
      <c r="N1162" s="270"/>
      <c r="O1162" s="270"/>
      <c r="P1162" s="270"/>
      <c r="Q1162" s="270"/>
      <c r="R1162" s="270"/>
      <c r="S1162" s="270"/>
      <c r="T1162" s="271"/>
      <c r="U1162" s="13"/>
      <c r="V1162" s="13"/>
      <c r="W1162" s="13"/>
      <c r="X1162" s="13"/>
      <c r="Y1162" s="13"/>
      <c r="Z1162" s="13"/>
      <c r="AA1162" s="13"/>
      <c r="AB1162" s="13"/>
      <c r="AC1162" s="13"/>
      <c r="AD1162" s="13"/>
      <c r="AE1162" s="13"/>
      <c r="AT1162" s="272" t="s">
        <v>1205</v>
      </c>
      <c r="AU1162" s="272" t="s">
        <v>85</v>
      </c>
      <c r="AV1162" s="13" t="s">
        <v>85</v>
      </c>
      <c r="AW1162" s="13" t="s">
        <v>33</v>
      </c>
      <c r="AX1162" s="13" t="s">
        <v>83</v>
      </c>
      <c r="AY1162" s="272" t="s">
        <v>181</v>
      </c>
    </row>
    <row r="1163" s="12" customFormat="1" ht="22.8" customHeight="1">
      <c r="A1163" s="12"/>
      <c r="B1163" s="212"/>
      <c r="C1163" s="213"/>
      <c r="D1163" s="214" t="s">
        <v>75</v>
      </c>
      <c r="E1163" s="254" t="s">
        <v>1101</v>
      </c>
      <c r="F1163" s="254" t="s">
        <v>1102</v>
      </c>
      <c r="G1163" s="213"/>
      <c r="H1163" s="213"/>
      <c r="I1163" s="216"/>
      <c r="J1163" s="255">
        <f>BK1163</f>
        <v>0</v>
      </c>
      <c r="K1163" s="213"/>
      <c r="L1163" s="218"/>
      <c r="M1163" s="219"/>
      <c r="N1163" s="220"/>
      <c r="O1163" s="220"/>
      <c r="P1163" s="221">
        <f>SUM(P1164:P1243)</f>
        <v>0</v>
      </c>
      <c r="Q1163" s="220"/>
      <c r="R1163" s="221">
        <f>SUM(R1164:R1243)</f>
        <v>0.081478199999999987</v>
      </c>
      <c r="S1163" s="220"/>
      <c r="T1163" s="222">
        <f>SUM(T1164:T1243)</f>
        <v>0.46636</v>
      </c>
      <c r="U1163" s="12"/>
      <c r="V1163" s="12"/>
      <c r="W1163" s="12"/>
      <c r="X1163" s="12"/>
      <c r="Y1163" s="12"/>
      <c r="Z1163" s="12"/>
      <c r="AA1163" s="12"/>
      <c r="AB1163" s="12"/>
      <c r="AC1163" s="12"/>
      <c r="AD1163" s="12"/>
      <c r="AE1163" s="12"/>
      <c r="AR1163" s="223" t="s">
        <v>85</v>
      </c>
      <c r="AT1163" s="224" t="s">
        <v>75</v>
      </c>
      <c r="AU1163" s="224" t="s">
        <v>83</v>
      </c>
      <c r="AY1163" s="223" t="s">
        <v>181</v>
      </c>
      <c r="BK1163" s="225">
        <f>SUM(BK1164:BK1243)</f>
        <v>0</v>
      </c>
    </row>
    <row r="1164" s="2" customFormat="1" ht="16.5" customHeight="1">
      <c r="A1164" s="39"/>
      <c r="B1164" s="40"/>
      <c r="C1164" s="245" t="s">
        <v>2455</v>
      </c>
      <c r="D1164" s="245" t="s">
        <v>191</v>
      </c>
      <c r="E1164" s="246" t="s">
        <v>2456</v>
      </c>
      <c r="F1164" s="247" t="s">
        <v>2457</v>
      </c>
      <c r="G1164" s="248" t="s">
        <v>185</v>
      </c>
      <c r="H1164" s="249">
        <v>18</v>
      </c>
      <c r="I1164" s="250"/>
      <c r="J1164" s="251">
        <f>ROUND(I1164*H1164,2)</f>
        <v>0</v>
      </c>
      <c r="K1164" s="247" t="s">
        <v>1</v>
      </c>
      <c r="L1164" s="45"/>
      <c r="M1164" s="252" t="s">
        <v>1</v>
      </c>
      <c r="N1164" s="253" t="s">
        <v>41</v>
      </c>
      <c r="O1164" s="92"/>
      <c r="P1164" s="236">
        <f>O1164*H1164</f>
        <v>0</v>
      </c>
      <c r="Q1164" s="236">
        <v>6.9999999999999994E-05</v>
      </c>
      <c r="R1164" s="236">
        <f>Q1164*H1164</f>
        <v>0.0012599999999999998</v>
      </c>
      <c r="S1164" s="236">
        <v>0</v>
      </c>
      <c r="T1164" s="237">
        <f>S1164*H1164</f>
        <v>0</v>
      </c>
      <c r="U1164" s="39"/>
      <c r="V1164" s="39"/>
      <c r="W1164" s="39"/>
      <c r="X1164" s="39"/>
      <c r="Y1164" s="39"/>
      <c r="Z1164" s="39"/>
      <c r="AA1164" s="39"/>
      <c r="AB1164" s="39"/>
      <c r="AC1164" s="39"/>
      <c r="AD1164" s="39"/>
      <c r="AE1164" s="39"/>
      <c r="AR1164" s="238" t="s">
        <v>188</v>
      </c>
      <c r="AT1164" s="238" t="s">
        <v>191</v>
      </c>
      <c r="AU1164" s="238" t="s">
        <v>85</v>
      </c>
      <c r="AY1164" s="18" t="s">
        <v>181</v>
      </c>
      <c r="BE1164" s="239">
        <f>IF(N1164="základní",J1164,0)</f>
        <v>0</v>
      </c>
      <c r="BF1164" s="239">
        <f>IF(N1164="snížená",J1164,0)</f>
        <v>0</v>
      </c>
      <c r="BG1164" s="239">
        <f>IF(N1164="zákl. přenesená",J1164,0)</f>
        <v>0</v>
      </c>
      <c r="BH1164" s="239">
        <f>IF(N1164="sníž. přenesená",J1164,0)</f>
        <v>0</v>
      </c>
      <c r="BI1164" s="239">
        <f>IF(N1164="nulová",J1164,0)</f>
        <v>0</v>
      </c>
      <c r="BJ1164" s="18" t="s">
        <v>83</v>
      </c>
      <c r="BK1164" s="239">
        <f>ROUND(I1164*H1164,2)</f>
        <v>0</v>
      </c>
      <c r="BL1164" s="18" t="s">
        <v>188</v>
      </c>
      <c r="BM1164" s="238" t="s">
        <v>2458</v>
      </c>
    </row>
    <row r="1165" s="2" customFormat="1">
      <c r="A1165" s="39"/>
      <c r="B1165" s="40"/>
      <c r="C1165" s="41"/>
      <c r="D1165" s="240" t="s">
        <v>190</v>
      </c>
      <c r="E1165" s="41"/>
      <c r="F1165" s="241" t="s">
        <v>2457</v>
      </c>
      <c r="G1165" s="41"/>
      <c r="H1165" s="41"/>
      <c r="I1165" s="242"/>
      <c r="J1165" s="41"/>
      <c r="K1165" s="41"/>
      <c r="L1165" s="45"/>
      <c r="M1165" s="243"/>
      <c r="N1165" s="244"/>
      <c r="O1165" s="92"/>
      <c r="P1165" s="92"/>
      <c r="Q1165" s="92"/>
      <c r="R1165" s="92"/>
      <c r="S1165" s="92"/>
      <c r="T1165" s="93"/>
      <c r="U1165" s="39"/>
      <c r="V1165" s="39"/>
      <c r="W1165" s="39"/>
      <c r="X1165" s="39"/>
      <c r="Y1165" s="39"/>
      <c r="Z1165" s="39"/>
      <c r="AA1165" s="39"/>
      <c r="AB1165" s="39"/>
      <c r="AC1165" s="39"/>
      <c r="AD1165" s="39"/>
      <c r="AE1165" s="39"/>
      <c r="AT1165" s="18" t="s">
        <v>190</v>
      </c>
      <c r="AU1165" s="18" t="s">
        <v>85</v>
      </c>
    </row>
    <row r="1166" s="13" customFormat="1">
      <c r="A1166" s="13"/>
      <c r="B1166" s="262"/>
      <c r="C1166" s="263"/>
      <c r="D1166" s="240" t="s">
        <v>1205</v>
      </c>
      <c r="E1166" s="264" t="s">
        <v>1</v>
      </c>
      <c r="F1166" s="265" t="s">
        <v>2459</v>
      </c>
      <c r="G1166" s="263"/>
      <c r="H1166" s="266">
        <v>18</v>
      </c>
      <c r="I1166" s="267"/>
      <c r="J1166" s="263"/>
      <c r="K1166" s="263"/>
      <c r="L1166" s="268"/>
      <c r="M1166" s="269"/>
      <c r="N1166" s="270"/>
      <c r="O1166" s="270"/>
      <c r="P1166" s="270"/>
      <c r="Q1166" s="270"/>
      <c r="R1166" s="270"/>
      <c r="S1166" s="270"/>
      <c r="T1166" s="271"/>
      <c r="U1166" s="13"/>
      <c r="V1166" s="13"/>
      <c r="W1166" s="13"/>
      <c r="X1166" s="13"/>
      <c r="Y1166" s="13"/>
      <c r="Z1166" s="13"/>
      <c r="AA1166" s="13"/>
      <c r="AB1166" s="13"/>
      <c r="AC1166" s="13"/>
      <c r="AD1166" s="13"/>
      <c r="AE1166" s="13"/>
      <c r="AT1166" s="272" t="s">
        <v>1205</v>
      </c>
      <c r="AU1166" s="272" t="s">
        <v>85</v>
      </c>
      <c r="AV1166" s="13" t="s">
        <v>85</v>
      </c>
      <c r="AW1166" s="13" t="s">
        <v>33</v>
      </c>
      <c r="AX1166" s="13" t="s">
        <v>83</v>
      </c>
      <c r="AY1166" s="272" t="s">
        <v>181</v>
      </c>
    </row>
    <row r="1167" s="2" customFormat="1" ht="16.5" customHeight="1">
      <c r="A1167" s="39"/>
      <c r="B1167" s="40"/>
      <c r="C1167" s="226" t="s">
        <v>2460</v>
      </c>
      <c r="D1167" s="226" t="s">
        <v>182</v>
      </c>
      <c r="E1167" s="227" t="s">
        <v>2461</v>
      </c>
      <c r="F1167" s="228" t="s">
        <v>2462</v>
      </c>
      <c r="G1167" s="229" t="s">
        <v>185</v>
      </c>
      <c r="H1167" s="230">
        <v>18</v>
      </c>
      <c r="I1167" s="231"/>
      <c r="J1167" s="232">
        <f>ROUND(I1167*H1167,2)</f>
        <v>0</v>
      </c>
      <c r="K1167" s="228" t="s">
        <v>1</v>
      </c>
      <c r="L1167" s="233"/>
      <c r="M1167" s="234" t="s">
        <v>1</v>
      </c>
      <c r="N1167" s="235" t="s">
        <v>41</v>
      </c>
      <c r="O1167" s="92"/>
      <c r="P1167" s="236">
        <f>O1167*H1167</f>
        <v>0</v>
      </c>
      <c r="Q1167" s="236">
        <v>0</v>
      </c>
      <c r="R1167" s="236">
        <f>Q1167*H1167</f>
        <v>0</v>
      </c>
      <c r="S1167" s="236">
        <v>0</v>
      </c>
      <c r="T1167" s="237">
        <f>S1167*H1167</f>
        <v>0</v>
      </c>
      <c r="U1167" s="39"/>
      <c r="V1167" s="39"/>
      <c r="W1167" s="39"/>
      <c r="X1167" s="39"/>
      <c r="Y1167" s="39"/>
      <c r="Z1167" s="39"/>
      <c r="AA1167" s="39"/>
      <c r="AB1167" s="39"/>
      <c r="AC1167" s="39"/>
      <c r="AD1167" s="39"/>
      <c r="AE1167" s="39"/>
      <c r="AR1167" s="238" t="s">
        <v>187</v>
      </c>
      <c r="AT1167" s="238" t="s">
        <v>182</v>
      </c>
      <c r="AU1167" s="238" t="s">
        <v>85</v>
      </c>
      <c r="AY1167" s="18" t="s">
        <v>181</v>
      </c>
      <c r="BE1167" s="239">
        <f>IF(N1167="základní",J1167,0)</f>
        <v>0</v>
      </c>
      <c r="BF1167" s="239">
        <f>IF(N1167="snížená",J1167,0)</f>
        <v>0</v>
      </c>
      <c r="BG1167" s="239">
        <f>IF(N1167="zákl. přenesená",J1167,0)</f>
        <v>0</v>
      </c>
      <c r="BH1167" s="239">
        <f>IF(N1167="sníž. přenesená",J1167,0)</f>
        <v>0</v>
      </c>
      <c r="BI1167" s="239">
        <f>IF(N1167="nulová",J1167,0)</f>
        <v>0</v>
      </c>
      <c r="BJ1167" s="18" t="s">
        <v>83</v>
      </c>
      <c r="BK1167" s="239">
        <f>ROUND(I1167*H1167,2)</f>
        <v>0</v>
      </c>
      <c r="BL1167" s="18" t="s">
        <v>188</v>
      </c>
      <c r="BM1167" s="238" t="s">
        <v>2463</v>
      </c>
    </row>
    <row r="1168" s="2" customFormat="1">
      <c r="A1168" s="39"/>
      <c r="B1168" s="40"/>
      <c r="C1168" s="41"/>
      <c r="D1168" s="240" t="s">
        <v>190</v>
      </c>
      <c r="E1168" s="41"/>
      <c r="F1168" s="241" t="s">
        <v>2462</v>
      </c>
      <c r="G1168" s="41"/>
      <c r="H1168" s="41"/>
      <c r="I1168" s="242"/>
      <c r="J1168" s="41"/>
      <c r="K1168" s="41"/>
      <c r="L1168" s="45"/>
      <c r="M1168" s="243"/>
      <c r="N1168" s="244"/>
      <c r="O1168" s="92"/>
      <c r="P1168" s="92"/>
      <c r="Q1168" s="92"/>
      <c r="R1168" s="92"/>
      <c r="S1168" s="92"/>
      <c r="T1168" s="93"/>
      <c r="U1168" s="39"/>
      <c r="V1168" s="39"/>
      <c r="W1168" s="39"/>
      <c r="X1168" s="39"/>
      <c r="Y1168" s="39"/>
      <c r="Z1168" s="39"/>
      <c r="AA1168" s="39"/>
      <c r="AB1168" s="39"/>
      <c r="AC1168" s="39"/>
      <c r="AD1168" s="39"/>
      <c r="AE1168" s="39"/>
      <c r="AT1168" s="18" t="s">
        <v>190</v>
      </c>
      <c r="AU1168" s="18" t="s">
        <v>85</v>
      </c>
    </row>
    <row r="1169" s="2" customFormat="1" ht="24.15" customHeight="1">
      <c r="A1169" s="39"/>
      <c r="B1169" s="40"/>
      <c r="C1169" s="245" t="s">
        <v>2464</v>
      </c>
      <c r="D1169" s="245" t="s">
        <v>191</v>
      </c>
      <c r="E1169" s="246" t="s">
        <v>2465</v>
      </c>
      <c r="F1169" s="247" t="s">
        <v>2466</v>
      </c>
      <c r="G1169" s="248" t="s">
        <v>734</v>
      </c>
      <c r="H1169" s="249">
        <v>4.0800000000000001</v>
      </c>
      <c r="I1169" s="250"/>
      <c r="J1169" s="251">
        <f>ROUND(I1169*H1169,2)</f>
        <v>0</v>
      </c>
      <c r="K1169" s="247" t="s">
        <v>1</v>
      </c>
      <c r="L1169" s="45"/>
      <c r="M1169" s="252" t="s">
        <v>1</v>
      </c>
      <c r="N1169" s="253" t="s">
        <v>41</v>
      </c>
      <c r="O1169" s="92"/>
      <c r="P1169" s="236">
        <f>O1169*H1169</f>
        <v>0</v>
      </c>
      <c r="Q1169" s="236">
        <v>0.00012999999999999999</v>
      </c>
      <c r="R1169" s="236">
        <f>Q1169*H1169</f>
        <v>0.00053039999999999999</v>
      </c>
      <c r="S1169" s="236">
        <v>0</v>
      </c>
      <c r="T1169" s="237">
        <f>S1169*H1169</f>
        <v>0</v>
      </c>
      <c r="U1169" s="39"/>
      <c r="V1169" s="39"/>
      <c r="W1169" s="39"/>
      <c r="X1169" s="39"/>
      <c r="Y1169" s="39"/>
      <c r="Z1169" s="39"/>
      <c r="AA1169" s="39"/>
      <c r="AB1169" s="39"/>
      <c r="AC1169" s="39"/>
      <c r="AD1169" s="39"/>
      <c r="AE1169" s="39"/>
      <c r="AR1169" s="238" t="s">
        <v>188</v>
      </c>
      <c r="AT1169" s="238" t="s">
        <v>191</v>
      </c>
      <c r="AU1169" s="238" t="s">
        <v>85</v>
      </c>
      <c r="AY1169" s="18" t="s">
        <v>181</v>
      </c>
      <c r="BE1169" s="239">
        <f>IF(N1169="základní",J1169,0)</f>
        <v>0</v>
      </c>
      <c r="BF1169" s="239">
        <f>IF(N1169="snížená",J1169,0)</f>
        <v>0</v>
      </c>
      <c r="BG1169" s="239">
        <f>IF(N1169="zákl. přenesená",J1169,0)</f>
        <v>0</v>
      </c>
      <c r="BH1169" s="239">
        <f>IF(N1169="sníž. přenesená",J1169,0)</f>
        <v>0</v>
      </c>
      <c r="BI1169" s="239">
        <f>IF(N1169="nulová",J1169,0)</f>
        <v>0</v>
      </c>
      <c r="BJ1169" s="18" t="s">
        <v>83</v>
      </c>
      <c r="BK1169" s="239">
        <f>ROUND(I1169*H1169,2)</f>
        <v>0</v>
      </c>
      <c r="BL1169" s="18" t="s">
        <v>188</v>
      </c>
      <c r="BM1169" s="238" t="s">
        <v>2467</v>
      </c>
    </row>
    <row r="1170" s="2" customFormat="1">
      <c r="A1170" s="39"/>
      <c r="B1170" s="40"/>
      <c r="C1170" s="41"/>
      <c r="D1170" s="240" t="s">
        <v>190</v>
      </c>
      <c r="E1170" s="41"/>
      <c r="F1170" s="241" t="s">
        <v>2466</v>
      </c>
      <c r="G1170" s="41"/>
      <c r="H1170" s="41"/>
      <c r="I1170" s="242"/>
      <c r="J1170" s="41"/>
      <c r="K1170" s="41"/>
      <c r="L1170" s="45"/>
      <c r="M1170" s="243"/>
      <c r="N1170" s="244"/>
      <c r="O1170" s="92"/>
      <c r="P1170" s="92"/>
      <c r="Q1170" s="92"/>
      <c r="R1170" s="92"/>
      <c r="S1170" s="92"/>
      <c r="T1170" s="93"/>
      <c r="U1170" s="39"/>
      <c r="V1170" s="39"/>
      <c r="W1170" s="39"/>
      <c r="X1170" s="39"/>
      <c r="Y1170" s="39"/>
      <c r="Z1170" s="39"/>
      <c r="AA1170" s="39"/>
      <c r="AB1170" s="39"/>
      <c r="AC1170" s="39"/>
      <c r="AD1170" s="39"/>
      <c r="AE1170" s="39"/>
      <c r="AT1170" s="18" t="s">
        <v>190</v>
      </c>
      <c r="AU1170" s="18" t="s">
        <v>85</v>
      </c>
    </row>
    <row r="1171" s="14" customFormat="1">
      <c r="A1171" s="14"/>
      <c r="B1171" s="273"/>
      <c r="C1171" s="274"/>
      <c r="D1171" s="240" t="s">
        <v>1205</v>
      </c>
      <c r="E1171" s="275" t="s">
        <v>1</v>
      </c>
      <c r="F1171" s="276" t="s">
        <v>2468</v>
      </c>
      <c r="G1171" s="274"/>
      <c r="H1171" s="275" t="s">
        <v>1</v>
      </c>
      <c r="I1171" s="277"/>
      <c r="J1171" s="274"/>
      <c r="K1171" s="274"/>
      <c r="L1171" s="278"/>
      <c r="M1171" s="279"/>
      <c r="N1171" s="280"/>
      <c r="O1171" s="280"/>
      <c r="P1171" s="280"/>
      <c r="Q1171" s="280"/>
      <c r="R1171" s="280"/>
      <c r="S1171" s="280"/>
      <c r="T1171" s="281"/>
      <c r="U1171" s="14"/>
      <c r="V1171" s="14"/>
      <c r="W1171" s="14"/>
      <c r="X1171" s="14"/>
      <c r="Y1171" s="14"/>
      <c r="Z1171" s="14"/>
      <c r="AA1171" s="14"/>
      <c r="AB1171" s="14"/>
      <c r="AC1171" s="14"/>
      <c r="AD1171" s="14"/>
      <c r="AE1171" s="14"/>
      <c r="AT1171" s="282" t="s">
        <v>1205</v>
      </c>
      <c r="AU1171" s="282" t="s">
        <v>85</v>
      </c>
      <c r="AV1171" s="14" t="s">
        <v>83</v>
      </c>
      <c r="AW1171" s="14" t="s">
        <v>33</v>
      </c>
      <c r="AX1171" s="14" t="s">
        <v>76</v>
      </c>
      <c r="AY1171" s="282" t="s">
        <v>181</v>
      </c>
    </row>
    <row r="1172" s="13" customFormat="1">
      <c r="A1172" s="13"/>
      <c r="B1172" s="262"/>
      <c r="C1172" s="263"/>
      <c r="D1172" s="240" t="s">
        <v>1205</v>
      </c>
      <c r="E1172" s="264" t="s">
        <v>1</v>
      </c>
      <c r="F1172" s="265" t="s">
        <v>2469</v>
      </c>
      <c r="G1172" s="263"/>
      <c r="H1172" s="266">
        <v>4.0800000000000001</v>
      </c>
      <c r="I1172" s="267"/>
      <c r="J1172" s="263"/>
      <c r="K1172" s="263"/>
      <c r="L1172" s="268"/>
      <c r="M1172" s="269"/>
      <c r="N1172" s="270"/>
      <c r="O1172" s="270"/>
      <c r="P1172" s="270"/>
      <c r="Q1172" s="270"/>
      <c r="R1172" s="270"/>
      <c r="S1172" s="270"/>
      <c r="T1172" s="271"/>
      <c r="U1172" s="13"/>
      <c r="V1172" s="13"/>
      <c r="W1172" s="13"/>
      <c r="X1172" s="13"/>
      <c r="Y1172" s="13"/>
      <c r="Z1172" s="13"/>
      <c r="AA1172" s="13"/>
      <c r="AB1172" s="13"/>
      <c r="AC1172" s="13"/>
      <c r="AD1172" s="13"/>
      <c r="AE1172" s="13"/>
      <c r="AT1172" s="272" t="s">
        <v>1205</v>
      </c>
      <c r="AU1172" s="272" t="s">
        <v>85</v>
      </c>
      <c r="AV1172" s="13" t="s">
        <v>85</v>
      </c>
      <c r="AW1172" s="13" t="s">
        <v>33</v>
      </c>
      <c r="AX1172" s="13" t="s">
        <v>83</v>
      </c>
      <c r="AY1172" s="272" t="s">
        <v>181</v>
      </c>
    </row>
    <row r="1173" s="2" customFormat="1" ht="16.5" customHeight="1">
      <c r="A1173" s="39"/>
      <c r="B1173" s="40"/>
      <c r="C1173" s="226" t="s">
        <v>2470</v>
      </c>
      <c r="D1173" s="226" t="s">
        <v>182</v>
      </c>
      <c r="E1173" s="227" t="s">
        <v>2471</v>
      </c>
      <c r="F1173" s="228" t="s">
        <v>2472</v>
      </c>
      <c r="G1173" s="229" t="s">
        <v>1</v>
      </c>
      <c r="H1173" s="230">
        <v>4.0800000000000001</v>
      </c>
      <c r="I1173" s="231"/>
      <c r="J1173" s="232">
        <f>ROUND(I1173*H1173,2)</f>
        <v>0</v>
      </c>
      <c r="K1173" s="228" t="s">
        <v>1</v>
      </c>
      <c r="L1173" s="233"/>
      <c r="M1173" s="234" t="s">
        <v>1</v>
      </c>
      <c r="N1173" s="235" t="s">
        <v>41</v>
      </c>
      <c r="O1173" s="92"/>
      <c r="P1173" s="236">
        <f>O1173*H1173</f>
        <v>0</v>
      </c>
      <c r="Q1173" s="236">
        <v>0</v>
      </c>
      <c r="R1173" s="236">
        <f>Q1173*H1173</f>
        <v>0</v>
      </c>
      <c r="S1173" s="236">
        <v>0</v>
      </c>
      <c r="T1173" s="237">
        <f>S1173*H1173</f>
        <v>0</v>
      </c>
      <c r="U1173" s="39"/>
      <c r="V1173" s="39"/>
      <c r="W1173" s="39"/>
      <c r="X1173" s="39"/>
      <c r="Y1173" s="39"/>
      <c r="Z1173" s="39"/>
      <c r="AA1173" s="39"/>
      <c r="AB1173" s="39"/>
      <c r="AC1173" s="39"/>
      <c r="AD1173" s="39"/>
      <c r="AE1173" s="39"/>
      <c r="AR1173" s="238" t="s">
        <v>187</v>
      </c>
      <c r="AT1173" s="238" t="s">
        <v>182</v>
      </c>
      <c r="AU1173" s="238" t="s">
        <v>85</v>
      </c>
      <c r="AY1173" s="18" t="s">
        <v>181</v>
      </c>
      <c r="BE1173" s="239">
        <f>IF(N1173="základní",J1173,0)</f>
        <v>0</v>
      </c>
      <c r="BF1173" s="239">
        <f>IF(N1173="snížená",J1173,0)</f>
        <v>0</v>
      </c>
      <c r="BG1173" s="239">
        <f>IF(N1173="zákl. přenesená",J1173,0)</f>
        <v>0</v>
      </c>
      <c r="BH1173" s="239">
        <f>IF(N1173="sníž. přenesená",J1173,0)</f>
        <v>0</v>
      </c>
      <c r="BI1173" s="239">
        <f>IF(N1173="nulová",J1173,0)</f>
        <v>0</v>
      </c>
      <c r="BJ1173" s="18" t="s">
        <v>83</v>
      </c>
      <c r="BK1173" s="239">
        <f>ROUND(I1173*H1173,2)</f>
        <v>0</v>
      </c>
      <c r="BL1173" s="18" t="s">
        <v>188</v>
      </c>
      <c r="BM1173" s="238" t="s">
        <v>2473</v>
      </c>
    </row>
    <row r="1174" s="2" customFormat="1">
      <c r="A1174" s="39"/>
      <c r="B1174" s="40"/>
      <c r="C1174" s="41"/>
      <c r="D1174" s="240" t="s">
        <v>190</v>
      </c>
      <c r="E1174" s="41"/>
      <c r="F1174" s="241" t="s">
        <v>2472</v>
      </c>
      <c r="G1174" s="41"/>
      <c r="H1174" s="41"/>
      <c r="I1174" s="242"/>
      <c r="J1174" s="41"/>
      <c r="K1174" s="41"/>
      <c r="L1174" s="45"/>
      <c r="M1174" s="243"/>
      <c r="N1174" s="244"/>
      <c r="O1174" s="92"/>
      <c r="P1174" s="92"/>
      <c r="Q1174" s="92"/>
      <c r="R1174" s="92"/>
      <c r="S1174" s="92"/>
      <c r="T1174" s="93"/>
      <c r="U1174" s="39"/>
      <c r="V1174" s="39"/>
      <c r="W1174" s="39"/>
      <c r="X1174" s="39"/>
      <c r="Y1174" s="39"/>
      <c r="Z1174" s="39"/>
      <c r="AA1174" s="39"/>
      <c r="AB1174" s="39"/>
      <c r="AC1174" s="39"/>
      <c r="AD1174" s="39"/>
      <c r="AE1174" s="39"/>
      <c r="AT1174" s="18" t="s">
        <v>190</v>
      </c>
      <c r="AU1174" s="18" t="s">
        <v>85</v>
      </c>
    </row>
    <row r="1175" s="13" customFormat="1">
      <c r="A1175" s="13"/>
      <c r="B1175" s="262"/>
      <c r="C1175" s="263"/>
      <c r="D1175" s="240" t="s">
        <v>1205</v>
      </c>
      <c r="E1175" s="264" t="s">
        <v>1</v>
      </c>
      <c r="F1175" s="265" t="s">
        <v>2474</v>
      </c>
      <c r="G1175" s="263"/>
      <c r="H1175" s="266">
        <v>4.0800000000000001</v>
      </c>
      <c r="I1175" s="267"/>
      <c r="J1175" s="263"/>
      <c r="K1175" s="263"/>
      <c r="L1175" s="268"/>
      <c r="M1175" s="269"/>
      <c r="N1175" s="270"/>
      <c r="O1175" s="270"/>
      <c r="P1175" s="270"/>
      <c r="Q1175" s="270"/>
      <c r="R1175" s="270"/>
      <c r="S1175" s="270"/>
      <c r="T1175" s="271"/>
      <c r="U1175" s="13"/>
      <c r="V1175" s="13"/>
      <c r="W1175" s="13"/>
      <c r="X1175" s="13"/>
      <c r="Y1175" s="13"/>
      <c r="Z1175" s="13"/>
      <c r="AA1175" s="13"/>
      <c r="AB1175" s="13"/>
      <c r="AC1175" s="13"/>
      <c r="AD1175" s="13"/>
      <c r="AE1175" s="13"/>
      <c r="AT1175" s="272" t="s">
        <v>1205</v>
      </c>
      <c r="AU1175" s="272" t="s">
        <v>85</v>
      </c>
      <c r="AV1175" s="13" t="s">
        <v>85</v>
      </c>
      <c r="AW1175" s="13" t="s">
        <v>33</v>
      </c>
      <c r="AX1175" s="13" t="s">
        <v>83</v>
      </c>
      <c r="AY1175" s="272" t="s">
        <v>181</v>
      </c>
    </row>
    <row r="1176" s="2" customFormat="1" ht="24.15" customHeight="1">
      <c r="A1176" s="39"/>
      <c r="B1176" s="40"/>
      <c r="C1176" s="245" t="s">
        <v>2475</v>
      </c>
      <c r="D1176" s="245" t="s">
        <v>191</v>
      </c>
      <c r="E1176" s="246" t="s">
        <v>2476</v>
      </c>
      <c r="F1176" s="247" t="s">
        <v>2477</v>
      </c>
      <c r="G1176" s="248" t="s">
        <v>217</v>
      </c>
      <c r="H1176" s="249">
        <v>10.44</v>
      </c>
      <c r="I1176" s="250"/>
      <c r="J1176" s="251">
        <f>ROUND(I1176*H1176,2)</f>
        <v>0</v>
      </c>
      <c r="K1176" s="247" t="s">
        <v>1</v>
      </c>
      <c r="L1176" s="45"/>
      <c r="M1176" s="252" t="s">
        <v>1</v>
      </c>
      <c r="N1176" s="253" t="s">
        <v>41</v>
      </c>
      <c r="O1176" s="92"/>
      <c r="P1176" s="236">
        <f>O1176*H1176</f>
        <v>0</v>
      </c>
      <c r="Q1176" s="236">
        <v>0</v>
      </c>
      <c r="R1176" s="236">
        <f>Q1176*H1176</f>
        <v>0</v>
      </c>
      <c r="S1176" s="236">
        <v>0</v>
      </c>
      <c r="T1176" s="237">
        <f>S1176*H1176</f>
        <v>0</v>
      </c>
      <c r="U1176" s="39"/>
      <c r="V1176" s="39"/>
      <c r="W1176" s="39"/>
      <c r="X1176" s="39"/>
      <c r="Y1176" s="39"/>
      <c r="Z1176" s="39"/>
      <c r="AA1176" s="39"/>
      <c r="AB1176" s="39"/>
      <c r="AC1176" s="39"/>
      <c r="AD1176" s="39"/>
      <c r="AE1176" s="39"/>
      <c r="AR1176" s="238" t="s">
        <v>188</v>
      </c>
      <c r="AT1176" s="238" t="s">
        <v>191</v>
      </c>
      <c r="AU1176" s="238" t="s">
        <v>85</v>
      </c>
      <c r="AY1176" s="18" t="s">
        <v>181</v>
      </c>
      <c r="BE1176" s="239">
        <f>IF(N1176="základní",J1176,0)</f>
        <v>0</v>
      </c>
      <c r="BF1176" s="239">
        <f>IF(N1176="snížená",J1176,0)</f>
        <v>0</v>
      </c>
      <c r="BG1176" s="239">
        <f>IF(N1176="zákl. přenesená",J1176,0)</f>
        <v>0</v>
      </c>
      <c r="BH1176" s="239">
        <f>IF(N1176="sníž. přenesená",J1176,0)</f>
        <v>0</v>
      </c>
      <c r="BI1176" s="239">
        <f>IF(N1176="nulová",J1176,0)</f>
        <v>0</v>
      </c>
      <c r="BJ1176" s="18" t="s">
        <v>83</v>
      </c>
      <c r="BK1176" s="239">
        <f>ROUND(I1176*H1176,2)</f>
        <v>0</v>
      </c>
      <c r="BL1176" s="18" t="s">
        <v>188</v>
      </c>
      <c r="BM1176" s="238" t="s">
        <v>2478</v>
      </c>
    </row>
    <row r="1177" s="2" customFormat="1">
      <c r="A1177" s="39"/>
      <c r="B1177" s="40"/>
      <c r="C1177" s="41"/>
      <c r="D1177" s="240" t="s">
        <v>190</v>
      </c>
      <c r="E1177" s="41"/>
      <c r="F1177" s="241" t="s">
        <v>2477</v>
      </c>
      <c r="G1177" s="41"/>
      <c r="H1177" s="41"/>
      <c r="I1177" s="242"/>
      <c r="J1177" s="41"/>
      <c r="K1177" s="41"/>
      <c r="L1177" s="45"/>
      <c r="M1177" s="243"/>
      <c r="N1177" s="244"/>
      <c r="O1177" s="92"/>
      <c r="P1177" s="92"/>
      <c r="Q1177" s="92"/>
      <c r="R1177" s="92"/>
      <c r="S1177" s="92"/>
      <c r="T1177" s="93"/>
      <c r="U1177" s="39"/>
      <c r="V1177" s="39"/>
      <c r="W1177" s="39"/>
      <c r="X1177" s="39"/>
      <c r="Y1177" s="39"/>
      <c r="Z1177" s="39"/>
      <c r="AA1177" s="39"/>
      <c r="AB1177" s="39"/>
      <c r="AC1177" s="39"/>
      <c r="AD1177" s="39"/>
      <c r="AE1177" s="39"/>
      <c r="AT1177" s="18" t="s">
        <v>190</v>
      </c>
      <c r="AU1177" s="18" t="s">
        <v>85</v>
      </c>
    </row>
    <row r="1178" s="13" customFormat="1">
      <c r="A1178" s="13"/>
      <c r="B1178" s="262"/>
      <c r="C1178" s="263"/>
      <c r="D1178" s="240" t="s">
        <v>1205</v>
      </c>
      <c r="E1178" s="264" t="s">
        <v>1</v>
      </c>
      <c r="F1178" s="265" t="s">
        <v>2479</v>
      </c>
      <c r="G1178" s="263"/>
      <c r="H1178" s="266">
        <v>6.6399999999999997</v>
      </c>
      <c r="I1178" s="267"/>
      <c r="J1178" s="263"/>
      <c r="K1178" s="263"/>
      <c r="L1178" s="268"/>
      <c r="M1178" s="269"/>
      <c r="N1178" s="270"/>
      <c r="O1178" s="270"/>
      <c r="P1178" s="270"/>
      <c r="Q1178" s="270"/>
      <c r="R1178" s="270"/>
      <c r="S1178" s="270"/>
      <c r="T1178" s="271"/>
      <c r="U1178" s="13"/>
      <c r="V1178" s="13"/>
      <c r="W1178" s="13"/>
      <c r="X1178" s="13"/>
      <c r="Y1178" s="13"/>
      <c r="Z1178" s="13"/>
      <c r="AA1178" s="13"/>
      <c r="AB1178" s="13"/>
      <c r="AC1178" s="13"/>
      <c r="AD1178" s="13"/>
      <c r="AE1178" s="13"/>
      <c r="AT1178" s="272" t="s">
        <v>1205</v>
      </c>
      <c r="AU1178" s="272" t="s">
        <v>85</v>
      </c>
      <c r="AV1178" s="13" t="s">
        <v>85</v>
      </c>
      <c r="AW1178" s="13" t="s">
        <v>33</v>
      </c>
      <c r="AX1178" s="13" t="s">
        <v>76</v>
      </c>
      <c r="AY1178" s="272" t="s">
        <v>181</v>
      </c>
    </row>
    <row r="1179" s="13" customFormat="1">
      <c r="A1179" s="13"/>
      <c r="B1179" s="262"/>
      <c r="C1179" s="263"/>
      <c r="D1179" s="240" t="s">
        <v>1205</v>
      </c>
      <c r="E1179" s="264" t="s">
        <v>1</v>
      </c>
      <c r="F1179" s="265" t="s">
        <v>2480</v>
      </c>
      <c r="G1179" s="263"/>
      <c r="H1179" s="266">
        <v>3.7999999999999998</v>
      </c>
      <c r="I1179" s="267"/>
      <c r="J1179" s="263"/>
      <c r="K1179" s="263"/>
      <c r="L1179" s="268"/>
      <c r="M1179" s="269"/>
      <c r="N1179" s="270"/>
      <c r="O1179" s="270"/>
      <c r="P1179" s="270"/>
      <c r="Q1179" s="270"/>
      <c r="R1179" s="270"/>
      <c r="S1179" s="270"/>
      <c r="T1179" s="271"/>
      <c r="U1179" s="13"/>
      <c r="V1179" s="13"/>
      <c r="W1179" s="13"/>
      <c r="X1179" s="13"/>
      <c r="Y1179" s="13"/>
      <c r="Z1179" s="13"/>
      <c r="AA1179" s="13"/>
      <c r="AB1179" s="13"/>
      <c r="AC1179" s="13"/>
      <c r="AD1179" s="13"/>
      <c r="AE1179" s="13"/>
      <c r="AT1179" s="272" t="s">
        <v>1205</v>
      </c>
      <c r="AU1179" s="272" t="s">
        <v>85</v>
      </c>
      <c r="AV1179" s="13" t="s">
        <v>85</v>
      </c>
      <c r="AW1179" s="13" t="s">
        <v>33</v>
      </c>
      <c r="AX1179" s="13" t="s">
        <v>76</v>
      </c>
      <c r="AY1179" s="272" t="s">
        <v>181</v>
      </c>
    </row>
    <row r="1180" s="15" customFormat="1">
      <c r="A1180" s="15"/>
      <c r="B1180" s="283"/>
      <c r="C1180" s="284"/>
      <c r="D1180" s="240" t="s">
        <v>1205</v>
      </c>
      <c r="E1180" s="285" t="s">
        <v>1</v>
      </c>
      <c r="F1180" s="286" t="s">
        <v>1219</v>
      </c>
      <c r="G1180" s="284"/>
      <c r="H1180" s="287">
        <v>10.44</v>
      </c>
      <c r="I1180" s="288"/>
      <c r="J1180" s="284"/>
      <c r="K1180" s="284"/>
      <c r="L1180" s="289"/>
      <c r="M1180" s="290"/>
      <c r="N1180" s="291"/>
      <c r="O1180" s="291"/>
      <c r="P1180" s="291"/>
      <c r="Q1180" s="291"/>
      <c r="R1180" s="291"/>
      <c r="S1180" s="291"/>
      <c r="T1180" s="292"/>
      <c r="U1180" s="15"/>
      <c r="V1180" s="15"/>
      <c r="W1180" s="15"/>
      <c r="X1180" s="15"/>
      <c r="Y1180" s="15"/>
      <c r="Z1180" s="15"/>
      <c r="AA1180" s="15"/>
      <c r="AB1180" s="15"/>
      <c r="AC1180" s="15"/>
      <c r="AD1180" s="15"/>
      <c r="AE1180" s="15"/>
      <c r="AT1180" s="293" t="s">
        <v>1205</v>
      </c>
      <c r="AU1180" s="293" t="s">
        <v>85</v>
      </c>
      <c r="AV1180" s="15" t="s">
        <v>200</v>
      </c>
      <c r="AW1180" s="15" t="s">
        <v>33</v>
      </c>
      <c r="AX1180" s="15" t="s">
        <v>83</v>
      </c>
      <c r="AY1180" s="293" t="s">
        <v>181</v>
      </c>
    </row>
    <row r="1181" s="2" customFormat="1" ht="21.75" customHeight="1">
      <c r="A1181" s="39"/>
      <c r="B1181" s="40"/>
      <c r="C1181" s="226" t="s">
        <v>2481</v>
      </c>
      <c r="D1181" s="226" t="s">
        <v>182</v>
      </c>
      <c r="E1181" s="227" t="s">
        <v>2482</v>
      </c>
      <c r="F1181" s="228" t="s">
        <v>2483</v>
      </c>
      <c r="G1181" s="229" t="s">
        <v>217</v>
      </c>
      <c r="H1181" s="230">
        <v>11.484</v>
      </c>
      <c r="I1181" s="231"/>
      <c r="J1181" s="232">
        <f>ROUND(I1181*H1181,2)</f>
        <v>0</v>
      </c>
      <c r="K1181" s="228" t="s">
        <v>1</v>
      </c>
      <c r="L1181" s="233"/>
      <c r="M1181" s="234" t="s">
        <v>1</v>
      </c>
      <c r="N1181" s="235" t="s">
        <v>41</v>
      </c>
      <c r="O1181" s="92"/>
      <c r="P1181" s="236">
        <f>O1181*H1181</f>
        <v>0</v>
      </c>
      <c r="Q1181" s="236">
        <v>0.00020000000000000001</v>
      </c>
      <c r="R1181" s="236">
        <f>Q1181*H1181</f>
        <v>0.0022968000000000003</v>
      </c>
      <c r="S1181" s="236">
        <v>0</v>
      </c>
      <c r="T1181" s="237">
        <f>S1181*H1181</f>
        <v>0</v>
      </c>
      <c r="U1181" s="39"/>
      <c r="V1181" s="39"/>
      <c r="W1181" s="39"/>
      <c r="X1181" s="39"/>
      <c r="Y1181" s="39"/>
      <c r="Z1181" s="39"/>
      <c r="AA1181" s="39"/>
      <c r="AB1181" s="39"/>
      <c r="AC1181" s="39"/>
      <c r="AD1181" s="39"/>
      <c r="AE1181" s="39"/>
      <c r="AR1181" s="238" t="s">
        <v>187</v>
      </c>
      <c r="AT1181" s="238" t="s">
        <v>182</v>
      </c>
      <c r="AU1181" s="238" t="s">
        <v>85</v>
      </c>
      <c r="AY1181" s="18" t="s">
        <v>181</v>
      </c>
      <c r="BE1181" s="239">
        <f>IF(N1181="základní",J1181,0)</f>
        <v>0</v>
      </c>
      <c r="BF1181" s="239">
        <f>IF(N1181="snížená",J1181,0)</f>
        <v>0</v>
      </c>
      <c r="BG1181" s="239">
        <f>IF(N1181="zákl. přenesená",J1181,0)</f>
        <v>0</v>
      </c>
      <c r="BH1181" s="239">
        <f>IF(N1181="sníž. přenesená",J1181,0)</f>
        <v>0</v>
      </c>
      <c r="BI1181" s="239">
        <f>IF(N1181="nulová",J1181,0)</f>
        <v>0</v>
      </c>
      <c r="BJ1181" s="18" t="s">
        <v>83</v>
      </c>
      <c r="BK1181" s="239">
        <f>ROUND(I1181*H1181,2)</f>
        <v>0</v>
      </c>
      <c r="BL1181" s="18" t="s">
        <v>188</v>
      </c>
      <c r="BM1181" s="238" t="s">
        <v>2484</v>
      </c>
    </row>
    <row r="1182" s="2" customFormat="1">
      <c r="A1182" s="39"/>
      <c r="B1182" s="40"/>
      <c r="C1182" s="41"/>
      <c r="D1182" s="240" t="s">
        <v>190</v>
      </c>
      <c r="E1182" s="41"/>
      <c r="F1182" s="241" t="s">
        <v>2483</v>
      </c>
      <c r="G1182" s="41"/>
      <c r="H1182" s="41"/>
      <c r="I1182" s="242"/>
      <c r="J1182" s="41"/>
      <c r="K1182" s="41"/>
      <c r="L1182" s="45"/>
      <c r="M1182" s="243"/>
      <c r="N1182" s="244"/>
      <c r="O1182" s="92"/>
      <c r="P1182" s="92"/>
      <c r="Q1182" s="92"/>
      <c r="R1182" s="92"/>
      <c r="S1182" s="92"/>
      <c r="T1182" s="93"/>
      <c r="U1182" s="39"/>
      <c r="V1182" s="39"/>
      <c r="W1182" s="39"/>
      <c r="X1182" s="39"/>
      <c r="Y1182" s="39"/>
      <c r="Z1182" s="39"/>
      <c r="AA1182" s="39"/>
      <c r="AB1182" s="39"/>
      <c r="AC1182" s="39"/>
      <c r="AD1182" s="39"/>
      <c r="AE1182" s="39"/>
      <c r="AT1182" s="18" t="s">
        <v>190</v>
      </c>
      <c r="AU1182" s="18" t="s">
        <v>85</v>
      </c>
    </row>
    <row r="1183" s="13" customFormat="1">
      <c r="A1183" s="13"/>
      <c r="B1183" s="262"/>
      <c r="C1183" s="263"/>
      <c r="D1183" s="240" t="s">
        <v>1205</v>
      </c>
      <c r="E1183" s="264" t="s">
        <v>1</v>
      </c>
      <c r="F1183" s="265" t="s">
        <v>2485</v>
      </c>
      <c r="G1183" s="263"/>
      <c r="H1183" s="266">
        <v>11.484</v>
      </c>
      <c r="I1183" s="267"/>
      <c r="J1183" s="263"/>
      <c r="K1183" s="263"/>
      <c r="L1183" s="268"/>
      <c r="M1183" s="269"/>
      <c r="N1183" s="270"/>
      <c r="O1183" s="270"/>
      <c r="P1183" s="270"/>
      <c r="Q1183" s="270"/>
      <c r="R1183" s="270"/>
      <c r="S1183" s="270"/>
      <c r="T1183" s="271"/>
      <c r="U1183" s="13"/>
      <c r="V1183" s="13"/>
      <c r="W1183" s="13"/>
      <c r="X1183" s="13"/>
      <c r="Y1183" s="13"/>
      <c r="Z1183" s="13"/>
      <c r="AA1183" s="13"/>
      <c r="AB1183" s="13"/>
      <c r="AC1183" s="13"/>
      <c r="AD1183" s="13"/>
      <c r="AE1183" s="13"/>
      <c r="AT1183" s="272" t="s">
        <v>1205</v>
      </c>
      <c r="AU1183" s="272" t="s">
        <v>85</v>
      </c>
      <c r="AV1183" s="13" t="s">
        <v>85</v>
      </c>
      <c r="AW1183" s="13" t="s">
        <v>33</v>
      </c>
      <c r="AX1183" s="13" t="s">
        <v>83</v>
      </c>
      <c r="AY1183" s="272" t="s">
        <v>181</v>
      </c>
    </row>
    <row r="1184" s="2" customFormat="1" ht="24.15" customHeight="1">
      <c r="A1184" s="39"/>
      <c r="B1184" s="40"/>
      <c r="C1184" s="245" t="s">
        <v>2486</v>
      </c>
      <c r="D1184" s="245" t="s">
        <v>191</v>
      </c>
      <c r="E1184" s="246" t="s">
        <v>2487</v>
      </c>
      <c r="F1184" s="247" t="s">
        <v>2488</v>
      </c>
      <c r="G1184" s="248" t="s">
        <v>185</v>
      </c>
      <c r="H1184" s="249">
        <v>1</v>
      </c>
      <c r="I1184" s="250"/>
      <c r="J1184" s="251">
        <f>ROUND(I1184*H1184,2)</f>
        <v>0</v>
      </c>
      <c r="K1184" s="247" t="s">
        <v>1</v>
      </c>
      <c r="L1184" s="45"/>
      <c r="M1184" s="252" t="s">
        <v>1</v>
      </c>
      <c r="N1184" s="253" t="s">
        <v>41</v>
      </c>
      <c r="O1184" s="92"/>
      <c r="P1184" s="236">
        <f>O1184*H1184</f>
        <v>0</v>
      </c>
      <c r="Q1184" s="236">
        <v>0</v>
      </c>
      <c r="R1184" s="236">
        <f>Q1184*H1184</f>
        <v>0</v>
      </c>
      <c r="S1184" s="236">
        <v>0</v>
      </c>
      <c r="T1184" s="237">
        <f>S1184*H1184</f>
        <v>0</v>
      </c>
      <c r="U1184" s="39"/>
      <c r="V1184" s="39"/>
      <c r="W1184" s="39"/>
      <c r="X1184" s="39"/>
      <c r="Y1184" s="39"/>
      <c r="Z1184" s="39"/>
      <c r="AA1184" s="39"/>
      <c r="AB1184" s="39"/>
      <c r="AC1184" s="39"/>
      <c r="AD1184" s="39"/>
      <c r="AE1184" s="39"/>
      <c r="AR1184" s="238" t="s">
        <v>188</v>
      </c>
      <c r="AT1184" s="238" t="s">
        <v>191</v>
      </c>
      <c r="AU1184" s="238" t="s">
        <v>85</v>
      </c>
      <c r="AY1184" s="18" t="s">
        <v>181</v>
      </c>
      <c r="BE1184" s="239">
        <f>IF(N1184="základní",J1184,0)</f>
        <v>0</v>
      </c>
      <c r="BF1184" s="239">
        <f>IF(N1184="snížená",J1184,0)</f>
        <v>0</v>
      </c>
      <c r="BG1184" s="239">
        <f>IF(N1184="zákl. přenesená",J1184,0)</f>
        <v>0</v>
      </c>
      <c r="BH1184" s="239">
        <f>IF(N1184="sníž. přenesená",J1184,0)</f>
        <v>0</v>
      </c>
      <c r="BI1184" s="239">
        <f>IF(N1184="nulová",J1184,0)</f>
        <v>0</v>
      </c>
      <c r="BJ1184" s="18" t="s">
        <v>83</v>
      </c>
      <c r="BK1184" s="239">
        <f>ROUND(I1184*H1184,2)</f>
        <v>0</v>
      </c>
      <c r="BL1184" s="18" t="s">
        <v>188</v>
      </c>
      <c r="BM1184" s="238" t="s">
        <v>2489</v>
      </c>
    </row>
    <row r="1185" s="2" customFormat="1">
      <c r="A1185" s="39"/>
      <c r="B1185" s="40"/>
      <c r="C1185" s="41"/>
      <c r="D1185" s="240" t="s">
        <v>190</v>
      </c>
      <c r="E1185" s="41"/>
      <c r="F1185" s="241" t="s">
        <v>2488</v>
      </c>
      <c r="G1185" s="41"/>
      <c r="H1185" s="41"/>
      <c r="I1185" s="242"/>
      <c r="J1185" s="41"/>
      <c r="K1185" s="41"/>
      <c r="L1185" s="45"/>
      <c r="M1185" s="243"/>
      <c r="N1185" s="244"/>
      <c r="O1185" s="92"/>
      <c r="P1185" s="92"/>
      <c r="Q1185" s="92"/>
      <c r="R1185" s="92"/>
      <c r="S1185" s="92"/>
      <c r="T1185" s="93"/>
      <c r="U1185" s="39"/>
      <c r="V1185" s="39"/>
      <c r="W1185" s="39"/>
      <c r="X1185" s="39"/>
      <c r="Y1185" s="39"/>
      <c r="Z1185" s="39"/>
      <c r="AA1185" s="39"/>
      <c r="AB1185" s="39"/>
      <c r="AC1185" s="39"/>
      <c r="AD1185" s="39"/>
      <c r="AE1185" s="39"/>
      <c r="AT1185" s="18" t="s">
        <v>190</v>
      </c>
      <c r="AU1185" s="18" t="s">
        <v>85</v>
      </c>
    </row>
    <row r="1186" s="2" customFormat="1" ht="21.75" customHeight="1">
      <c r="A1186" s="39"/>
      <c r="B1186" s="40"/>
      <c r="C1186" s="226" t="s">
        <v>2490</v>
      </c>
      <c r="D1186" s="226" t="s">
        <v>182</v>
      </c>
      <c r="E1186" s="227" t="s">
        <v>2491</v>
      </c>
      <c r="F1186" s="228" t="s">
        <v>2492</v>
      </c>
      <c r="G1186" s="229" t="s">
        <v>734</v>
      </c>
      <c r="H1186" s="230">
        <v>0.98999999999999999</v>
      </c>
      <c r="I1186" s="231"/>
      <c r="J1186" s="232">
        <f>ROUND(I1186*H1186,2)</f>
        <v>0</v>
      </c>
      <c r="K1186" s="228" t="s">
        <v>1</v>
      </c>
      <c r="L1186" s="233"/>
      <c r="M1186" s="234" t="s">
        <v>1</v>
      </c>
      <c r="N1186" s="235" t="s">
        <v>41</v>
      </c>
      <c r="O1186" s="92"/>
      <c r="P1186" s="236">
        <f>O1186*H1186</f>
        <v>0</v>
      </c>
      <c r="Q1186" s="236">
        <v>0.02</v>
      </c>
      <c r="R1186" s="236">
        <f>Q1186*H1186</f>
        <v>0.019800000000000002</v>
      </c>
      <c r="S1186" s="236">
        <v>0</v>
      </c>
      <c r="T1186" s="237">
        <f>S1186*H1186</f>
        <v>0</v>
      </c>
      <c r="U1186" s="39"/>
      <c r="V1186" s="39"/>
      <c r="W1186" s="39"/>
      <c r="X1186" s="39"/>
      <c r="Y1186" s="39"/>
      <c r="Z1186" s="39"/>
      <c r="AA1186" s="39"/>
      <c r="AB1186" s="39"/>
      <c r="AC1186" s="39"/>
      <c r="AD1186" s="39"/>
      <c r="AE1186" s="39"/>
      <c r="AR1186" s="238" t="s">
        <v>187</v>
      </c>
      <c r="AT1186" s="238" t="s">
        <v>182</v>
      </c>
      <c r="AU1186" s="238" t="s">
        <v>85</v>
      </c>
      <c r="AY1186" s="18" t="s">
        <v>181</v>
      </c>
      <c r="BE1186" s="239">
        <f>IF(N1186="základní",J1186,0)</f>
        <v>0</v>
      </c>
      <c r="BF1186" s="239">
        <f>IF(N1186="snížená",J1186,0)</f>
        <v>0</v>
      </c>
      <c r="BG1186" s="239">
        <f>IF(N1186="zákl. přenesená",J1186,0)</f>
        <v>0</v>
      </c>
      <c r="BH1186" s="239">
        <f>IF(N1186="sníž. přenesená",J1186,0)</f>
        <v>0</v>
      </c>
      <c r="BI1186" s="239">
        <f>IF(N1186="nulová",J1186,0)</f>
        <v>0</v>
      </c>
      <c r="BJ1186" s="18" t="s">
        <v>83</v>
      </c>
      <c r="BK1186" s="239">
        <f>ROUND(I1186*H1186,2)</f>
        <v>0</v>
      </c>
      <c r="BL1186" s="18" t="s">
        <v>188</v>
      </c>
      <c r="BM1186" s="238" t="s">
        <v>2493</v>
      </c>
    </row>
    <row r="1187" s="2" customFormat="1">
      <c r="A1187" s="39"/>
      <c r="B1187" s="40"/>
      <c r="C1187" s="41"/>
      <c r="D1187" s="240" t="s">
        <v>190</v>
      </c>
      <c r="E1187" s="41"/>
      <c r="F1187" s="241" t="s">
        <v>2492</v>
      </c>
      <c r="G1187" s="41"/>
      <c r="H1187" s="41"/>
      <c r="I1187" s="242"/>
      <c r="J1187" s="41"/>
      <c r="K1187" s="41"/>
      <c r="L1187" s="45"/>
      <c r="M1187" s="243"/>
      <c r="N1187" s="244"/>
      <c r="O1187" s="92"/>
      <c r="P1187" s="92"/>
      <c r="Q1187" s="92"/>
      <c r="R1187" s="92"/>
      <c r="S1187" s="92"/>
      <c r="T1187" s="93"/>
      <c r="U1187" s="39"/>
      <c r="V1187" s="39"/>
      <c r="W1187" s="39"/>
      <c r="X1187" s="39"/>
      <c r="Y1187" s="39"/>
      <c r="Z1187" s="39"/>
      <c r="AA1187" s="39"/>
      <c r="AB1187" s="39"/>
      <c r="AC1187" s="39"/>
      <c r="AD1187" s="39"/>
      <c r="AE1187" s="39"/>
      <c r="AT1187" s="18" t="s">
        <v>190</v>
      </c>
      <c r="AU1187" s="18" t="s">
        <v>85</v>
      </c>
    </row>
    <row r="1188" s="13" customFormat="1">
      <c r="A1188" s="13"/>
      <c r="B1188" s="262"/>
      <c r="C1188" s="263"/>
      <c r="D1188" s="240" t="s">
        <v>1205</v>
      </c>
      <c r="E1188" s="264" t="s">
        <v>1</v>
      </c>
      <c r="F1188" s="265" t="s">
        <v>2494</v>
      </c>
      <c r="G1188" s="263"/>
      <c r="H1188" s="266">
        <v>0.90000000000000002</v>
      </c>
      <c r="I1188" s="267"/>
      <c r="J1188" s="263"/>
      <c r="K1188" s="263"/>
      <c r="L1188" s="268"/>
      <c r="M1188" s="269"/>
      <c r="N1188" s="270"/>
      <c r="O1188" s="270"/>
      <c r="P1188" s="270"/>
      <c r="Q1188" s="270"/>
      <c r="R1188" s="270"/>
      <c r="S1188" s="270"/>
      <c r="T1188" s="271"/>
      <c r="U1188" s="13"/>
      <c r="V1188" s="13"/>
      <c r="W1188" s="13"/>
      <c r="X1188" s="13"/>
      <c r="Y1188" s="13"/>
      <c r="Z1188" s="13"/>
      <c r="AA1188" s="13"/>
      <c r="AB1188" s="13"/>
      <c r="AC1188" s="13"/>
      <c r="AD1188" s="13"/>
      <c r="AE1188" s="13"/>
      <c r="AT1188" s="272" t="s">
        <v>1205</v>
      </c>
      <c r="AU1188" s="272" t="s">
        <v>85</v>
      </c>
      <c r="AV1188" s="13" t="s">
        <v>85</v>
      </c>
      <c r="AW1188" s="13" t="s">
        <v>33</v>
      </c>
      <c r="AX1188" s="13" t="s">
        <v>76</v>
      </c>
      <c r="AY1188" s="272" t="s">
        <v>181</v>
      </c>
    </row>
    <row r="1189" s="13" customFormat="1">
      <c r="A1189" s="13"/>
      <c r="B1189" s="262"/>
      <c r="C1189" s="263"/>
      <c r="D1189" s="240" t="s">
        <v>1205</v>
      </c>
      <c r="E1189" s="264" t="s">
        <v>1</v>
      </c>
      <c r="F1189" s="265" t="s">
        <v>2495</v>
      </c>
      <c r="G1189" s="263"/>
      <c r="H1189" s="266">
        <v>0.98999999999999999</v>
      </c>
      <c r="I1189" s="267"/>
      <c r="J1189" s="263"/>
      <c r="K1189" s="263"/>
      <c r="L1189" s="268"/>
      <c r="M1189" s="269"/>
      <c r="N1189" s="270"/>
      <c r="O1189" s="270"/>
      <c r="P1189" s="270"/>
      <c r="Q1189" s="270"/>
      <c r="R1189" s="270"/>
      <c r="S1189" s="270"/>
      <c r="T1189" s="271"/>
      <c r="U1189" s="13"/>
      <c r="V1189" s="13"/>
      <c r="W1189" s="13"/>
      <c r="X1189" s="13"/>
      <c r="Y1189" s="13"/>
      <c r="Z1189" s="13"/>
      <c r="AA1189" s="13"/>
      <c r="AB1189" s="13"/>
      <c r="AC1189" s="13"/>
      <c r="AD1189" s="13"/>
      <c r="AE1189" s="13"/>
      <c r="AT1189" s="272" t="s">
        <v>1205</v>
      </c>
      <c r="AU1189" s="272" t="s">
        <v>85</v>
      </c>
      <c r="AV1189" s="13" t="s">
        <v>85</v>
      </c>
      <c r="AW1189" s="13" t="s">
        <v>33</v>
      </c>
      <c r="AX1189" s="13" t="s">
        <v>83</v>
      </c>
      <c r="AY1189" s="272" t="s">
        <v>181</v>
      </c>
    </row>
    <row r="1190" s="2" customFormat="1" ht="21.75" customHeight="1">
      <c r="A1190" s="39"/>
      <c r="B1190" s="40"/>
      <c r="C1190" s="226" t="s">
        <v>2496</v>
      </c>
      <c r="D1190" s="226" t="s">
        <v>182</v>
      </c>
      <c r="E1190" s="227" t="s">
        <v>2497</v>
      </c>
      <c r="F1190" s="228" t="s">
        <v>2498</v>
      </c>
      <c r="G1190" s="229" t="s">
        <v>734</v>
      </c>
      <c r="H1190" s="230">
        <v>2.6259999999999999</v>
      </c>
      <c r="I1190" s="231"/>
      <c r="J1190" s="232">
        <f>ROUND(I1190*H1190,2)</f>
        <v>0</v>
      </c>
      <c r="K1190" s="228" t="s">
        <v>1</v>
      </c>
      <c r="L1190" s="233"/>
      <c r="M1190" s="234" t="s">
        <v>1</v>
      </c>
      <c r="N1190" s="235" t="s">
        <v>41</v>
      </c>
      <c r="O1190" s="92"/>
      <c r="P1190" s="236">
        <f>O1190*H1190</f>
        <v>0</v>
      </c>
      <c r="Q1190" s="236">
        <v>0.016</v>
      </c>
      <c r="R1190" s="236">
        <f>Q1190*H1190</f>
        <v>0.042015999999999998</v>
      </c>
      <c r="S1190" s="236">
        <v>0</v>
      </c>
      <c r="T1190" s="237">
        <f>S1190*H1190</f>
        <v>0</v>
      </c>
      <c r="U1190" s="39"/>
      <c r="V1190" s="39"/>
      <c r="W1190" s="39"/>
      <c r="X1190" s="39"/>
      <c r="Y1190" s="39"/>
      <c r="Z1190" s="39"/>
      <c r="AA1190" s="39"/>
      <c r="AB1190" s="39"/>
      <c r="AC1190" s="39"/>
      <c r="AD1190" s="39"/>
      <c r="AE1190" s="39"/>
      <c r="AR1190" s="238" t="s">
        <v>187</v>
      </c>
      <c r="AT1190" s="238" t="s">
        <v>182</v>
      </c>
      <c r="AU1190" s="238" t="s">
        <v>85</v>
      </c>
      <c r="AY1190" s="18" t="s">
        <v>181</v>
      </c>
      <c r="BE1190" s="239">
        <f>IF(N1190="základní",J1190,0)</f>
        <v>0</v>
      </c>
      <c r="BF1190" s="239">
        <f>IF(N1190="snížená",J1190,0)</f>
        <v>0</v>
      </c>
      <c r="BG1190" s="239">
        <f>IF(N1190="zákl. přenesená",J1190,0)</f>
        <v>0</v>
      </c>
      <c r="BH1190" s="239">
        <f>IF(N1190="sníž. přenesená",J1190,0)</f>
        <v>0</v>
      </c>
      <c r="BI1190" s="239">
        <f>IF(N1190="nulová",J1190,0)</f>
        <v>0</v>
      </c>
      <c r="BJ1190" s="18" t="s">
        <v>83</v>
      </c>
      <c r="BK1190" s="239">
        <f>ROUND(I1190*H1190,2)</f>
        <v>0</v>
      </c>
      <c r="BL1190" s="18" t="s">
        <v>188</v>
      </c>
      <c r="BM1190" s="238" t="s">
        <v>2499</v>
      </c>
    </row>
    <row r="1191" s="2" customFormat="1">
      <c r="A1191" s="39"/>
      <c r="B1191" s="40"/>
      <c r="C1191" s="41"/>
      <c r="D1191" s="240" t="s">
        <v>190</v>
      </c>
      <c r="E1191" s="41"/>
      <c r="F1191" s="241" t="s">
        <v>2498</v>
      </c>
      <c r="G1191" s="41"/>
      <c r="H1191" s="41"/>
      <c r="I1191" s="242"/>
      <c r="J1191" s="41"/>
      <c r="K1191" s="41"/>
      <c r="L1191" s="45"/>
      <c r="M1191" s="243"/>
      <c r="N1191" s="244"/>
      <c r="O1191" s="92"/>
      <c r="P1191" s="92"/>
      <c r="Q1191" s="92"/>
      <c r="R1191" s="92"/>
      <c r="S1191" s="92"/>
      <c r="T1191" s="93"/>
      <c r="U1191" s="39"/>
      <c r="V1191" s="39"/>
      <c r="W1191" s="39"/>
      <c r="X1191" s="39"/>
      <c r="Y1191" s="39"/>
      <c r="Z1191" s="39"/>
      <c r="AA1191" s="39"/>
      <c r="AB1191" s="39"/>
      <c r="AC1191" s="39"/>
      <c r="AD1191" s="39"/>
      <c r="AE1191" s="39"/>
      <c r="AT1191" s="18" t="s">
        <v>190</v>
      </c>
      <c r="AU1191" s="18" t="s">
        <v>85</v>
      </c>
    </row>
    <row r="1192" s="13" customFormat="1">
      <c r="A1192" s="13"/>
      <c r="B1192" s="262"/>
      <c r="C1192" s="263"/>
      <c r="D1192" s="240" t="s">
        <v>1205</v>
      </c>
      <c r="E1192" s="264" t="s">
        <v>1</v>
      </c>
      <c r="F1192" s="265" t="s">
        <v>2500</v>
      </c>
      <c r="G1192" s="263"/>
      <c r="H1192" s="266">
        <v>2.6259999999999999</v>
      </c>
      <c r="I1192" s="267"/>
      <c r="J1192" s="263"/>
      <c r="K1192" s="263"/>
      <c r="L1192" s="268"/>
      <c r="M1192" s="269"/>
      <c r="N1192" s="270"/>
      <c r="O1192" s="270"/>
      <c r="P1192" s="270"/>
      <c r="Q1192" s="270"/>
      <c r="R1192" s="270"/>
      <c r="S1192" s="270"/>
      <c r="T1192" s="271"/>
      <c r="U1192" s="13"/>
      <c r="V1192" s="13"/>
      <c r="W1192" s="13"/>
      <c r="X1192" s="13"/>
      <c r="Y1192" s="13"/>
      <c r="Z1192" s="13"/>
      <c r="AA1192" s="13"/>
      <c r="AB1192" s="13"/>
      <c r="AC1192" s="13"/>
      <c r="AD1192" s="13"/>
      <c r="AE1192" s="13"/>
      <c r="AT1192" s="272" t="s">
        <v>1205</v>
      </c>
      <c r="AU1192" s="272" t="s">
        <v>85</v>
      </c>
      <c r="AV1192" s="13" t="s">
        <v>85</v>
      </c>
      <c r="AW1192" s="13" t="s">
        <v>33</v>
      </c>
      <c r="AX1192" s="13" t="s">
        <v>83</v>
      </c>
      <c r="AY1192" s="272" t="s">
        <v>181</v>
      </c>
    </row>
    <row r="1193" s="2" customFormat="1" ht="24.15" customHeight="1">
      <c r="A1193" s="39"/>
      <c r="B1193" s="40"/>
      <c r="C1193" s="245" t="s">
        <v>2501</v>
      </c>
      <c r="D1193" s="245" t="s">
        <v>191</v>
      </c>
      <c r="E1193" s="246" t="s">
        <v>2502</v>
      </c>
      <c r="F1193" s="247" t="s">
        <v>2503</v>
      </c>
      <c r="G1193" s="248" t="s">
        <v>734</v>
      </c>
      <c r="H1193" s="249">
        <v>2.6259999999999999</v>
      </c>
      <c r="I1193" s="250"/>
      <c r="J1193" s="251">
        <f>ROUND(I1193*H1193,2)</f>
        <v>0</v>
      </c>
      <c r="K1193" s="247" t="s">
        <v>1</v>
      </c>
      <c r="L1193" s="45"/>
      <c r="M1193" s="252" t="s">
        <v>1</v>
      </c>
      <c r="N1193" s="253" t="s">
        <v>41</v>
      </c>
      <c r="O1193" s="92"/>
      <c r="P1193" s="236">
        <f>O1193*H1193</f>
        <v>0</v>
      </c>
      <c r="Q1193" s="236">
        <v>0</v>
      </c>
      <c r="R1193" s="236">
        <f>Q1193*H1193</f>
        <v>0</v>
      </c>
      <c r="S1193" s="236">
        <v>0</v>
      </c>
      <c r="T1193" s="237">
        <f>S1193*H1193</f>
        <v>0</v>
      </c>
      <c r="U1193" s="39"/>
      <c r="V1193" s="39"/>
      <c r="W1193" s="39"/>
      <c r="X1193" s="39"/>
      <c r="Y1193" s="39"/>
      <c r="Z1193" s="39"/>
      <c r="AA1193" s="39"/>
      <c r="AB1193" s="39"/>
      <c r="AC1193" s="39"/>
      <c r="AD1193" s="39"/>
      <c r="AE1193" s="39"/>
      <c r="AR1193" s="238" t="s">
        <v>188</v>
      </c>
      <c r="AT1193" s="238" t="s">
        <v>191</v>
      </c>
      <c r="AU1193" s="238" t="s">
        <v>85</v>
      </c>
      <c r="AY1193" s="18" t="s">
        <v>181</v>
      </c>
      <c r="BE1193" s="239">
        <f>IF(N1193="základní",J1193,0)</f>
        <v>0</v>
      </c>
      <c r="BF1193" s="239">
        <f>IF(N1193="snížená",J1193,0)</f>
        <v>0</v>
      </c>
      <c r="BG1193" s="239">
        <f>IF(N1193="zákl. přenesená",J1193,0)</f>
        <v>0</v>
      </c>
      <c r="BH1193" s="239">
        <f>IF(N1193="sníž. přenesená",J1193,0)</f>
        <v>0</v>
      </c>
      <c r="BI1193" s="239">
        <f>IF(N1193="nulová",J1193,0)</f>
        <v>0</v>
      </c>
      <c r="BJ1193" s="18" t="s">
        <v>83</v>
      </c>
      <c r="BK1193" s="239">
        <f>ROUND(I1193*H1193,2)</f>
        <v>0</v>
      </c>
      <c r="BL1193" s="18" t="s">
        <v>188</v>
      </c>
      <c r="BM1193" s="238" t="s">
        <v>2504</v>
      </c>
    </row>
    <row r="1194" s="2" customFormat="1">
      <c r="A1194" s="39"/>
      <c r="B1194" s="40"/>
      <c r="C1194" s="41"/>
      <c r="D1194" s="240" t="s">
        <v>190</v>
      </c>
      <c r="E1194" s="41"/>
      <c r="F1194" s="241" t="s">
        <v>2503</v>
      </c>
      <c r="G1194" s="41"/>
      <c r="H1194" s="41"/>
      <c r="I1194" s="242"/>
      <c r="J1194" s="41"/>
      <c r="K1194" s="41"/>
      <c r="L1194" s="45"/>
      <c r="M1194" s="243"/>
      <c r="N1194" s="244"/>
      <c r="O1194" s="92"/>
      <c r="P1194" s="92"/>
      <c r="Q1194" s="92"/>
      <c r="R1194" s="92"/>
      <c r="S1194" s="92"/>
      <c r="T1194" s="93"/>
      <c r="U1194" s="39"/>
      <c r="V1194" s="39"/>
      <c r="W1194" s="39"/>
      <c r="X1194" s="39"/>
      <c r="Y1194" s="39"/>
      <c r="Z1194" s="39"/>
      <c r="AA1194" s="39"/>
      <c r="AB1194" s="39"/>
      <c r="AC1194" s="39"/>
      <c r="AD1194" s="39"/>
      <c r="AE1194" s="39"/>
      <c r="AT1194" s="18" t="s">
        <v>190</v>
      </c>
      <c r="AU1194" s="18" t="s">
        <v>85</v>
      </c>
    </row>
    <row r="1195" s="13" customFormat="1">
      <c r="A1195" s="13"/>
      <c r="B1195" s="262"/>
      <c r="C1195" s="263"/>
      <c r="D1195" s="240" t="s">
        <v>1205</v>
      </c>
      <c r="E1195" s="264" t="s">
        <v>1</v>
      </c>
      <c r="F1195" s="265" t="s">
        <v>2505</v>
      </c>
      <c r="G1195" s="263"/>
      <c r="H1195" s="266">
        <v>2.6259999999999999</v>
      </c>
      <c r="I1195" s="267"/>
      <c r="J1195" s="263"/>
      <c r="K1195" s="263"/>
      <c r="L1195" s="268"/>
      <c r="M1195" s="269"/>
      <c r="N1195" s="270"/>
      <c r="O1195" s="270"/>
      <c r="P1195" s="270"/>
      <c r="Q1195" s="270"/>
      <c r="R1195" s="270"/>
      <c r="S1195" s="270"/>
      <c r="T1195" s="271"/>
      <c r="U1195" s="13"/>
      <c r="V1195" s="13"/>
      <c r="W1195" s="13"/>
      <c r="X1195" s="13"/>
      <c r="Y1195" s="13"/>
      <c r="Z1195" s="13"/>
      <c r="AA1195" s="13"/>
      <c r="AB1195" s="13"/>
      <c r="AC1195" s="13"/>
      <c r="AD1195" s="13"/>
      <c r="AE1195" s="13"/>
      <c r="AT1195" s="272" t="s">
        <v>1205</v>
      </c>
      <c r="AU1195" s="272" t="s">
        <v>85</v>
      </c>
      <c r="AV1195" s="13" t="s">
        <v>85</v>
      </c>
      <c r="AW1195" s="13" t="s">
        <v>33</v>
      </c>
      <c r="AX1195" s="13" t="s">
        <v>83</v>
      </c>
      <c r="AY1195" s="272" t="s">
        <v>181</v>
      </c>
    </row>
    <row r="1196" s="2" customFormat="1" ht="16.5" customHeight="1">
      <c r="A1196" s="39"/>
      <c r="B1196" s="40"/>
      <c r="C1196" s="245" t="s">
        <v>2506</v>
      </c>
      <c r="D1196" s="245" t="s">
        <v>191</v>
      </c>
      <c r="E1196" s="246" t="s">
        <v>2507</v>
      </c>
      <c r="F1196" s="247" t="s">
        <v>2508</v>
      </c>
      <c r="G1196" s="248" t="s">
        <v>734</v>
      </c>
      <c r="H1196" s="249">
        <v>15.34</v>
      </c>
      <c r="I1196" s="250"/>
      <c r="J1196" s="251">
        <f>ROUND(I1196*H1196,2)</f>
        <v>0</v>
      </c>
      <c r="K1196" s="247" t="s">
        <v>1</v>
      </c>
      <c r="L1196" s="45"/>
      <c r="M1196" s="252" t="s">
        <v>1</v>
      </c>
      <c r="N1196" s="253" t="s">
        <v>41</v>
      </c>
      <c r="O1196" s="92"/>
      <c r="P1196" s="236">
        <f>O1196*H1196</f>
        <v>0</v>
      </c>
      <c r="Q1196" s="236">
        <v>0</v>
      </c>
      <c r="R1196" s="236">
        <f>Q1196*H1196</f>
        <v>0</v>
      </c>
      <c r="S1196" s="236">
        <v>0.0040000000000000001</v>
      </c>
      <c r="T1196" s="237">
        <f>S1196*H1196</f>
        <v>0.061359999999999998</v>
      </c>
      <c r="U1196" s="39"/>
      <c r="V1196" s="39"/>
      <c r="W1196" s="39"/>
      <c r="X1196" s="39"/>
      <c r="Y1196" s="39"/>
      <c r="Z1196" s="39"/>
      <c r="AA1196" s="39"/>
      <c r="AB1196" s="39"/>
      <c r="AC1196" s="39"/>
      <c r="AD1196" s="39"/>
      <c r="AE1196" s="39"/>
      <c r="AR1196" s="238" t="s">
        <v>188</v>
      </c>
      <c r="AT1196" s="238" t="s">
        <v>191</v>
      </c>
      <c r="AU1196" s="238" t="s">
        <v>85</v>
      </c>
      <c r="AY1196" s="18" t="s">
        <v>181</v>
      </c>
      <c r="BE1196" s="239">
        <f>IF(N1196="základní",J1196,0)</f>
        <v>0</v>
      </c>
      <c r="BF1196" s="239">
        <f>IF(N1196="snížená",J1196,0)</f>
        <v>0</v>
      </c>
      <c r="BG1196" s="239">
        <f>IF(N1196="zákl. přenesená",J1196,0)</f>
        <v>0</v>
      </c>
      <c r="BH1196" s="239">
        <f>IF(N1196="sníž. přenesená",J1196,0)</f>
        <v>0</v>
      </c>
      <c r="BI1196" s="239">
        <f>IF(N1196="nulová",J1196,0)</f>
        <v>0</v>
      </c>
      <c r="BJ1196" s="18" t="s">
        <v>83</v>
      </c>
      <c r="BK1196" s="239">
        <f>ROUND(I1196*H1196,2)</f>
        <v>0</v>
      </c>
      <c r="BL1196" s="18" t="s">
        <v>188</v>
      </c>
      <c r="BM1196" s="238" t="s">
        <v>2509</v>
      </c>
    </row>
    <row r="1197" s="2" customFormat="1">
      <c r="A1197" s="39"/>
      <c r="B1197" s="40"/>
      <c r="C1197" s="41"/>
      <c r="D1197" s="240" t="s">
        <v>190</v>
      </c>
      <c r="E1197" s="41"/>
      <c r="F1197" s="241" t="s">
        <v>2508</v>
      </c>
      <c r="G1197" s="41"/>
      <c r="H1197" s="41"/>
      <c r="I1197" s="242"/>
      <c r="J1197" s="41"/>
      <c r="K1197" s="41"/>
      <c r="L1197" s="45"/>
      <c r="M1197" s="243"/>
      <c r="N1197" s="244"/>
      <c r="O1197" s="92"/>
      <c r="P1197" s="92"/>
      <c r="Q1197" s="92"/>
      <c r="R1197" s="92"/>
      <c r="S1197" s="92"/>
      <c r="T1197" s="93"/>
      <c r="U1197" s="39"/>
      <c r="V1197" s="39"/>
      <c r="W1197" s="39"/>
      <c r="X1197" s="39"/>
      <c r="Y1197" s="39"/>
      <c r="Z1197" s="39"/>
      <c r="AA1197" s="39"/>
      <c r="AB1197" s="39"/>
      <c r="AC1197" s="39"/>
      <c r="AD1197" s="39"/>
      <c r="AE1197" s="39"/>
      <c r="AT1197" s="18" t="s">
        <v>190</v>
      </c>
      <c r="AU1197" s="18" t="s">
        <v>85</v>
      </c>
    </row>
    <row r="1198" s="2" customFormat="1" ht="21.75" customHeight="1">
      <c r="A1198" s="39"/>
      <c r="B1198" s="40"/>
      <c r="C1198" s="245" t="s">
        <v>2510</v>
      </c>
      <c r="D1198" s="245" t="s">
        <v>191</v>
      </c>
      <c r="E1198" s="246" t="s">
        <v>2511</v>
      </c>
      <c r="F1198" s="247" t="s">
        <v>2512</v>
      </c>
      <c r="G1198" s="248" t="s">
        <v>185</v>
      </c>
      <c r="H1198" s="249">
        <v>21</v>
      </c>
      <c r="I1198" s="250"/>
      <c r="J1198" s="251">
        <f>ROUND(I1198*H1198,2)</f>
        <v>0</v>
      </c>
      <c r="K1198" s="247" t="s">
        <v>1</v>
      </c>
      <c r="L1198" s="45"/>
      <c r="M1198" s="252" t="s">
        <v>1</v>
      </c>
      <c r="N1198" s="253" t="s">
        <v>41</v>
      </c>
      <c r="O1198" s="92"/>
      <c r="P1198" s="236">
        <f>O1198*H1198</f>
        <v>0</v>
      </c>
      <c r="Q1198" s="236">
        <v>0</v>
      </c>
      <c r="R1198" s="236">
        <f>Q1198*H1198</f>
        <v>0</v>
      </c>
      <c r="S1198" s="236">
        <v>0.012999999999999999</v>
      </c>
      <c r="T1198" s="237">
        <f>S1198*H1198</f>
        <v>0.27299999999999996</v>
      </c>
      <c r="U1198" s="39"/>
      <c r="V1198" s="39"/>
      <c r="W1198" s="39"/>
      <c r="X1198" s="39"/>
      <c r="Y1198" s="39"/>
      <c r="Z1198" s="39"/>
      <c r="AA1198" s="39"/>
      <c r="AB1198" s="39"/>
      <c r="AC1198" s="39"/>
      <c r="AD1198" s="39"/>
      <c r="AE1198" s="39"/>
      <c r="AR1198" s="238" t="s">
        <v>188</v>
      </c>
      <c r="AT1198" s="238" t="s">
        <v>191</v>
      </c>
      <c r="AU1198" s="238" t="s">
        <v>85</v>
      </c>
      <c r="AY1198" s="18" t="s">
        <v>181</v>
      </c>
      <c r="BE1198" s="239">
        <f>IF(N1198="základní",J1198,0)</f>
        <v>0</v>
      </c>
      <c r="BF1198" s="239">
        <f>IF(N1198="snížená",J1198,0)</f>
        <v>0</v>
      </c>
      <c r="BG1198" s="239">
        <f>IF(N1198="zákl. přenesená",J1198,0)</f>
        <v>0</v>
      </c>
      <c r="BH1198" s="239">
        <f>IF(N1198="sníž. přenesená",J1198,0)</f>
        <v>0</v>
      </c>
      <c r="BI1198" s="239">
        <f>IF(N1198="nulová",J1198,0)</f>
        <v>0</v>
      </c>
      <c r="BJ1198" s="18" t="s">
        <v>83</v>
      </c>
      <c r="BK1198" s="239">
        <f>ROUND(I1198*H1198,2)</f>
        <v>0</v>
      </c>
      <c r="BL1198" s="18" t="s">
        <v>188</v>
      </c>
      <c r="BM1198" s="238" t="s">
        <v>2513</v>
      </c>
    </row>
    <row r="1199" s="2" customFormat="1">
      <c r="A1199" s="39"/>
      <c r="B1199" s="40"/>
      <c r="C1199" s="41"/>
      <c r="D1199" s="240" t="s">
        <v>190</v>
      </c>
      <c r="E1199" s="41"/>
      <c r="F1199" s="241" t="s">
        <v>2512</v>
      </c>
      <c r="G1199" s="41"/>
      <c r="H1199" s="41"/>
      <c r="I1199" s="242"/>
      <c r="J1199" s="41"/>
      <c r="K1199" s="41"/>
      <c r="L1199" s="45"/>
      <c r="M1199" s="243"/>
      <c r="N1199" s="244"/>
      <c r="O1199" s="92"/>
      <c r="P1199" s="92"/>
      <c r="Q1199" s="92"/>
      <c r="R1199" s="92"/>
      <c r="S1199" s="92"/>
      <c r="T1199" s="93"/>
      <c r="U1199" s="39"/>
      <c r="V1199" s="39"/>
      <c r="W1199" s="39"/>
      <c r="X1199" s="39"/>
      <c r="Y1199" s="39"/>
      <c r="Z1199" s="39"/>
      <c r="AA1199" s="39"/>
      <c r="AB1199" s="39"/>
      <c r="AC1199" s="39"/>
      <c r="AD1199" s="39"/>
      <c r="AE1199" s="39"/>
      <c r="AT1199" s="18" t="s">
        <v>190</v>
      </c>
      <c r="AU1199" s="18" t="s">
        <v>85</v>
      </c>
    </row>
    <row r="1200" s="2" customFormat="1" ht="24.15" customHeight="1">
      <c r="A1200" s="39"/>
      <c r="B1200" s="40"/>
      <c r="C1200" s="245" t="s">
        <v>2514</v>
      </c>
      <c r="D1200" s="245" t="s">
        <v>191</v>
      </c>
      <c r="E1200" s="246" t="s">
        <v>2515</v>
      </c>
      <c r="F1200" s="247" t="s">
        <v>2516</v>
      </c>
      <c r="G1200" s="248" t="s">
        <v>734</v>
      </c>
      <c r="H1200" s="249">
        <v>1.02</v>
      </c>
      <c r="I1200" s="250"/>
      <c r="J1200" s="251">
        <f>ROUND(I1200*H1200,2)</f>
        <v>0</v>
      </c>
      <c r="K1200" s="247" t="s">
        <v>1</v>
      </c>
      <c r="L1200" s="45"/>
      <c r="M1200" s="252" t="s">
        <v>1</v>
      </c>
      <c r="N1200" s="253" t="s">
        <v>41</v>
      </c>
      <c r="O1200" s="92"/>
      <c r="P1200" s="236">
        <f>O1200*H1200</f>
        <v>0</v>
      </c>
      <c r="Q1200" s="236">
        <v>0.00012999999999999999</v>
      </c>
      <c r="R1200" s="236">
        <f>Q1200*H1200</f>
        <v>0.0001326</v>
      </c>
      <c r="S1200" s="236">
        <v>0</v>
      </c>
      <c r="T1200" s="237">
        <f>S1200*H1200</f>
        <v>0</v>
      </c>
      <c r="U1200" s="39"/>
      <c r="V1200" s="39"/>
      <c r="W1200" s="39"/>
      <c r="X1200" s="39"/>
      <c r="Y1200" s="39"/>
      <c r="Z1200" s="39"/>
      <c r="AA1200" s="39"/>
      <c r="AB1200" s="39"/>
      <c r="AC1200" s="39"/>
      <c r="AD1200" s="39"/>
      <c r="AE1200" s="39"/>
      <c r="AR1200" s="238" t="s">
        <v>188</v>
      </c>
      <c r="AT1200" s="238" t="s">
        <v>191</v>
      </c>
      <c r="AU1200" s="238" t="s">
        <v>85</v>
      </c>
      <c r="AY1200" s="18" t="s">
        <v>181</v>
      </c>
      <c r="BE1200" s="239">
        <f>IF(N1200="základní",J1200,0)</f>
        <v>0</v>
      </c>
      <c r="BF1200" s="239">
        <f>IF(N1200="snížená",J1200,0)</f>
        <v>0</v>
      </c>
      <c r="BG1200" s="239">
        <f>IF(N1200="zákl. přenesená",J1200,0)</f>
        <v>0</v>
      </c>
      <c r="BH1200" s="239">
        <f>IF(N1200="sníž. přenesená",J1200,0)</f>
        <v>0</v>
      </c>
      <c r="BI1200" s="239">
        <f>IF(N1200="nulová",J1200,0)</f>
        <v>0</v>
      </c>
      <c r="BJ1200" s="18" t="s">
        <v>83</v>
      </c>
      <c r="BK1200" s="239">
        <f>ROUND(I1200*H1200,2)</f>
        <v>0</v>
      </c>
      <c r="BL1200" s="18" t="s">
        <v>188</v>
      </c>
      <c r="BM1200" s="238" t="s">
        <v>2517</v>
      </c>
    </row>
    <row r="1201" s="2" customFormat="1">
      <c r="A1201" s="39"/>
      <c r="B1201" s="40"/>
      <c r="C1201" s="41"/>
      <c r="D1201" s="240" t="s">
        <v>190</v>
      </c>
      <c r="E1201" s="41"/>
      <c r="F1201" s="241" t="s">
        <v>2516</v>
      </c>
      <c r="G1201" s="41"/>
      <c r="H1201" s="41"/>
      <c r="I1201" s="242"/>
      <c r="J1201" s="41"/>
      <c r="K1201" s="41"/>
      <c r="L1201" s="45"/>
      <c r="M1201" s="243"/>
      <c r="N1201" s="244"/>
      <c r="O1201" s="92"/>
      <c r="P1201" s="92"/>
      <c r="Q1201" s="92"/>
      <c r="R1201" s="92"/>
      <c r="S1201" s="92"/>
      <c r="T1201" s="93"/>
      <c r="U1201" s="39"/>
      <c r="V1201" s="39"/>
      <c r="W1201" s="39"/>
      <c r="X1201" s="39"/>
      <c r="Y1201" s="39"/>
      <c r="Z1201" s="39"/>
      <c r="AA1201" s="39"/>
      <c r="AB1201" s="39"/>
      <c r="AC1201" s="39"/>
      <c r="AD1201" s="39"/>
      <c r="AE1201" s="39"/>
      <c r="AT1201" s="18" t="s">
        <v>190</v>
      </c>
      <c r="AU1201" s="18" t="s">
        <v>85</v>
      </c>
    </row>
    <row r="1202" s="14" customFormat="1">
      <c r="A1202" s="14"/>
      <c r="B1202" s="273"/>
      <c r="C1202" s="274"/>
      <c r="D1202" s="240" t="s">
        <v>1205</v>
      </c>
      <c r="E1202" s="275" t="s">
        <v>1</v>
      </c>
      <c r="F1202" s="276" t="s">
        <v>2518</v>
      </c>
      <c r="G1202" s="274"/>
      <c r="H1202" s="275" t="s">
        <v>1</v>
      </c>
      <c r="I1202" s="277"/>
      <c r="J1202" s="274"/>
      <c r="K1202" s="274"/>
      <c r="L1202" s="278"/>
      <c r="M1202" s="279"/>
      <c r="N1202" s="280"/>
      <c r="O1202" s="280"/>
      <c r="P1202" s="280"/>
      <c r="Q1202" s="280"/>
      <c r="R1202" s="280"/>
      <c r="S1202" s="280"/>
      <c r="T1202" s="281"/>
      <c r="U1202" s="14"/>
      <c r="V1202" s="14"/>
      <c r="W1202" s="14"/>
      <c r="X1202" s="14"/>
      <c r="Y1202" s="14"/>
      <c r="Z1202" s="14"/>
      <c r="AA1202" s="14"/>
      <c r="AB1202" s="14"/>
      <c r="AC1202" s="14"/>
      <c r="AD1202" s="14"/>
      <c r="AE1202" s="14"/>
      <c r="AT1202" s="282" t="s">
        <v>1205</v>
      </c>
      <c r="AU1202" s="282" t="s">
        <v>85</v>
      </c>
      <c r="AV1202" s="14" t="s">
        <v>83</v>
      </c>
      <c r="AW1202" s="14" t="s">
        <v>33</v>
      </c>
      <c r="AX1202" s="14" t="s">
        <v>76</v>
      </c>
      <c r="AY1202" s="282" t="s">
        <v>181</v>
      </c>
    </row>
    <row r="1203" s="13" customFormat="1">
      <c r="A1203" s="13"/>
      <c r="B1203" s="262"/>
      <c r="C1203" s="263"/>
      <c r="D1203" s="240" t="s">
        <v>1205</v>
      </c>
      <c r="E1203" s="264" t="s">
        <v>1</v>
      </c>
      <c r="F1203" s="265" t="s">
        <v>2519</v>
      </c>
      <c r="G1203" s="263"/>
      <c r="H1203" s="266">
        <v>0.54000000000000004</v>
      </c>
      <c r="I1203" s="267"/>
      <c r="J1203" s="263"/>
      <c r="K1203" s="263"/>
      <c r="L1203" s="268"/>
      <c r="M1203" s="269"/>
      <c r="N1203" s="270"/>
      <c r="O1203" s="270"/>
      <c r="P1203" s="270"/>
      <c r="Q1203" s="270"/>
      <c r="R1203" s="270"/>
      <c r="S1203" s="270"/>
      <c r="T1203" s="271"/>
      <c r="U1203" s="13"/>
      <c r="V1203" s="13"/>
      <c r="W1203" s="13"/>
      <c r="X1203" s="13"/>
      <c r="Y1203" s="13"/>
      <c r="Z1203" s="13"/>
      <c r="AA1203" s="13"/>
      <c r="AB1203" s="13"/>
      <c r="AC1203" s="13"/>
      <c r="AD1203" s="13"/>
      <c r="AE1203" s="13"/>
      <c r="AT1203" s="272" t="s">
        <v>1205</v>
      </c>
      <c r="AU1203" s="272" t="s">
        <v>85</v>
      </c>
      <c r="AV1203" s="13" t="s">
        <v>85</v>
      </c>
      <c r="AW1203" s="13" t="s">
        <v>33</v>
      </c>
      <c r="AX1203" s="13" t="s">
        <v>76</v>
      </c>
      <c r="AY1203" s="272" t="s">
        <v>181</v>
      </c>
    </row>
    <row r="1204" s="13" customFormat="1">
      <c r="A1204" s="13"/>
      <c r="B1204" s="262"/>
      <c r="C1204" s="263"/>
      <c r="D1204" s="240" t="s">
        <v>1205</v>
      </c>
      <c r="E1204" s="264" t="s">
        <v>1</v>
      </c>
      <c r="F1204" s="265" t="s">
        <v>2520</v>
      </c>
      <c r="G1204" s="263"/>
      <c r="H1204" s="266">
        <v>0.12</v>
      </c>
      <c r="I1204" s="267"/>
      <c r="J1204" s="263"/>
      <c r="K1204" s="263"/>
      <c r="L1204" s="268"/>
      <c r="M1204" s="269"/>
      <c r="N1204" s="270"/>
      <c r="O1204" s="270"/>
      <c r="P1204" s="270"/>
      <c r="Q1204" s="270"/>
      <c r="R1204" s="270"/>
      <c r="S1204" s="270"/>
      <c r="T1204" s="271"/>
      <c r="U1204" s="13"/>
      <c r="V1204" s="13"/>
      <c r="W1204" s="13"/>
      <c r="X1204" s="13"/>
      <c r="Y1204" s="13"/>
      <c r="Z1204" s="13"/>
      <c r="AA1204" s="13"/>
      <c r="AB1204" s="13"/>
      <c r="AC1204" s="13"/>
      <c r="AD1204" s="13"/>
      <c r="AE1204" s="13"/>
      <c r="AT1204" s="272" t="s">
        <v>1205</v>
      </c>
      <c r="AU1204" s="272" t="s">
        <v>85</v>
      </c>
      <c r="AV1204" s="13" t="s">
        <v>85</v>
      </c>
      <c r="AW1204" s="13" t="s">
        <v>33</v>
      </c>
      <c r="AX1204" s="13" t="s">
        <v>76</v>
      </c>
      <c r="AY1204" s="272" t="s">
        <v>181</v>
      </c>
    </row>
    <row r="1205" s="13" customFormat="1">
      <c r="A1205" s="13"/>
      <c r="B1205" s="262"/>
      <c r="C1205" s="263"/>
      <c r="D1205" s="240" t="s">
        <v>1205</v>
      </c>
      <c r="E1205" s="264" t="s">
        <v>1</v>
      </c>
      <c r="F1205" s="265" t="s">
        <v>2521</v>
      </c>
      <c r="G1205" s="263"/>
      <c r="H1205" s="266">
        <v>0.35999999999999999</v>
      </c>
      <c r="I1205" s="267"/>
      <c r="J1205" s="263"/>
      <c r="K1205" s="263"/>
      <c r="L1205" s="268"/>
      <c r="M1205" s="269"/>
      <c r="N1205" s="270"/>
      <c r="O1205" s="270"/>
      <c r="P1205" s="270"/>
      <c r="Q1205" s="270"/>
      <c r="R1205" s="270"/>
      <c r="S1205" s="270"/>
      <c r="T1205" s="271"/>
      <c r="U1205" s="13"/>
      <c r="V1205" s="13"/>
      <c r="W1205" s="13"/>
      <c r="X1205" s="13"/>
      <c r="Y1205" s="13"/>
      <c r="Z1205" s="13"/>
      <c r="AA1205" s="13"/>
      <c r="AB1205" s="13"/>
      <c r="AC1205" s="13"/>
      <c r="AD1205" s="13"/>
      <c r="AE1205" s="13"/>
      <c r="AT1205" s="272" t="s">
        <v>1205</v>
      </c>
      <c r="AU1205" s="272" t="s">
        <v>85</v>
      </c>
      <c r="AV1205" s="13" t="s">
        <v>85</v>
      </c>
      <c r="AW1205" s="13" t="s">
        <v>33</v>
      </c>
      <c r="AX1205" s="13" t="s">
        <v>76</v>
      </c>
      <c r="AY1205" s="272" t="s">
        <v>181</v>
      </c>
    </row>
    <row r="1206" s="15" customFormat="1">
      <c r="A1206" s="15"/>
      <c r="B1206" s="283"/>
      <c r="C1206" s="284"/>
      <c r="D1206" s="240" t="s">
        <v>1205</v>
      </c>
      <c r="E1206" s="285" t="s">
        <v>1</v>
      </c>
      <c r="F1206" s="286" t="s">
        <v>1219</v>
      </c>
      <c r="G1206" s="284"/>
      <c r="H1206" s="287">
        <v>1.02</v>
      </c>
      <c r="I1206" s="288"/>
      <c r="J1206" s="284"/>
      <c r="K1206" s="284"/>
      <c r="L1206" s="289"/>
      <c r="M1206" s="290"/>
      <c r="N1206" s="291"/>
      <c r="O1206" s="291"/>
      <c r="P1206" s="291"/>
      <c r="Q1206" s="291"/>
      <c r="R1206" s="291"/>
      <c r="S1206" s="291"/>
      <c r="T1206" s="292"/>
      <c r="U1206" s="15"/>
      <c r="V1206" s="15"/>
      <c r="W1206" s="15"/>
      <c r="X1206" s="15"/>
      <c r="Y1206" s="15"/>
      <c r="Z1206" s="15"/>
      <c r="AA1206" s="15"/>
      <c r="AB1206" s="15"/>
      <c r="AC1206" s="15"/>
      <c r="AD1206" s="15"/>
      <c r="AE1206" s="15"/>
      <c r="AT1206" s="293" t="s">
        <v>1205</v>
      </c>
      <c r="AU1206" s="293" t="s">
        <v>85</v>
      </c>
      <c r="AV1206" s="15" t="s">
        <v>200</v>
      </c>
      <c r="AW1206" s="15" t="s">
        <v>33</v>
      </c>
      <c r="AX1206" s="15" t="s">
        <v>83</v>
      </c>
      <c r="AY1206" s="293" t="s">
        <v>181</v>
      </c>
    </row>
    <row r="1207" s="2" customFormat="1" ht="24.15" customHeight="1">
      <c r="A1207" s="39"/>
      <c r="B1207" s="40"/>
      <c r="C1207" s="226" t="s">
        <v>2522</v>
      </c>
      <c r="D1207" s="226" t="s">
        <v>182</v>
      </c>
      <c r="E1207" s="227" t="s">
        <v>2523</v>
      </c>
      <c r="F1207" s="228" t="s">
        <v>2524</v>
      </c>
      <c r="G1207" s="229" t="s">
        <v>185</v>
      </c>
      <c r="H1207" s="230">
        <v>1</v>
      </c>
      <c r="I1207" s="231"/>
      <c r="J1207" s="232">
        <f>ROUND(I1207*H1207,2)</f>
        <v>0</v>
      </c>
      <c r="K1207" s="228" t="s">
        <v>1</v>
      </c>
      <c r="L1207" s="233"/>
      <c r="M1207" s="234" t="s">
        <v>1</v>
      </c>
      <c r="N1207" s="235" t="s">
        <v>41</v>
      </c>
      <c r="O1207" s="92"/>
      <c r="P1207" s="236">
        <f>O1207*H1207</f>
        <v>0</v>
      </c>
      <c r="Q1207" s="236">
        <v>0.0032000000000000002</v>
      </c>
      <c r="R1207" s="236">
        <f>Q1207*H1207</f>
        <v>0.0032000000000000002</v>
      </c>
      <c r="S1207" s="236">
        <v>0</v>
      </c>
      <c r="T1207" s="237">
        <f>S1207*H1207</f>
        <v>0</v>
      </c>
      <c r="U1207" s="39"/>
      <c r="V1207" s="39"/>
      <c r="W1207" s="39"/>
      <c r="X1207" s="39"/>
      <c r="Y1207" s="39"/>
      <c r="Z1207" s="39"/>
      <c r="AA1207" s="39"/>
      <c r="AB1207" s="39"/>
      <c r="AC1207" s="39"/>
      <c r="AD1207" s="39"/>
      <c r="AE1207" s="39"/>
      <c r="AR1207" s="238" t="s">
        <v>187</v>
      </c>
      <c r="AT1207" s="238" t="s">
        <v>182</v>
      </c>
      <c r="AU1207" s="238" t="s">
        <v>85</v>
      </c>
      <c r="AY1207" s="18" t="s">
        <v>181</v>
      </c>
      <c r="BE1207" s="239">
        <f>IF(N1207="základní",J1207,0)</f>
        <v>0</v>
      </c>
      <c r="BF1207" s="239">
        <f>IF(N1207="snížená",J1207,0)</f>
        <v>0</v>
      </c>
      <c r="BG1207" s="239">
        <f>IF(N1207="zákl. přenesená",J1207,0)</f>
        <v>0</v>
      </c>
      <c r="BH1207" s="239">
        <f>IF(N1207="sníž. přenesená",J1207,0)</f>
        <v>0</v>
      </c>
      <c r="BI1207" s="239">
        <f>IF(N1207="nulová",J1207,0)</f>
        <v>0</v>
      </c>
      <c r="BJ1207" s="18" t="s">
        <v>83</v>
      </c>
      <c r="BK1207" s="239">
        <f>ROUND(I1207*H1207,2)</f>
        <v>0</v>
      </c>
      <c r="BL1207" s="18" t="s">
        <v>188</v>
      </c>
      <c r="BM1207" s="238" t="s">
        <v>2525</v>
      </c>
    </row>
    <row r="1208" s="2" customFormat="1">
      <c r="A1208" s="39"/>
      <c r="B1208" s="40"/>
      <c r="C1208" s="41"/>
      <c r="D1208" s="240" t="s">
        <v>190</v>
      </c>
      <c r="E1208" s="41"/>
      <c r="F1208" s="241" t="s">
        <v>2524</v>
      </c>
      <c r="G1208" s="41"/>
      <c r="H1208" s="41"/>
      <c r="I1208" s="242"/>
      <c r="J1208" s="41"/>
      <c r="K1208" s="41"/>
      <c r="L1208" s="45"/>
      <c r="M1208" s="243"/>
      <c r="N1208" s="244"/>
      <c r="O1208" s="92"/>
      <c r="P1208" s="92"/>
      <c r="Q1208" s="92"/>
      <c r="R1208" s="92"/>
      <c r="S1208" s="92"/>
      <c r="T1208" s="93"/>
      <c r="U1208" s="39"/>
      <c r="V1208" s="39"/>
      <c r="W1208" s="39"/>
      <c r="X1208" s="39"/>
      <c r="Y1208" s="39"/>
      <c r="Z1208" s="39"/>
      <c r="AA1208" s="39"/>
      <c r="AB1208" s="39"/>
      <c r="AC1208" s="39"/>
      <c r="AD1208" s="39"/>
      <c r="AE1208" s="39"/>
      <c r="AT1208" s="18" t="s">
        <v>190</v>
      </c>
      <c r="AU1208" s="18" t="s">
        <v>85</v>
      </c>
    </row>
    <row r="1209" s="2" customFormat="1" ht="16.5" customHeight="1">
      <c r="A1209" s="39"/>
      <c r="B1209" s="40"/>
      <c r="C1209" s="226" t="s">
        <v>2526</v>
      </c>
      <c r="D1209" s="226" t="s">
        <v>182</v>
      </c>
      <c r="E1209" s="227" t="s">
        <v>2527</v>
      </c>
      <c r="F1209" s="228" t="s">
        <v>2528</v>
      </c>
      <c r="G1209" s="229" t="s">
        <v>185</v>
      </c>
      <c r="H1209" s="230">
        <v>4</v>
      </c>
      <c r="I1209" s="231"/>
      <c r="J1209" s="232">
        <f>ROUND(I1209*H1209,2)</f>
        <v>0</v>
      </c>
      <c r="K1209" s="228" t="s">
        <v>1</v>
      </c>
      <c r="L1209" s="233"/>
      <c r="M1209" s="234" t="s">
        <v>1</v>
      </c>
      <c r="N1209" s="235" t="s">
        <v>41</v>
      </c>
      <c r="O1209" s="92"/>
      <c r="P1209" s="236">
        <f>O1209*H1209</f>
        <v>0</v>
      </c>
      <c r="Q1209" s="236">
        <v>0</v>
      </c>
      <c r="R1209" s="236">
        <f>Q1209*H1209</f>
        <v>0</v>
      </c>
      <c r="S1209" s="236">
        <v>0</v>
      </c>
      <c r="T1209" s="237">
        <f>S1209*H1209</f>
        <v>0</v>
      </c>
      <c r="U1209" s="39"/>
      <c r="V1209" s="39"/>
      <c r="W1209" s="39"/>
      <c r="X1209" s="39"/>
      <c r="Y1209" s="39"/>
      <c r="Z1209" s="39"/>
      <c r="AA1209" s="39"/>
      <c r="AB1209" s="39"/>
      <c r="AC1209" s="39"/>
      <c r="AD1209" s="39"/>
      <c r="AE1209" s="39"/>
      <c r="AR1209" s="238" t="s">
        <v>187</v>
      </c>
      <c r="AT1209" s="238" t="s">
        <v>182</v>
      </c>
      <c r="AU1209" s="238" t="s">
        <v>85</v>
      </c>
      <c r="AY1209" s="18" t="s">
        <v>181</v>
      </c>
      <c r="BE1209" s="239">
        <f>IF(N1209="základní",J1209,0)</f>
        <v>0</v>
      </c>
      <c r="BF1209" s="239">
        <f>IF(N1209="snížená",J1209,0)</f>
        <v>0</v>
      </c>
      <c r="BG1209" s="239">
        <f>IF(N1209="zákl. přenesená",J1209,0)</f>
        <v>0</v>
      </c>
      <c r="BH1209" s="239">
        <f>IF(N1209="sníž. přenesená",J1209,0)</f>
        <v>0</v>
      </c>
      <c r="BI1209" s="239">
        <f>IF(N1209="nulová",J1209,0)</f>
        <v>0</v>
      </c>
      <c r="BJ1209" s="18" t="s">
        <v>83</v>
      </c>
      <c r="BK1209" s="239">
        <f>ROUND(I1209*H1209,2)</f>
        <v>0</v>
      </c>
      <c r="BL1209" s="18" t="s">
        <v>188</v>
      </c>
      <c r="BM1209" s="238" t="s">
        <v>2529</v>
      </c>
    </row>
    <row r="1210" s="2" customFormat="1">
      <c r="A1210" s="39"/>
      <c r="B1210" s="40"/>
      <c r="C1210" s="41"/>
      <c r="D1210" s="240" t="s">
        <v>190</v>
      </c>
      <c r="E1210" s="41"/>
      <c r="F1210" s="241" t="s">
        <v>2528</v>
      </c>
      <c r="G1210" s="41"/>
      <c r="H1210" s="41"/>
      <c r="I1210" s="242"/>
      <c r="J1210" s="41"/>
      <c r="K1210" s="41"/>
      <c r="L1210" s="45"/>
      <c r="M1210" s="243"/>
      <c r="N1210" s="244"/>
      <c r="O1210" s="92"/>
      <c r="P1210" s="92"/>
      <c r="Q1210" s="92"/>
      <c r="R1210" s="92"/>
      <c r="S1210" s="92"/>
      <c r="T1210" s="93"/>
      <c r="U1210" s="39"/>
      <c r="V1210" s="39"/>
      <c r="W1210" s="39"/>
      <c r="X1210" s="39"/>
      <c r="Y1210" s="39"/>
      <c r="Z1210" s="39"/>
      <c r="AA1210" s="39"/>
      <c r="AB1210" s="39"/>
      <c r="AC1210" s="39"/>
      <c r="AD1210" s="39"/>
      <c r="AE1210" s="39"/>
      <c r="AT1210" s="18" t="s">
        <v>190</v>
      </c>
      <c r="AU1210" s="18" t="s">
        <v>85</v>
      </c>
    </row>
    <row r="1211" s="2" customFormat="1" ht="24.15" customHeight="1">
      <c r="A1211" s="39"/>
      <c r="B1211" s="40"/>
      <c r="C1211" s="245" t="s">
        <v>2530</v>
      </c>
      <c r="D1211" s="245" t="s">
        <v>191</v>
      </c>
      <c r="E1211" s="246" t="s">
        <v>2531</v>
      </c>
      <c r="F1211" s="247" t="s">
        <v>2532</v>
      </c>
      <c r="G1211" s="248" t="s">
        <v>734</v>
      </c>
      <c r="H1211" s="249">
        <v>0.71999999999999997</v>
      </c>
      <c r="I1211" s="250"/>
      <c r="J1211" s="251">
        <f>ROUND(I1211*H1211,2)</f>
        <v>0</v>
      </c>
      <c r="K1211" s="247" t="s">
        <v>1</v>
      </c>
      <c r="L1211" s="45"/>
      <c r="M1211" s="252" t="s">
        <v>1</v>
      </c>
      <c r="N1211" s="253" t="s">
        <v>41</v>
      </c>
      <c r="O1211" s="92"/>
      <c r="P1211" s="236">
        <f>O1211*H1211</f>
        <v>0</v>
      </c>
      <c r="Q1211" s="236">
        <v>0.00017000000000000001</v>
      </c>
      <c r="R1211" s="236">
        <f>Q1211*H1211</f>
        <v>0.00012239999999999999</v>
      </c>
      <c r="S1211" s="236">
        <v>0</v>
      </c>
      <c r="T1211" s="237">
        <f>S1211*H1211</f>
        <v>0</v>
      </c>
      <c r="U1211" s="39"/>
      <c r="V1211" s="39"/>
      <c r="W1211" s="39"/>
      <c r="X1211" s="39"/>
      <c r="Y1211" s="39"/>
      <c r="Z1211" s="39"/>
      <c r="AA1211" s="39"/>
      <c r="AB1211" s="39"/>
      <c r="AC1211" s="39"/>
      <c r="AD1211" s="39"/>
      <c r="AE1211" s="39"/>
      <c r="AR1211" s="238" t="s">
        <v>188</v>
      </c>
      <c r="AT1211" s="238" t="s">
        <v>191</v>
      </c>
      <c r="AU1211" s="238" t="s">
        <v>85</v>
      </c>
      <c r="AY1211" s="18" t="s">
        <v>181</v>
      </c>
      <c r="BE1211" s="239">
        <f>IF(N1211="základní",J1211,0)</f>
        <v>0</v>
      </c>
      <c r="BF1211" s="239">
        <f>IF(N1211="snížená",J1211,0)</f>
        <v>0</v>
      </c>
      <c r="BG1211" s="239">
        <f>IF(N1211="zákl. přenesená",J1211,0)</f>
        <v>0</v>
      </c>
      <c r="BH1211" s="239">
        <f>IF(N1211="sníž. přenesená",J1211,0)</f>
        <v>0</v>
      </c>
      <c r="BI1211" s="239">
        <f>IF(N1211="nulová",J1211,0)</f>
        <v>0</v>
      </c>
      <c r="BJ1211" s="18" t="s">
        <v>83</v>
      </c>
      <c r="BK1211" s="239">
        <f>ROUND(I1211*H1211,2)</f>
        <v>0</v>
      </c>
      <c r="BL1211" s="18" t="s">
        <v>188</v>
      </c>
      <c r="BM1211" s="238" t="s">
        <v>2533</v>
      </c>
    </row>
    <row r="1212" s="2" customFormat="1">
      <c r="A1212" s="39"/>
      <c r="B1212" s="40"/>
      <c r="C1212" s="41"/>
      <c r="D1212" s="240" t="s">
        <v>190</v>
      </c>
      <c r="E1212" s="41"/>
      <c r="F1212" s="241" t="s">
        <v>2532</v>
      </c>
      <c r="G1212" s="41"/>
      <c r="H1212" s="41"/>
      <c r="I1212" s="242"/>
      <c r="J1212" s="41"/>
      <c r="K1212" s="41"/>
      <c r="L1212" s="45"/>
      <c r="M1212" s="243"/>
      <c r="N1212" s="244"/>
      <c r="O1212" s="92"/>
      <c r="P1212" s="92"/>
      <c r="Q1212" s="92"/>
      <c r="R1212" s="92"/>
      <c r="S1212" s="92"/>
      <c r="T1212" s="93"/>
      <c r="U1212" s="39"/>
      <c r="V1212" s="39"/>
      <c r="W1212" s="39"/>
      <c r="X1212" s="39"/>
      <c r="Y1212" s="39"/>
      <c r="Z1212" s="39"/>
      <c r="AA1212" s="39"/>
      <c r="AB1212" s="39"/>
      <c r="AC1212" s="39"/>
      <c r="AD1212" s="39"/>
      <c r="AE1212" s="39"/>
      <c r="AT1212" s="18" t="s">
        <v>190</v>
      </c>
      <c r="AU1212" s="18" t="s">
        <v>85</v>
      </c>
    </row>
    <row r="1213" s="13" customFormat="1">
      <c r="A1213" s="13"/>
      <c r="B1213" s="262"/>
      <c r="C1213" s="263"/>
      <c r="D1213" s="240" t="s">
        <v>1205</v>
      </c>
      <c r="E1213" s="264" t="s">
        <v>1</v>
      </c>
      <c r="F1213" s="265" t="s">
        <v>2534</v>
      </c>
      <c r="G1213" s="263"/>
      <c r="H1213" s="266">
        <v>0.71999999999999997</v>
      </c>
      <c r="I1213" s="267"/>
      <c r="J1213" s="263"/>
      <c r="K1213" s="263"/>
      <c r="L1213" s="268"/>
      <c r="M1213" s="269"/>
      <c r="N1213" s="270"/>
      <c r="O1213" s="270"/>
      <c r="P1213" s="270"/>
      <c r="Q1213" s="270"/>
      <c r="R1213" s="270"/>
      <c r="S1213" s="270"/>
      <c r="T1213" s="271"/>
      <c r="U1213" s="13"/>
      <c r="V1213" s="13"/>
      <c r="W1213" s="13"/>
      <c r="X1213" s="13"/>
      <c r="Y1213" s="13"/>
      <c r="Z1213" s="13"/>
      <c r="AA1213" s="13"/>
      <c r="AB1213" s="13"/>
      <c r="AC1213" s="13"/>
      <c r="AD1213" s="13"/>
      <c r="AE1213" s="13"/>
      <c r="AT1213" s="272" t="s">
        <v>1205</v>
      </c>
      <c r="AU1213" s="272" t="s">
        <v>85</v>
      </c>
      <c r="AV1213" s="13" t="s">
        <v>85</v>
      </c>
      <c r="AW1213" s="13" t="s">
        <v>33</v>
      </c>
      <c r="AX1213" s="13" t="s">
        <v>83</v>
      </c>
      <c r="AY1213" s="272" t="s">
        <v>181</v>
      </c>
    </row>
    <row r="1214" s="2" customFormat="1" ht="24.15" customHeight="1">
      <c r="A1214" s="39"/>
      <c r="B1214" s="40"/>
      <c r="C1214" s="226" t="s">
        <v>2535</v>
      </c>
      <c r="D1214" s="226" t="s">
        <v>182</v>
      </c>
      <c r="E1214" s="227" t="s">
        <v>2536</v>
      </c>
      <c r="F1214" s="228" t="s">
        <v>2537</v>
      </c>
      <c r="G1214" s="229" t="s">
        <v>185</v>
      </c>
      <c r="H1214" s="230">
        <v>0.71999999999999997</v>
      </c>
      <c r="I1214" s="231"/>
      <c r="J1214" s="232">
        <f>ROUND(I1214*H1214,2)</f>
        <v>0</v>
      </c>
      <c r="K1214" s="228" t="s">
        <v>1</v>
      </c>
      <c r="L1214" s="233"/>
      <c r="M1214" s="234" t="s">
        <v>1</v>
      </c>
      <c r="N1214" s="235" t="s">
        <v>41</v>
      </c>
      <c r="O1214" s="92"/>
      <c r="P1214" s="236">
        <f>O1214*H1214</f>
        <v>0</v>
      </c>
      <c r="Q1214" s="236">
        <v>0.0060000000000000001</v>
      </c>
      <c r="R1214" s="236">
        <f>Q1214*H1214</f>
        <v>0.0043200000000000001</v>
      </c>
      <c r="S1214" s="236">
        <v>0</v>
      </c>
      <c r="T1214" s="237">
        <f>S1214*H1214</f>
        <v>0</v>
      </c>
      <c r="U1214" s="39"/>
      <c r="V1214" s="39"/>
      <c r="W1214" s="39"/>
      <c r="X1214" s="39"/>
      <c r="Y1214" s="39"/>
      <c r="Z1214" s="39"/>
      <c r="AA1214" s="39"/>
      <c r="AB1214" s="39"/>
      <c r="AC1214" s="39"/>
      <c r="AD1214" s="39"/>
      <c r="AE1214" s="39"/>
      <c r="AR1214" s="238" t="s">
        <v>187</v>
      </c>
      <c r="AT1214" s="238" t="s">
        <v>182</v>
      </c>
      <c r="AU1214" s="238" t="s">
        <v>85</v>
      </c>
      <c r="AY1214" s="18" t="s">
        <v>181</v>
      </c>
      <c r="BE1214" s="239">
        <f>IF(N1214="základní",J1214,0)</f>
        <v>0</v>
      </c>
      <c r="BF1214" s="239">
        <f>IF(N1214="snížená",J1214,0)</f>
        <v>0</v>
      </c>
      <c r="BG1214" s="239">
        <f>IF(N1214="zákl. přenesená",J1214,0)</f>
        <v>0</v>
      </c>
      <c r="BH1214" s="239">
        <f>IF(N1214="sníž. přenesená",J1214,0)</f>
        <v>0</v>
      </c>
      <c r="BI1214" s="239">
        <f>IF(N1214="nulová",J1214,0)</f>
        <v>0</v>
      </c>
      <c r="BJ1214" s="18" t="s">
        <v>83</v>
      </c>
      <c r="BK1214" s="239">
        <f>ROUND(I1214*H1214,2)</f>
        <v>0</v>
      </c>
      <c r="BL1214" s="18" t="s">
        <v>188</v>
      </c>
      <c r="BM1214" s="238" t="s">
        <v>2538</v>
      </c>
    </row>
    <row r="1215" s="2" customFormat="1">
      <c r="A1215" s="39"/>
      <c r="B1215" s="40"/>
      <c r="C1215" s="41"/>
      <c r="D1215" s="240" t="s">
        <v>190</v>
      </c>
      <c r="E1215" s="41"/>
      <c r="F1215" s="241" t="s">
        <v>2537</v>
      </c>
      <c r="G1215" s="41"/>
      <c r="H1215" s="41"/>
      <c r="I1215" s="242"/>
      <c r="J1215" s="41"/>
      <c r="K1215" s="41"/>
      <c r="L1215" s="45"/>
      <c r="M1215" s="243"/>
      <c r="N1215" s="244"/>
      <c r="O1215" s="92"/>
      <c r="P1215" s="92"/>
      <c r="Q1215" s="92"/>
      <c r="R1215" s="92"/>
      <c r="S1215" s="92"/>
      <c r="T1215" s="93"/>
      <c r="U1215" s="39"/>
      <c r="V1215" s="39"/>
      <c r="W1215" s="39"/>
      <c r="X1215" s="39"/>
      <c r="Y1215" s="39"/>
      <c r="Z1215" s="39"/>
      <c r="AA1215" s="39"/>
      <c r="AB1215" s="39"/>
      <c r="AC1215" s="39"/>
      <c r="AD1215" s="39"/>
      <c r="AE1215" s="39"/>
      <c r="AT1215" s="18" t="s">
        <v>190</v>
      </c>
      <c r="AU1215" s="18" t="s">
        <v>85</v>
      </c>
    </row>
    <row r="1216" s="2" customFormat="1" ht="24.15" customHeight="1">
      <c r="A1216" s="39"/>
      <c r="B1216" s="40"/>
      <c r="C1216" s="245" t="s">
        <v>2539</v>
      </c>
      <c r="D1216" s="245" t="s">
        <v>191</v>
      </c>
      <c r="E1216" s="246" t="s">
        <v>2540</v>
      </c>
      <c r="F1216" s="247" t="s">
        <v>2541</v>
      </c>
      <c r="G1216" s="248" t="s">
        <v>185</v>
      </c>
      <c r="H1216" s="249">
        <v>3</v>
      </c>
      <c r="I1216" s="250"/>
      <c r="J1216" s="251">
        <f>ROUND(I1216*H1216,2)</f>
        <v>0</v>
      </c>
      <c r="K1216" s="247" t="s">
        <v>1</v>
      </c>
      <c r="L1216" s="45"/>
      <c r="M1216" s="252" t="s">
        <v>1</v>
      </c>
      <c r="N1216" s="253" t="s">
        <v>41</v>
      </c>
      <c r="O1216" s="92"/>
      <c r="P1216" s="236">
        <f>O1216*H1216</f>
        <v>0</v>
      </c>
      <c r="Q1216" s="236">
        <v>0</v>
      </c>
      <c r="R1216" s="236">
        <f>Q1216*H1216</f>
        <v>0</v>
      </c>
      <c r="S1216" s="236">
        <v>0</v>
      </c>
      <c r="T1216" s="237">
        <f>S1216*H1216</f>
        <v>0</v>
      </c>
      <c r="U1216" s="39"/>
      <c r="V1216" s="39"/>
      <c r="W1216" s="39"/>
      <c r="X1216" s="39"/>
      <c r="Y1216" s="39"/>
      <c r="Z1216" s="39"/>
      <c r="AA1216" s="39"/>
      <c r="AB1216" s="39"/>
      <c r="AC1216" s="39"/>
      <c r="AD1216" s="39"/>
      <c r="AE1216" s="39"/>
      <c r="AR1216" s="238" t="s">
        <v>188</v>
      </c>
      <c r="AT1216" s="238" t="s">
        <v>191</v>
      </c>
      <c r="AU1216" s="238" t="s">
        <v>85</v>
      </c>
      <c r="AY1216" s="18" t="s">
        <v>181</v>
      </c>
      <c r="BE1216" s="239">
        <f>IF(N1216="základní",J1216,0)</f>
        <v>0</v>
      </c>
      <c r="BF1216" s="239">
        <f>IF(N1216="snížená",J1216,0)</f>
        <v>0</v>
      </c>
      <c r="BG1216" s="239">
        <f>IF(N1216="zákl. přenesená",J1216,0)</f>
        <v>0</v>
      </c>
      <c r="BH1216" s="239">
        <f>IF(N1216="sníž. přenesená",J1216,0)</f>
        <v>0</v>
      </c>
      <c r="BI1216" s="239">
        <f>IF(N1216="nulová",J1216,0)</f>
        <v>0</v>
      </c>
      <c r="BJ1216" s="18" t="s">
        <v>83</v>
      </c>
      <c r="BK1216" s="239">
        <f>ROUND(I1216*H1216,2)</f>
        <v>0</v>
      </c>
      <c r="BL1216" s="18" t="s">
        <v>188</v>
      </c>
      <c r="BM1216" s="238" t="s">
        <v>2542</v>
      </c>
    </row>
    <row r="1217" s="2" customFormat="1">
      <c r="A1217" s="39"/>
      <c r="B1217" s="40"/>
      <c r="C1217" s="41"/>
      <c r="D1217" s="240" t="s">
        <v>190</v>
      </c>
      <c r="E1217" s="41"/>
      <c r="F1217" s="241" t="s">
        <v>2541</v>
      </c>
      <c r="G1217" s="41"/>
      <c r="H1217" s="41"/>
      <c r="I1217" s="242"/>
      <c r="J1217" s="41"/>
      <c r="K1217" s="41"/>
      <c r="L1217" s="45"/>
      <c r="M1217" s="243"/>
      <c r="N1217" s="244"/>
      <c r="O1217" s="92"/>
      <c r="P1217" s="92"/>
      <c r="Q1217" s="92"/>
      <c r="R1217" s="92"/>
      <c r="S1217" s="92"/>
      <c r="T1217" s="93"/>
      <c r="U1217" s="39"/>
      <c r="V1217" s="39"/>
      <c r="W1217" s="39"/>
      <c r="X1217" s="39"/>
      <c r="Y1217" s="39"/>
      <c r="Z1217" s="39"/>
      <c r="AA1217" s="39"/>
      <c r="AB1217" s="39"/>
      <c r="AC1217" s="39"/>
      <c r="AD1217" s="39"/>
      <c r="AE1217" s="39"/>
      <c r="AT1217" s="18" t="s">
        <v>190</v>
      </c>
      <c r="AU1217" s="18" t="s">
        <v>85</v>
      </c>
    </row>
    <row r="1218" s="2" customFormat="1" ht="16.5" customHeight="1">
      <c r="A1218" s="39"/>
      <c r="B1218" s="40"/>
      <c r="C1218" s="226" t="s">
        <v>2543</v>
      </c>
      <c r="D1218" s="226" t="s">
        <v>182</v>
      </c>
      <c r="E1218" s="227" t="s">
        <v>2544</v>
      </c>
      <c r="F1218" s="228" t="s">
        <v>2545</v>
      </c>
      <c r="G1218" s="229" t="s">
        <v>185</v>
      </c>
      <c r="H1218" s="230">
        <v>3</v>
      </c>
      <c r="I1218" s="231"/>
      <c r="J1218" s="232">
        <f>ROUND(I1218*H1218,2)</f>
        <v>0</v>
      </c>
      <c r="K1218" s="228" t="s">
        <v>1</v>
      </c>
      <c r="L1218" s="233"/>
      <c r="M1218" s="234" t="s">
        <v>1</v>
      </c>
      <c r="N1218" s="235" t="s">
        <v>41</v>
      </c>
      <c r="O1218" s="92"/>
      <c r="P1218" s="236">
        <f>O1218*H1218</f>
        <v>0</v>
      </c>
      <c r="Q1218" s="236">
        <v>0.0025999999999999999</v>
      </c>
      <c r="R1218" s="236">
        <f>Q1218*H1218</f>
        <v>0.0077999999999999996</v>
      </c>
      <c r="S1218" s="236">
        <v>0</v>
      </c>
      <c r="T1218" s="237">
        <f>S1218*H1218</f>
        <v>0</v>
      </c>
      <c r="U1218" s="39"/>
      <c r="V1218" s="39"/>
      <c r="W1218" s="39"/>
      <c r="X1218" s="39"/>
      <c r="Y1218" s="39"/>
      <c r="Z1218" s="39"/>
      <c r="AA1218" s="39"/>
      <c r="AB1218" s="39"/>
      <c r="AC1218" s="39"/>
      <c r="AD1218" s="39"/>
      <c r="AE1218" s="39"/>
      <c r="AR1218" s="238" t="s">
        <v>187</v>
      </c>
      <c r="AT1218" s="238" t="s">
        <v>182</v>
      </c>
      <c r="AU1218" s="238" t="s">
        <v>85</v>
      </c>
      <c r="AY1218" s="18" t="s">
        <v>181</v>
      </c>
      <c r="BE1218" s="239">
        <f>IF(N1218="základní",J1218,0)</f>
        <v>0</v>
      </c>
      <c r="BF1218" s="239">
        <f>IF(N1218="snížená",J1218,0)</f>
        <v>0</v>
      </c>
      <c r="BG1218" s="239">
        <f>IF(N1218="zákl. přenesená",J1218,0)</f>
        <v>0</v>
      </c>
      <c r="BH1218" s="239">
        <f>IF(N1218="sníž. přenesená",J1218,0)</f>
        <v>0</v>
      </c>
      <c r="BI1218" s="239">
        <f>IF(N1218="nulová",J1218,0)</f>
        <v>0</v>
      </c>
      <c r="BJ1218" s="18" t="s">
        <v>83</v>
      </c>
      <c r="BK1218" s="239">
        <f>ROUND(I1218*H1218,2)</f>
        <v>0</v>
      </c>
      <c r="BL1218" s="18" t="s">
        <v>188</v>
      </c>
      <c r="BM1218" s="238" t="s">
        <v>2546</v>
      </c>
    </row>
    <row r="1219" s="2" customFormat="1">
      <c r="A1219" s="39"/>
      <c r="B1219" s="40"/>
      <c r="C1219" s="41"/>
      <c r="D1219" s="240" t="s">
        <v>190</v>
      </c>
      <c r="E1219" s="41"/>
      <c r="F1219" s="241" t="s">
        <v>2545</v>
      </c>
      <c r="G1219" s="41"/>
      <c r="H1219" s="41"/>
      <c r="I1219" s="242"/>
      <c r="J1219" s="41"/>
      <c r="K1219" s="41"/>
      <c r="L1219" s="45"/>
      <c r="M1219" s="243"/>
      <c r="N1219" s="244"/>
      <c r="O1219" s="92"/>
      <c r="P1219" s="92"/>
      <c r="Q1219" s="92"/>
      <c r="R1219" s="92"/>
      <c r="S1219" s="92"/>
      <c r="T1219" s="93"/>
      <c r="U1219" s="39"/>
      <c r="V1219" s="39"/>
      <c r="W1219" s="39"/>
      <c r="X1219" s="39"/>
      <c r="Y1219" s="39"/>
      <c r="Z1219" s="39"/>
      <c r="AA1219" s="39"/>
      <c r="AB1219" s="39"/>
      <c r="AC1219" s="39"/>
      <c r="AD1219" s="39"/>
      <c r="AE1219" s="39"/>
      <c r="AT1219" s="18" t="s">
        <v>190</v>
      </c>
      <c r="AU1219" s="18" t="s">
        <v>85</v>
      </c>
    </row>
    <row r="1220" s="2" customFormat="1" ht="21.75" customHeight="1">
      <c r="A1220" s="39"/>
      <c r="B1220" s="40"/>
      <c r="C1220" s="245" t="s">
        <v>2547</v>
      </c>
      <c r="D1220" s="245" t="s">
        <v>191</v>
      </c>
      <c r="E1220" s="246" t="s">
        <v>2548</v>
      </c>
      <c r="F1220" s="247" t="s">
        <v>2549</v>
      </c>
      <c r="G1220" s="248" t="s">
        <v>217</v>
      </c>
      <c r="H1220" s="249">
        <v>2</v>
      </c>
      <c r="I1220" s="250"/>
      <c r="J1220" s="251">
        <f>ROUND(I1220*H1220,2)</f>
        <v>0</v>
      </c>
      <c r="K1220" s="247" t="s">
        <v>1</v>
      </c>
      <c r="L1220" s="45"/>
      <c r="M1220" s="252" t="s">
        <v>1</v>
      </c>
      <c r="N1220" s="253" t="s">
        <v>41</v>
      </c>
      <c r="O1220" s="92"/>
      <c r="P1220" s="236">
        <f>O1220*H1220</f>
        <v>0</v>
      </c>
      <c r="Q1220" s="236">
        <v>0</v>
      </c>
      <c r="R1220" s="236">
        <f>Q1220*H1220</f>
        <v>0</v>
      </c>
      <c r="S1220" s="236">
        <v>0.016</v>
      </c>
      <c r="T1220" s="237">
        <f>S1220*H1220</f>
        <v>0.032000000000000001</v>
      </c>
      <c r="U1220" s="39"/>
      <c r="V1220" s="39"/>
      <c r="W1220" s="39"/>
      <c r="X1220" s="39"/>
      <c r="Y1220" s="39"/>
      <c r="Z1220" s="39"/>
      <c r="AA1220" s="39"/>
      <c r="AB1220" s="39"/>
      <c r="AC1220" s="39"/>
      <c r="AD1220" s="39"/>
      <c r="AE1220" s="39"/>
      <c r="AR1220" s="238" t="s">
        <v>188</v>
      </c>
      <c r="AT1220" s="238" t="s">
        <v>191</v>
      </c>
      <c r="AU1220" s="238" t="s">
        <v>85</v>
      </c>
      <c r="AY1220" s="18" t="s">
        <v>181</v>
      </c>
      <c r="BE1220" s="239">
        <f>IF(N1220="základní",J1220,0)</f>
        <v>0</v>
      </c>
      <c r="BF1220" s="239">
        <f>IF(N1220="snížená",J1220,0)</f>
        <v>0</v>
      </c>
      <c r="BG1220" s="239">
        <f>IF(N1220="zákl. přenesená",J1220,0)</f>
        <v>0</v>
      </c>
      <c r="BH1220" s="239">
        <f>IF(N1220="sníž. přenesená",J1220,0)</f>
        <v>0</v>
      </c>
      <c r="BI1220" s="239">
        <f>IF(N1220="nulová",J1220,0)</f>
        <v>0</v>
      </c>
      <c r="BJ1220" s="18" t="s">
        <v>83</v>
      </c>
      <c r="BK1220" s="239">
        <f>ROUND(I1220*H1220,2)</f>
        <v>0</v>
      </c>
      <c r="BL1220" s="18" t="s">
        <v>188</v>
      </c>
      <c r="BM1220" s="238" t="s">
        <v>2550</v>
      </c>
    </row>
    <row r="1221" s="2" customFormat="1">
      <c r="A1221" s="39"/>
      <c r="B1221" s="40"/>
      <c r="C1221" s="41"/>
      <c r="D1221" s="240" t="s">
        <v>190</v>
      </c>
      <c r="E1221" s="41"/>
      <c r="F1221" s="241" t="s">
        <v>2549</v>
      </c>
      <c r="G1221" s="41"/>
      <c r="H1221" s="41"/>
      <c r="I1221" s="242"/>
      <c r="J1221" s="41"/>
      <c r="K1221" s="41"/>
      <c r="L1221" s="45"/>
      <c r="M1221" s="243"/>
      <c r="N1221" s="244"/>
      <c r="O1221" s="92"/>
      <c r="P1221" s="92"/>
      <c r="Q1221" s="92"/>
      <c r="R1221" s="92"/>
      <c r="S1221" s="92"/>
      <c r="T1221" s="93"/>
      <c r="U1221" s="39"/>
      <c r="V1221" s="39"/>
      <c r="W1221" s="39"/>
      <c r="X1221" s="39"/>
      <c r="Y1221" s="39"/>
      <c r="Z1221" s="39"/>
      <c r="AA1221" s="39"/>
      <c r="AB1221" s="39"/>
      <c r="AC1221" s="39"/>
      <c r="AD1221" s="39"/>
      <c r="AE1221" s="39"/>
      <c r="AT1221" s="18" t="s">
        <v>190</v>
      </c>
      <c r="AU1221" s="18" t="s">
        <v>85</v>
      </c>
    </row>
    <row r="1222" s="2" customFormat="1" ht="24.15" customHeight="1">
      <c r="A1222" s="39"/>
      <c r="B1222" s="40"/>
      <c r="C1222" s="245" t="s">
        <v>2551</v>
      </c>
      <c r="D1222" s="245" t="s">
        <v>191</v>
      </c>
      <c r="E1222" s="246" t="s">
        <v>2552</v>
      </c>
      <c r="F1222" s="247" t="s">
        <v>2553</v>
      </c>
      <c r="G1222" s="248" t="s">
        <v>630</v>
      </c>
      <c r="H1222" s="249">
        <v>100</v>
      </c>
      <c r="I1222" s="250"/>
      <c r="J1222" s="251">
        <f>ROUND(I1222*H1222,2)</f>
        <v>0</v>
      </c>
      <c r="K1222" s="247" t="s">
        <v>1</v>
      </c>
      <c r="L1222" s="45"/>
      <c r="M1222" s="252" t="s">
        <v>1</v>
      </c>
      <c r="N1222" s="253" t="s">
        <v>41</v>
      </c>
      <c r="O1222" s="92"/>
      <c r="P1222" s="236">
        <f>O1222*H1222</f>
        <v>0</v>
      </c>
      <c r="Q1222" s="236">
        <v>0</v>
      </c>
      <c r="R1222" s="236">
        <f>Q1222*H1222</f>
        <v>0</v>
      </c>
      <c r="S1222" s="236">
        <v>0.001</v>
      </c>
      <c r="T1222" s="237">
        <f>S1222*H1222</f>
        <v>0.10000000000000001</v>
      </c>
      <c r="U1222" s="39"/>
      <c r="V1222" s="39"/>
      <c r="W1222" s="39"/>
      <c r="X1222" s="39"/>
      <c r="Y1222" s="39"/>
      <c r="Z1222" s="39"/>
      <c r="AA1222" s="39"/>
      <c r="AB1222" s="39"/>
      <c r="AC1222" s="39"/>
      <c r="AD1222" s="39"/>
      <c r="AE1222" s="39"/>
      <c r="AR1222" s="238" t="s">
        <v>188</v>
      </c>
      <c r="AT1222" s="238" t="s">
        <v>191</v>
      </c>
      <c r="AU1222" s="238" t="s">
        <v>85</v>
      </c>
      <c r="AY1222" s="18" t="s">
        <v>181</v>
      </c>
      <c r="BE1222" s="239">
        <f>IF(N1222="základní",J1222,0)</f>
        <v>0</v>
      </c>
      <c r="BF1222" s="239">
        <f>IF(N1222="snížená",J1222,0)</f>
        <v>0</v>
      </c>
      <c r="BG1222" s="239">
        <f>IF(N1222="zákl. přenesená",J1222,0)</f>
        <v>0</v>
      </c>
      <c r="BH1222" s="239">
        <f>IF(N1222="sníž. přenesená",J1222,0)</f>
        <v>0</v>
      </c>
      <c r="BI1222" s="239">
        <f>IF(N1222="nulová",J1222,0)</f>
        <v>0</v>
      </c>
      <c r="BJ1222" s="18" t="s">
        <v>83</v>
      </c>
      <c r="BK1222" s="239">
        <f>ROUND(I1222*H1222,2)</f>
        <v>0</v>
      </c>
      <c r="BL1222" s="18" t="s">
        <v>188</v>
      </c>
      <c r="BM1222" s="238" t="s">
        <v>2554</v>
      </c>
    </row>
    <row r="1223" s="2" customFormat="1">
      <c r="A1223" s="39"/>
      <c r="B1223" s="40"/>
      <c r="C1223" s="41"/>
      <c r="D1223" s="240" t="s">
        <v>190</v>
      </c>
      <c r="E1223" s="41"/>
      <c r="F1223" s="241" t="s">
        <v>2553</v>
      </c>
      <c r="G1223" s="41"/>
      <c r="H1223" s="41"/>
      <c r="I1223" s="242"/>
      <c r="J1223" s="41"/>
      <c r="K1223" s="41"/>
      <c r="L1223" s="45"/>
      <c r="M1223" s="243"/>
      <c r="N1223" s="244"/>
      <c r="O1223" s="92"/>
      <c r="P1223" s="92"/>
      <c r="Q1223" s="92"/>
      <c r="R1223" s="92"/>
      <c r="S1223" s="92"/>
      <c r="T1223" s="93"/>
      <c r="U1223" s="39"/>
      <c r="V1223" s="39"/>
      <c r="W1223" s="39"/>
      <c r="X1223" s="39"/>
      <c r="Y1223" s="39"/>
      <c r="Z1223" s="39"/>
      <c r="AA1223" s="39"/>
      <c r="AB1223" s="39"/>
      <c r="AC1223" s="39"/>
      <c r="AD1223" s="39"/>
      <c r="AE1223" s="39"/>
      <c r="AT1223" s="18" t="s">
        <v>190</v>
      </c>
      <c r="AU1223" s="18" t="s">
        <v>85</v>
      </c>
    </row>
    <row r="1224" s="13" customFormat="1">
      <c r="A1224" s="13"/>
      <c r="B1224" s="262"/>
      <c r="C1224" s="263"/>
      <c r="D1224" s="240" t="s">
        <v>1205</v>
      </c>
      <c r="E1224" s="264" t="s">
        <v>1</v>
      </c>
      <c r="F1224" s="265" t="s">
        <v>2555</v>
      </c>
      <c r="G1224" s="263"/>
      <c r="H1224" s="266">
        <v>100</v>
      </c>
      <c r="I1224" s="267"/>
      <c r="J1224" s="263"/>
      <c r="K1224" s="263"/>
      <c r="L1224" s="268"/>
      <c r="M1224" s="269"/>
      <c r="N1224" s="270"/>
      <c r="O1224" s="270"/>
      <c r="P1224" s="270"/>
      <c r="Q1224" s="270"/>
      <c r="R1224" s="270"/>
      <c r="S1224" s="270"/>
      <c r="T1224" s="271"/>
      <c r="U1224" s="13"/>
      <c r="V1224" s="13"/>
      <c r="W1224" s="13"/>
      <c r="X1224" s="13"/>
      <c r="Y1224" s="13"/>
      <c r="Z1224" s="13"/>
      <c r="AA1224" s="13"/>
      <c r="AB1224" s="13"/>
      <c r="AC1224" s="13"/>
      <c r="AD1224" s="13"/>
      <c r="AE1224" s="13"/>
      <c r="AT1224" s="272" t="s">
        <v>1205</v>
      </c>
      <c r="AU1224" s="272" t="s">
        <v>85</v>
      </c>
      <c r="AV1224" s="13" t="s">
        <v>85</v>
      </c>
      <c r="AW1224" s="13" t="s">
        <v>33</v>
      </c>
      <c r="AX1224" s="13" t="s">
        <v>83</v>
      </c>
      <c r="AY1224" s="272" t="s">
        <v>181</v>
      </c>
    </row>
    <row r="1225" s="2" customFormat="1" ht="33" customHeight="1">
      <c r="A1225" s="39"/>
      <c r="B1225" s="40"/>
      <c r="C1225" s="245" t="s">
        <v>2556</v>
      </c>
      <c r="D1225" s="245" t="s">
        <v>191</v>
      </c>
      <c r="E1225" s="246" t="s">
        <v>2557</v>
      </c>
      <c r="F1225" s="247" t="s">
        <v>2558</v>
      </c>
      <c r="G1225" s="248" t="s">
        <v>868</v>
      </c>
      <c r="H1225" s="249">
        <v>0.081000000000000003</v>
      </c>
      <c r="I1225" s="250"/>
      <c r="J1225" s="251">
        <f>ROUND(I1225*H1225,2)</f>
        <v>0</v>
      </c>
      <c r="K1225" s="247" t="s">
        <v>1</v>
      </c>
      <c r="L1225" s="45"/>
      <c r="M1225" s="252" t="s">
        <v>1</v>
      </c>
      <c r="N1225" s="253" t="s">
        <v>41</v>
      </c>
      <c r="O1225" s="92"/>
      <c r="P1225" s="236">
        <f>O1225*H1225</f>
        <v>0</v>
      </c>
      <c r="Q1225" s="236">
        <v>0</v>
      </c>
      <c r="R1225" s="236">
        <f>Q1225*H1225</f>
        <v>0</v>
      </c>
      <c r="S1225" s="236">
        <v>0</v>
      </c>
      <c r="T1225" s="237">
        <f>S1225*H1225</f>
        <v>0</v>
      </c>
      <c r="U1225" s="39"/>
      <c r="V1225" s="39"/>
      <c r="W1225" s="39"/>
      <c r="X1225" s="39"/>
      <c r="Y1225" s="39"/>
      <c r="Z1225" s="39"/>
      <c r="AA1225" s="39"/>
      <c r="AB1225" s="39"/>
      <c r="AC1225" s="39"/>
      <c r="AD1225" s="39"/>
      <c r="AE1225" s="39"/>
      <c r="AR1225" s="238" t="s">
        <v>188</v>
      </c>
      <c r="AT1225" s="238" t="s">
        <v>191</v>
      </c>
      <c r="AU1225" s="238" t="s">
        <v>85</v>
      </c>
      <c r="AY1225" s="18" t="s">
        <v>181</v>
      </c>
      <c r="BE1225" s="239">
        <f>IF(N1225="základní",J1225,0)</f>
        <v>0</v>
      </c>
      <c r="BF1225" s="239">
        <f>IF(N1225="snížená",J1225,0)</f>
        <v>0</v>
      </c>
      <c r="BG1225" s="239">
        <f>IF(N1225="zákl. přenesená",J1225,0)</f>
        <v>0</v>
      </c>
      <c r="BH1225" s="239">
        <f>IF(N1225="sníž. přenesená",J1225,0)</f>
        <v>0</v>
      </c>
      <c r="BI1225" s="239">
        <f>IF(N1225="nulová",J1225,0)</f>
        <v>0</v>
      </c>
      <c r="BJ1225" s="18" t="s">
        <v>83</v>
      </c>
      <c r="BK1225" s="239">
        <f>ROUND(I1225*H1225,2)</f>
        <v>0</v>
      </c>
      <c r="BL1225" s="18" t="s">
        <v>188</v>
      </c>
      <c r="BM1225" s="238" t="s">
        <v>2559</v>
      </c>
    </row>
    <row r="1226" s="2" customFormat="1">
      <c r="A1226" s="39"/>
      <c r="B1226" s="40"/>
      <c r="C1226" s="41"/>
      <c r="D1226" s="240" t="s">
        <v>190</v>
      </c>
      <c r="E1226" s="41"/>
      <c r="F1226" s="241" t="s">
        <v>2558</v>
      </c>
      <c r="G1226" s="41"/>
      <c r="H1226" s="41"/>
      <c r="I1226" s="242"/>
      <c r="J1226" s="41"/>
      <c r="K1226" s="41"/>
      <c r="L1226" s="45"/>
      <c r="M1226" s="243"/>
      <c r="N1226" s="244"/>
      <c r="O1226" s="92"/>
      <c r="P1226" s="92"/>
      <c r="Q1226" s="92"/>
      <c r="R1226" s="92"/>
      <c r="S1226" s="92"/>
      <c r="T1226" s="93"/>
      <c r="U1226" s="39"/>
      <c r="V1226" s="39"/>
      <c r="W1226" s="39"/>
      <c r="X1226" s="39"/>
      <c r="Y1226" s="39"/>
      <c r="Z1226" s="39"/>
      <c r="AA1226" s="39"/>
      <c r="AB1226" s="39"/>
      <c r="AC1226" s="39"/>
      <c r="AD1226" s="39"/>
      <c r="AE1226" s="39"/>
      <c r="AT1226" s="18" t="s">
        <v>190</v>
      </c>
      <c r="AU1226" s="18" t="s">
        <v>85</v>
      </c>
    </row>
    <row r="1227" s="2" customFormat="1" ht="16.5" customHeight="1">
      <c r="A1227" s="39"/>
      <c r="B1227" s="40"/>
      <c r="C1227" s="245" t="s">
        <v>2560</v>
      </c>
      <c r="D1227" s="245" t="s">
        <v>191</v>
      </c>
      <c r="E1227" s="246" t="s">
        <v>2561</v>
      </c>
      <c r="F1227" s="247" t="s">
        <v>2562</v>
      </c>
      <c r="G1227" s="248" t="s">
        <v>889</v>
      </c>
      <c r="H1227" s="249">
        <v>1</v>
      </c>
      <c r="I1227" s="250"/>
      <c r="J1227" s="251">
        <f>ROUND(I1227*H1227,2)</f>
        <v>0</v>
      </c>
      <c r="K1227" s="247" t="s">
        <v>1</v>
      </c>
      <c r="L1227" s="45"/>
      <c r="M1227" s="252" t="s">
        <v>1</v>
      </c>
      <c r="N1227" s="253" t="s">
        <v>41</v>
      </c>
      <c r="O1227" s="92"/>
      <c r="P1227" s="236">
        <f>O1227*H1227</f>
        <v>0</v>
      </c>
      <c r="Q1227" s="236">
        <v>0</v>
      </c>
      <c r="R1227" s="236">
        <f>Q1227*H1227</f>
        <v>0</v>
      </c>
      <c r="S1227" s="236">
        <v>0</v>
      </c>
      <c r="T1227" s="237">
        <f>S1227*H1227</f>
        <v>0</v>
      </c>
      <c r="U1227" s="39"/>
      <c r="V1227" s="39"/>
      <c r="W1227" s="39"/>
      <c r="X1227" s="39"/>
      <c r="Y1227" s="39"/>
      <c r="Z1227" s="39"/>
      <c r="AA1227" s="39"/>
      <c r="AB1227" s="39"/>
      <c r="AC1227" s="39"/>
      <c r="AD1227" s="39"/>
      <c r="AE1227" s="39"/>
      <c r="AR1227" s="238" t="s">
        <v>188</v>
      </c>
      <c r="AT1227" s="238" t="s">
        <v>191</v>
      </c>
      <c r="AU1227" s="238" t="s">
        <v>85</v>
      </c>
      <c r="AY1227" s="18" t="s">
        <v>181</v>
      </c>
      <c r="BE1227" s="239">
        <f>IF(N1227="základní",J1227,0)</f>
        <v>0</v>
      </c>
      <c r="BF1227" s="239">
        <f>IF(N1227="snížená",J1227,0)</f>
        <v>0</v>
      </c>
      <c r="BG1227" s="239">
        <f>IF(N1227="zákl. přenesená",J1227,0)</f>
        <v>0</v>
      </c>
      <c r="BH1227" s="239">
        <f>IF(N1227="sníž. přenesená",J1227,0)</f>
        <v>0</v>
      </c>
      <c r="BI1227" s="239">
        <f>IF(N1227="nulová",J1227,0)</f>
        <v>0</v>
      </c>
      <c r="BJ1227" s="18" t="s">
        <v>83</v>
      </c>
      <c r="BK1227" s="239">
        <f>ROUND(I1227*H1227,2)</f>
        <v>0</v>
      </c>
      <c r="BL1227" s="18" t="s">
        <v>188</v>
      </c>
      <c r="BM1227" s="238" t="s">
        <v>2563</v>
      </c>
    </row>
    <row r="1228" s="2" customFormat="1">
      <c r="A1228" s="39"/>
      <c r="B1228" s="40"/>
      <c r="C1228" s="41"/>
      <c r="D1228" s="240" t="s">
        <v>190</v>
      </c>
      <c r="E1228" s="41"/>
      <c r="F1228" s="241" t="s">
        <v>2562</v>
      </c>
      <c r="G1228" s="41"/>
      <c r="H1228" s="41"/>
      <c r="I1228" s="242"/>
      <c r="J1228" s="41"/>
      <c r="K1228" s="41"/>
      <c r="L1228" s="45"/>
      <c r="M1228" s="243"/>
      <c r="N1228" s="244"/>
      <c r="O1228" s="92"/>
      <c r="P1228" s="92"/>
      <c r="Q1228" s="92"/>
      <c r="R1228" s="92"/>
      <c r="S1228" s="92"/>
      <c r="T1228" s="93"/>
      <c r="U1228" s="39"/>
      <c r="V1228" s="39"/>
      <c r="W1228" s="39"/>
      <c r="X1228" s="39"/>
      <c r="Y1228" s="39"/>
      <c r="Z1228" s="39"/>
      <c r="AA1228" s="39"/>
      <c r="AB1228" s="39"/>
      <c r="AC1228" s="39"/>
      <c r="AD1228" s="39"/>
      <c r="AE1228" s="39"/>
      <c r="AT1228" s="18" t="s">
        <v>190</v>
      </c>
      <c r="AU1228" s="18" t="s">
        <v>85</v>
      </c>
    </row>
    <row r="1229" s="13" customFormat="1">
      <c r="A1229" s="13"/>
      <c r="B1229" s="262"/>
      <c r="C1229" s="263"/>
      <c r="D1229" s="240" t="s">
        <v>1205</v>
      </c>
      <c r="E1229" s="264" t="s">
        <v>1</v>
      </c>
      <c r="F1229" s="265" t="s">
        <v>2564</v>
      </c>
      <c r="G1229" s="263"/>
      <c r="H1229" s="266">
        <v>1</v>
      </c>
      <c r="I1229" s="267"/>
      <c r="J1229" s="263"/>
      <c r="K1229" s="263"/>
      <c r="L1229" s="268"/>
      <c r="M1229" s="269"/>
      <c r="N1229" s="270"/>
      <c r="O1229" s="270"/>
      <c r="P1229" s="270"/>
      <c r="Q1229" s="270"/>
      <c r="R1229" s="270"/>
      <c r="S1229" s="270"/>
      <c r="T1229" s="271"/>
      <c r="U1229" s="13"/>
      <c r="V1229" s="13"/>
      <c r="W1229" s="13"/>
      <c r="X1229" s="13"/>
      <c r="Y1229" s="13"/>
      <c r="Z1229" s="13"/>
      <c r="AA1229" s="13"/>
      <c r="AB1229" s="13"/>
      <c r="AC1229" s="13"/>
      <c r="AD1229" s="13"/>
      <c r="AE1229" s="13"/>
      <c r="AT1229" s="272" t="s">
        <v>1205</v>
      </c>
      <c r="AU1229" s="272" t="s">
        <v>85</v>
      </c>
      <c r="AV1229" s="13" t="s">
        <v>85</v>
      </c>
      <c r="AW1229" s="13" t="s">
        <v>33</v>
      </c>
      <c r="AX1229" s="13" t="s">
        <v>83</v>
      </c>
      <c r="AY1229" s="272" t="s">
        <v>181</v>
      </c>
    </row>
    <row r="1230" s="2" customFormat="1" ht="16.5" customHeight="1">
      <c r="A1230" s="39"/>
      <c r="B1230" s="40"/>
      <c r="C1230" s="245" t="s">
        <v>2565</v>
      </c>
      <c r="D1230" s="245" t="s">
        <v>191</v>
      </c>
      <c r="E1230" s="246" t="s">
        <v>2566</v>
      </c>
      <c r="F1230" s="247" t="s">
        <v>2567</v>
      </c>
      <c r="G1230" s="248" t="s">
        <v>889</v>
      </c>
      <c r="H1230" s="249">
        <v>1</v>
      </c>
      <c r="I1230" s="250"/>
      <c r="J1230" s="251">
        <f>ROUND(I1230*H1230,2)</f>
        <v>0</v>
      </c>
      <c r="K1230" s="247" t="s">
        <v>1</v>
      </c>
      <c r="L1230" s="45"/>
      <c r="M1230" s="252" t="s">
        <v>1</v>
      </c>
      <c r="N1230" s="253" t="s">
        <v>41</v>
      </c>
      <c r="O1230" s="92"/>
      <c r="P1230" s="236">
        <f>O1230*H1230</f>
        <v>0</v>
      </c>
      <c r="Q1230" s="236">
        <v>0</v>
      </c>
      <c r="R1230" s="236">
        <f>Q1230*H1230</f>
        <v>0</v>
      </c>
      <c r="S1230" s="236">
        <v>0</v>
      </c>
      <c r="T1230" s="237">
        <f>S1230*H1230</f>
        <v>0</v>
      </c>
      <c r="U1230" s="39"/>
      <c r="V1230" s="39"/>
      <c r="W1230" s="39"/>
      <c r="X1230" s="39"/>
      <c r="Y1230" s="39"/>
      <c r="Z1230" s="39"/>
      <c r="AA1230" s="39"/>
      <c r="AB1230" s="39"/>
      <c r="AC1230" s="39"/>
      <c r="AD1230" s="39"/>
      <c r="AE1230" s="39"/>
      <c r="AR1230" s="238" t="s">
        <v>188</v>
      </c>
      <c r="AT1230" s="238" t="s">
        <v>191</v>
      </c>
      <c r="AU1230" s="238" t="s">
        <v>85</v>
      </c>
      <c r="AY1230" s="18" t="s">
        <v>181</v>
      </c>
      <c r="BE1230" s="239">
        <f>IF(N1230="základní",J1230,0)</f>
        <v>0</v>
      </c>
      <c r="BF1230" s="239">
        <f>IF(N1230="snížená",J1230,0)</f>
        <v>0</v>
      </c>
      <c r="BG1230" s="239">
        <f>IF(N1230="zákl. přenesená",J1230,0)</f>
        <v>0</v>
      </c>
      <c r="BH1230" s="239">
        <f>IF(N1230="sníž. přenesená",J1230,0)</f>
        <v>0</v>
      </c>
      <c r="BI1230" s="239">
        <f>IF(N1230="nulová",J1230,0)</f>
        <v>0</v>
      </c>
      <c r="BJ1230" s="18" t="s">
        <v>83</v>
      </c>
      <c r="BK1230" s="239">
        <f>ROUND(I1230*H1230,2)</f>
        <v>0</v>
      </c>
      <c r="BL1230" s="18" t="s">
        <v>188</v>
      </c>
      <c r="BM1230" s="238" t="s">
        <v>2568</v>
      </c>
    </row>
    <row r="1231" s="2" customFormat="1">
      <c r="A1231" s="39"/>
      <c r="B1231" s="40"/>
      <c r="C1231" s="41"/>
      <c r="D1231" s="240" t="s">
        <v>190</v>
      </c>
      <c r="E1231" s="41"/>
      <c r="F1231" s="241" t="s">
        <v>2567</v>
      </c>
      <c r="G1231" s="41"/>
      <c r="H1231" s="41"/>
      <c r="I1231" s="242"/>
      <c r="J1231" s="41"/>
      <c r="K1231" s="41"/>
      <c r="L1231" s="45"/>
      <c r="M1231" s="243"/>
      <c r="N1231" s="244"/>
      <c r="O1231" s="92"/>
      <c r="P1231" s="92"/>
      <c r="Q1231" s="92"/>
      <c r="R1231" s="92"/>
      <c r="S1231" s="92"/>
      <c r="T1231" s="93"/>
      <c r="U1231" s="39"/>
      <c r="V1231" s="39"/>
      <c r="W1231" s="39"/>
      <c r="X1231" s="39"/>
      <c r="Y1231" s="39"/>
      <c r="Z1231" s="39"/>
      <c r="AA1231" s="39"/>
      <c r="AB1231" s="39"/>
      <c r="AC1231" s="39"/>
      <c r="AD1231" s="39"/>
      <c r="AE1231" s="39"/>
      <c r="AT1231" s="18" t="s">
        <v>190</v>
      </c>
      <c r="AU1231" s="18" t="s">
        <v>85</v>
      </c>
    </row>
    <row r="1232" s="13" customFormat="1">
      <c r="A1232" s="13"/>
      <c r="B1232" s="262"/>
      <c r="C1232" s="263"/>
      <c r="D1232" s="240" t="s">
        <v>1205</v>
      </c>
      <c r="E1232" s="264" t="s">
        <v>1</v>
      </c>
      <c r="F1232" s="265" t="s">
        <v>2569</v>
      </c>
      <c r="G1232" s="263"/>
      <c r="H1232" s="266">
        <v>1</v>
      </c>
      <c r="I1232" s="267"/>
      <c r="J1232" s="263"/>
      <c r="K1232" s="263"/>
      <c r="L1232" s="268"/>
      <c r="M1232" s="269"/>
      <c r="N1232" s="270"/>
      <c r="O1232" s="270"/>
      <c r="P1232" s="270"/>
      <c r="Q1232" s="270"/>
      <c r="R1232" s="270"/>
      <c r="S1232" s="270"/>
      <c r="T1232" s="271"/>
      <c r="U1232" s="13"/>
      <c r="V1232" s="13"/>
      <c r="W1232" s="13"/>
      <c r="X1232" s="13"/>
      <c r="Y1232" s="13"/>
      <c r="Z1232" s="13"/>
      <c r="AA1232" s="13"/>
      <c r="AB1232" s="13"/>
      <c r="AC1232" s="13"/>
      <c r="AD1232" s="13"/>
      <c r="AE1232" s="13"/>
      <c r="AT1232" s="272" t="s">
        <v>1205</v>
      </c>
      <c r="AU1232" s="272" t="s">
        <v>85</v>
      </c>
      <c r="AV1232" s="13" t="s">
        <v>85</v>
      </c>
      <c r="AW1232" s="13" t="s">
        <v>33</v>
      </c>
      <c r="AX1232" s="13" t="s">
        <v>83</v>
      </c>
      <c r="AY1232" s="272" t="s">
        <v>181</v>
      </c>
    </row>
    <row r="1233" s="2" customFormat="1" ht="24.15" customHeight="1">
      <c r="A1233" s="39"/>
      <c r="B1233" s="40"/>
      <c r="C1233" s="245" t="s">
        <v>2570</v>
      </c>
      <c r="D1233" s="245" t="s">
        <v>191</v>
      </c>
      <c r="E1233" s="246" t="s">
        <v>2571</v>
      </c>
      <c r="F1233" s="247" t="s">
        <v>2572</v>
      </c>
      <c r="G1233" s="248" t="s">
        <v>889</v>
      </c>
      <c r="H1233" s="249">
        <v>1</v>
      </c>
      <c r="I1233" s="250"/>
      <c r="J1233" s="251">
        <f>ROUND(I1233*H1233,2)</f>
        <v>0</v>
      </c>
      <c r="K1233" s="247" t="s">
        <v>1</v>
      </c>
      <c r="L1233" s="45"/>
      <c r="M1233" s="252" t="s">
        <v>1</v>
      </c>
      <c r="N1233" s="253" t="s">
        <v>41</v>
      </c>
      <c r="O1233" s="92"/>
      <c r="P1233" s="236">
        <f>O1233*H1233</f>
        <v>0</v>
      </c>
      <c r="Q1233" s="236">
        <v>0</v>
      </c>
      <c r="R1233" s="236">
        <f>Q1233*H1233</f>
        <v>0</v>
      </c>
      <c r="S1233" s="236">
        <v>0</v>
      </c>
      <c r="T1233" s="237">
        <f>S1233*H1233</f>
        <v>0</v>
      </c>
      <c r="U1233" s="39"/>
      <c r="V1233" s="39"/>
      <c r="W1233" s="39"/>
      <c r="X1233" s="39"/>
      <c r="Y1233" s="39"/>
      <c r="Z1233" s="39"/>
      <c r="AA1233" s="39"/>
      <c r="AB1233" s="39"/>
      <c r="AC1233" s="39"/>
      <c r="AD1233" s="39"/>
      <c r="AE1233" s="39"/>
      <c r="AR1233" s="238" t="s">
        <v>188</v>
      </c>
      <c r="AT1233" s="238" t="s">
        <v>191</v>
      </c>
      <c r="AU1233" s="238" t="s">
        <v>85</v>
      </c>
      <c r="AY1233" s="18" t="s">
        <v>181</v>
      </c>
      <c r="BE1233" s="239">
        <f>IF(N1233="základní",J1233,0)</f>
        <v>0</v>
      </c>
      <c r="BF1233" s="239">
        <f>IF(N1233="snížená",J1233,0)</f>
        <v>0</v>
      </c>
      <c r="BG1233" s="239">
        <f>IF(N1233="zákl. přenesená",J1233,0)</f>
        <v>0</v>
      </c>
      <c r="BH1233" s="239">
        <f>IF(N1233="sníž. přenesená",J1233,0)</f>
        <v>0</v>
      </c>
      <c r="BI1233" s="239">
        <f>IF(N1233="nulová",J1233,0)</f>
        <v>0</v>
      </c>
      <c r="BJ1233" s="18" t="s">
        <v>83</v>
      </c>
      <c r="BK1233" s="239">
        <f>ROUND(I1233*H1233,2)</f>
        <v>0</v>
      </c>
      <c r="BL1233" s="18" t="s">
        <v>188</v>
      </c>
      <c r="BM1233" s="238" t="s">
        <v>2573</v>
      </c>
    </row>
    <row r="1234" s="2" customFormat="1">
      <c r="A1234" s="39"/>
      <c r="B1234" s="40"/>
      <c r="C1234" s="41"/>
      <c r="D1234" s="240" t="s">
        <v>190</v>
      </c>
      <c r="E1234" s="41"/>
      <c r="F1234" s="241" t="s">
        <v>2572</v>
      </c>
      <c r="G1234" s="41"/>
      <c r="H1234" s="41"/>
      <c r="I1234" s="242"/>
      <c r="J1234" s="41"/>
      <c r="K1234" s="41"/>
      <c r="L1234" s="45"/>
      <c r="M1234" s="243"/>
      <c r="N1234" s="244"/>
      <c r="O1234" s="92"/>
      <c r="P1234" s="92"/>
      <c r="Q1234" s="92"/>
      <c r="R1234" s="92"/>
      <c r="S1234" s="92"/>
      <c r="T1234" s="93"/>
      <c r="U1234" s="39"/>
      <c r="V1234" s="39"/>
      <c r="W1234" s="39"/>
      <c r="X1234" s="39"/>
      <c r="Y1234" s="39"/>
      <c r="Z1234" s="39"/>
      <c r="AA1234" s="39"/>
      <c r="AB1234" s="39"/>
      <c r="AC1234" s="39"/>
      <c r="AD1234" s="39"/>
      <c r="AE1234" s="39"/>
      <c r="AT1234" s="18" t="s">
        <v>190</v>
      </c>
      <c r="AU1234" s="18" t="s">
        <v>85</v>
      </c>
    </row>
    <row r="1235" s="13" customFormat="1">
      <c r="A1235" s="13"/>
      <c r="B1235" s="262"/>
      <c r="C1235" s="263"/>
      <c r="D1235" s="240" t="s">
        <v>1205</v>
      </c>
      <c r="E1235" s="264" t="s">
        <v>1</v>
      </c>
      <c r="F1235" s="265" t="s">
        <v>2574</v>
      </c>
      <c r="G1235" s="263"/>
      <c r="H1235" s="266">
        <v>1</v>
      </c>
      <c r="I1235" s="267"/>
      <c r="J1235" s="263"/>
      <c r="K1235" s="263"/>
      <c r="L1235" s="268"/>
      <c r="M1235" s="269"/>
      <c r="N1235" s="270"/>
      <c r="O1235" s="270"/>
      <c r="P1235" s="270"/>
      <c r="Q1235" s="270"/>
      <c r="R1235" s="270"/>
      <c r="S1235" s="270"/>
      <c r="T1235" s="271"/>
      <c r="U1235" s="13"/>
      <c r="V1235" s="13"/>
      <c r="W1235" s="13"/>
      <c r="X1235" s="13"/>
      <c r="Y1235" s="13"/>
      <c r="Z1235" s="13"/>
      <c r="AA1235" s="13"/>
      <c r="AB1235" s="13"/>
      <c r="AC1235" s="13"/>
      <c r="AD1235" s="13"/>
      <c r="AE1235" s="13"/>
      <c r="AT1235" s="272" t="s">
        <v>1205</v>
      </c>
      <c r="AU1235" s="272" t="s">
        <v>85</v>
      </c>
      <c r="AV1235" s="13" t="s">
        <v>85</v>
      </c>
      <c r="AW1235" s="13" t="s">
        <v>33</v>
      </c>
      <c r="AX1235" s="13" t="s">
        <v>76</v>
      </c>
      <c r="AY1235" s="272" t="s">
        <v>181</v>
      </c>
    </row>
    <row r="1236" s="14" customFormat="1">
      <c r="A1236" s="14"/>
      <c r="B1236" s="273"/>
      <c r="C1236" s="274"/>
      <c r="D1236" s="240" t="s">
        <v>1205</v>
      </c>
      <c r="E1236" s="275" t="s">
        <v>1</v>
      </c>
      <c r="F1236" s="276" t="s">
        <v>2443</v>
      </c>
      <c r="G1236" s="274"/>
      <c r="H1236" s="275" t="s">
        <v>1</v>
      </c>
      <c r="I1236" s="277"/>
      <c r="J1236" s="274"/>
      <c r="K1236" s="274"/>
      <c r="L1236" s="278"/>
      <c r="M1236" s="279"/>
      <c r="N1236" s="280"/>
      <c r="O1236" s="280"/>
      <c r="P1236" s="280"/>
      <c r="Q1236" s="280"/>
      <c r="R1236" s="280"/>
      <c r="S1236" s="280"/>
      <c r="T1236" s="281"/>
      <c r="U1236" s="14"/>
      <c r="V1236" s="14"/>
      <c r="W1236" s="14"/>
      <c r="X1236" s="14"/>
      <c r="Y1236" s="14"/>
      <c r="Z1236" s="14"/>
      <c r="AA1236" s="14"/>
      <c r="AB1236" s="14"/>
      <c r="AC1236" s="14"/>
      <c r="AD1236" s="14"/>
      <c r="AE1236" s="14"/>
      <c r="AT1236" s="282" t="s">
        <v>1205</v>
      </c>
      <c r="AU1236" s="282" t="s">
        <v>85</v>
      </c>
      <c r="AV1236" s="14" t="s">
        <v>83</v>
      </c>
      <c r="AW1236" s="14" t="s">
        <v>33</v>
      </c>
      <c r="AX1236" s="14" t="s">
        <v>76</v>
      </c>
      <c r="AY1236" s="282" t="s">
        <v>181</v>
      </c>
    </row>
    <row r="1237" s="15" customFormat="1">
      <c r="A1237" s="15"/>
      <c r="B1237" s="283"/>
      <c r="C1237" s="284"/>
      <c r="D1237" s="240" t="s">
        <v>1205</v>
      </c>
      <c r="E1237" s="285" t="s">
        <v>1</v>
      </c>
      <c r="F1237" s="286" t="s">
        <v>1219</v>
      </c>
      <c r="G1237" s="284"/>
      <c r="H1237" s="287">
        <v>1</v>
      </c>
      <c r="I1237" s="288"/>
      <c r="J1237" s="284"/>
      <c r="K1237" s="284"/>
      <c r="L1237" s="289"/>
      <c r="M1237" s="290"/>
      <c r="N1237" s="291"/>
      <c r="O1237" s="291"/>
      <c r="P1237" s="291"/>
      <c r="Q1237" s="291"/>
      <c r="R1237" s="291"/>
      <c r="S1237" s="291"/>
      <c r="T1237" s="292"/>
      <c r="U1237" s="15"/>
      <c r="V1237" s="15"/>
      <c r="W1237" s="15"/>
      <c r="X1237" s="15"/>
      <c r="Y1237" s="15"/>
      <c r="Z1237" s="15"/>
      <c r="AA1237" s="15"/>
      <c r="AB1237" s="15"/>
      <c r="AC1237" s="15"/>
      <c r="AD1237" s="15"/>
      <c r="AE1237" s="15"/>
      <c r="AT1237" s="293" t="s">
        <v>1205</v>
      </c>
      <c r="AU1237" s="293" t="s">
        <v>85</v>
      </c>
      <c r="AV1237" s="15" t="s">
        <v>200</v>
      </c>
      <c r="AW1237" s="15" t="s">
        <v>33</v>
      </c>
      <c r="AX1237" s="15" t="s">
        <v>83</v>
      </c>
      <c r="AY1237" s="293" t="s">
        <v>181</v>
      </c>
    </row>
    <row r="1238" s="2" customFormat="1" ht="16.5" customHeight="1">
      <c r="A1238" s="39"/>
      <c r="B1238" s="40"/>
      <c r="C1238" s="245" t="s">
        <v>2575</v>
      </c>
      <c r="D1238" s="245" t="s">
        <v>191</v>
      </c>
      <c r="E1238" s="246" t="s">
        <v>2576</v>
      </c>
      <c r="F1238" s="247" t="s">
        <v>2577</v>
      </c>
      <c r="G1238" s="248" t="s">
        <v>889</v>
      </c>
      <c r="H1238" s="249">
        <v>1</v>
      </c>
      <c r="I1238" s="250"/>
      <c r="J1238" s="251">
        <f>ROUND(I1238*H1238,2)</f>
        <v>0</v>
      </c>
      <c r="K1238" s="247" t="s">
        <v>1</v>
      </c>
      <c r="L1238" s="45"/>
      <c r="M1238" s="252" t="s">
        <v>1</v>
      </c>
      <c r="N1238" s="253" t="s">
        <v>41</v>
      </c>
      <c r="O1238" s="92"/>
      <c r="P1238" s="236">
        <f>O1238*H1238</f>
        <v>0</v>
      </c>
      <c r="Q1238" s="236">
        <v>0</v>
      </c>
      <c r="R1238" s="236">
        <f>Q1238*H1238</f>
        <v>0</v>
      </c>
      <c r="S1238" s="236">
        <v>0</v>
      </c>
      <c r="T1238" s="237">
        <f>S1238*H1238</f>
        <v>0</v>
      </c>
      <c r="U1238" s="39"/>
      <c r="V1238" s="39"/>
      <c r="W1238" s="39"/>
      <c r="X1238" s="39"/>
      <c r="Y1238" s="39"/>
      <c r="Z1238" s="39"/>
      <c r="AA1238" s="39"/>
      <c r="AB1238" s="39"/>
      <c r="AC1238" s="39"/>
      <c r="AD1238" s="39"/>
      <c r="AE1238" s="39"/>
      <c r="AR1238" s="238" t="s">
        <v>188</v>
      </c>
      <c r="AT1238" s="238" t="s">
        <v>191</v>
      </c>
      <c r="AU1238" s="238" t="s">
        <v>85</v>
      </c>
      <c r="AY1238" s="18" t="s">
        <v>181</v>
      </c>
      <c r="BE1238" s="239">
        <f>IF(N1238="základní",J1238,0)</f>
        <v>0</v>
      </c>
      <c r="BF1238" s="239">
        <f>IF(N1238="snížená",J1238,0)</f>
        <v>0</v>
      </c>
      <c r="BG1238" s="239">
        <f>IF(N1238="zákl. přenesená",J1238,0)</f>
        <v>0</v>
      </c>
      <c r="BH1238" s="239">
        <f>IF(N1238="sníž. přenesená",J1238,0)</f>
        <v>0</v>
      </c>
      <c r="BI1238" s="239">
        <f>IF(N1238="nulová",J1238,0)</f>
        <v>0</v>
      </c>
      <c r="BJ1238" s="18" t="s">
        <v>83</v>
      </c>
      <c r="BK1238" s="239">
        <f>ROUND(I1238*H1238,2)</f>
        <v>0</v>
      </c>
      <c r="BL1238" s="18" t="s">
        <v>188</v>
      </c>
      <c r="BM1238" s="238" t="s">
        <v>2578</v>
      </c>
    </row>
    <row r="1239" s="2" customFormat="1">
      <c r="A1239" s="39"/>
      <c r="B1239" s="40"/>
      <c r="C1239" s="41"/>
      <c r="D1239" s="240" t="s">
        <v>190</v>
      </c>
      <c r="E1239" s="41"/>
      <c r="F1239" s="241" t="s">
        <v>2577</v>
      </c>
      <c r="G1239" s="41"/>
      <c r="H1239" s="41"/>
      <c r="I1239" s="242"/>
      <c r="J1239" s="41"/>
      <c r="K1239" s="41"/>
      <c r="L1239" s="45"/>
      <c r="M1239" s="243"/>
      <c r="N1239" s="244"/>
      <c r="O1239" s="92"/>
      <c r="P1239" s="92"/>
      <c r="Q1239" s="92"/>
      <c r="R1239" s="92"/>
      <c r="S1239" s="92"/>
      <c r="T1239" s="93"/>
      <c r="U1239" s="39"/>
      <c r="V1239" s="39"/>
      <c r="W1239" s="39"/>
      <c r="X1239" s="39"/>
      <c r="Y1239" s="39"/>
      <c r="Z1239" s="39"/>
      <c r="AA1239" s="39"/>
      <c r="AB1239" s="39"/>
      <c r="AC1239" s="39"/>
      <c r="AD1239" s="39"/>
      <c r="AE1239" s="39"/>
      <c r="AT1239" s="18" t="s">
        <v>190</v>
      </c>
      <c r="AU1239" s="18" t="s">
        <v>85</v>
      </c>
    </row>
    <row r="1240" s="13" customFormat="1">
      <c r="A1240" s="13"/>
      <c r="B1240" s="262"/>
      <c r="C1240" s="263"/>
      <c r="D1240" s="240" t="s">
        <v>1205</v>
      </c>
      <c r="E1240" s="264" t="s">
        <v>1</v>
      </c>
      <c r="F1240" s="265" t="s">
        <v>2579</v>
      </c>
      <c r="G1240" s="263"/>
      <c r="H1240" s="266">
        <v>1</v>
      </c>
      <c r="I1240" s="267"/>
      <c r="J1240" s="263"/>
      <c r="K1240" s="263"/>
      <c r="L1240" s="268"/>
      <c r="M1240" s="269"/>
      <c r="N1240" s="270"/>
      <c r="O1240" s="270"/>
      <c r="P1240" s="270"/>
      <c r="Q1240" s="270"/>
      <c r="R1240" s="270"/>
      <c r="S1240" s="270"/>
      <c r="T1240" s="271"/>
      <c r="U1240" s="13"/>
      <c r="V1240" s="13"/>
      <c r="W1240" s="13"/>
      <c r="X1240" s="13"/>
      <c r="Y1240" s="13"/>
      <c r="Z1240" s="13"/>
      <c r="AA1240" s="13"/>
      <c r="AB1240" s="13"/>
      <c r="AC1240" s="13"/>
      <c r="AD1240" s="13"/>
      <c r="AE1240" s="13"/>
      <c r="AT1240" s="272" t="s">
        <v>1205</v>
      </c>
      <c r="AU1240" s="272" t="s">
        <v>85</v>
      </c>
      <c r="AV1240" s="13" t="s">
        <v>85</v>
      </c>
      <c r="AW1240" s="13" t="s">
        <v>33</v>
      </c>
      <c r="AX1240" s="13" t="s">
        <v>83</v>
      </c>
      <c r="AY1240" s="272" t="s">
        <v>181</v>
      </c>
    </row>
    <row r="1241" s="2" customFormat="1" ht="24.15" customHeight="1">
      <c r="A1241" s="39"/>
      <c r="B1241" s="40"/>
      <c r="C1241" s="245" t="s">
        <v>2580</v>
      </c>
      <c r="D1241" s="245" t="s">
        <v>191</v>
      </c>
      <c r="E1241" s="246" t="s">
        <v>2581</v>
      </c>
      <c r="F1241" s="247" t="s">
        <v>2582</v>
      </c>
      <c r="G1241" s="248" t="s">
        <v>889</v>
      </c>
      <c r="H1241" s="249">
        <v>1</v>
      </c>
      <c r="I1241" s="250"/>
      <c r="J1241" s="251">
        <f>ROUND(I1241*H1241,2)</f>
        <v>0</v>
      </c>
      <c r="K1241" s="247" t="s">
        <v>1</v>
      </c>
      <c r="L1241" s="45"/>
      <c r="M1241" s="252" t="s">
        <v>1</v>
      </c>
      <c r="N1241" s="253" t="s">
        <v>41</v>
      </c>
      <c r="O1241" s="92"/>
      <c r="P1241" s="236">
        <f>O1241*H1241</f>
        <v>0</v>
      </c>
      <c r="Q1241" s="236">
        <v>0</v>
      </c>
      <c r="R1241" s="236">
        <f>Q1241*H1241</f>
        <v>0</v>
      </c>
      <c r="S1241" s="236">
        <v>0</v>
      </c>
      <c r="T1241" s="237">
        <f>S1241*H1241</f>
        <v>0</v>
      </c>
      <c r="U1241" s="39"/>
      <c r="V1241" s="39"/>
      <c r="W1241" s="39"/>
      <c r="X1241" s="39"/>
      <c r="Y1241" s="39"/>
      <c r="Z1241" s="39"/>
      <c r="AA1241" s="39"/>
      <c r="AB1241" s="39"/>
      <c r="AC1241" s="39"/>
      <c r="AD1241" s="39"/>
      <c r="AE1241" s="39"/>
      <c r="AR1241" s="238" t="s">
        <v>188</v>
      </c>
      <c r="AT1241" s="238" t="s">
        <v>191</v>
      </c>
      <c r="AU1241" s="238" t="s">
        <v>85</v>
      </c>
      <c r="AY1241" s="18" t="s">
        <v>181</v>
      </c>
      <c r="BE1241" s="239">
        <f>IF(N1241="základní",J1241,0)</f>
        <v>0</v>
      </c>
      <c r="BF1241" s="239">
        <f>IF(N1241="snížená",J1241,0)</f>
        <v>0</v>
      </c>
      <c r="BG1241" s="239">
        <f>IF(N1241="zákl. přenesená",J1241,0)</f>
        <v>0</v>
      </c>
      <c r="BH1241" s="239">
        <f>IF(N1241="sníž. přenesená",J1241,0)</f>
        <v>0</v>
      </c>
      <c r="BI1241" s="239">
        <f>IF(N1241="nulová",J1241,0)</f>
        <v>0</v>
      </c>
      <c r="BJ1241" s="18" t="s">
        <v>83</v>
      </c>
      <c r="BK1241" s="239">
        <f>ROUND(I1241*H1241,2)</f>
        <v>0</v>
      </c>
      <c r="BL1241" s="18" t="s">
        <v>188</v>
      </c>
      <c r="BM1241" s="238" t="s">
        <v>2583</v>
      </c>
    </row>
    <row r="1242" s="2" customFormat="1">
      <c r="A1242" s="39"/>
      <c r="B1242" s="40"/>
      <c r="C1242" s="41"/>
      <c r="D1242" s="240" t="s">
        <v>190</v>
      </c>
      <c r="E1242" s="41"/>
      <c r="F1242" s="241" t="s">
        <v>2582</v>
      </c>
      <c r="G1242" s="41"/>
      <c r="H1242" s="41"/>
      <c r="I1242" s="242"/>
      <c r="J1242" s="41"/>
      <c r="K1242" s="41"/>
      <c r="L1242" s="45"/>
      <c r="M1242" s="243"/>
      <c r="N1242" s="244"/>
      <c r="O1242" s="92"/>
      <c r="P1242" s="92"/>
      <c r="Q1242" s="92"/>
      <c r="R1242" s="92"/>
      <c r="S1242" s="92"/>
      <c r="T1242" s="93"/>
      <c r="U1242" s="39"/>
      <c r="V1242" s="39"/>
      <c r="W1242" s="39"/>
      <c r="X1242" s="39"/>
      <c r="Y1242" s="39"/>
      <c r="Z1242" s="39"/>
      <c r="AA1242" s="39"/>
      <c r="AB1242" s="39"/>
      <c r="AC1242" s="39"/>
      <c r="AD1242" s="39"/>
      <c r="AE1242" s="39"/>
      <c r="AT1242" s="18" t="s">
        <v>190</v>
      </c>
      <c r="AU1242" s="18" t="s">
        <v>85</v>
      </c>
    </row>
    <row r="1243" s="13" customFormat="1">
      <c r="A1243" s="13"/>
      <c r="B1243" s="262"/>
      <c r="C1243" s="263"/>
      <c r="D1243" s="240" t="s">
        <v>1205</v>
      </c>
      <c r="E1243" s="264" t="s">
        <v>1</v>
      </c>
      <c r="F1243" s="265" t="s">
        <v>2584</v>
      </c>
      <c r="G1243" s="263"/>
      <c r="H1243" s="266">
        <v>1</v>
      </c>
      <c r="I1243" s="267"/>
      <c r="J1243" s="263"/>
      <c r="K1243" s="263"/>
      <c r="L1243" s="268"/>
      <c r="M1243" s="269"/>
      <c r="N1243" s="270"/>
      <c r="O1243" s="270"/>
      <c r="P1243" s="270"/>
      <c r="Q1243" s="270"/>
      <c r="R1243" s="270"/>
      <c r="S1243" s="270"/>
      <c r="T1243" s="271"/>
      <c r="U1243" s="13"/>
      <c r="V1243" s="13"/>
      <c r="W1243" s="13"/>
      <c r="X1243" s="13"/>
      <c r="Y1243" s="13"/>
      <c r="Z1243" s="13"/>
      <c r="AA1243" s="13"/>
      <c r="AB1243" s="13"/>
      <c r="AC1243" s="13"/>
      <c r="AD1243" s="13"/>
      <c r="AE1243" s="13"/>
      <c r="AT1243" s="272" t="s">
        <v>1205</v>
      </c>
      <c r="AU1243" s="272" t="s">
        <v>85</v>
      </c>
      <c r="AV1243" s="13" t="s">
        <v>85</v>
      </c>
      <c r="AW1243" s="13" t="s">
        <v>33</v>
      </c>
      <c r="AX1243" s="13" t="s">
        <v>83</v>
      </c>
      <c r="AY1243" s="272" t="s">
        <v>181</v>
      </c>
    </row>
    <row r="1244" s="12" customFormat="1" ht="22.8" customHeight="1">
      <c r="A1244" s="12"/>
      <c r="B1244" s="212"/>
      <c r="C1244" s="213"/>
      <c r="D1244" s="214" t="s">
        <v>75</v>
      </c>
      <c r="E1244" s="254" t="s">
        <v>2585</v>
      </c>
      <c r="F1244" s="254" t="s">
        <v>2586</v>
      </c>
      <c r="G1244" s="213"/>
      <c r="H1244" s="213"/>
      <c r="I1244" s="216"/>
      <c r="J1244" s="255">
        <f>BK1244</f>
        <v>0</v>
      </c>
      <c r="K1244" s="213"/>
      <c r="L1244" s="218"/>
      <c r="M1244" s="219"/>
      <c r="N1244" s="220"/>
      <c r="O1244" s="220"/>
      <c r="P1244" s="221">
        <f>SUM(P1245:P1256)</f>
        <v>0</v>
      </c>
      <c r="Q1244" s="220"/>
      <c r="R1244" s="221">
        <f>SUM(R1245:R1256)</f>
        <v>0.055980000000000002</v>
      </c>
      <c r="S1244" s="220"/>
      <c r="T1244" s="222">
        <f>SUM(T1245:T1256)</f>
        <v>0</v>
      </c>
      <c r="U1244" s="12"/>
      <c r="V1244" s="12"/>
      <c r="W1244" s="12"/>
      <c r="X1244" s="12"/>
      <c r="Y1244" s="12"/>
      <c r="Z1244" s="12"/>
      <c r="AA1244" s="12"/>
      <c r="AB1244" s="12"/>
      <c r="AC1244" s="12"/>
      <c r="AD1244" s="12"/>
      <c r="AE1244" s="12"/>
      <c r="AR1244" s="223" t="s">
        <v>85</v>
      </c>
      <c r="AT1244" s="224" t="s">
        <v>75</v>
      </c>
      <c r="AU1244" s="224" t="s">
        <v>83</v>
      </c>
      <c r="AY1244" s="223" t="s">
        <v>181</v>
      </c>
      <c r="BK1244" s="225">
        <f>SUM(BK1245:BK1256)</f>
        <v>0</v>
      </c>
    </row>
    <row r="1245" s="2" customFormat="1" ht="33" customHeight="1">
      <c r="A1245" s="39"/>
      <c r="B1245" s="40"/>
      <c r="C1245" s="245" t="s">
        <v>2587</v>
      </c>
      <c r="D1245" s="245" t="s">
        <v>191</v>
      </c>
      <c r="E1245" s="246" t="s">
        <v>2588</v>
      </c>
      <c r="F1245" s="247" t="s">
        <v>2589</v>
      </c>
      <c r="G1245" s="248" t="s">
        <v>217</v>
      </c>
      <c r="H1245" s="249">
        <v>6</v>
      </c>
      <c r="I1245" s="250"/>
      <c r="J1245" s="251">
        <f>ROUND(I1245*H1245,2)</f>
        <v>0</v>
      </c>
      <c r="K1245" s="247" t="s">
        <v>1</v>
      </c>
      <c r="L1245" s="45"/>
      <c r="M1245" s="252" t="s">
        <v>1</v>
      </c>
      <c r="N1245" s="253" t="s">
        <v>41</v>
      </c>
      <c r="O1245" s="92"/>
      <c r="P1245" s="236">
        <f>O1245*H1245</f>
        <v>0</v>
      </c>
      <c r="Q1245" s="236">
        <v>0.00029999999999999997</v>
      </c>
      <c r="R1245" s="236">
        <f>Q1245*H1245</f>
        <v>0.0018</v>
      </c>
      <c r="S1245" s="236">
        <v>0</v>
      </c>
      <c r="T1245" s="237">
        <f>S1245*H1245</f>
        <v>0</v>
      </c>
      <c r="U1245" s="39"/>
      <c r="V1245" s="39"/>
      <c r="W1245" s="39"/>
      <c r="X1245" s="39"/>
      <c r="Y1245" s="39"/>
      <c r="Z1245" s="39"/>
      <c r="AA1245" s="39"/>
      <c r="AB1245" s="39"/>
      <c r="AC1245" s="39"/>
      <c r="AD1245" s="39"/>
      <c r="AE1245" s="39"/>
      <c r="AR1245" s="238" t="s">
        <v>188</v>
      </c>
      <c r="AT1245" s="238" t="s">
        <v>191</v>
      </c>
      <c r="AU1245" s="238" t="s">
        <v>85</v>
      </c>
      <c r="AY1245" s="18" t="s">
        <v>181</v>
      </c>
      <c r="BE1245" s="239">
        <f>IF(N1245="základní",J1245,0)</f>
        <v>0</v>
      </c>
      <c r="BF1245" s="239">
        <f>IF(N1245="snížená",J1245,0)</f>
        <v>0</v>
      </c>
      <c r="BG1245" s="239">
        <f>IF(N1245="zákl. přenesená",J1245,0)</f>
        <v>0</v>
      </c>
      <c r="BH1245" s="239">
        <f>IF(N1245="sníž. přenesená",J1245,0)</f>
        <v>0</v>
      </c>
      <c r="BI1245" s="239">
        <f>IF(N1245="nulová",J1245,0)</f>
        <v>0</v>
      </c>
      <c r="BJ1245" s="18" t="s">
        <v>83</v>
      </c>
      <c r="BK1245" s="239">
        <f>ROUND(I1245*H1245,2)</f>
        <v>0</v>
      </c>
      <c r="BL1245" s="18" t="s">
        <v>188</v>
      </c>
      <c r="BM1245" s="238" t="s">
        <v>2590</v>
      </c>
    </row>
    <row r="1246" s="2" customFormat="1">
      <c r="A1246" s="39"/>
      <c r="B1246" s="40"/>
      <c r="C1246" s="41"/>
      <c r="D1246" s="240" t="s">
        <v>190</v>
      </c>
      <c r="E1246" s="41"/>
      <c r="F1246" s="241" t="s">
        <v>2589</v>
      </c>
      <c r="G1246" s="41"/>
      <c r="H1246" s="41"/>
      <c r="I1246" s="242"/>
      <c r="J1246" s="41"/>
      <c r="K1246" s="41"/>
      <c r="L1246" s="45"/>
      <c r="M1246" s="243"/>
      <c r="N1246" s="244"/>
      <c r="O1246" s="92"/>
      <c r="P1246" s="92"/>
      <c r="Q1246" s="92"/>
      <c r="R1246" s="92"/>
      <c r="S1246" s="92"/>
      <c r="T1246" s="93"/>
      <c r="U1246" s="39"/>
      <c r="V1246" s="39"/>
      <c r="W1246" s="39"/>
      <c r="X1246" s="39"/>
      <c r="Y1246" s="39"/>
      <c r="Z1246" s="39"/>
      <c r="AA1246" s="39"/>
      <c r="AB1246" s="39"/>
      <c r="AC1246" s="39"/>
      <c r="AD1246" s="39"/>
      <c r="AE1246" s="39"/>
      <c r="AT1246" s="18" t="s">
        <v>190</v>
      </c>
      <c r="AU1246" s="18" t="s">
        <v>85</v>
      </c>
    </row>
    <row r="1247" s="2" customFormat="1" ht="16.5" customHeight="1">
      <c r="A1247" s="39"/>
      <c r="B1247" s="40"/>
      <c r="C1247" s="226" t="s">
        <v>2591</v>
      </c>
      <c r="D1247" s="226" t="s">
        <v>182</v>
      </c>
      <c r="E1247" s="227" t="s">
        <v>2592</v>
      </c>
      <c r="F1247" s="228" t="s">
        <v>2593</v>
      </c>
      <c r="G1247" s="229" t="s">
        <v>734</v>
      </c>
      <c r="H1247" s="230">
        <v>0.39000000000000001</v>
      </c>
      <c r="I1247" s="231"/>
      <c r="J1247" s="232">
        <f>ROUND(I1247*H1247,2)</f>
        <v>0</v>
      </c>
      <c r="K1247" s="228" t="s">
        <v>1</v>
      </c>
      <c r="L1247" s="233"/>
      <c r="M1247" s="234" t="s">
        <v>1</v>
      </c>
      <c r="N1247" s="235" t="s">
        <v>41</v>
      </c>
      <c r="O1247" s="92"/>
      <c r="P1247" s="236">
        <f>O1247*H1247</f>
        <v>0</v>
      </c>
      <c r="Q1247" s="236">
        <v>0</v>
      </c>
      <c r="R1247" s="236">
        <f>Q1247*H1247</f>
        <v>0</v>
      </c>
      <c r="S1247" s="236">
        <v>0</v>
      </c>
      <c r="T1247" s="237">
        <f>S1247*H1247</f>
        <v>0</v>
      </c>
      <c r="U1247" s="39"/>
      <c r="V1247" s="39"/>
      <c r="W1247" s="39"/>
      <c r="X1247" s="39"/>
      <c r="Y1247" s="39"/>
      <c r="Z1247" s="39"/>
      <c r="AA1247" s="39"/>
      <c r="AB1247" s="39"/>
      <c r="AC1247" s="39"/>
      <c r="AD1247" s="39"/>
      <c r="AE1247" s="39"/>
      <c r="AR1247" s="238" t="s">
        <v>187</v>
      </c>
      <c r="AT1247" s="238" t="s">
        <v>182</v>
      </c>
      <c r="AU1247" s="238" t="s">
        <v>85</v>
      </c>
      <c r="AY1247" s="18" t="s">
        <v>181</v>
      </c>
      <c r="BE1247" s="239">
        <f>IF(N1247="základní",J1247,0)</f>
        <v>0</v>
      </c>
      <c r="BF1247" s="239">
        <f>IF(N1247="snížená",J1247,0)</f>
        <v>0</v>
      </c>
      <c r="BG1247" s="239">
        <f>IF(N1247="zákl. přenesená",J1247,0)</f>
        <v>0</v>
      </c>
      <c r="BH1247" s="239">
        <f>IF(N1247="sníž. přenesená",J1247,0)</f>
        <v>0</v>
      </c>
      <c r="BI1247" s="239">
        <f>IF(N1247="nulová",J1247,0)</f>
        <v>0</v>
      </c>
      <c r="BJ1247" s="18" t="s">
        <v>83</v>
      </c>
      <c r="BK1247" s="239">
        <f>ROUND(I1247*H1247,2)</f>
        <v>0</v>
      </c>
      <c r="BL1247" s="18" t="s">
        <v>188</v>
      </c>
      <c r="BM1247" s="238" t="s">
        <v>2594</v>
      </c>
    </row>
    <row r="1248" s="2" customFormat="1">
      <c r="A1248" s="39"/>
      <c r="B1248" s="40"/>
      <c r="C1248" s="41"/>
      <c r="D1248" s="240" t="s">
        <v>190</v>
      </c>
      <c r="E1248" s="41"/>
      <c r="F1248" s="241" t="s">
        <v>2593</v>
      </c>
      <c r="G1248" s="41"/>
      <c r="H1248" s="41"/>
      <c r="I1248" s="242"/>
      <c r="J1248" s="41"/>
      <c r="K1248" s="41"/>
      <c r="L1248" s="45"/>
      <c r="M1248" s="243"/>
      <c r="N1248" s="244"/>
      <c r="O1248" s="92"/>
      <c r="P1248" s="92"/>
      <c r="Q1248" s="92"/>
      <c r="R1248" s="92"/>
      <c r="S1248" s="92"/>
      <c r="T1248" s="93"/>
      <c r="U1248" s="39"/>
      <c r="V1248" s="39"/>
      <c r="W1248" s="39"/>
      <c r="X1248" s="39"/>
      <c r="Y1248" s="39"/>
      <c r="Z1248" s="39"/>
      <c r="AA1248" s="39"/>
      <c r="AB1248" s="39"/>
      <c r="AC1248" s="39"/>
      <c r="AD1248" s="39"/>
      <c r="AE1248" s="39"/>
      <c r="AT1248" s="18" t="s">
        <v>190</v>
      </c>
      <c r="AU1248" s="18" t="s">
        <v>85</v>
      </c>
    </row>
    <row r="1249" s="13" customFormat="1">
      <c r="A1249" s="13"/>
      <c r="B1249" s="262"/>
      <c r="C1249" s="263"/>
      <c r="D1249" s="240" t="s">
        <v>1205</v>
      </c>
      <c r="E1249" s="264" t="s">
        <v>1</v>
      </c>
      <c r="F1249" s="265" t="s">
        <v>2595</v>
      </c>
      <c r="G1249" s="263"/>
      <c r="H1249" s="266">
        <v>0.39000000000000001</v>
      </c>
      <c r="I1249" s="267"/>
      <c r="J1249" s="263"/>
      <c r="K1249" s="263"/>
      <c r="L1249" s="268"/>
      <c r="M1249" s="269"/>
      <c r="N1249" s="270"/>
      <c r="O1249" s="270"/>
      <c r="P1249" s="270"/>
      <c r="Q1249" s="270"/>
      <c r="R1249" s="270"/>
      <c r="S1249" s="270"/>
      <c r="T1249" s="271"/>
      <c r="U1249" s="13"/>
      <c r="V1249" s="13"/>
      <c r="W1249" s="13"/>
      <c r="X1249" s="13"/>
      <c r="Y1249" s="13"/>
      <c r="Z1249" s="13"/>
      <c r="AA1249" s="13"/>
      <c r="AB1249" s="13"/>
      <c r="AC1249" s="13"/>
      <c r="AD1249" s="13"/>
      <c r="AE1249" s="13"/>
      <c r="AT1249" s="272" t="s">
        <v>1205</v>
      </c>
      <c r="AU1249" s="272" t="s">
        <v>85</v>
      </c>
      <c r="AV1249" s="13" t="s">
        <v>85</v>
      </c>
      <c r="AW1249" s="13" t="s">
        <v>33</v>
      </c>
      <c r="AX1249" s="13" t="s">
        <v>83</v>
      </c>
      <c r="AY1249" s="272" t="s">
        <v>181</v>
      </c>
    </row>
    <row r="1250" s="2" customFormat="1" ht="33" customHeight="1">
      <c r="A1250" s="39"/>
      <c r="B1250" s="40"/>
      <c r="C1250" s="245" t="s">
        <v>2596</v>
      </c>
      <c r="D1250" s="245" t="s">
        <v>191</v>
      </c>
      <c r="E1250" s="246" t="s">
        <v>2597</v>
      </c>
      <c r="F1250" s="247" t="s">
        <v>2598</v>
      </c>
      <c r="G1250" s="248" t="s">
        <v>734</v>
      </c>
      <c r="H1250" s="249">
        <v>6</v>
      </c>
      <c r="I1250" s="250"/>
      <c r="J1250" s="251">
        <f>ROUND(I1250*H1250,2)</f>
        <v>0</v>
      </c>
      <c r="K1250" s="247" t="s">
        <v>1</v>
      </c>
      <c r="L1250" s="45"/>
      <c r="M1250" s="252" t="s">
        <v>1</v>
      </c>
      <c r="N1250" s="253" t="s">
        <v>41</v>
      </c>
      <c r="O1250" s="92"/>
      <c r="P1250" s="236">
        <f>O1250*H1250</f>
        <v>0</v>
      </c>
      <c r="Q1250" s="236">
        <v>0.0090299999999999998</v>
      </c>
      <c r="R1250" s="236">
        <f>Q1250*H1250</f>
        <v>0.054179999999999999</v>
      </c>
      <c r="S1250" s="236">
        <v>0</v>
      </c>
      <c r="T1250" s="237">
        <f>S1250*H1250</f>
        <v>0</v>
      </c>
      <c r="U1250" s="39"/>
      <c r="V1250" s="39"/>
      <c r="W1250" s="39"/>
      <c r="X1250" s="39"/>
      <c r="Y1250" s="39"/>
      <c r="Z1250" s="39"/>
      <c r="AA1250" s="39"/>
      <c r="AB1250" s="39"/>
      <c r="AC1250" s="39"/>
      <c r="AD1250" s="39"/>
      <c r="AE1250" s="39"/>
      <c r="AR1250" s="238" t="s">
        <v>188</v>
      </c>
      <c r="AT1250" s="238" t="s">
        <v>191</v>
      </c>
      <c r="AU1250" s="238" t="s">
        <v>85</v>
      </c>
      <c r="AY1250" s="18" t="s">
        <v>181</v>
      </c>
      <c r="BE1250" s="239">
        <f>IF(N1250="základní",J1250,0)</f>
        <v>0</v>
      </c>
      <c r="BF1250" s="239">
        <f>IF(N1250="snížená",J1250,0)</f>
        <v>0</v>
      </c>
      <c r="BG1250" s="239">
        <f>IF(N1250="zákl. přenesená",J1250,0)</f>
        <v>0</v>
      </c>
      <c r="BH1250" s="239">
        <f>IF(N1250="sníž. přenesená",J1250,0)</f>
        <v>0</v>
      </c>
      <c r="BI1250" s="239">
        <f>IF(N1250="nulová",J1250,0)</f>
        <v>0</v>
      </c>
      <c r="BJ1250" s="18" t="s">
        <v>83</v>
      </c>
      <c r="BK1250" s="239">
        <f>ROUND(I1250*H1250,2)</f>
        <v>0</v>
      </c>
      <c r="BL1250" s="18" t="s">
        <v>188</v>
      </c>
      <c r="BM1250" s="238" t="s">
        <v>2599</v>
      </c>
    </row>
    <row r="1251" s="2" customFormat="1">
      <c r="A1251" s="39"/>
      <c r="B1251" s="40"/>
      <c r="C1251" s="41"/>
      <c r="D1251" s="240" t="s">
        <v>190</v>
      </c>
      <c r="E1251" s="41"/>
      <c r="F1251" s="241" t="s">
        <v>2598</v>
      </c>
      <c r="G1251" s="41"/>
      <c r="H1251" s="41"/>
      <c r="I1251" s="242"/>
      <c r="J1251" s="41"/>
      <c r="K1251" s="41"/>
      <c r="L1251" s="45"/>
      <c r="M1251" s="243"/>
      <c r="N1251" s="244"/>
      <c r="O1251" s="92"/>
      <c r="P1251" s="92"/>
      <c r="Q1251" s="92"/>
      <c r="R1251" s="92"/>
      <c r="S1251" s="92"/>
      <c r="T1251" s="93"/>
      <c r="U1251" s="39"/>
      <c r="V1251" s="39"/>
      <c r="W1251" s="39"/>
      <c r="X1251" s="39"/>
      <c r="Y1251" s="39"/>
      <c r="Z1251" s="39"/>
      <c r="AA1251" s="39"/>
      <c r="AB1251" s="39"/>
      <c r="AC1251" s="39"/>
      <c r="AD1251" s="39"/>
      <c r="AE1251" s="39"/>
      <c r="AT1251" s="18" t="s">
        <v>190</v>
      </c>
      <c r="AU1251" s="18" t="s">
        <v>85</v>
      </c>
    </row>
    <row r="1252" s="2" customFormat="1" ht="16.5" customHeight="1">
      <c r="A1252" s="39"/>
      <c r="B1252" s="40"/>
      <c r="C1252" s="226" t="s">
        <v>2600</v>
      </c>
      <c r="D1252" s="226" t="s">
        <v>182</v>
      </c>
      <c r="E1252" s="227" t="s">
        <v>2601</v>
      </c>
      <c r="F1252" s="228" t="s">
        <v>2602</v>
      </c>
      <c r="G1252" s="229" t="s">
        <v>734</v>
      </c>
      <c r="H1252" s="230">
        <v>6.9000000000000004</v>
      </c>
      <c r="I1252" s="231"/>
      <c r="J1252" s="232">
        <f>ROUND(I1252*H1252,2)</f>
        <v>0</v>
      </c>
      <c r="K1252" s="228" t="s">
        <v>1</v>
      </c>
      <c r="L1252" s="233"/>
      <c r="M1252" s="234" t="s">
        <v>1</v>
      </c>
      <c r="N1252" s="235" t="s">
        <v>41</v>
      </c>
      <c r="O1252" s="92"/>
      <c r="P1252" s="236">
        <f>O1252*H1252</f>
        <v>0</v>
      </c>
      <c r="Q1252" s="236">
        <v>0</v>
      </c>
      <c r="R1252" s="236">
        <f>Q1252*H1252</f>
        <v>0</v>
      </c>
      <c r="S1252" s="236">
        <v>0</v>
      </c>
      <c r="T1252" s="237">
        <f>S1252*H1252</f>
        <v>0</v>
      </c>
      <c r="U1252" s="39"/>
      <c r="V1252" s="39"/>
      <c r="W1252" s="39"/>
      <c r="X1252" s="39"/>
      <c r="Y1252" s="39"/>
      <c r="Z1252" s="39"/>
      <c r="AA1252" s="39"/>
      <c r="AB1252" s="39"/>
      <c r="AC1252" s="39"/>
      <c r="AD1252" s="39"/>
      <c r="AE1252" s="39"/>
      <c r="AR1252" s="238" t="s">
        <v>187</v>
      </c>
      <c r="AT1252" s="238" t="s">
        <v>182</v>
      </c>
      <c r="AU1252" s="238" t="s">
        <v>85</v>
      </c>
      <c r="AY1252" s="18" t="s">
        <v>181</v>
      </c>
      <c r="BE1252" s="239">
        <f>IF(N1252="základní",J1252,0)</f>
        <v>0</v>
      </c>
      <c r="BF1252" s="239">
        <f>IF(N1252="snížená",J1252,0)</f>
        <v>0</v>
      </c>
      <c r="BG1252" s="239">
        <f>IF(N1252="zákl. přenesená",J1252,0)</f>
        <v>0</v>
      </c>
      <c r="BH1252" s="239">
        <f>IF(N1252="sníž. přenesená",J1252,0)</f>
        <v>0</v>
      </c>
      <c r="BI1252" s="239">
        <f>IF(N1252="nulová",J1252,0)</f>
        <v>0</v>
      </c>
      <c r="BJ1252" s="18" t="s">
        <v>83</v>
      </c>
      <c r="BK1252" s="239">
        <f>ROUND(I1252*H1252,2)</f>
        <v>0</v>
      </c>
      <c r="BL1252" s="18" t="s">
        <v>188</v>
      </c>
      <c r="BM1252" s="238" t="s">
        <v>2603</v>
      </c>
    </row>
    <row r="1253" s="2" customFormat="1">
      <c r="A1253" s="39"/>
      <c r="B1253" s="40"/>
      <c r="C1253" s="41"/>
      <c r="D1253" s="240" t="s">
        <v>190</v>
      </c>
      <c r="E1253" s="41"/>
      <c r="F1253" s="241" t="s">
        <v>2602</v>
      </c>
      <c r="G1253" s="41"/>
      <c r="H1253" s="41"/>
      <c r="I1253" s="242"/>
      <c r="J1253" s="41"/>
      <c r="K1253" s="41"/>
      <c r="L1253" s="45"/>
      <c r="M1253" s="243"/>
      <c r="N1253" s="244"/>
      <c r="O1253" s="92"/>
      <c r="P1253" s="92"/>
      <c r="Q1253" s="92"/>
      <c r="R1253" s="92"/>
      <c r="S1253" s="92"/>
      <c r="T1253" s="93"/>
      <c r="U1253" s="39"/>
      <c r="V1253" s="39"/>
      <c r="W1253" s="39"/>
      <c r="X1253" s="39"/>
      <c r="Y1253" s="39"/>
      <c r="Z1253" s="39"/>
      <c r="AA1253" s="39"/>
      <c r="AB1253" s="39"/>
      <c r="AC1253" s="39"/>
      <c r="AD1253" s="39"/>
      <c r="AE1253" s="39"/>
      <c r="AT1253" s="18" t="s">
        <v>190</v>
      </c>
      <c r="AU1253" s="18" t="s">
        <v>85</v>
      </c>
    </row>
    <row r="1254" s="13" customFormat="1">
      <c r="A1254" s="13"/>
      <c r="B1254" s="262"/>
      <c r="C1254" s="263"/>
      <c r="D1254" s="240" t="s">
        <v>1205</v>
      </c>
      <c r="E1254" s="264" t="s">
        <v>1</v>
      </c>
      <c r="F1254" s="265" t="s">
        <v>2604</v>
      </c>
      <c r="G1254" s="263"/>
      <c r="H1254" s="266">
        <v>6.9000000000000004</v>
      </c>
      <c r="I1254" s="267"/>
      <c r="J1254" s="263"/>
      <c r="K1254" s="263"/>
      <c r="L1254" s="268"/>
      <c r="M1254" s="269"/>
      <c r="N1254" s="270"/>
      <c r="O1254" s="270"/>
      <c r="P1254" s="270"/>
      <c r="Q1254" s="270"/>
      <c r="R1254" s="270"/>
      <c r="S1254" s="270"/>
      <c r="T1254" s="271"/>
      <c r="U1254" s="13"/>
      <c r="V1254" s="13"/>
      <c r="W1254" s="13"/>
      <c r="X1254" s="13"/>
      <c r="Y1254" s="13"/>
      <c r="Z1254" s="13"/>
      <c r="AA1254" s="13"/>
      <c r="AB1254" s="13"/>
      <c r="AC1254" s="13"/>
      <c r="AD1254" s="13"/>
      <c r="AE1254" s="13"/>
      <c r="AT1254" s="272" t="s">
        <v>1205</v>
      </c>
      <c r="AU1254" s="272" t="s">
        <v>85</v>
      </c>
      <c r="AV1254" s="13" t="s">
        <v>85</v>
      </c>
      <c r="AW1254" s="13" t="s">
        <v>33</v>
      </c>
      <c r="AX1254" s="13" t="s">
        <v>83</v>
      </c>
      <c r="AY1254" s="272" t="s">
        <v>181</v>
      </c>
    </row>
    <row r="1255" s="2" customFormat="1" ht="24.15" customHeight="1">
      <c r="A1255" s="39"/>
      <c r="B1255" s="40"/>
      <c r="C1255" s="245" t="s">
        <v>2605</v>
      </c>
      <c r="D1255" s="245" t="s">
        <v>191</v>
      </c>
      <c r="E1255" s="246" t="s">
        <v>2606</v>
      </c>
      <c r="F1255" s="247" t="s">
        <v>2607</v>
      </c>
      <c r="G1255" s="248" t="s">
        <v>868</v>
      </c>
      <c r="H1255" s="249">
        <v>0.056000000000000001</v>
      </c>
      <c r="I1255" s="250"/>
      <c r="J1255" s="251">
        <f>ROUND(I1255*H1255,2)</f>
        <v>0</v>
      </c>
      <c r="K1255" s="247" t="s">
        <v>1</v>
      </c>
      <c r="L1255" s="45"/>
      <c r="M1255" s="252" t="s">
        <v>1</v>
      </c>
      <c r="N1255" s="253" t="s">
        <v>41</v>
      </c>
      <c r="O1255" s="92"/>
      <c r="P1255" s="236">
        <f>O1255*H1255</f>
        <v>0</v>
      </c>
      <c r="Q1255" s="236">
        <v>0</v>
      </c>
      <c r="R1255" s="236">
        <f>Q1255*H1255</f>
        <v>0</v>
      </c>
      <c r="S1255" s="236">
        <v>0</v>
      </c>
      <c r="T1255" s="237">
        <f>S1255*H1255</f>
        <v>0</v>
      </c>
      <c r="U1255" s="39"/>
      <c r="V1255" s="39"/>
      <c r="W1255" s="39"/>
      <c r="X1255" s="39"/>
      <c r="Y1255" s="39"/>
      <c r="Z1255" s="39"/>
      <c r="AA1255" s="39"/>
      <c r="AB1255" s="39"/>
      <c r="AC1255" s="39"/>
      <c r="AD1255" s="39"/>
      <c r="AE1255" s="39"/>
      <c r="AR1255" s="238" t="s">
        <v>188</v>
      </c>
      <c r="AT1255" s="238" t="s">
        <v>191</v>
      </c>
      <c r="AU1255" s="238" t="s">
        <v>85</v>
      </c>
      <c r="AY1255" s="18" t="s">
        <v>181</v>
      </c>
      <c r="BE1255" s="239">
        <f>IF(N1255="základní",J1255,0)</f>
        <v>0</v>
      </c>
      <c r="BF1255" s="239">
        <f>IF(N1255="snížená",J1255,0)</f>
        <v>0</v>
      </c>
      <c r="BG1255" s="239">
        <f>IF(N1255="zákl. přenesená",J1255,0)</f>
        <v>0</v>
      </c>
      <c r="BH1255" s="239">
        <f>IF(N1255="sníž. přenesená",J1255,0)</f>
        <v>0</v>
      </c>
      <c r="BI1255" s="239">
        <f>IF(N1255="nulová",J1255,0)</f>
        <v>0</v>
      </c>
      <c r="BJ1255" s="18" t="s">
        <v>83</v>
      </c>
      <c r="BK1255" s="239">
        <f>ROUND(I1255*H1255,2)</f>
        <v>0</v>
      </c>
      <c r="BL1255" s="18" t="s">
        <v>188</v>
      </c>
      <c r="BM1255" s="238" t="s">
        <v>2608</v>
      </c>
    </row>
    <row r="1256" s="2" customFormat="1">
      <c r="A1256" s="39"/>
      <c r="B1256" s="40"/>
      <c r="C1256" s="41"/>
      <c r="D1256" s="240" t="s">
        <v>190</v>
      </c>
      <c r="E1256" s="41"/>
      <c r="F1256" s="241" t="s">
        <v>2607</v>
      </c>
      <c r="G1256" s="41"/>
      <c r="H1256" s="41"/>
      <c r="I1256" s="242"/>
      <c r="J1256" s="41"/>
      <c r="K1256" s="41"/>
      <c r="L1256" s="45"/>
      <c r="M1256" s="243"/>
      <c r="N1256" s="244"/>
      <c r="O1256" s="92"/>
      <c r="P1256" s="92"/>
      <c r="Q1256" s="92"/>
      <c r="R1256" s="92"/>
      <c r="S1256" s="92"/>
      <c r="T1256" s="93"/>
      <c r="U1256" s="39"/>
      <c r="V1256" s="39"/>
      <c r="W1256" s="39"/>
      <c r="X1256" s="39"/>
      <c r="Y1256" s="39"/>
      <c r="Z1256" s="39"/>
      <c r="AA1256" s="39"/>
      <c r="AB1256" s="39"/>
      <c r="AC1256" s="39"/>
      <c r="AD1256" s="39"/>
      <c r="AE1256" s="39"/>
      <c r="AT1256" s="18" t="s">
        <v>190</v>
      </c>
      <c r="AU1256" s="18" t="s">
        <v>85</v>
      </c>
    </row>
    <row r="1257" s="12" customFormat="1" ht="22.8" customHeight="1">
      <c r="A1257" s="12"/>
      <c r="B1257" s="212"/>
      <c r="C1257" s="213"/>
      <c r="D1257" s="214" t="s">
        <v>75</v>
      </c>
      <c r="E1257" s="254" t="s">
        <v>2609</v>
      </c>
      <c r="F1257" s="254" t="s">
        <v>2610</v>
      </c>
      <c r="G1257" s="213"/>
      <c r="H1257" s="213"/>
      <c r="I1257" s="216"/>
      <c r="J1257" s="255">
        <f>BK1257</f>
        <v>0</v>
      </c>
      <c r="K1257" s="213"/>
      <c r="L1257" s="218"/>
      <c r="M1257" s="219"/>
      <c r="N1257" s="220"/>
      <c r="O1257" s="220"/>
      <c r="P1257" s="221">
        <f>SUM(P1258:P1294)</f>
        <v>0</v>
      </c>
      <c r="Q1257" s="220"/>
      <c r="R1257" s="221">
        <f>SUM(R1258:R1294)</f>
        <v>0.62728412</v>
      </c>
      <c r="S1257" s="220"/>
      <c r="T1257" s="222">
        <f>SUM(T1258:T1294)</f>
        <v>0</v>
      </c>
      <c r="U1257" s="12"/>
      <c r="V1257" s="12"/>
      <c r="W1257" s="12"/>
      <c r="X1257" s="12"/>
      <c r="Y1257" s="12"/>
      <c r="Z1257" s="12"/>
      <c r="AA1257" s="12"/>
      <c r="AB1257" s="12"/>
      <c r="AC1257" s="12"/>
      <c r="AD1257" s="12"/>
      <c r="AE1257" s="12"/>
      <c r="AR1257" s="223" t="s">
        <v>85</v>
      </c>
      <c r="AT1257" s="224" t="s">
        <v>75</v>
      </c>
      <c r="AU1257" s="224" t="s">
        <v>83</v>
      </c>
      <c r="AY1257" s="223" t="s">
        <v>181</v>
      </c>
      <c r="BK1257" s="225">
        <f>SUM(BK1258:BK1294)</f>
        <v>0</v>
      </c>
    </row>
    <row r="1258" s="2" customFormat="1" ht="24.15" customHeight="1">
      <c r="A1258" s="39"/>
      <c r="B1258" s="40"/>
      <c r="C1258" s="245" t="s">
        <v>2611</v>
      </c>
      <c r="D1258" s="245" t="s">
        <v>191</v>
      </c>
      <c r="E1258" s="246" t="s">
        <v>2612</v>
      </c>
      <c r="F1258" s="247" t="s">
        <v>2613</v>
      </c>
      <c r="G1258" s="248" t="s">
        <v>734</v>
      </c>
      <c r="H1258" s="249">
        <v>120</v>
      </c>
      <c r="I1258" s="250"/>
      <c r="J1258" s="251">
        <f>ROUND(I1258*H1258,2)</f>
        <v>0</v>
      </c>
      <c r="K1258" s="247" t="s">
        <v>1</v>
      </c>
      <c r="L1258" s="45"/>
      <c r="M1258" s="252" t="s">
        <v>1</v>
      </c>
      <c r="N1258" s="253" t="s">
        <v>41</v>
      </c>
      <c r="O1258" s="92"/>
      <c r="P1258" s="236">
        <f>O1258*H1258</f>
        <v>0</v>
      </c>
      <c r="Q1258" s="236">
        <v>0</v>
      </c>
      <c r="R1258" s="236">
        <f>Q1258*H1258</f>
        <v>0</v>
      </c>
      <c r="S1258" s="236">
        <v>0</v>
      </c>
      <c r="T1258" s="237">
        <f>S1258*H1258</f>
        <v>0</v>
      </c>
      <c r="U1258" s="39"/>
      <c r="V1258" s="39"/>
      <c r="W1258" s="39"/>
      <c r="X1258" s="39"/>
      <c r="Y1258" s="39"/>
      <c r="Z1258" s="39"/>
      <c r="AA1258" s="39"/>
      <c r="AB1258" s="39"/>
      <c r="AC1258" s="39"/>
      <c r="AD1258" s="39"/>
      <c r="AE1258" s="39"/>
      <c r="AR1258" s="238" t="s">
        <v>188</v>
      </c>
      <c r="AT1258" s="238" t="s">
        <v>191</v>
      </c>
      <c r="AU1258" s="238" t="s">
        <v>85</v>
      </c>
      <c r="AY1258" s="18" t="s">
        <v>181</v>
      </c>
      <c r="BE1258" s="239">
        <f>IF(N1258="základní",J1258,0)</f>
        <v>0</v>
      </c>
      <c r="BF1258" s="239">
        <f>IF(N1258="snížená",J1258,0)</f>
        <v>0</v>
      </c>
      <c r="BG1258" s="239">
        <f>IF(N1258="zákl. přenesená",J1258,0)</f>
        <v>0</v>
      </c>
      <c r="BH1258" s="239">
        <f>IF(N1258="sníž. přenesená",J1258,0)</f>
        <v>0</v>
      </c>
      <c r="BI1258" s="239">
        <f>IF(N1258="nulová",J1258,0)</f>
        <v>0</v>
      </c>
      <c r="BJ1258" s="18" t="s">
        <v>83</v>
      </c>
      <c r="BK1258" s="239">
        <f>ROUND(I1258*H1258,2)</f>
        <v>0</v>
      </c>
      <c r="BL1258" s="18" t="s">
        <v>188</v>
      </c>
      <c r="BM1258" s="238" t="s">
        <v>2614</v>
      </c>
    </row>
    <row r="1259" s="2" customFormat="1">
      <c r="A1259" s="39"/>
      <c r="B1259" s="40"/>
      <c r="C1259" s="41"/>
      <c r="D1259" s="240" t="s">
        <v>190</v>
      </c>
      <c r="E1259" s="41"/>
      <c r="F1259" s="241" t="s">
        <v>2613</v>
      </c>
      <c r="G1259" s="41"/>
      <c r="H1259" s="41"/>
      <c r="I1259" s="242"/>
      <c r="J1259" s="41"/>
      <c r="K1259" s="41"/>
      <c r="L1259" s="45"/>
      <c r="M1259" s="243"/>
      <c r="N1259" s="244"/>
      <c r="O1259" s="92"/>
      <c r="P1259" s="92"/>
      <c r="Q1259" s="92"/>
      <c r="R1259" s="92"/>
      <c r="S1259" s="92"/>
      <c r="T1259" s="93"/>
      <c r="U1259" s="39"/>
      <c r="V1259" s="39"/>
      <c r="W1259" s="39"/>
      <c r="X1259" s="39"/>
      <c r="Y1259" s="39"/>
      <c r="Z1259" s="39"/>
      <c r="AA1259" s="39"/>
      <c r="AB1259" s="39"/>
      <c r="AC1259" s="39"/>
      <c r="AD1259" s="39"/>
      <c r="AE1259" s="39"/>
      <c r="AT1259" s="18" t="s">
        <v>190</v>
      </c>
      <c r="AU1259" s="18" t="s">
        <v>85</v>
      </c>
    </row>
    <row r="1260" s="13" customFormat="1">
      <c r="A1260" s="13"/>
      <c r="B1260" s="262"/>
      <c r="C1260" s="263"/>
      <c r="D1260" s="240" t="s">
        <v>1205</v>
      </c>
      <c r="E1260" s="264" t="s">
        <v>1</v>
      </c>
      <c r="F1260" s="265" t="s">
        <v>1003</v>
      </c>
      <c r="G1260" s="263"/>
      <c r="H1260" s="266">
        <v>120</v>
      </c>
      <c r="I1260" s="267"/>
      <c r="J1260" s="263"/>
      <c r="K1260" s="263"/>
      <c r="L1260" s="268"/>
      <c r="M1260" s="269"/>
      <c r="N1260" s="270"/>
      <c r="O1260" s="270"/>
      <c r="P1260" s="270"/>
      <c r="Q1260" s="270"/>
      <c r="R1260" s="270"/>
      <c r="S1260" s="270"/>
      <c r="T1260" s="271"/>
      <c r="U1260" s="13"/>
      <c r="V1260" s="13"/>
      <c r="W1260" s="13"/>
      <c r="X1260" s="13"/>
      <c r="Y1260" s="13"/>
      <c r="Z1260" s="13"/>
      <c r="AA1260" s="13"/>
      <c r="AB1260" s="13"/>
      <c r="AC1260" s="13"/>
      <c r="AD1260" s="13"/>
      <c r="AE1260" s="13"/>
      <c r="AT1260" s="272" t="s">
        <v>1205</v>
      </c>
      <c r="AU1260" s="272" t="s">
        <v>85</v>
      </c>
      <c r="AV1260" s="13" t="s">
        <v>85</v>
      </c>
      <c r="AW1260" s="13" t="s">
        <v>33</v>
      </c>
      <c r="AX1260" s="13" t="s">
        <v>83</v>
      </c>
      <c r="AY1260" s="272" t="s">
        <v>181</v>
      </c>
    </row>
    <row r="1261" s="2" customFormat="1" ht="24.15" customHeight="1">
      <c r="A1261" s="39"/>
      <c r="B1261" s="40"/>
      <c r="C1261" s="245" t="s">
        <v>2615</v>
      </c>
      <c r="D1261" s="245" t="s">
        <v>191</v>
      </c>
      <c r="E1261" s="246" t="s">
        <v>2616</v>
      </c>
      <c r="F1261" s="247" t="s">
        <v>2617</v>
      </c>
      <c r="G1261" s="248" t="s">
        <v>734</v>
      </c>
      <c r="H1261" s="249">
        <v>230</v>
      </c>
      <c r="I1261" s="250"/>
      <c r="J1261" s="251">
        <f>ROUND(I1261*H1261,2)</f>
        <v>0</v>
      </c>
      <c r="K1261" s="247" t="s">
        <v>1</v>
      </c>
      <c r="L1261" s="45"/>
      <c r="M1261" s="252" t="s">
        <v>1</v>
      </c>
      <c r="N1261" s="253" t="s">
        <v>41</v>
      </c>
      <c r="O1261" s="92"/>
      <c r="P1261" s="236">
        <f>O1261*H1261</f>
        <v>0</v>
      </c>
      <c r="Q1261" s="236">
        <v>0</v>
      </c>
      <c r="R1261" s="236">
        <f>Q1261*H1261</f>
        <v>0</v>
      </c>
      <c r="S1261" s="236">
        <v>0</v>
      </c>
      <c r="T1261" s="237">
        <f>S1261*H1261</f>
        <v>0</v>
      </c>
      <c r="U1261" s="39"/>
      <c r="V1261" s="39"/>
      <c r="W1261" s="39"/>
      <c r="X1261" s="39"/>
      <c r="Y1261" s="39"/>
      <c r="Z1261" s="39"/>
      <c r="AA1261" s="39"/>
      <c r="AB1261" s="39"/>
      <c r="AC1261" s="39"/>
      <c r="AD1261" s="39"/>
      <c r="AE1261" s="39"/>
      <c r="AR1261" s="238" t="s">
        <v>188</v>
      </c>
      <c r="AT1261" s="238" t="s">
        <v>191</v>
      </c>
      <c r="AU1261" s="238" t="s">
        <v>85</v>
      </c>
      <c r="AY1261" s="18" t="s">
        <v>181</v>
      </c>
      <c r="BE1261" s="239">
        <f>IF(N1261="základní",J1261,0)</f>
        <v>0</v>
      </c>
      <c r="BF1261" s="239">
        <f>IF(N1261="snížená",J1261,0)</f>
        <v>0</v>
      </c>
      <c r="BG1261" s="239">
        <f>IF(N1261="zákl. přenesená",J1261,0)</f>
        <v>0</v>
      </c>
      <c r="BH1261" s="239">
        <f>IF(N1261="sníž. přenesená",J1261,0)</f>
        <v>0</v>
      </c>
      <c r="BI1261" s="239">
        <f>IF(N1261="nulová",J1261,0)</f>
        <v>0</v>
      </c>
      <c r="BJ1261" s="18" t="s">
        <v>83</v>
      </c>
      <c r="BK1261" s="239">
        <f>ROUND(I1261*H1261,2)</f>
        <v>0</v>
      </c>
      <c r="BL1261" s="18" t="s">
        <v>188</v>
      </c>
      <c r="BM1261" s="238" t="s">
        <v>2618</v>
      </c>
    </row>
    <row r="1262" s="2" customFormat="1">
      <c r="A1262" s="39"/>
      <c r="B1262" s="40"/>
      <c r="C1262" s="41"/>
      <c r="D1262" s="240" t="s">
        <v>190</v>
      </c>
      <c r="E1262" s="41"/>
      <c r="F1262" s="241" t="s">
        <v>2617</v>
      </c>
      <c r="G1262" s="41"/>
      <c r="H1262" s="41"/>
      <c r="I1262" s="242"/>
      <c r="J1262" s="41"/>
      <c r="K1262" s="41"/>
      <c r="L1262" s="45"/>
      <c r="M1262" s="243"/>
      <c r="N1262" s="244"/>
      <c r="O1262" s="92"/>
      <c r="P1262" s="92"/>
      <c r="Q1262" s="92"/>
      <c r="R1262" s="92"/>
      <c r="S1262" s="92"/>
      <c r="T1262" s="93"/>
      <c r="U1262" s="39"/>
      <c r="V1262" s="39"/>
      <c r="W1262" s="39"/>
      <c r="X1262" s="39"/>
      <c r="Y1262" s="39"/>
      <c r="Z1262" s="39"/>
      <c r="AA1262" s="39"/>
      <c r="AB1262" s="39"/>
      <c r="AC1262" s="39"/>
      <c r="AD1262" s="39"/>
      <c r="AE1262" s="39"/>
      <c r="AT1262" s="18" t="s">
        <v>190</v>
      </c>
      <c r="AU1262" s="18" t="s">
        <v>85</v>
      </c>
    </row>
    <row r="1263" s="2" customFormat="1" ht="33" customHeight="1">
      <c r="A1263" s="39"/>
      <c r="B1263" s="40"/>
      <c r="C1263" s="245" t="s">
        <v>2619</v>
      </c>
      <c r="D1263" s="245" t="s">
        <v>191</v>
      </c>
      <c r="E1263" s="246" t="s">
        <v>2620</v>
      </c>
      <c r="F1263" s="247" t="s">
        <v>2621</v>
      </c>
      <c r="G1263" s="248" t="s">
        <v>734</v>
      </c>
      <c r="H1263" s="249">
        <v>120</v>
      </c>
      <c r="I1263" s="250"/>
      <c r="J1263" s="251">
        <f>ROUND(I1263*H1263,2)</f>
        <v>0</v>
      </c>
      <c r="K1263" s="247" t="s">
        <v>1</v>
      </c>
      <c r="L1263" s="45"/>
      <c r="M1263" s="252" t="s">
        <v>1</v>
      </c>
      <c r="N1263" s="253" t="s">
        <v>41</v>
      </c>
      <c r="O1263" s="92"/>
      <c r="P1263" s="236">
        <f>O1263*H1263</f>
        <v>0</v>
      </c>
      <c r="Q1263" s="236">
        <v>0.0045500000000000002</v>
      </c>
      <c r="R1263" s="236">
        <f>Q1263*H1263</f>
        <v>0.54600000000000004</v>
      </c>
      <c r="S1263" s="236">
        <v>0</v>
      </c>
      <c r="T1263" s="237">
        <f>S1263*H1263</f>
        <v>0</v>
      </c>
      <c r="U1263" s="39"/>
      <c r="V1263" s="39"/>
      <c r="W1263" s="39"/>
      <c r="X1263" s="39"/>
      <c r="Y1263" s="39"/>
      <c r="Z1263" s="39"/>
      <c r="AA1263" s="39"/>
      <c r="AB1263" s="39"/>
      <c r="AC1263" s="39"/>
      <c r="AD1263" s="39"/>
      <c r="AE1263" s="39"/>
      <c r="AR1263" s="238" t="s">
        <v>188</v>
      </c>
      <c r="AT1263" s="238" t="s">
        <v>191</v>
      </c>
      <c r="AU1263" s="238" t="s">
        <v>85</v>
      </c>
      <c r="AY1263" s="18" t="s">
        <v>181</v>
      </c>
      <c r="BE1263" s="239">
        <f>IF(N1263="základní",J1263,0)</f>
        <v>0</v>
      </c>
      <c r="BF1263" s="239">
        <f>IF(N1263="snížená",J1263,0)</f>
        <v>0</v>
      </c>
      <c r="BG1263" s="239">
        <f>IF(N1263="zákl. přenesená",J1263,0)</f>
        <v>0</v>
      </c>
      <c r="BH1263" s="239">
        <f>IF(N1263="sníž. přenesená",J1263,0)</f>
        <v>0</v>
      </c>
      <c r="BI1263" s="239">
        <f>IF(N1263="nulová",J1263,0)</f>
        <v>0</v>
      </c>
      <c r="BJ1263" s="18" t="s">
        <v>83</v>
      </c>
      <c r="BK1263" s="239">
        <f>ROUND(I1263*H1263,2)</f>
        <v>0</v>
      </c>
      <c r="BL1263" s="18" t="s">
        <v>188</v>
      </c>
      <c r="BM1263" s="238" t="s">
        <v>2622</v>
      </c>
    </row>
    <row r="1264" s="2" customFormat="1">
      <c r="A1264" s="39"/>
      <c r="B1264" s="40"/>
      <c r="C1264" s="41"/>
      <c r="D1264" s="240" t="s">
        <v>190</v>
      </c>
      <c r="E1264" s="41"/>
      <c r="F1264" s="241" t="s">
        <v>2621</v>
      </c>
      <c r="G1264" s="41"/>
      <c r="H1264" s="41"/>
      <c r="I1264" s="242"/>
      <c r="J1264" s="41"/>
      <c r="K1264" s="41"/>
      <c r="L1264" s="45"/>
      <c r="M1264" s="243"/>
      <c r="N1264" s="244"/>
      <c r="O1264" s="92"/>
      <c r="P1264" s="92"/>
      <c r="Q1264" s="92"/>
      <c r="R1264" s="92"/>
      <c r="S1264" s="92"/>
      <c r="T1264" s="93"/>
      <c r="U1264" s="39"/>
      <c r="V1264" s="39"/>
      <c r="W1264" s="39"/>
      <c r="X1264" s="39"/>
      <c r="Y1264" s="39"/>
      <c r="Z1264" s="39"/>
      <c r="AA1264" s="39"/>
      <c r="AB1264" s="39"/>
      <c r="AC1264" s="39"/>
      <c r="AD1264" s="39"/>
      <c r="AE1264" s="39"/>
      <c r="AT1264" s="18" t="s">
        <v>190</v>
      </c>
      <c r="AU1264" s="18" t="s">
        <v>85</v>
      </c>
    </row>
    <row r="1265" s="2" customFormat="1" ht="16.5" customHeight="1">
      <c r="A1265" s="39"/>
      <c r="B1265" s="40"/>
      <c r="C1265" s="245" t="s">
        <v>2623</v>
      </c>
      <c r="D1265" s="245" t="s">
        <v>191</v>
      </c>
      <c r="E1265" s="246" t="s">
        <v>2624</v>
      </c>
      <c r="F1265" s="247" t="s">
        <v>2625</v>
      </c>
      <c r="G1265" s="248" t="s">
        <v>734</v>
      </c>
      <c r="H1265" s="249">
        <v>26.100000000000001</v>
      </c>
      <c r="I1265" s="250"/>
      <c r="J1265" s="251">
        <f>ROUND(I1265*H1265,2)</f>
        <v>0</v>
      </c>
      <c r="K1265" s="247" t="s">
        <v>1</v>
      </c>
      <c r="L1265" s="45"/>
      <c r="M1265" s="252" t="s">
        <v>1</v>
      </c>
      <c r="N1265" s="253" t="s">
        <v>41</v>
      </c>
      <c r="O1265" s="92"/>
      <c r="P1265" s="236">
        <f>O1265*H1265</f>
        <v>0</v>
      </c>
      <c r="Q1265" s="236">
        <v>0.00050000000000000001</v>
      </c>
      <c r="R1265" s="236">
        <f>Q1265*H1265</f>
        <v>0.013050000000000001</v>
      </c>
      <c r="S1265" s="236">
        <v>0</v>
      </c>
      <c r="T1265" s="237">
        <f>S1265*H1265</f>
        <v>0</v>
      </c>
      <c r="U1265" s="39"/>
      <c r="V1265" s="39"/>
      <c r="W1265" s="39"/>
      <c r="X1265" s="39"/>
      <c r="Y1265" s="39"/>
      <c r="Z1265" s="39"/>
      <c r="AA1265" s="39"/>
      <c r="AB1265" s="39"/>
      <c r="AC1265" s="39"/>
      <c r="AD1265" s="39"/>
      <c r="AE1265" s="39"/>
      <c r="AR1265" s="238" t="s">
        <v>188</v>
      </c>
      <c r="AT1265" s="238" t="s">
        <v>191</v>
      </c>
      <c r="AU1265" s="238" t="s">
        <v>85</v>
      </c>
      <c r="AY1265" s="18" t="s">
        <v>181</v>
      </c>
      <c r="BE1265" s="239">
        <f>IF(N1265="základní",J1265,0)</f>
        <v>0</v>
      </c>
      <c r="BF1265" s="239">
        <f>IF(N1265="snížená",J1265,0)</f>
        <v>0</v>
      </c>
      <c r="BG1265" s="239">
        <f>IF(N1265="zákl. přenesená",J1265,0)</f>
        <v>0</v>
      </c>
      <c r="BH1265" s="239">
        <f>IF(N1265="sníž. přenesená",J1265,0)</f>
        <v>0</v>
      </c>
      <c r="BI1265" s="239">
        <f>IF(N1265="nulová",J1265,0)</f>
        <v>0</v>
      </c>
      <c r="BJ1265" s="18" t="s">
        <v>83</v>
      </c>
      <c r="BK1265" s="239">
        <f>ROUND(I1265*H1265,2)</f>
        <v>0</v>
      </c>
      <c r="BL1265" s="18" t="s">
        <v>188</v>
      </c>
      <c r="BM1265" s="238" t="s">
        <v>2626</v>
      </c>
    </row>
    <row r="1266" s="2" customFormat="1">
      <c r="A1266" s="39"/>
      <c r="B1266" s="40"/>
      <c r="C1266" s="41"/>
      <c r="D1266" s="240" t="s">
        <v>190</v>
      </c>
      <c r="E1266" s="41"/>
      <c r="F1266" s="241" t="s">
        <v>2625</v>
      </c>
      <c r="G1266" s="41"/>
      <c r="H1266" s="41"/>
      <c r="I1266" s="242"/>
      <c r="J1266" s="41"/>
      <c r="K1266" s="41"/>
      <c r="L1266" s="45"/>
      <c r="M1266" s="243"/>
      <c r="N1266" s="244"/>
      <c r="O1266" s="92"/>
      <c r="P1266" s="92"/>
      <c r="Q1266" s="92"/>
      <c r="R1266" s="92"/>
      <c r="S1266" s="92"/>
      <c r="T1266" s="93"/>
      <c r="U1266" s="39"/>
      <c r="V1266" s="39"/>
      <c r="W1266" s="39"/>
      <c r="X1266" s="39"/>
      <c r="Y1266" s="39"/>
      <c r="Z1266" s="39"/>
      <c r="AA1266" s="39"/>
      <c r="AB1266" s="39"/>
      <c r="AC1266" s="39"/>
      <c r="AD1266" s="39"/>
      <c r="AE1266" s="39"/>
      <c r="AT1266" s="18" t="s">
        <v>190</v>
      </c>
      <c r="AU1266" s="18" t="s">
        <v>85</v>
      </c>
    </row>
    <row r="1267" s="13" customFormat="1">
      <c r="A1267" s="13"/>
      <c r="B1267" s="262"/>
      <c r="C1267" s="263"/>
      <c r="D1267" s="240" t="s">
        <v>1205</v>
      </c>
      <c r="E1267" s="264" t="s">
        <v>1</v>
      </c>
      <c r="F1267" s="265" t="s">
        <v>2627</v>
      </c>
      <c r="G1267" s="263"/>
      <c r="H1267" s="266">
        <v>26.100000000000001</v>
      </c>
      <c r="I1267" s="267"/>
      <c r="J1267" s="263"/>
      <c r="K1267" s="263"/>
      <c r="L1267" s="268"/>
      <c r="M1267" s="269"/>
      <c r="N1267" s="270"/>
      <c r="O1267" s="270"/>
      <c r="P1267" s="270"/>
      <c r="Q1267" s="270"/>
      <c r="R1267" s="270"/>
      <c r="S1267" s="270"/>
      <c r="T1267" s="271"/>
      <c r="U1267" s="13"/>
      <c r="V1267" s="13"/>
      <c r="W1267" s="13"/>
      <c r="X1267" s="13"/>
      <c r="Y1267" s="13"/>
      <c r="Z1267" s="13"/>
      <c r="AA1267" s="13"/>
      <c r="AB1267" s="13"/>
      <c r="AC1267" s="13"/>
      <c r="AD1267" s="13"/>
      <c r="AE1267" s="13"/>
      <c r="AT1267" s="272" t="s">
        <v>1205</v>
      </c>
      <c r="AU1267" s="272" t="s">
        <v>85</v>
      </c>
      <c r="AV1267" s="13" t="s">
        <v>85</v>
      </c>
      <c r="AW1267" s="13" t="s">
        <v>33</v>
      </c>
      <c r="AX1267" s="13" t="s">
        <v>76</v>
      </c>
      <c r="AY1267" s="272" t="s">
        <v>181</v>
      </c>
    </row>
    <row r="1268" s="15" customFormat="1">
      <c r="A1268" s="15"/>
      <c r="B1268" s="283"/>
      <c r="C1268" s="284"/>
      <c r="D1268" s="240" t="s">
        <v>1205</v>
      </c>
      <c r="E1268" s="285" t="s">
        <v>1</v>
      </c>
      <c r="F1268" s="286" t="s">
        <v>1219</v>
      </c>
      <c r="G1268" s="284"/>
      <c r="H1268" s="287">
        <v>26.100000000000001</v>
      </c>
      <c r="I1268" s="288"/>
      <c r="J1268" s="284"/>
      <c r="K1268" s="284"/>
      <c r="L1268" s="289"/>
      <c r="M1268" s="290"/>
      <c r="N1268" s="291"/>
      <c r="O1268" s="291"/>
      <c r="P1268" s="291"/>
      <c r="Q1268" s="291"/>
      <c r="R1268" s="291"/>
      <c r="S1268" s="291"/>
      <c r="T1268" s="292"/>
      <c r="U1268" s="15"/>
      <c r="V1268" s="15"/>
      <c r="W1268" s="15"/>
      <c r="X1268" s="15"/>
      <c r="Y1268" s="15"/>
      <c r="Z1268" s="15"/>
      <c r="AA1268" s="15"/>
      <c r="AB1268" s="15"/>
      <c r="AC1268" s="15"/>
      <c r="AD1268" s="15"/>
      <c r="AE1268" s="15"/>
      <c r="AT1268" s="293" t="s">
        <v>1205</v>
      </c>
      <c r="AU1268" s="293" t="s">
        <v>85</v>
      </c>
      <c r="AV1268" s="15" t="s">
        <v>200</v>
      </c>
      <c r="AW1268" s="15" t="s">
        <v>33</v>
      </c>
      <c r="AX1268" s="15" t="s">
        <v>83</v>
      </c>
      <c r="AY1268" s="293" t="s">
        <v>181</v>
      </c>
    </row>
    <row r="1269" s="2" customFormat="1" ht="16.5" customHeight="1">
      <c r="A1269" s="39"/>
      <c r="B1269" s="40"/>
      <c r="C1269" s="226" t="s">
        <v>2628</v>
      </c>
      <c r="D1269" s="226" t="s">
        <v>182</v>
      </c>
      <c r="E1269" s="227" t="s">
        <v>2629</v>
      </c>
      <c r="F1269" s="228" t="s">
        <v>2630</v>
      </c>
      <c r="G1269" s="229" t="s">
        <v>734</v>
      </c>
      <c r="H1269" s="230">
        <v>28.710000000000001</v>
      </c>
      <c r="I1269" s="231"/>
      <c r="J1269" s="232">
        <f>ROUND(I1269*H1269,2)</f>
        <v>0</v>
      </c>
      <c r="K1269" s="228" t="s">
        <v>1</v>
      </c>
      <c r="L1269" s="233"/>
      <c r="M1269" s="234" t="s">
        <v>1</v>
      </c>
      <c r="N1269" s="235" t="s">
        <v>41</v>
      </c>
      <c r="O1269" s="92"/>
      <c r="P1269" s="236">
        <f>O1269*H1269</f>
        <v>0</v>
      </c>
      <c r="Q1269" s="236">
        <v>0</v>
      </c>
      <c r="R1269" s="236">
        <f>Q1269*H1269</f>
        <v>0</v>
      </c>
      <c r="S1269" s="236">
        <v>0</v>
      </c>
      <c r="T1269" s="237">
        <f>S1269*H1269</f>
        <v>0</v>
      </c>
      <c r="U1269" s="39"/>
      <c r="V1269" s="39"/>
      <c r="W1269" s="39"/>
      <c r="X1269" s="39"/>
      <c r="Y1269" s="39"/>
      <c r="Z1269" s="39"/>
      <c r="AA1269" s="39"/>
      <c r="AB1269" s="39"/>
      <c r="AC1269" s="39"/>
      <c r="AD1269" s="39"/>
      <c r="AE1269" s="39"/>
      <c r="AR1269" s="238" t="s">
        <v>187</v>
      </c>
      <c r="AT1269" s="238" t="s">
        <v>182</v>
      </c>
      <c r="AU1269" s="238" t="s">
        <v>85</v>
      </c>
      <c r="AY1269" s="18" t="s">
        <v>181</v>
      </c>
      <c r="BE1269" s="239">
        <f>IF(N1269="základní",J1269,0)</f>
        <v>0</v>
      </c>
      <c r="BF1269" s="239">
        <f>IF(N1269="snížená",J1269,0)</f>
        <v>0</v>
      </c>
      <c r="BG1269" s="239">
        <f>IF(N1269="zákl. přenesená",J1269,0)</f>
        <v>0</v>
      </c>
      <c r="BH1269" s="239">
        <f>IF(N1269="sníž. přenesená",J1269,0)</f>
        <v>0</v>
      </c>
      <c r="BI1269" s="239">
        <f>IF(N1269="nulová",J1269,0)</f>
        <v>0</v>
      </c>
      <c r="BJ1269" s="18" t="s">
        <v>83</v>
      </c>
      <c r="BK1269" s="239">
        <f>ROUND(I1269*H1269,2)</f>
        <v>0</v>
      </c>
      <c r="BL1269" s="18" t="s">
        <v>188</v>
      </c>
      <c r="BM1269" s="238" t="s">
        <v>2631</v>
      </c>
    </row>
    <row r="1270" s="2" customFormat="1">
      <c r="A1270" s="39"/>
      <c r="B1270" s="40"/>
      <c r="C1270" s="41"/>
      <c r="D1270" s="240" t="s">
        <v>190</v>
      </c>
      <c r="E1270" s="41"/>
      <c r="F1270" s="241" t="s">
        <v>2630</v>
      </c>
      <c r="G1270" s="41"/>
      <c r="H1270" s="41"/>
      <c r="I1270" s="242"/>
      <c r="J1270" s="41"/>
      <c r="K1270" s="41"/>
      <c r="L1270" s="45"/>
      <c r="M1270" s="243"/>
      <c r="N1270" s="244"/>
      <c r="O1270" s="92"/>
      <c r="P1270" s="92"/>
      <c r="Q1270" s="92"/>
      <c r="R1270" s="92"/>
      <c r="S1270" s="92"/>
      <c r="T1270" s="93"/>
      <c r="U1270" s="39"/>
      <c r="V1270" s="39"/>
      <c r="W1270" s="39"/>
      <c r="X1270" s="39"/>
      <c r="Y1270" s="39"/>
      <c r="Z1270" s="39"/>
      <c r="AA1270" s="39"/>
      <c r="AB1270" s="39"/>
      <c r="AC1270" s="39"/>
      <c r="AD1270" s="39"/>
      <c r="AE1270" s="39"/>
      <c r="AT1270" s="18" t="s">
        <v>190</v>
      </c>
      <c r="AU1270" s="18" t="s">
        <v>85</v>
      </c>
    </row>
    <row r="1271" s="13" customFormat="1">
      <c r="A1271" s="13"/>
      <c r="B1271" s="262"/>
      <c r="C1271" s="263"/>
      <c r="D1271" s="240" t="s">
        <v>1205</v>
      </c>
      <c r="E1271" s="264" t="s">
        <v>1</v>
      </c>
      <c r="F1271" s="265" t="s">
        <v>2632</v>
      </c>
      <c r="G1271" s="263"/>
      <c r="H1271" s="266">
        <v>28.710000000000001</v>
      </c>
      <c r="I1271" s="267"/>
      <c r="J1271" s="263"/>
      <c r="K1271" s="263"/>
      <c r="L1271" s="268"/>
      <c r="M1271" s="269"/>
      <c r="N1271" s="270"/>
      <c r="O1271" s="270"/>
      <c r="P1271" s="270"/>
      <c r="Q1271" s="270"/>
      <c r="R1271" s="270"/>
      <c r="S1271" s="270"/>
      <c r="T1271" s="271"/>
      <c r="U1271" s="13"/>
      <c r="V1271" s="13"/>
      <c r="W1271" s="13"/>
      <c r="X1271" s="13"/>
      <c r="Y1271" s="13"/>
      <c r="Z1271" s="13"/>
      <c r="AA1271" s="13"/>
      <c r="AB1271" s="13"/>
      <c r="AC1271" s="13"/>
      <c r="AD1271" s="13"/>
      <c r="AE1271" s="13"/>
      <c r="AT1271" s="272" t="s">
        <v>1205</v>
      </c>
      <c r="AU1271" s="272" t="s">
        <v>85</v>
      </c>
      <c r="AV1271" s="13" t="s">
        <v>85</v>
      </c>
      <c r="AW1271" s="13" t="s">
        <v>33</v>
      </c>
      <c r="AX1271" s="13" t="s">
        <v>83</v>
      </c>
      <c r="AY1271" s="272" t="s">
        <v>181</v>
      </c>
    </row>
    <row r="1272" s="2" customFormat="1" ht="16.5" customHeight="1">
      <c r="A1272" s="39"/>
      <c r="B1272" s="40"/>
      <c r="C1272" s="245" t="s">
        <v>2633</v>
      </c>
      <c r="D1272" s="245" t="s">
        <v>191</v>
      </c>
      <c r="E1272" s="246" t="s">
        <v>2634</v>
      </c>
      <c r="F1272" s="247" t="s">
        <v>2635</v>
      </c>
      <c r="G1272" s="248" t="s">
        <v>734</v>
      </c>
      <c r="H1272" s="249">
        <v>120</v>
      </c>
      <c r="I1272" s="250"/>
      <c r="J1272" s="251">
        <f>ROUND(I1272*H1272,2)</f>
        <v>0</v>
      </c>
      <c r="K1272" s="247" t="s">
        <v>1</v>
      </c>
      <c r="L1272" s="45"/>
      <c r="M1272" s="252" t="s">
        <v>1</v>
      </c>
      <c r="N1272" s="253" t="s">
        <v>41</v>
      </c>
      <c r="O1272" s="92"/>
      <c r="P1272" s="236">
        <f>O1272*H1272</f>
        <v>0</v>
      </c>
      <c r="Q1272" s="236">
        <v>0.00029999999999999997</v>
      </c>
      <c r="R1272" s="236">
        <f>Q1272*H1272</f>
        <v>0.035999999999999997</v>
      </c>
      <c r="S1272" s="236">
        <v>0</v>
      </c>
      <c r="T1272" s="237">
        <f>S1272*H1272</f>
        <v>0</v>
      </c>
      <c r="U1272" s="39"/>
      <c r="V1272" s="39"/>
      <c r="W1272" s="39"/>
      <c r="X1272" s="39"/>
      <c r="Y1272" s="39"/>
      <c r="Z1272" s="39"/>
      <c r="AA1272" s="39"/>
      <c r="AB1272" s="39"/>
      <c r="AC1272" s="39"/>
      <c r="AD1272" s="39"/>
      <c r="AE1272" s="39"/>
      <c r="AR1272" s="238" t="s">
        <v>188</v>
      </c>
      <c r="AT1272" s="238" t="s">
        <v>191</v>
      </c>
      <c r="AU1272" s="238" t="s">
        <v>85</v>
      </c>
      <c r="AY1272" s="18" t="s">
        <v>181</v>
      </c>
      <c r="BE1272" s="239">
        <f>IF(N1272="základní",J1272,0)</f>
        <v>0</v>
      </c>
      <c r="BF1272" s="239">
        <f>IF(N1272="snížená",J1272,0)</f>
        <v>0</v>
      </c>
      <c r="BG1272" s="239">
        <f>IF(N1272="zákl. přenesená",J1272,0)</f>
        <v>0</v>
      </c>
      <c r="BH1272" s="239">
        <f>IF(N1272="sníž. přenesená",J1272,0)</f>
        <v>0</v>
      </c>
      <c r="BI1272" s="239">
        <f>IF(N1272="nulová",J1272,0)</f>
        <v>0</v>
      </c>
      <c r="BJ1272" s="18" t="s">
        <v>83</v>
      </c>
      <c r="BK1272" s="239">
        <f>ROUND(I1272*H1272,2)</f>
        <v>0</v>
      </c>
      <c r="BL1272" s="18" t="s">
        <v>188</v>
      </c>
      <c r="BM1272" s="238" t="s">
        <v>2636</v>
      </c>
    </row>
    <row r="1273" s="2" customFormat="1">
      <c r="A1273" s="39"/>
      <c r="B1273" s="40"/>
      <c r="C1273" s="41"/>
      <c r="D1273" s="240" t="s">
        <v>190</v>
      </c>
      <c r="E1273" s="41"/>
      <c r="F1273" s="241" t="s">
        <v>2635</v>
      </c>
      <c r="G1273" s="41"/>
      <c r="H1273" s="41"/>
      <c r="I1273" s="242"/>
      <c r="J1273" s="41"/>
      <c r="K1273" s="41"/>
      <c r="L1273" s="45"/>
      <c r="M1273" s="243"/>
      <c r="N1273" s="244"/>
      <c r="O1273" s="92"/>
      <c r="P1273" s="92"/>
      <c r="Q1273" s="92"/>
      <c r="R1273" s="92"/>
      <c r="S1273" s="92"/>
      <c r="T1273" s="93"/>
      <c r="U1273" s="39"/>
      <c r="V1273" s="39"/>
      <c r="W1273" s="39"/>
      <c r="X1273" s="39"/>
      <c r="Y1273" s="39"/>
      <c r="Z1273" s="39"/>
      <c r="AA1273" s="39"/>
      <c r="AB1273" s="39"/>
      <c r="AC1273" s="39"/>
      <c r="AD1273" s="39"/>
      <c r="AE1273" s="39"/>
      <c r="AT1273" s="18" t="s">
        <v>190</v>
      </c>
      <c r="AU1273" s="18" t="s">
        <v>85</v>
      </c>
    </row>
    <row r="1274" s="13" customFormat="1">
      <c r="A1274" s="13"/>
      <c r="B1274" s="262"/>
      <c r="C1274" s="263"/>
      <c r="D1274" s="240" t="s">
        <v>1205</v>
      </c>
      <c r="E1274" s="264" t="s">
        <v>1</v>
      </c>
      <c r="F1274" s="265" t="s">
        <v>2637</v>
      </c>
      <c r="G1274" s="263"/>
      <c r="H1274" s="266">
        <v>120</v>
      </c>
      <c r="I1274" s="267"/>
      <c r="J1274" s="263"/>
      <c r="K1274" s="263"/>
      <c r="L1274" s="268"/>
      <c r="M1274" s="269"/>
      <c r="N1274" s="270"/>
      <c r="O1274" s="270"/>
      <c r="P1274" s="270"/>
      <c r="Q1274" s="270"/>
      <c r="R1274" s="270"/>
      <c r="S1274" s="270"/>
      <c r="T1274" s="271"/>
      <c r="U1274" s="13"/>
      <c r="V1274" s="13"/>
      <c r="W1274" s="13"/>
      <c r="X1274" s="13"/>
      <c r="Y1274" s="13"/>
      <c r="Z1274" s="13"/>
      <c r="AA1274" s="13"/>
      <c r="AB1274" s="13"/>
      <c r="AC1274" s="13"/>
      <c r="AD1274" s="13"/>
      <c r="AE1274" s="13"/>
      <c r="AT1274" s="272" t="s">
        <v>1205</v>
      </c>
      <c r="AU1274" s="272" t="s">
        <v>85</v>
      </c>
      <c r="AV1274" s="13" t="s">
        <v>85</v>
      </c>
      <c r="AW1274" s="13" t="s">
        <v>33</v>
      </c>
      <c r="AX1274" s="13" t="s">
        <v>83</v>
      </c>
      <c r="AY1274" s="272" t="s">
        <v>181</v>
      </c>
    </row>
    <row r="1275" s="2" customFormat="1" ht="16.5" customHeight="1">
      <c r="A1275" s="39"/>
      <c r="B1275" s="40"/>
      <c r="C1275" s="226" t="s">
        <v>2638</v>
      </c>
      <c r="D1275" s="226" t="s">
        <v>182</v>
      </c>
      <c r="E1275" s="227" t="s">
        <v>2639</v>
      </c>
      <c r="F1275" s="228" t="s">
        <v>2640</v>
      </c>
      <c r="G1275" s="229" t="s">
        <v>734</v>
      </c>
      <c r="H1275" s="230">
        <v>132</v>
      </c>
      <c r="I1275" s="231"/>
      <c r="J1275" s="232">
        <f>ROUND(I1275*H1275,2)</f>
        <v>0</v>
      </c>
      <c r="K1275" s="228" t="s">
        <v>1</v>
      </c>
      <c r="L1275" s="233"/>
      <c r="M1275" s="234" t="s">
        <v>1</v>
      </c>
      <c r="N1275" s="235" t="s">
        <v>41</v>
      </c>
      <c r="O1275" s="92"/>
      <c r="P1275" s="236">
        <f>O1275*H1275</f>
        <v>0</v>
      </c>
      <c r="Q1275" s="236">
        <v>0</v>
      </c>
      <c r="R1275" s="236">
        <f>Q1275*H1275</f>
        <v>0</v>
      </c>
      <c r="S1275" s="236">
        <v>0</v>
      </c>
      <c r="T1275" s="237">
        <f>S1275*H1275</f>
        <v>0</v>
      </c>
      <c r="U1275" s="39"/>
      <c r="V1275" s="39"/>
      <c r="W1275" s="39"/>
      <c r="X1275" s="39"/>
      <c r="Y1275" s="39"/>
      <c r="Z1275" s="39"/>
      <c r="AA1275" s="39"/>
      <c r="AB1275" s="39"/>
      <c r="AC1275" s="39"/>
      <c r="AD1275" s="39"/>
      <c r="AE1275" s="39"/>
      <c r="AR1275" s="238" t="s">
        <v>187</v>
      </c>
      <c r="AT1275" s="238" t="s">
        <v>182</v>
      </c>
      <c r="AU1275" s="238" t="s">
        <v>85</v>
      </c>
      <c r="AY1275" s="18" t="s">
        <v>181</v>
      </c>
      <c r="BE1275" s="239">
        <f>IF(N1275="základní",J1275,0)</f>
        <v>0</v>
      </c>
      <c r="BF1275" s="239">
        <f>IF(N1275="snížená",J1275,0)</f>
        <v>0</v>
      </c>
      <c r="BG1275" s="239">
        <f>IF(N1275="zákl. přenesená",J1275,0)</f>
        <v>0</v>
      </c>
      <c r="BH1275" s="239">
        <f>IF(N1275="sníž. přenesená",J1275,0)</f>
        <v>0</v>
      </c>
      <c r="BI1275" s="239">
        <f>IF(N1275="nulová",J1275,0)</f>
        <v>0</v>
      </c>
      <c r="BJ1275" s="18" t="s">
        <v>83</v>
      </c>
      <c r="BK1275" s="239">
        <f>ROUND(I1275*H1275,2)</f>
        <v>0</v>
      </c>
      <c r="BL1275" s="18" t="s">
        <v>188</v>
      </c>
      <c r="BM1275" s="238" t="s">
        <v>2641</v>
      </c>
    </row>
    <row r="1276" s="2" customFormat="1">
      <c r="A1276" s="39"/>
      <c r="B1276" s="40"/>
      <c r="C1276" s="41"/>
      <c r="D1276" s="240" t="s">
        <v>190</v>
      </c>
      <c r="E1276" s="41"/>
      <c r="F1276" s="241" t="s">
        <v>2640</v>
      </c>
      <c r="G1276" s="41"/>
      <c r="H1276" s="41"/>
      <c r="I1276" s="242"/>
      <c r="J1276" s="41"/>
      <c r="K1276" s="41"/>
      <c r="L1276" s="45"/>
      <c r="M1276" s="243"/>
      <c r="N1276" s="244"/>
      <c r="O1276" s="92"/>
      <c r="P1276" s="92"/>
      <c r="Q1276" s="92"/>
      <c r="R1276" s="92"/>
      <c r="S1276" s="92"/>
      <c r="T1276" s="93"/>
      <c r="U1276" s="39"/>
      <c r="V1276" s="39"/>
      <c r="W1276" s="39"/>
      <c r="X1276" s="39"/>
      <c r="Y1276" s="39"/>
      <c r="Z1276" s="39"/>
      <c r="AA1276" s="39"/>
      <c r="AB1276" s="39"/>
      <c r="AC1276" s="39"/>
      <c r="AD1276" s="39"/>
      <c r="AE1276" s="39"/>
      <c r="AT1276" s="18" t="s">
        <v>190</v>
      </c>
      <c r="AU1276" s="18" t="s">
        <v>85</v>
      </c>
    </row>
    <row r="1277" s="13" customFormat="1">
      <c r="A1277" s="13"/>
      <c r="B1277" s="262"/>
      <c r="C1277" s="263"/>
      <c r="D1277" s="240" t="s">
        <v>1205</v>
      </c>
      <c r="E1277" s="264" t="s">
        <v>1</v>
      </c>
      <c r="F1277" s="265" t="s">
        <v>2642</v>
      </c>
      <c r="G1277" s="263"/>
      <c r="H1277" s="266">
        <v>132</v>
      </c>
      <c r="I1277" s="267"/>
      <c r="J1277" s="263"/>
      <c r="K1277" s="263"/>
      <c r="L1277" s="268"/>
      <c r="M1277" s="269"/>
      <c r="N1277" s="270"/>
      <c r="O1277" s="270"/>
      <c r="P1277" s="270"/>
      <c r="Q1277" s="270"/>
      <c r="R1277" s="270"/>
      <c r="S1277" s="270"/>
      <c r="T1277" s="271"/>
      <c r="U1277" s="13"/>
      <c r="V1277" s="13"/>
      <c r="W1277" s="13"/>
      <c r="X1277" s="13"/>
      <c r="Y1277" s="13"/>
      <c r="Z1277" s="13"/>
      <c r="AA1277" s="13"/>
      <c r="AB1277" s="13"/>
      <c r="AC1277" s="13"/>
      <c r="AD1277" s="13"/>
      <c r="AE1277" s="13"/>
      <c r="AT1277" s="272" t="s">
        <v>1205</v>
      </c>
      <c r="AU1277" s="272" t="s">
        <v>85</v>
      </c>
      <c r="AV1277" s="13" t="s">
        <v>85</v>
      </c>
      <c r="AW1277" s="13" t="s">
        <v>33</v>
      </c>
      <c r="AX1277" s="13" t="s">
        <v>83</v>
      </c>
      <c r="AY1277" s="272" t="s">
        <v>181</v>
      </c>
    </row>
    <row r="1278" s="2" customFormat="1" ht="24.15" customHeight="1">
      <c r="A1278" s="39"/>
      <c r="B1278" s="40"/>
      <c r="C1278" s="245" t="s">
        <v>2643</v>
      </c>
      <c r="D1278" s="245" t="s">
        <v>191</v>
      </c>
      <c r="E1278" s="246" t="s">
        <v>2644</v>
      </c>
      <c r="F1278" s="247" t="s">
        <v>2645</v>
      </c>
      <c r="G1278" s="248" t="s">
        <v>217</v>
      </c>
      <c r="H1278" s="249">
        <v>120</v>
      </c>
      <c r="I1278" s="250"/>
      <c r="J1278" s="251">
        <f>ROUND(I1278*H1278,2)</f>
        <v>0</v>
      </c>
      <c r="K1278" s="247" t="s">
        <v>1</v>
      </c>
      <c r="L1278" s="45"/>
      <c r="M1278" s="252" t="s">
        <v>1</v>
      </c>
      <c r="N1278" s="253" t="s">
        <v>41</v>
      </c>
      <c r="O1278" s="92"/>
      <c r="P1278" s="236">
        <f>O1278*H1278</f>
        <v>0</v>
      </c>
      <c r="Q1278" s="236">
        <v>0</v>
      </c>
      <c r="R1278" s="236">
        <f>Q1278*H1278</f>
        <v>0</v>
      </c>
      <c r="S1278" s="236">
        <v>0</v>
      </c>
      <c r="T1278" s="237">
        <f>S1278*H1278</f>
        <v>0</v>
      </c>
      <c r="U1278" s="39"/>
      <c r="V1278" s="39"/>
      <c r="W1278" s="39"/>
      <c r="X1278" s="39"/>
      <c r="Y1278" s="39"/>
      <c r="Z1278" s="39"/>
      <c r="AA1278" s="39"/>
      <c r="AB1278" s="39"/>
      <c r="AC1278" s="39"/>
      <c r="AD1278" s="39"/>
      <c r="AE1278" s="39"/>
      <c r="AR1278" s="238" t="s">
        <v>188</v>
      </c>
      <c r="AT1278" s="238" t="s">
        <v>191</v>
      </c>
      <c r="AU1278" s="238" t="s">
        <v>85</v>
      </c>
      <c r="AY1278" s="18" t="s">
        <v>181</v>
      </c>
      <c r="BE1278" s="239">
        <f>IF(N1278="základní",J1278,0)</f>
        <v>0</v>
      </c>
      <c r="BF1278" s="239">
        <f>IF(N1278="snížená",J1278,0)</f>
        <v>0</v>
      </c>
      <c r="BG1278" s="239">
        <f>IF(N1278="zákl. přenesená",J1278,0)</f>
        <v>0</v>
      </c>
      <c r="BH1278" s="239">
        <f>IF(N1278="sníž. přenesená",J1278,0)</f>
        <v>0</v>
      </c>
      <c r="BI1278" s="239">
        <f>IF(N1278="nulová",J1278,0)</f>
        <v>0</v>
      </c>
      <c r="BJ1278" s="18" t="s">
        <v>83</v>
      </c>
      <c r="BK1278" s="239">
        <f>ROUND(I1278*H1278,2)</f>
        <v>0</v>
      </c>
      <c r="BL1278" s="18" t="s">
        <v>188</v>
      </c>
      <c r="BM1278" s="238" t="s">
        <v>2646</v>
      </c>
    </row>
    <row r="1279" s="2" customFormat="1">
      <c r="A1279" s="39"/>
      <c r="B1279" s="40"/>
      <c r="C1279" s="41"/>
      <c r="D1279" s="240" t="s">
        <v>190</v>
      </c>
      <c r="E1279" s="41"/>
      <c r="F1279" s="241" t="s">
        <v>2645</v>
      </c>
      <c r="G1279" s="41"/>
      <c r="H1279" s="41"/>
      <c r="I1279" s="242"/>
      <c r="J1279" s="41"/>
      <c r="K1279" s="41"/>
      <c r="L1279" s="45"/>
      <c r="M1279" s="243"/>
      <c r="N1279" s="244"/>
      <c r="O1279" s="92"/>
      <c r="P1279" s="92"/>
      <c r="Q1279" s="92"/>
      <c r="R1279" s="92"/>
      <c r="S1279" s="92"/>
      <c r="T1279" s="93"/>
      <c r="U1279" s="39"/>
      <c r="V1279" s="39"/>
      <c r="W1279" s="39"/>
      <c r="X1279" s="39"/>
      <c r="Y1279" s="39"/>
      <c r="Z1279" s="39"/>
      <c r="AA1279" s="39"/>
      <c r="AB1279" s="39"/>
      <c r="AC1279" s="39"/>
      <c r="AD1279" s="39"/>
      <c r="AE1279" s="39"/>
      <c r="AT1279" s="18" t="s">
        <v>190</v>
      </c>
      <c r="AU1279" s="18" t="s">
        <v>85</v>
      </c>
    </row>
    <row r="1280" s="2" customFormat="1" ht="24.15" customHeight="1">
      <c r="A1280" s="39"/>
      <c r="B1280" s="40"/>
      <c r="C1280" s="245" t="s">
        <v>2647</v>
      </c>
      <c r="D1280" s="245" t="s">
        <v>191</v>
      </c>
      <c r="E1280" s="246" t="s">
        <v>2648</v>
      </c>
      <c r="F1280" s="247" t="s">
        <v>2649</v>
      </c>
      <c r="G1280" s="248" t="s">
        <v>217</v>
      </c>
      <c r="H1280" s="249">
        <v>86.5</v>
      </c>
      <c r="I1280" s="250"/>
      <c r="J1280" s="251">
        <f>ROUND(I1280*H1280,2)</f>
        <v>0</v>
      </c>
      <c r="K1280" s="247" t="s">
        <v>1</v>
      </c>
      <c r="L1280" s="45"/>
      <c r="M1280" s="252" t="s">
        <v>1</v>
      </c>
      <c r="N1280" s="253" t="s">
        <v>41</v>
      </c>
      <c r="O1280" s="92"/>
      <c r="P1280" s="236">
        <f>O1280*H1280</f>
        <v>0</v>
      </c>
      <c r="Q1280" s="236">
        <v>5.0000000000000002E-05</v>
      </c>
      <c r="R1280" s="236">
        <f>Q1280*H1280</f>
        <v>0.0043249999999999999</v>
      </c>
      <c r="S1280" s="236">
        <v>0</v>
      </c>
      <c r="T1280" s="237">
        <f>S1280*H1280</f>
        <v>0</v>
      </c>
      <c r="U1280" s="39"/>
      <c r="V1280" s="39"/>
      <c r="W1280" s="39"/>
      <c r="X1280" s="39"/>
      <c r="Y1280" s="39"/>
      <c r="Z1280" s="39"/>
      <c r="AA1280" s="39"/>
      <c r="AB1280" s="39"/>
      <c r="AC1280" s="39"/>
      <c r="AD1280" s="39"/>
      <c r="AE1280" s="39"/>
      <c r="AR1280" s="238" t="s">
        <v>188</v>
      </c>
      <c r="AT1280" s="238" t="s">
        <v>191</v>
      </c>
      <c r="AU1280" s="238" t="s">
        <v>85</v>
      </c>
      <c r="AY1280" s="18" t="s">
        <v>181</v>
      </c>
      <c r="BE1280" s="239">
        <f>IF(N1280="základní",J1280,0)</f>
        <v>0</v>
      </c>
      <c r="BF1280" s="239">
        <f>IF(N1280="snížená",J1280,0)</f>
        <v>0</v>
      </c>
      <c r="BG1280" s="239">
        <f>IF(N1280="zákl. přenesená",J1280,0)</f>
        <v>0</v>
      </c>
      <c r="BH1280" s="239">
        <f>IF(N1280="sníž. přenesená",J1280,0)</f>
        <v>0</v>
      </c>
      <c r="BI1280" s="239">
        <f>IF(N1280="nulová",J1280,0)</f>
        <v>0</v>
      </c>
      <c r="BJ1280" s="18" t="s">
        <v>83</v>
      </c>
      <c r="BK1280" s="239">
        <f>ROUND(I1280*H1280,2)</f>
        <v>0</v>
      </c>
      <c r="BL1280" s="18" t="s">
        <v>188</v>
      </c>
      <c r="BM1280" s="238" t="s">
        <v>2650</v>
      </c>
    </row>
    <row r="1281" s="2" customFormat="1">
      <c r="A1281" s="39"/>
      <c r="B1281" s="40"/>
      <c r="C1281" s="41"/>
      <c r="D1281" s="240" t="s">
        <v>190</v>
      </c>
      <c r="E1281" s="41"/>
      <c r="F1281" s="241" t="s">
        <v>2649</v>
      </c>
      <c r="G1281" s="41"/>
      <c r="H1281" s="41"/>
      <c r="I1281" s="242"/>
      <c r="J1281" s="41"/>
      <c r="K1281" s="41"/>
      <c r="L1281" s="45"/>
      <c r="M1281" s="243"/>
      <c r="N1281" s="244"/>
      <c r="O1281" s="92"/>
      <c r="P1281" s="92"/>
      <c r="Q1281" s="92"/>
      <c r="R1281" s="92"/>
      <c r="S1281" s="92"/>
      <c r="T1281" s="93"/>
      <c r="U1281" s="39"/>
      <c r="V1281" s="39"/>
      <c r="W1281" s="39"/>
      <c r="X1281" s="39"/>
      <c r="Y1281" s="39"/>
      <c r="Z1281" s="39"/>
      <c r="AA1281" s="39"/>
      <c r="AB1281" s="39"/>
      <c r="AC1281" s="39"/>
      <c r="AD1281" s="39"/>
      <c r="AE1281" s="39"/>
      <c r="AT1281" s="18" t="s">
        <v>190</v>
      </c>
      <c r="AU1281" s="18" t="s">
        <v>85</v>
      </c>
    </row>
    <row r="1282" s="13" customFormat="1">
      <c r="A1282" s="13"/>
      <c r="B1282" s="262"/>
      <c r="C1282" s="263"/>
      <c r="D1282" s="240" t="s">
        <v>1205</v>
      </c>
      <c r="E1282" s="264" t="s">
        <v>1</v>
      </c>
      <c r="F1282" s="265" t="s">
        <v>2651</v>
      </c>
      <c r="G1282" s="263"/>
      <c r="H1282" s="266">
        <v>52</v>
      </c>
      <c r="I1282" s="267"/>
      <c r="J1282" s="263"/>
      <c r="K1282" s="263"/>
      <c r="L1282" s="268"/>
      <c r="M1282" s="269"/>
      <c r="N1282" s="270"/>
      <c r="O1282" s="270"/>
      <c r="P1282" s="270"/>
      <c r="Q1282" s="270"/>
      <c r="R1282" s="270"/>
      <c r="S1282" s="270"/>
      <c r="T1282" s="271"/>
      <c r="U1282" s="13"/>
      <c r="V1282" s="13"/>
      <c r="W1282" s="13"/>
      <c r="X1282" s="13"/>
      <c r="Y1282" s="13"/>
      <c r="Z1282" s="13"/>
      <c r="AA1282" s="13"/>
      <c r="AB1282" s="13"/>
      <c r="AC1282" s="13"/>
      <c r="AD1282" s="13"/>
      <c r="AE1282" s="13"/>
      <c r="AT1282" s="272" t="s">
        <v>1205</v>
      </c>
      <c r="AU1282" s="272" t="s">
        <v>85</v>
      </c>
      <c r="AV1282" s="13" t="s">
        <v>85</v>
      </c>
      <c r="AW1282" s="13" t="s">
        <v>33</v>
      </c>
      <c r="AX1282" s="13" t="s">
        <v>76</v>
      </c>
      <c r="AY1282" s="272" t="s">
        <v>181</v>
      </c>
    </row>
    <row r="1283" s="13" customFormat="1">
      <c r="A1283" s="13"/>
      <c r="B1283" s="262"/>
      <c r="C1283" s="263"/>
      <c r="D1283" s="240" t="s">
        <v>1205</v>
      </c>
      <c r="E1283" s="264" t="s">
        <v>1</v>
      </c>
      <c r="F1283" s="265" t="s">
        <v>2652</v>
      </c>
      <c r="G1283" s="263"/>
      <c r="H1283" s="266">
        <v>16.5</v>
      </c>
      <c r="I1283" s="267"/>
      <c r="J1283" s="263"/>
      <c r="K1283" s="263"/>
      <c r="L1283" s="268"/>
      <c r="M1283" s="269"/>
      <c r="N1283" s="270"/>
      <c r="O1283" s="270"/>
      <c r="P1283" s="270"/>
      <c r="Q1283" s="270"/>
      <c r="R1283" s="270"/>
      <c r="S1283" s="270"/>
      <c r="T1283" s="271"/>
      <c r="U1283" s="13"/>
      <c r="V1283" s="13"/>
      <c r="W1283" s="13"/>
      <c r="X1283" s="13"/>
      <c r="Y1283" s="13"/>
      <c r="Z1283" s="13"/>
      <c r="AA1283" s="13"/>
      <c r="AB1283" s="13"/>
      <c r="AC1283" s="13"/>
      <c r="AD1283" s="13"/>
      <c r="AE1283" s="13"/>
      <c r="AT1283" s="272" t="s">
        <v>1205</v>
      </c>
      <c r="AU1283" s="272" t="s">
        <v>85</v>
      </c>
      <c r="AV1283" s="13" t="s">
        <v>85</v>
      </c>
      <c r="AW1283" s="13" t="s">
        <v>33</v>
      </c>
      <c r="AX1283" s="13" t="s">
        <v>76</v>
      </c>
      <c r="AY1283" s="272" t="s">
        <v>181</v>
      </c>
    </row>
    <row r="1284" s="13" customFormat="1">
      <c r="A1284" s="13"/>
      <c r="B1284" s="262"/>
      <c r="C1284" s="263"/>
      <c r="D1284" s="240" t="s">
        <v>1205</v>
      </c>
      <c r="E1284" s="264" t="s">
        <v>1</v>
      </c>
      <c r="F1284" s="265" t="s">
        <v>2653</v>
      </c>
      <c r="G1284" s="263"/>
      <c r="H1284" s="266">
        <v>18</v>
      </c>
      <c r="I1284" s="267"/>
      <c r="J1284" s="263"/>
      <c r="K1284" s="263"/>
      <c r="L1284" s="268"/>
      <c r="M1284" s="269"/>
      <c r="N1284" s="270"/>
      <c r="O1284" s="270"/>
      <c r="P1284" s="270"/>
      <c r="Q1284" s="270"/>
      <c r="R1284" s="270"/>
      <c r="S1284" s="270"/>
      <c r="T1284" s="271"/>
      <c r="U1284" s="13"/>
      <c r="V1284" s="13"/>
      <c r="W1284" s="13"/>
      <c r="X1284" s="13"/>
      <c r="Y1284" s="13"/>
      <c r="Z1284" s="13"/>
      <c r="AA1284" s="13"/>
      <c r="AB1284" s="13"/>
      <c r="AC1284" s="13"/>
      <c r="AD1284" s="13"/>
      <c r="AE1284" s="13"/>
      <c r="AT1284" s="272" t="s">
        <v>1205</v>
      </c>
      <c r="AU1284" s="272" t="s">
        <v>85</v>
      </c>
      <c r="AV1284" s="13" t="s">
        <v>85</v>
      </c>
      <c r="AW1284" s="13" t="s">
        <v>33</v>
      </c>
      <c r="AX1284" s="13" t="s">
        <v>76</v>
      </c>
      <c r="AY1284" s="272" t="s">
        <v>181</v>
      </c>
    </row>
    <row r="1285" s="15" customFormat="1">
      <c r="A1285" s="15"/>
      <c r="B1285" s="283"/>
      <c r="C1285" s="284"/>
      <c r="D1285" s="240" t="s">
        <v>1205</v>
      </c>
      <c r="E1285" s="285" t="s">
        <v>1</v>
      </c>
      <c r="F1285" s="286" t="s">
        <v>1219</v>
      </c>
      <c r="G1285" s="284"/>
      <c r="H1285" s="287">
        <v>86.5</v>
      </c>
      <c r="I1285" s="288"/>
      <c r="J1285" s="284"/>
      <c r="K1285" s="284"/>
      <c r="L1285" s="289"/>
      <c r="M1285" s="290"/>
      <c r="N1285" s="291"/>
      <c r="O1285" s="291"/>
      <c r="P1285" s="291"/>
      <c r="Q1285" s="291"/>
      <c r="R1285" s="291"/>
      <c r="S1285" s="291"/>
      <c r="T1285" s="292"/>
      <c r="U1285" s="15"/>
      <c r="V1285" s="15"/>
      <c r="W1285" s="15"/>
      <c r="X1285" s="15"/>
      <c r="Y1285" s="15"/>
      <c r="Z1285" s="15"/>
      <c r="AA1285" s="15"/>
      <c r="AB1285" s="15"/>
      <c r="AC1285" s="15"/>
      <c r="AD1285" s="15"/>
      <c r="AE1285" s="15"/>
      <c r="AT1285" s="293" t="s">
        <v>1205</v>
      </c>
      <c r="AU1285" s="293" t="s">
        <v>85</v>
      </c>
      <c r="AV1285" s="15" t="s">
        <v>200</v>
      </c>
      <c r="AW1285" s="15" t="s">
        <v>33</v>
      </c>
      <c r="AX1285" s="15" t="s">
        <v>83</v>
      </c>
      <c r="AY1285" s="293" t="s">
        <v>181</v>
      </c>
    </row>
    <row r="1286" s="2" customFormat="1" ht="24.15" customHeight="1">
      <c r="A1286" s="39"/>
      <c r="B1286" s="40"/>
      <c r="C1286" s="226" t="s">
        <v>2654</v>
      </c>
      <c r="D1286" s="226" t="s">
        <v>182</v>
      </c>
      <c r="E1286" s="227" t="s">
        <v>2655</v>
      </c>
      <c r="F1286" s="228" t="s">
        <v>2656</v>
      </c>
      <c r="G1286" s="229" t="s">
        <v>734</v>
      </c>
      <c r="H1286" s="230">
        <v>7.9580000000000002</v>
      </c>
      <c r="I1286" s="231"/>
      <c r="J1286" s="232">
        <f>ROUND(I1286*H1286,2)</f>
        <v>0</v>
      </c>
      <c r="K1286" s="228" t="s">
        <v>1</v>
      </c>
      <c r="L1286" s="233"/>
      <c r="M1286" s="234" t="s">
        <v>1</v>
      </c>
      <c r="N1286" s="235" t="s">
        <v>41</v>
      </c>
      <c r="O1286" s="92"/>
      <c r="P1286" s="236">
        <f>O1286*H1286</f>
        <v>0</v>
      </c>
      <c r="Q1286" s="236">
        <v>0.00264</v>
      </c>
      <c r="R1286" s="236">
        <f>Q1286*H1286</f>
        <v>0.021009119999999999</v>
      </c>
      <c r="S1286" s="236">
        <v>0</v>
      </c>
      <c r="T1286" s="237">
        <f>S1286*H1286</f>
        <v>0</v>
      </c>
      <c r="U1286" s="39"/>
      <c r="V1286" s="39"/>
      <c r="W1286" s="39"/>
      <c r="X1286" s="39"/>
      <c r="Y1286" s="39"/>
      <c r="Z1286" s="39"/>
      <c r="AA1286" s="39"/>
      <c r="AB1286" s="39"/>
      <c r="AC1286" s="39"/>
      <c r="AD1286" s="39"/>
      <c r="AE1286" s="39"/>
      <c r="AR1286" s="238" t="s">
        <v>187</v>
      </c>
      <c r="AT1286" s="238" t="s">
        <v>182</v>
      </c>
      <c r="AU1286" s="238" t="s">
        <v>85</v>
      </c>
      <c r="AY1286" s="18" t="s">
        <v>181</v>
      </c>
      <c r="BE1286" s="239">
        <f>IF(N1286="základní",J1286,0)</f>
        <v>0</v>
      </c>
      <c r="BF1286" s="239">
        <f>IF(N1286="snížená",J1286,0)</f>
        <v>0</v>
      </c>
      <c r="BG1286" s="239">
        <f>IF(N1286="zákl. přenesená",J1286,0)</f>
        <v>0</v>
      </c>
      <c r="BH1286" s="239">
        <f>IF(N1286="sníž. přenesená",J1286,0)</f>
        <v>0</v>
      </c>
      <c r="BI1286" s="239">
        <f>IF(N1286="nulová",J1286,0)</f>
        <v>0</v>
      </c>
      <c r="BJ1286" s="18" t="s">
        <v>83</v>
      </c>
      <c r="BK1286" s="239">
        <f>ROUND(I1286*H1286,2)</f>
        <v>0</v>
      </c>
      <c r="BL1286" s="18" t="s">
        <v>188</v>
      </c>
      <c r="BM1286" s="238" t="s">
        <v>2657</v>
      </c>
    </row>
    <row r="1287" s="2" customFormat="1">
      <c r="A1287" s="39"/>
      <c r="B1287" s="40"/>
      <c r="C1287" s="41"/>
      <c r="D1287" s="240" t="s">
        <v>190</v>
      </c>
      <c r="E1287" s="41"/>
      <c r="F1287" s="241" t="s">
        <v>2656</v>
      </c>
      <c r="G1287" s="41"/>
      <c r="H1287" s="41"/>
      <c r="I1287" s="242"/>
      <c r="J1287" s="41"/>
      <c r="K1287" s="41"/>
      <c r="L1287" s="45"/>
      <c r="M1287" s="243"/>
      <c r="N1287" s="244"/>
      <c r="O1287" s="92"/>
      <c r="P1287" s="92"/>
      <c r="Q1287" s="92"/>
      <c r="R1287" s="92"/>
      <c r="S1287" s="92"/>
      <c r="T1287" s="93"/>
      <c r="U1287" s="39"/>
      <c r="V1287" s="39"/>
      <c r="W1287" s="39"/>
      <c r="X1287" s="39"/>
      <c r="Y1287" s="39"/>
      <c r="Z1287" s="39"/>
      <c r="AA1287" s="39"/>
      <c r="AB1287" s="39"/>
      <c r="AC1287" s="39"/>
      <c r="AD1287" s="39"/>
      <c r="AE1287" s="39"/>
      <c r="AT1287" s="18" t="s">
        <v>190</v>
      </c>
      <c r="AU1287" s="18" t="s">
        <v>85</v>
      </c>
    </row>
    <row r="1288" s="13" customFormat="1">
      <c r="A1288" s="13"/>
      <c r="B1288" s="262"/>
      <c r="C1288" s="263"/>
      <c r="D1288" s="240" t="s">
        <v>1205</v>
      </c>
      <c r="E1288" s="264" t="s">
        <v>1</v>
      </c>
      <c r="F1288" s="265" t="s">
        <v>2658</v>
      </c>
      <c r="G1288" s="263"/>
      <c r="H1288" s="266">
        <v>7.9580000000000002</v>
      </c>
      <c r="I1288" s="267"/>
      <c r="J1288" s="263"/>
      <c r="K1288" s="263"/>
      <c r="L1288" s="268"/>
      <c r="M1288" s="269"/>
      <c r="N1288" s="270"/>
      <c r="O1288" s="270"/>
      <c r="P1288" s="270"/>
      <c r="Q1288" s="270"/>
      <c r="R1288" s="270"/>
      <c r="S1288" s="270"/>
      <c r="T1288" s="271"/>
      <c r="U1288" s="13"/>
      <c r="V1288" s="13"/>
      <c r="W1288" s="13"/>
      <c r="X1288" s="13"/>
      <c r="Y1288" s="13"/>
      <c r="Z1288" s="13"/>
      <c r="AA1288" s="13"/>
      <c r="AB1288" s="13"/>
      <c r="AC1288" s="13"/>
      <c r="AD1288" s="13"/>
      <c r="AE1288" s="13"/>
      <c r="AT1288" s="272" t="s">
        <v>1205</v>
      </c>
      <c r="AU1288" s="272" t="s">
        <v>85</v>
      </c>
      <c r="AV1288" s="13" t="s">
        <v>85</v>
      </c>
      <c r="AW1288" s="13" t="s">
        <v>33</v>
      </c>
      <c r="AX1288" s="13" t="s">
        <v>83</v>
      </c>
      <c r="AY1288" s="272" t="s">
        <v>181</v>
      </c>
    </row>
    <row r="1289" s="2" customFormat="1" ht="24.15" customHeight="1">
      <c r="A1289" s="39"/>
      <c r="B1289" s="40"/>
      <c r="C1289" s="245" t="s">
        <v>2659</v>
      </c>
      <c r="D1289" s="245" t="s">
        <v>191</v>
      </c>
      <c r="E1289" s="246" t="s">
        <v>2660</v>
      </c>
      <c r="F1289" s="247" t="s">
        <v>2661</v>
      </c>
      <c r="G1289" s="248" t="s">
        <v>734</v>
      </c>
      <c r="H1289" s="249">
        <v>230</v>
      </c>
      <c r="I1289" s="250"/>
      <c r="J1289" s="251">
        <f>ROUND(I1289*H1289,2)</f>
        <v>0</v>
      </c>
      <c r="K1289" s="247" t="s">
        <v>1</v>
      </c>
      <c r="L1289" s="45"/>
      <c r="M1289" s="252" t="s">
        <v>1</v>
      </c>
      <c r="N1289" s="253" t="s">
        <v>41</v>
      </c>
      <c r="O1289" s="92"/>
      <c r="P1289" s="236">
        <f>O1289*H1289</f>
        <v>0</v>
      </c>
      <c r="Q1289" s="236">
        <v>0</v>
      </c>
      <c r="R1289" s="236">
        <f>Q1289*H1289</f>
        <v>0</v>
      </c>
      <c r="S1289" s="236">
        <v>0</v>
      </c>
      <c r="T1289" s="237">
        <f>S1289*H1289</f>
        <v>0</v>
      </c>
      <c r="U1289" s="39"/>
      <c r="V1289" s="39"/>
      <c r="W1289" s="39"/>
      <c r="X1289" s="39"/>
      <c r="Y1289" s="39"/>
      <c r="Z1289" s="39"/>
      <c r="AA1289" s="39"/>
      <c r="AB1289" s="39"/>
      <c r="AC1289" s="39"/>
      <c r="AD1289" s="39"/>
      <c r="AE1289" s="39"/>
      <c r="AR1289" s="238" t="s">
        <v>188</v>
      </c>
      <c r="AT1289" s="238" t="s">
        <v>191</v>
      </c>
      <c r="AU1289" s="238" t="s">
        <v>85</v>
      </c>
      <c r="AY1289" s="18" t="s">
        <v>181</v>
      </c>
      <c r="BE1289" s="239">
        <f>IF(N1289="základní",J1289,0)</f>
        <v>0</v>
      </c>
      <c r="BF1289" s="239">
        <f>IF(N1289="snížená",J1289,0)</f>
        <v>0</v>
      </c>
      <c r="BG1289" s="239">
        <f>IF(N1289="zákl. přenesená",J1289,0)</f>
        <v>0</v>
      </c>
      <c r="BH1289" s="239">
        <f>IF(N1289="sníž. přenesená",J1289,0)</f>
        <v>0</v>
      </c>
      <c r="BI1289" s="239">
        <f>IF(N1289="nulová",J1289,0)</f>
        <v>0</v>
      </c>
      <c r="BJ1289" s="18" t="s">
        <v>83</v>
      </c>
      <c r="BK1289" s="239">
        <f>ROUND(I1289*H1289,2)</f>
        <v>0</v>
      </c>
      <c r="BL1289" s="18" t="s">
        <v>188</v>
      </c>
      <c r="BM1289" s="238" t="s">
        <v>2662</v>
      </c>
    </row>
    <row r="1290" s="2" customFormat="1">
      <c r="A1290" s="39"/>
      <c r="B1290" s="40"/>
      <c r="C1290" s="41"/>
      <c r="D1290" s="240" t="s">
        <v>190</v>
      </c>
      <c r="E1290" s="41"/>
      <c r="F1290" s="241" t="s">
        <v>2661</v>
      </c>
      <c r="G1290" s="41"/>
      <c r="H1290" s="41"/>
      <c r="I1290" s="242"/>
      <c r="J1290" s="41"/>
      <c r="K1290" s="41"/>
      <c r="L1290" s="45"/>
      <c r="M1290" s="243"/>
      <c r="N1290" s="244"/>
      <c r="O1290" s="92"/>
      <c r="P1290" s="92"/>
      <c r="Q1290" s="92"/>
      <c r="R1290" s="92"/>
      <c r="S1290" s="92"/>
      <c r="T1290" s="93"/>
      <c r="U1290" s="39"/>
      <c r="V1290" s="39"/>
      <c r="W1290" s="39"/>
      <c r="X1290" s="39"/>
      <c r="Y1290" s="39"/>
      <c r="Z1290" s="39"/>
      <c r="AA1290" s="39"/>
      <c r="AB1290" s="39"/>
      <c r="AC1290" s="39"/>
      <c r="AD1290" s="39"/>
      <c r="AE1290" s="39"/>
      <c r="AT1290" s="18" t="s">
        <v>190</v>
      </c>
      <c r="AU1290" s="18" t="s">
        <v>85</v>
      </c>
    </row>
    <row r="1291" s="2" customFormat="1" ht="16.5" customHeight="1">
      <c r="A1291" s="39"/>
      <c r="B1291" s="40"/>
      <c r="C1291" s="245" t="s">
        <v>2663</v>
      </c>
      <c r="D1291" s="245" t="s">
        <v>191</v>
      </c>
      <c r="E1291" s="246" t="s">
        <v>2664</v>
      </c>
      <c r="F1291" s="247" t="s">
        <v>2665</v>
      </c>
      <c r="G1291" s="248" t="s">
        <v>734</v>
      </c>
      <c r="H1291" s="249">
        <v>230</v>
      </c>
      <c r="I1291" s="250"/>
      <c r="J1291" s="251">
        <f>ROUND(I1291*H1291,2)</f>
        <v>0</v>
      </c>
      <c r="K1291" s="247" t="s">
        <v>1</v>
      </c>
      <c r="L1291" s="45"/>
      <c r="M1291" s="252" t="s">
        <v>1</v>
      </c>
      <c r="N1291" s="253" t="s">
        <v>41</v>
      </c>
      <c r="O1291" s="92"/>
      <c r="P1291" s="236">
        <f>O1291*H1291</f>
        <v>0</v>
      </c>
      <c r="Q1291" s="236">
        <v>3.0000000000000001E-05</v>
      </c>
      <c r="R1291" s="236">
        <f>Q1291*H1291</f>
        <v>0.0068999999999999999</v>
      </c>
      <c r="S1291" s="236">
        <v>0</v>
      </c>
      <c r="T1291" s="237">
        <f>S1291*H1291</f>
        <v>0</v>
      </c>
      <c r="U1291" s="39"/>
      <c r="V1291" s="39"/>
      <c r="W1291" s="39"/>
      <c r="X1291" s="39"/>
      <c r="Y1291" s="39"/>
      <c r="Z1291" s="39"/>
      <c r="AA1291" s="39"/>
      <c r="AB1291" s="39"/>
      <c r="AC1291" s="39"/>
      <c r="AD1291" s="39"/>
      <c r="AE1291" s="39"/>
      <c r="AR1291" s="238" t="s">
        <v>188</v>
      </c>
      <c r="AT1291" s="238" t="s">
        <v>191</v>
      </c>
      <c r="AU1291" s="238" t="s">
        <v>85</v>
      </c>
      <c r="AY1291" s="18" t="s">
        <v>181</v>
      </c>
      <c r="BE1291" s="239">
        <f>IF(N1291="základní",J1291,0)</f>
        <v>0</v>
      </c>
      <c r="BF1291" s="239">
        <f>IF(N1291="snížená",J1291,0)</f>
        <v>0</v>
      </c>
      <c r="BG1291" s="239">
        <f>IF(N1291="zákl. přenesená",J1291,0)</f>
        <v>0</v>
      </c>
      <c r="BH1291" s="239">
        <f>IF(N1291="sníž. přenesená",J1291,0)</f>
        <v>0</v>
      </c>
      <c r="BI1291" s="239">
        <f>IF(N1291="nulová",J1291,0)</f>
        <v>0</v>
      </c>
      <c r="BJ1291" s="18" t="s">
        <v>83</v>
      </c>
      <c r="BK1291" s="239">
        <f>ROUND(I1291*H1291,2)</f>
        <v>0</v>
      </c>
      <c r="BL1291" s="18" t="s">
        <v>188</v>
      </c>
      <c r="BM1291" s="238" t="s">
        <v>2666</v>
      </c>
    </row>
    <row r="1292" s="2" customFormat="1">
      <c r="A1292" s="39"/>
      <c r="B1292" s="40"/>
      <c r="C1292" s="41"/>
      <c r="D1292" s="240" t="s">
        <v>190</v>
      </c>
      <c r="E1292" s="41"/>
      <c r="F1292" s="241" t="s">
        <v>2665</v>
      </c>
      <c r="G1292" s="41"/>
      <c r="H1292" s="41"/>
      <c r="I1292" s="242"/>
      <c r="J1292" s="41"/>
      <c r="K1292" s="41"/>
      <c r="L1292" s="45"/>
      <c r="M1292" s="243"/>
      <c r="N1292" s="244"/>
      <c r="O1292" s="92"/>
      <c r="P1292" s="92"/>
      <c r="Q1292" s="92"/>
      <c r="R1292" s="92"/>
      <c r="S1292" s="92"/>
      <c r="T1292" s="93"/>
      <c r="U1292" s="39"/>
      <c r="V1292" s="39"/>
      <c r="W1292" s="39"/>
      <c r="X1292" s="39"/>
      <c r="Y1292" s="39"/>
      <c r="Z1292" s="39"/>
      <c r="AA1292" s="39"/>
      <c r="AB1292" s="39"/>
      <c r="AC1292" s="39"/>
      <c r="AD1292" s="39"/>
      <c r="AE1292" s="39"/>
      <c r="AT1292" s="18" t="s">
        <v>190</v>
      </c>
      <c r="AU1292" s="18" t="s">
        <v>85</v>
      </c>
    </row>
    <row r="1293" s="2" customFormat="1" ht="33" customHeight="1">
      <c r="A1293" s="39"/>
      <c r="B1293" s="40"/>
      <c r="C1293" s="245" t="s">
        <v>2667</v>
      </c>
      <c r="D1293" s="245" t="s">
        <v>191</v>
      </c>
      <c r="E1293" s="246" t="s">
        <v>2668</v>
      </c>
      <c r="F1293" s="247" t="s">
        <v>2669</v>
      </c>
      <c r="G1293" s="248" t="s">
        <v>868</v>
      </c>
      <c r="H1293" s="249">
        <v>0.627</v>
      </c>
      <c r="I1293" s="250"/>
      <c r="J1293" s="251">
        <f>ROUND(I1293*H1293,2)</f>
        <v>0</v>
      </c>
      <c r="K1293" s="247" t="s">
        <v>1</v>
      </c>
      <c r="L1293" s="45"/>
      <c r="M1293" s="252" t="s">
        <v>1</v>
      </c>
      <c r="N1293" s="253" t="s">
        <v>41</v>
      </c>
      <c r="O1293" s="92"/>
      <c r="P1293" s="236">
        <f>O1293*H1293</f>
        <v>0</v>
      </c>
      <c r="Q1293" s="236">
        <v>0</v>
      </c>
      <c r="R1293" s="236">
        <f>Q1293*H1293</f>
        <v>0</v>
      </c>
      <c r="S1293" s="236">
        <v>0</v>
      </c>
      <c r="T1293" s="237">
        <f>S1293*H1293</f>
        <v>0</v>
      </c>
      <c r="U1293" s="39"/>
      <c r="V1293" s="39"/>
      <c r="W1293" s="39"/>
      <c r="X1293" s="39"/>
      <c r="Y1293" s="39"/>
      <c r="Z1293" s="39"/>
      <c r="AA1293" s="39"/>
      <c r="AB1293" s="39"/>
      <c r="AC1293" s="39"/>
      <c r="AD1293" s="39"/>
      <c r="AE1293" s="39"/>
      <c r="AR1293" s="238" t="s">
        <v>188</v>
      </c>
      <c r="AT1293" s="238" t="s">
        <v>191</v>
      </c>
      <c r="AU1293" s="238" t="s">
        <v>85</v>
      </c>
      <c r="AY1293" s="18" t="s">
        <v>181</v>
      </c>
      <c r="BE1293" s="239">
        <f>IF(N1293="základní",J1293,0)</f>
        <v>0</v>
      </c>
      <c r="BF1293" s="239">
        <f>IF(N1293="snížená",J1293,0)</f>
        <v>0</v>
      </c>
      <c r="BG1293" s="239">
        <f>IF(N1293="zákl. přenesená",J1293,0)</f>
        <v>0</v>
      </c>
      <c r="BH1293" s="239">
        <f>IF(N1293="sníž. přenesená",J1293,0)</f>
        <v>0</v>
      </c>
      <c r="BI1293" s="239">
        <f>IF(N1293="nulová",J1293,0)</f>
        <v>0</v>
      </c>
      <c r="BJ1293" s="18" t="s">
        <v>83</v>
      </c>
      <c r="BK1293" s="239">
        <f>ROUND(I1293*H1293,2)</f>
        <v>0</v>
      </c>
      <c r="BL1293" s="18" t="s">
        <v>188</v>
      </c>
      <c r="BM1293" s="238" t="s">
        <v>2670</v>
      </c>
    </row>
    <row r="1294" s="2" customFormat="1">
      <c r="A1294" s="39"/>
      <c r="B1294" s="40"/>
      <c r="C1294" s="41"/>
      <c r="D1294" s="240" t="s">
        <v>190</v>
      </c>
      <c r="E1294" s="41"/>
      <c r="F1294" s="241" t="s">
        <v>2669</v>
      </c>
      <c r="G1294" s="41"/>
      <c r="H1294" s="41"/>
      <c r="I1294" s="242"/>
      <c r="J1294" s="41"/>
      <c r="K1294" s="41"/>
      <c r="L1294" s="45"/>
      <c r="M1294" s="243"/>
      <c r="N1294" s="244"/>
      <c r="O1294" s="92"/>
      <c r="P1294" s="92"/>
      <c r="Q1294" s="92"/>
      <c r="R1294" s="92"/>
      <c r="S1294" s="92"/>
      <c r="T1294" s="93"/>
      <c r="U1294" s="39"/>
      <c r="V1294" s="39"/>
      <c r="W1294" s="39"/>
      <c r="X1294" s="39"/>
      <c r="Y1294" s="39"/>
      <c r="Z1294" s="39"/>
      <c r="AA1294" s="39"/>
      <c r="AB1294" s="39"/>
      <c r="AC1294" s="39"/>
      <c r="AD1294" s="39"/>
      <c r="AE1294" s="39"/>
      <c r="AT1294" s="18" t="s">
        <v>190</v>
      </c>
      <c r="AU1294" s="18" t="s">
        <v>85</v>
      </c>
    </row>
    <row r="1295" s="12" customFormat="1" ht="22.8" customHeight="1">
      <c r="A1295" s="12"/>
      <c r="B1295" s="212"/>
      <c r="C1295" s="213"/>
      <c r="D1295" s="214" t="s">
        <v>75</v>
      </c>
      <c r="E1295" s="254" t="s">
        <v>2671</v>
      </c>
      <c r="F1295" s="254" t="s">
        <v>2672</v>
      </c>
      <c r="G1295" s="213"/>
      <c r="H1295" s="213"/>
      <c r="I1295" s="216"/>
      <c r="J1295" s="255">
        <f>BK1295</f>
        <v>0</v>
      </c>
      <c r="K1295" s="213"/>
      <c r="L1295" s="218"/>
      <c r="M1295" s="219"/>
      <c r="N1295" s="220"/>
      <c r="O1295" s="220"/>
      <c r="P1295" s="221">
        <f>SUM(P1296:P1328)</f>
        <v>0</v>
      </c>
      <c r="Q1295" s="220"/>
      <c r="R1295" s="221">
        <f>SUM(R1296:R1328)</f>
        <v>1.8817613999999998</v>
      </c>
      <c r="S1295" s="220"/>
      <c r="T1295" s="222">
        <f>SUM(T1296:T1328)</f>
        <v>0</v>
      </c>
      <c r="U1295" s="12"/>
      <c r="V1295" s="12"/>
      <c r="W1295" s="12"/>
      <c r="X1295" s="12"/>
      <c r="Y1295" s="12"/>
      <c r="Z1295" s="12"/>
      <c r="AA1295" s="12"/>
      <c r="AB1295" s="12"/>
      <c r="AC1295" s="12"/>
      <c r="AD1295" s="12"/>
      <c r="AE1295" s="12"/>
      <c r="AR1295" s="223" t="s">
        <v>85</v>
      </c>
      <c r="AT1295" s="224" t="s">
        <v>75</v>
      </c>
      <c r="AU1295" s="224" t="s">
        <v>83</v>
      </c>
      <c r="AY1295" s="223" t="s">
        <v>181</v>
      </c>
      <c r="BK1295" s="225">
        <f>SUM(BK1296:BK1328)</f>
        <v>0</v>
      </c>
    </row>
    <row r="1296" s="2" customFormat="1" ht="24.15" customHeight="1">
      <c r="A1296" s="39"/>
      <c r="B1296" s="40"/>
      <c r="C1296" s="245" t="s">
        <v>2673</v>
      </c>
      <c r="D1296" s="245" t="s">
        <v>191</v>
      </c>
      <c r="E1296" s="246" t="s">
        <v>2674</v>
      </c>
      <c r="F1296" s="247" t="s">
        <v>2675</v>
      </c>
      <c r="G1296" s="248" t="s">
        <v>734</v>
      </c>
      <c r="H1296" s="249">
        <v>120</v>
      </c>
      <c r="I1296" s="250"/>
      <c r="J1296" s="251">
        <f>ROUND(I1296*H1296,2)</f>
        <v>0</v>
      </c>
      <c r="K1296" s="247" t="s">
        <v>1</v>
      </c>
      <c r="L1296" s="45"/>
      <c r="M1296" s="252" t="s">
        <v>1</v>
      </c>
      <c r="N1296" s="253" t="s">
        <v>41</v>
      </c>
      <c r="O1296" s="92"/>
      <c r="P1296" s="236">
        <f>O1296*H1296</f>
        <v>0</v>
      </c>
      <c r="Q1296" s="236">
        <v>0.0054000000000000003</v>
      </c>
      <c r="R1296" s="236">
        <f>Q1296*H1296</f>
        <v>0.64800000000000002</v>
      </c>
      <c r="S1296" s="236">
        <v>0</v>
      </c>
      <c r="T1296" s="237">
        <f>S1296*H1296</f>
        <v>0</v>
      </c>
      <c r="U1296" s="39"/>
      <c r="V1296" s="39"/>
      <c r="W1296" s="39"/>
      <c r="X1296" s="39"/>
      <c r="Y1296" s="39"/>
      <c r="Z1296" s="39"/>
      <c r="AA1296" s="39"/>
      <c r="AB1296" s="39"/>
      <c r="AC1296" s="39"/>
      <c r="AD1296" s="39"/>
      <c r="AE1296" s="39"/>
      <c r="AR1296" s="238" t="s">
        <v>188</v>
      </c>
      <c r="AT1296" s="238" t="s">
        <v>191</v>
      </c>
      <c r="AU1296" s="238" t="s">
        <v>85</v>
      </c>
      <c r="AY1296" s="18" t="s">
        <v>181</v>
      </c>
      <c r="BE1296" s="239">
        <f>IF(N1296="základní",J1296,0)</f>
        <v>0</v>
      </c>
      <c r="BF1296" s="239">
        <f>IF(N1296="snížená",J1296,0)</f>
        <v>0</v>
      </c>
      <c r="BG1296" s="239">
        <f>IF(N1296="zákl. přenesená",J1296,0)</f>
        <v>0</v>
      </c>
      <c r="BH1296" s="239">
        <f>IF(N1296="sníž. přenesená",J1296,0)</f>
        <v>0</v>
      </c>
      <c r="BI1296" s="239">
        <f>IF(N1296="nulová",J1296,0)</f>
        <v>0</v>
      </c>
      <c r="BJ1296" s="18" t="s">
        <v>83</v>
      </c>
      <c r="BK1296" s="239">
        <f>ROUND(I1296*H1296,2)</f>
        <v>0</v>
      </c>
      <c r="BL1296" s="18" t="s">
        <v>188</v>
      </c>
      <c r="BM1296" s="238" t="s">
        <v>2676</v>
      </c>
    </row>
    <row r="1297" s="2" customFormat="1">
      <c r="A1297" s="39"/>
      <c r="B1297" s="40"/>
      <c r="C1297" s="41"/>
      <c r="D1297" s="240" t="s">
        <v>190</v>
      </c>
      <c r="E1297" s="41"/>
      <c r="F1297" s="241" t="s">
        <v>2675</v>
      </c>
      <c r="G1297" s="41"/>
      <c r="H1297" s="41"/>
      <c r="I1297" s="242"/>
      <c r="J1297" s="41"/>
      <c r="K1297" s="41"/>
      <c r="L1297" s="45"/>
      <c r="M1297" s="243"/>
      <c r="N1297" s="244"/>
      <c r="O1297" s="92"/>
      <c r="P1297" s="92"/>
      <c r="Q1297" s="92"/>
      <c r="R1297" s="92"/>
      <c r="S1297" s="92"/>
      <c r="T1297" s="93"/>
      <c r="U1297" s="39"/>
      <c r="V1297" s="39"/>
      <c r="W1297" s="39"/>
      <c r="X1297" s="39"/>
      <c r="Y1297" s="39"/>
      <c r="Z1297" s="39"/>
      <c r="AA1297" s="39"/>
      <c r="AB1297" s="39"/>
      <c r="AC1297" s="39"/>
      <c r="AD1297" s="39"/>
      <c r="AE1297" s="39"/>
      <c r="AT1297" s="18" t="s">
        <v>190</v>
      </c>
      <c r="AU1297" s="18" t="s">
        <v>85</v>
      </c>
    </row>
    <row r="1298" s="2" customFormat="1" ht="21.75" customHeight="1">
      <c r="A1298" s="39"/>
      <c r="B1298" s="40"/>
      <c r="C1298" s="245" t="s">
        <v>2677</v>
      </c>
      <c r="D1298" s="245" t="s">
        <v>191</v>
      </c>
      <c r="E1298" s="246" t="s">
        <v>2678</v>
      </c>
      <c r="F1298" s="247" t="s">
        <v>2679</v>
      </c>
      <c r="G1298" s="248" t="s">
        <v>734</v>
      </c>
      <c r="H1298" s="249">
        <v>120</v>
      </c>
      <c r="I1298" s="250"/>
      <c r="J1298" s="251">
        <f>ROUND(I1298*H1298,2)</f>
        <v>0</v>
      </c>
      <c r="K1298" s="247" t="s">
        <v>1</v>
      </c>
      <c r="L1298" s="45"/>
      <c r="M1298" s="252" t="s">
        <v>1</v>
      </c>
      <c r="N1298" s="253" t="s">
        <v>41</v>
      </c>
      <c r="O1298" s="92"/>
      <c r="P1298" s="236">
        <f>O1298*H1298</f>
        <v>0</v>
      </c>
      <c r="Q1298" s="236">
        <v>0.00055000000000000003</v>
      </c>
      <c r="R1298" s="236">
        <f>Q1298*H1298</f>
        <v>0.066000000000000003</v>
      </c>
      <c r="S1298" s="236">
        <v>0</v>
      </c>
      <c r="T1298" s="237">
        <f>S1298*H1298</f>
        <v>0</v>
      </c>
      <c r="U1298" s="39"/>
      <c r="V1298" s="39"/>
      <c r="W1298" s="39"/>
      <c r="X1298" s="39"/>
      <c r="Y1298" s="39"/>
      <c r="Z1298" s="39"/>
      <c r="AA1298" s="39"/>
      <c r="AB1298" s="39"/>
      <c r="AC1298" s="39"/>
      <c r="AD1298" s="39"/>
      <c r="AE1298" s="39"/>
      <c r="AR1298" s="238" t="s">
        <v>188</v>
      </c>
      <c r="AT1298" s="238" t="s">
        <v>191</v>
      </c>
      <c r="AU1298" s="238" t="s">
        <v>85</v>
      </c>
      <c r="AY1298" s="18" t="s">
        <v>181</v>
      </c>
      <c r="BE1298" s="239">
        <f>IF(N1298="základní",J1298,0)</f>
        <v>0</v>
      </c>
      <c r="BF1298" s="239">
        <f>IF(N1298="snížená",J1298,0)</f>
        <v>0</v>
      </c>
      <c r="BG1298" s="239">
        <f>IF(N1298="zákl. přenesená",J1298,0)</f>
        <v>0</v>
      </c>
      <c r="BH1298" s="239">
        <f>IF(N1298="sníž. přenesená",J1298,0)</f>
        <v>0</v>
      </c>
      <c r="BI1298" s="239">
        <f>IF(N1298="nulová",J1298,0)</f>
        <v>0</v>
      </c>
      <c r="BJ1298" s="18" t="s">
        <v>83</v>
      </c>
      <c r="BK1298" s="239">
        <f>ROUND(I1298*H1298,2)</f>
        <v>0</v>
      </c>
      <c r="BL1298" s="18" t="s">
        <v>188</v>
      </c>
      <c r="BM1298" s="238" t="s">
        <v>2680</v>
      </c>
    </row>
    <row r="1299" s="2" customFormat="1">
      <c r="A1299" s="39"/>
      <c r="B1299" s="40"/>
      <c r="C1299" s="41"/>
      <c r="D1299" s="240" t="s">
        <v>190</v>
      </c>
      <c r="E1299" s="41"/>
      <c r="F1299" s="241" t="s">
        <v>2679</v>
      </c>
      <c r="G1299" s="41"/>
      <c r="H1299" s="41"/>
      <c r="I1299" s="242"/>
      <c r="J1299" s="41"/>
      <c r="K1299" s="41"/>
      <c r="L1299" s="45"/>
      <c r="M1299" s="243"/>
      <c r="N1299" s="244"/>
      <c r="O1299" s="92"/>
      <c r="P1299" s="92"/>
      <c r="Q1299" s="92"/>
      <c r="R1299" s="92"/>
      <c r="S1299" s="92"/>
      <c r="T1299" s="93"/>
      <c r="U1299" s="39"/>
      <c r="V1299" s="39"/>
      <c r="W1299" s="39"/>
      <c r="X1299" s="39"/>
      <c r="Y1299" s="39"/>
      <c r="Z1299" s="39"/>
      <c r="AA1299" s="39"/>
      <c r="AB1299" s="39"/>
      <c r="AC1299" s="39"/>
      <c r="AD1299" s="39"/>
      <c r="AE1299" s="39"/>
      <c r="AT1299" s="18" t="s">
        <v>190</v>
      </c>
      <c r="AU1299" s="18" t="s">
        <v>85</v>
      </c>
    </row>
    <row r="1300" s="2" customFormat="1" ht="24.15" customHeight="1">
      <c r="A1300" s="39"/>
      <c r="B1300" s="40"/>
      <c r="C1300" s="245" t="s">
        <v>2681</v>
      </c>
      <c r="D1300" s="245" t="s">
        <v>191</v>
      </c>
      <c r="E1300" s="246" t="s">
        <v>2682</v>
      </c>
      <c r="F1300" s="247" t="s">
        <v>2683</v>
      </c>
      <c r="G1300" s="248" t="s">
        <v>734</v>
      </c>
      <c r="H1300" s="249">
        <v>70</v>
      </c>
      <c r="I1300" s="250"/>
      <c r="J1300" s="251">
        <f>ROUND(I1300*H1300,2)</f>
        <v>0</v>
      </c>
      <c r="K1300" s="247" t="s">
        <v>1</v>
      </c>
      <c r="L1300" s="45"/>
      <c r="M1300" s="252" t="s">
        <v>1</v>
      </c>
      <c r="N1300" s="253" t="s">
        <v>41</v>
      </c>
      <c r="O1300" s="92"/>
      <c r="P1300" s="236">
        <f>O1300*H1300</f>
        <v>0</v>
      </c>
      <c r="Q1300" s="236">
        <v>0</v>
      </c>
      <c r="R1300" s="236">
        <f>Q1300*H1300</f>
        <v>0</v>
      </c>
      <c r="S1300" s="236">
        <v>0</v>
      </c>
      <c r="T1300" s="237">
        <f>S1300*H1300</f>
        <v>0</v>
      </c>
      <c r="U1300" s="39"/>
      <c r="V1300" s="39"/>
      <c r="W1300" s="39"/>
      <c r="X1300" s="39"/>
      <c r="Y1300" s="39"/>
      <c r="Z1300" s="39"/>
      <c r="AA1300" s="39"/>
      <c r="AB1300" s="39"/>
      <c r="AC1300" s="39"/>
      <c r="AD1300" s="39"/>
      <c r="AE1300" s="39"/>
      <c r="AR1300" s="238" t="s">
        <v>188</v>
      </c>
      <c r="AT1300" s="238" t="s">
        <v>191</v>
      </c>
      <c r="AU1300" s="238" t="s">
        <v>85</v>
      </c>
      <c r="AY1300" s="18" t="s">
        <v>181</v>
      </c>
      <c r="BE1300" s="239">
        <f>IF(N1300="základní",J1300,0)</f>
        <v>0</v>
      </c>
      <c r="BF1300" s="239">
        <f>IF(N1300="snížená",J1300,0)</f>
        <v>0</v>
      </c>
      <c r="BG1300" s="239">
        <f>IF(N1300="zákl. přenesená",J1300,0)</f>
        <v>0</v>
      </c>
      <c r="BH1300" s="239">
        <f>IF(N1300="sníž. přenesená",J1300,0)</f>
        <v>0</v>
      </c>
      <c r="BI1300" s="239">
        <f>IF(N1300="nulová",J1300,0)</f>
        <v>0</v>
      </c>
      <c r="BJ1300" s="18" t="s">
        <v>83</v>
      </c>
      <c r="BK1300" s="239">
        <f>ROUND(I1300*H1300,2)</f>
        <v>0</v>
      </c>
      <c r="BL1300" s="18" t="s">
        <v>188</v>
      </c>
      <c r="BM1300" s="238" t="s">
        <v>2684</v>
      </c>
    </row>
    <row r="1301" s="2" customFormat="1">
      <c r="A1301" s="39"/>
      <c r="B1301" s="40"/>
      <c r="C1301" s="41"/>
      <c r="D1301" s="240" t="s">
        <v>190</v>
      </c>
      <c r="E1301" s="41"/>
      <c r="F1301" s="241" t="s">
        <v>2683</v>
      </c>
      <c r="G1301" s="41"/>
      <c r="H1301" s="41"/>
      <c r="I1301" s="242"/>
      <c r="J1301" s="41"/>
      <c r="K1301" s="41"/>
      <c r="L1301" s="45"/>
      <c r="M1301" s="243"/>
      <c r="N1301" s="244"/>
      <c r="O1301" s="92"/>
      <c r="P1301" s="92"/>
      <c r="Q1301" s="92"/>
      <c r="R1301" s="92"/>
      <c r="S1301" s="92"/>
      <c r="T1301" s="93"/>
      <c r="U1301" s="39"/>
      <c r="V1301" s="39"/>
      <c r="W1301" s="39"/>
      <c r="X1301" s="39"/>
      <c r="Y1301" s="39"/>
      <c r="Z1301" s="39"/>
      <c r="AA1301" s="39"/>
      <c r="AB1301" s="39"/>
      <c r="AC1301" s="39"/>
      <c r="AD1301" s="39"/>
      <c r="AE1301" s="39"/>
      <c r="AT1301" s="18" t="s">
        <v>190</v>
      </c>
      <c r="AU1301" s="18" t="s">
        <v>85</v>
      </c>
    </row>
    <row r="1302" s="13" customFormat="1">
      <c r="A1302" s="13"/>
      <c r="B1302" s="262"/>
      <c r="C1302" s="263"/>
      <c r="D1302" s="240" t="s">
        <v>1205</v>
      </c>
      <c r="E1302" s="264" t="s">
        <v>1</v>
      </c>
      <c r="F1302" s="265" t="s">
        <v>2685</v>
      </c>
      <c r="G1302" s="263"/>
      <c r="H1302" s="266">
        <v>35</v>
      </c>
      <c r="I1302" s="267"/>
      <c r="J1302" s="263"/>
      <c r="K1302" s="263"/>
      <c r="L1302" s="268"/>
      <c r="M1302" s="269"/>
      <c r="N1302" s="270"/>
      <c r="O1302" s="270"/>
      <c r="P1302" s="270"/>
      <c r="Q1302" s="270"/>
      <c r="R1302" s="270"/>
      <c r="S1302" s="270"/>
      <c r="T1302" s="271"/>
      <c r="U1302" s="13"/>
      <c r="V1302" s="13"/>
      <c r="W1302" s="13"/>
      <c r="X1302" s="13"/>
      <c r="Y1302" s="13"/>
      <c r="Z1302" s="13"/>
      <c r="AA1302" s="13"/>
      <c r="AB1302" s="13"/>
      <c r="AC1302" s="13"/>
      <c r="AD1302" s="13"/>
      <c r="AE1302" s="13"/>
      <c r="AT1302" s="272" t="s">
        <v>1205</v>
      </c>
      <c r="AU1302" s="272" t="s">
        <v>85</v>
      </c>
      <c r="AV1302" s="13" t="s">
        <v>85</v>
      </c>
      <c r="AW1302" s="13" t="s">
        <v>33</v>
      </c>
      <c r="AX1302" s="13" t="s">
        <v>76</v>
      </c>
      <c r="AY1302" s="272" t="s">
        <v>181</v>
      </c>
    </row>
    <row r="1303" s="13" customFormat="1">
      <c r="A1303" s="13"/>
      <c r="B1303" s="262"/>
      <c r="C1303" s="263"/>
      <c r="D1303" s="240" t="s">
        <v>1205</v>
      </c>
      <c r="E1303" s="264" t="s">
        <v>1</v>
      </c>
      <c r="F1303" s="265" t="s">
        <v>2686</v>
      </c>
      <c r="G1303" s="263"/>
      <c r="H1303" s="266">
        <v>35</v>
      </c>
      <c r="I1303" s="267"/>
      <c r="J1303" s="263"/>
      <c r="K1303" s="263"/>
      <c r="L1303" s="268"/>
      <c r="M1303" s="269"/>
      <c r="N1303" s="270"/>
      <c r="O1303" s="270"/>
      <c r="P1303" s="270"/>
      <c r="Q1303" s="270"/>
      <c r="R1303" s="270"/>
      <c r="S1303" s="270"/>
      <c r="T1303" s="271"/>
      <c r="U1303" s="13"/>
      <c r="V1303" s="13"/>
      <c r="W1303" s="13"/>
      <c r="X1303" s="13"/>
      <c r="Y1303" s="13"/>
      <c r="Z1303" s="13"/>
      <c r="AA1303" s="13"/>
      <c r="AB1303" s="13"/>
      <c r="AC1303" s="13"/>
      <c r="AD1303" s="13"/>
      <c r="AE1303" s="13"/>
      <c r="AT1303" s="272" t="s">
        <v>1205</v>
      </c>
      <c r="AU1303" s="272" t="s">
        <v>85</v>
      </c>
      <c r="AV1303" s="13" t="s">
        <v>85</v>
      </c>
      <c r="AW1303" s="13" t="s">
        <v>33</v>
      </c>
      <c r="AX1303" s="13" t="s">
        <v>76</v>
      </c>
      <c r="AY1303" s="272" t="s">
        <v>181</v>
      </c>
    </row>
    <row r="1304" s="15" customFormat="1">
      <c r="A1304" s="15"/>
      <c r="B1304" s="283"/>
      <c r="C1304" s="284"/>
      <c r="D1304" s="240" t="s">
        <v>1205</v>
      </c>
      <c r="E1304" s="285" t="s">
        <v>1</v>
      </c>
      <c r="F1304" s="286" t="s">
        <v>1219</v>
      </c>
      <c r="G1304" s="284"/>
      <c r="H1304" s="287">
        <v>70</v>
      </c>
      <c r="I1304" s="288"/>
      <c r="J1304" s="284"/>
      <c r="K1304" s="284"/>
      <c r="L1304" s="289"/>
      <c r="M1304" s="290"/>
      <c r="N1304" s="291"/>
      <c r="O1304" s="291"/>
      <c r="P1304" s="291"/>
      <c r="Q1304" s="291"/>
      <c r="R1304" s="291"/>
      <c r="S1304" s="291"/>
      <c r="T1304" s="292"/>
      <c r="U1304" s="15"/>
      <c r="V1304" s="15"/>
      <c r="W1304" s="15"/>
      <c r="X1304" s="15"/>
      <c r="Y1304" s="15"/>
      <c r="Z1304" s="15"/>
      <c r="AA1304" s="15"/>
      <c r="AB1304" s="15"/>
      <c r="AC1304" s="15"/>
      <c r="AD1304" s="15"/>
      <c r="AE1304" s="15"/>
      <c r="AT1304" s="293" t="s">
        <v>1205</v>
      </c>
      <c r="AU1304" s="293" t="s">
        <v>85</v>
      </c>
      <c r="AV1304" s="15" t="s">
        <v>200</v>
      </c>
      <c r="AW1304" s="15" t="s">
        <v>33</v>
      </c>
      <c r="AX1304" s="15" t="s">
        <v>83</v>
      </c>
      <c r="AY1304" s="293" t="s">
        <v>181</v>
      </c>
    </row>
    <row r="1305" s="2" customFormat="1" ht="24.15" customHeight="1">
      <c r="A1305" s="39"/>
      <c r="B1305" s="40"/>
      <c r="C1305" s="245" t="s">
        <v>2687</v>
      </c>
      <c r="D1305" s="245" t="s">
        <v>191</v>
      </c>
      <c r="E1305" s="246" t="s">
        <v>2688</v>
      </c>
      <c r="F1305" s="247" t="s">
        <v>2689</v>
      </c>
      <c r="G1305" s="248" t="s">
        <v>734</v>
      </c>
      <c r="H1305" s="249">
        <v>12.42</v>
      </c>
      <c r="I1305" s="250"/>
      <c r="J1305" s="251">
        <f>ROUND(I1305*H1305,2)</f>
        <v>0</v>
      </c>
      <c r="K1305" s="247" t="s">
        <v>1</v>
      </c>
      <c r="L1305" s="45"/>
      <c r="M1305" s="252" t="s">
        <v>1</v>
      </c>
      <c r="N1305" s="253" t="s">
        <v>41</v>
      </c>
      <c r="O1305" s="92"/>
      <c r="P1305" s="236">
        <f>O1305*H1305</f>
        <v>0</v>
      </c>
      <c r="Q1305" s="236">
        <v>0.00059000000000000003</v>
      </c>
      <c r="R1305" s="236">
        <f>Q1305*H1305</f>
        <v>0.0073278000000000006</v>
      </c>
      <c r="S1305" s="236">
        <v>0</v>
      </c>
      <c r="T1305" s="237">
        <f>S1305*H1305</f>
        <v>0</v>
      </c>
      <c r="U1305" s="39"/>
      <c r="V1305" s="39"/>
      <c r="W1305" s="39"/>
      <c r="X1305" s="39"/>
      <c r="Y1305" s="39"/>
      <c r="Z1305" s="39"/>
      <c r="AA1305" s="39"/>
      <c r="AB1305" s="39"/>
      <c r="AC1305" s="39"/>
      <c r="AD1305" s="39"/>
      <c r="AE1305" s="39"/>
      <c r="AR1305" s="238" t="s">
        <v>188</v>
      </c>
      <c r="AT1305" s="238" t="s">
        <v>191</v>
      </c>
      <c r="AU1305" s="238" t="s">
        <v>85</v>
      </c>
      <c r="AY1305" s="18" t="s">
        <v>181</v>
      </c>
      <c r="BE1305" s="239">
        <f>IF(N1305="základní",J1305,0)</f>
        <v>0</v>
      </c>
      <c r="BF1305" s="239">
        <f>IF(N1305="snížená",J1305,0)</f>
        <v>0</v>
      </c>
      <c r="BG1305" s="239">
        <f>IF(N1305="zákl. přenesená",J1305,0)</f>
        <v>0</v>
      </c>
      <c r="BH1305" s="239">
        <f>IF(N1305="sníž. přenesená",J1305,0)</f>
        <v>0</v>
      </c>
      <c r="BI1305" s="239">
        <f>IF(N1305="nulová",J1305,0)</f>
        <v>0</v>
      </c>
      <c r="BJ1305" s="18" t="s">
        <v>83</v>
      </c>
      <c r="BK1305" s="239">
        <f>ROUND(I1305*H1305,2)</f>
        <v>0</v>
      </c>
      <c r="BL1305" s="18" t="s">
        <v>188</v>
      </c>
      <c r="BM1305" s="238" t="s">
        <v>2690</v>
      </c>
    </row>
    <row r="1306" s="2" customFormat="1">
      <c r="A1306" s="39"/>
      <c r="B1306" s="40"/>
      <c r="C1306" s="41"/>
      <c r="D1306" s="240" t="s">
        <v>190</v>
      </c>
      <c r="E1306" s="41"/>
      <c r="F1306" s="241" t="s">
        <v>2689</v>
      </c>
      <c r="G1306" s="41"/>
      <c r="H1306" s="41"/>
      <c r="I1306" s="242"/>
      <c r="J1306" s="41"/>
      <c r="K1306" s="41"/>
      <c r="L1306" s="45"/>
      <c r="M1306" s="243"/>
      <c r="N1306" s="244"/>
      <c r="O1306" s="92"/>
      <c r="P1306" s="92"/>
      <c r="Q1306" s="92"/>
      <c r="R1306" s="92"/>
      <c r="S1306" s="92"/>
      <c r="T1306" s="93"/>
      <c r="U1306" s="39"/>
      <c r="V1306" s="39"/>
      <c r="W1306" s="39"/>
      <c r="X1306" s="39"/>
      <c r="Y1306" s="39"/>
      <c r="Z1306" s="39"/>
      <c r="AA1306" s="39"/>
      <c r="AB1306" s="39"/>
      <c r="AC1306" s="39"/>
      <c r="AD1306" s="39"/>
      <c r="AE1306" s="39"/>
      <c r="AT1306" s="18" t="s">
        <v>190</v>
      </c>
      <c r="AU1306" s="18" t="s">
        <v>85</v>
      </c>
    </row>
    <row r="1307" s="13" customFormat="1">
      <c r="A1307" s="13"/>
      <c r="B1307" s="262"/>
      <c r="C1307" s="263"/>
      <c r="D1307" s="240" t="s">
        <v>1205</v>
      </c>
      <c r="E1307" s="264" t="s">
        <v>1</v>
      </c>
      <c r="F1307" s="265" t="s">
        <v>2691</v>
      </c>
      <c r="G1307" s="263"/>
      <c r="H1307" s="266">
        <v>12.42</v>
      </c>
      <c r="I1307" s="267"/>
      <c r="J1307" s="263"/>
      <c r="K1307" s="263"/>
      <c r="L1307" s="268"/>
      <c r="M1307" s="269"/>
      <c r="N1307" s="270"/>
      <c r="O1307" s="270"/>
      <c r="P1307" s="270"/>
      <c r="Q1307" s="270"/>
      <c r="R1307" s="270"/>
      <c r="S1307" s="270"/>
      <c r="T1307" s="271"/>
      <c r="U1307" s="13"/>
      <c r="V1307" s="13"/>
      <c r="W1307" s="13"/>
      <c r="X1307" s="13"/>
      <c r="Y1307" s="13"/>
      <c r="Z1307" s="13"/>
      <c r="AA1307" s="13"/>
      <c r="AB1307" s="13"/>
      <c r="AC1307" s="13"/>
      <c r="AD1307" s="13"/>
      <c r="AE1307" s="13"/>
      <c r="AT1307" s="272" t="s">
        <v>1205</v>
      </c>
      <c r="AU1307" s="272" t="s">
        <v>85</v>
      </c>
      <c r="AV1307" s="13" t="s">
        <v>85</v>
      </c>
      <c r="AW1307" s="13" t="s">
        <v>33</v>
      </c>
      <c r="AX1307" s="13" t="s">
        <v>83</v>
      </c>
      <c r="AY1307" s="272" t="s">
        <v>181</v>
      </c>
    </row>
    <row r="1308" s="2" customFormat="1" ht="33" customHeight="1">
      <c r="A1308" s="39"/>
      <c r="B1308" s="40"/>
      <c r="C1308" s="245" t="s">
        <v>2692</v>
      </c>
      <c r="D1308" s="245" t="s">
        <v>191</v>
      </c>
      <c r="E1308" s="246" t="s">
        <v>2693</v>
      </c>
      <c r="F1308" s="247" t="s">
        <v>2694</v>
      </c>
      <c r="G1308" s="248" t="s">
        <v>734</v>
      </c>
      <c r="H1308" s="249">
        <v>5.1299999999999999</v>
      </c>
      <c r="I1308" s="250"/>
      <c r="J1308" s="251">
        <f>ROUND(I1308*H1308,2)</f>
        <v>0</v>
      </c>
      <c r="K1308" s="247" t="s">
        <v>1</v>
      </c>
      <c r="L1308" s="45"/>
      <c r="M1308" s="252" t="s">
        <v>1</v>
      </c>
      <c r="N1308" s="253" t="s">
        <v>41</v>
      </c>
      <c r="O1308" s="92"/>
      <c r="P1308" s="236">
        <f>O1308*H1308</f>
        <v>0</v>
      </c>
      <c r="Q1308" s="236">
        <v>0</v>
      </c>
      <c r="R1308" s="236">
        <f>Q1308*H1308</f>
        <v>0</v>
      </c>
      <c r="S1308" s="236">
        <v>0</v>
      </c>
      <c r="T1308" s="237">
        <f>S1308*H1308</f>
        <v>0</v>
      </c>
      <c r="U1308" s="39"/>
      <c r="V1308" s="39"/>
      <c r="W1308" s="39"/>
      <c r="X1308" s="39"/>
      <c r="Y1308" s="39"/>
      <c r="Z1308" s="39"/>
      <c r="AA1308" s="39"/>
      <c r="AB1308" s="39"/>
      <c r="AC1308" s="39"/>
      <c r="AD1308" s="39"/>
      <c r="AE1308" s="39"/>
      <c r="AR1308" s="238" t="s">
        <v>188</v>
      </c>
      <c r="AT1308" s="238" t="s">
        <v>191</v>
      </c>
      <c r="AU1308" s="238" t="s">
        <v>85</v>
      </c>
      <c r="AY1308" s="18" t="s">
        <v>181</v>
      </c>
      <c r="BE1308" s="239">
        <f>IF(N1308="základní",J1308,0)</f>
        <v>0</v>
      </c>
      <c r="BF1308" s="239">
        <f>IF(N1308="snížená",J1308,0)</f>
        <v>0</v>
      </c>
      <c r="BG1308" s="239">
        <f>IF(N1308="zákl. přenesená",J1308,0)</f>
        <v>0</v>
      </c>
      <c r="BH1308" s="239">
        <f>IF(N1308="sníž. přenesená",J1308,0)</f>
        <v>0</v>
      </c>
      <c r="BI1308" s="239">
        <f>IF(N1308="nulová",J1308,0)</f>
        <v>0</v>
      </c>
      <c r="BJ1308" s="18" t="s">
        <v>83</v>
      </c>
      <c r="BK1308" s="239">
        <f>ROUND(I1308*H1308,2)</f>
        <v>0</v>
      </c>
      <c r="BL1308" s="18" t="s">
        <v>188</v>
      </c>
      <c r="BM1308" s="238" t="s">
        <v>2695</v>
      </c>
    </row>
    <row r="1309" s="2" customFormat="1">
      <c r="A1309" s="39"/>
      <c r="B1309" s="40"/>
      <c r="C1309" s="41"/>
      <c r="D1309" s="240" t="s">
        <v>190</v>
      </c>
      <c r="E1309" s="41"/>
      <c r="F1309" s="241" t="s">
        <v>2694</v>
      </c>
      <c r="G1309" s="41"/>
      <c r="H1309" s="41"/>
      <c r="I1309" s="242"/>
      <c r="J1309" s="41"/>
      <c r="K1309" s="41"/>
      <c r="L1309" s="45"/>
      <c r="M1309" s="243"/>
      <c r="N1309" s="244"/>
      <c r="O1309" s="92"/>
      <c r="P1309" s="92"/>
      <c r="Q1309" s="92"/>
      <c r="R1309" s="92"/>
      <c r="S1309" s="92"/>
      <c r="T1309" s="93"/>
      <c r="U1309" s="39"/>
      <c r="V1309" s="39"/>
      <c r="W1309" s="39"/>
      <c r="X1309" s="39"/>
      <c r="Y1309" s="39"/>
      <c r="Z1309" s="39"/>
      <c r="AA1309" s="39"/>
      <c r="AB1309" s="39"/>
      <c r="AC1309" s="39"/>
      <c r="AD1309" s="39"/>
      <c r="AE1309" s="39"/>
      <c r="AT1309" s="18" t="s">
        <v>190</v>
      </c>
      <c r="AU1309" s="18" t="s">
        <v>85</v>
      </c>
    </row>
    <row r="1310" s="13" customFormat="1">
      <c r="A1310" s="13"/>
      <c r="B1310" s="262"/>
      <c r="C1310" s="263"/>
      <c r="D1310" s="240" t="s">
        <v>1205</v>
      </c>
      <c r="E1310" s="264" t="s">
        <v>1</v>
      </c>
      <c r="F1310" s="265" t="s">
        <v>2696</v>
      </c>
      <c r="G1310" s="263"/>
      <c r="H1310" s="266">
        <v>5.1299999999999999</v>
      </c>
      <c r="I1310" s="267"/>
      <c r="J1310" s="263"/>
      <c r="K1310" s="263"/>
      <c r="L1310" s="268"/>
      <c r="M1310" s="269"/>
      <c r="N1310" s="270"/>
      <c r="O1310" s="270"/>
      <c r="P1310" s="270"/>
      <c r="Q1310" s="270"/>
      <c r="R1310" s="270"/>
      <c r="S1310" s="270"/>
      <c r="T1310" s="271"/>
      <c r="U1310" s="13"/>
      <c r="V1310" s="13"/>
      <c r="W1310" s="13"/>
      <c r="X1310" s="13"/>
      <c r="Y1310" s="13"/>
      <c r="Z1310" s="13"/>
      <c r="AA1310" s="13"/>
      <c r="AB1310" s="13"/>
      <c r="AC1310" s="13"/>
      <c r="AD1310" s="13"/>
      <c r="AE1310" s="13"/>
      <c r="AT1310" s="272" t="s">
        <v>1205</v>
      </c>
      <c r="AU1310" s="272" t="s">
        <v>85</v>
      </c>
      <c r="AV1310" s="13" t="s">
        <v>85</v>
      </c>
      <c r="AW1310" s="13" t="s">
        <v>33</v>
      </c>
      <c r="AX1310" s="13" t="s">
        <v>83</v>
      </c>
      <c r="AY1310" s="272" t="s">
        <v>181</v>
      </c>
    </row>
    <row r="1311" s="2" customFormat="1" ht="24.15" customHeight="1">
      <c r="A1311" s="39"/>
      <c r="B1311" s="40"/>
      <c r="C1311" s="245" t="s">
        <v>2697</v>
      </c>
      <c r="D1311" s="245" t="s">
        <v>191</v>
      </c>
      <c r="E1311" s="246" t="s">
        <v>2698</v>
      </c>
      <c r="F1311" s="247" t="s">
        <v>2699</v>
      </c>
      <c r="G1311" s="248" t="s">
        <v>734</v>
      </c>
      <c r="H1311" s="249">
        <v>120</v>
      </c>
      <c r="I1311" s="250"/>
      <c r="J1311" s="251">
        <f>ROUND(I1311*H1311,2)</f>
        <v>0</v>
      </c>
      <c r="K1311" s="247" t="s">
        <v>1</v>
      </c>
      <c r="L1311" s="45"/>
      <c r="M1311" s="252" t="s">
        <v>1</v>
      </c>
      <c r="N1311" s="253" t="s">
        <v>41</v>
      </c>
      <c r="O1311" s="92"/>
      <c r="P1311" s="236">
        <f>O1311*H1311</f>
        <v>0</v>
      </c>
      <c r="Q1311" s="236">
        <v>0.0032000000000000002</v>
      </c>
      <c r="R1311" s="236">
        <f>Q1311*H1311</f>
        <v>0.38400000000000001</v>
      </c>
      <c r="S1311" s="236">
        <v>0</v>
      </c>
      <c r="T1311" s="237">
        <f>S1311*H1311</f>
        <v>0</v>
      </c>
      <c r="U1311" s="39"/>
      <c r="V1311" s="39"/>
      <c r="W1311" s="39"/>
      <c r="X1311" s="39"/>
      <c r="Y1311" s="39"/>
      <c r="Z1311" s="39"/>
      <c r="AA1311" s="39"/>
      <c r="AB1311" s="39"/>
      <c r="AC1311" s="39"/>
      <c r="AD1311" s="39"/>
      <c r="AE1311" s="39"/>
      <c r="AR1311" s="238" t="s">
        <v>188</v>
      </c>
      <c r="AT1311" s="238" t="s">
        <v>191</v>
      </c>
      <c r="AU1311" s="238" t="s">
        <v>85</v>
      </c>
      <c r="AY1311" s="18" t="s">
        <v>181</v>
      </c>
      <c r="BE1311" s="239">
        <f>IF(N1311="základní",J1311,0)</f>
        <v>0</v>
      </c>
      <c r="BF1311" s="239">
        <f>IF(N1311="snížená",J1311,0)</f>
        <v>0</v>
      </c>
      <c r="BG1311" s="239">
        <f>IF(N1311="zákl. přenesená",J1311,0)</f>
        <v>0</v>
      </c>
      <c r="BH1311" s="239">
        <f>IF(N1311="sníž. přenesená",J1311,0)</f>
        <v>0</v>
      </c>
      <c r="BI1311" s="239">
        <f>IF(N1311="nulová",J1311,0)</f>
        <v>0</v>
      </c>
      <c r="BJ1311" s="18" t="s">
        <v>83</v>
      </c>
      <c r="BK1311" s="239">
        <f>ROUND(I1311*H1311,2)</f>
        <v>0</v>
      </c>
      <c r="BL1311" s="18" t="s">
        <v>188</v>
      </c>
      <c r="BM1311" s="238" t="s">
        <v>2700</v>
      </c>
    </row>
    <row r="1312" s="2" customFormat="1">
      <c r="A1312" s="39"/>
      <c r="B1312" s="40"/>
      <c r="C1312" s="41"/>
      <c r="D1312" s="240" t="s">
        <v>190</v>
      </c>
      <c r="E1312" s="41"/>
      <c r="F1312" s="241" t="s">
        <v>2699</v>
      </c>
      <c r="G1312" s="41"/>
      <c r="H1312" s="41"/>
      <c r="I1312" s="242"/>
      <c r="J1312" s="41"/>
      <c r="K1312" s="41"/>
      <c r="L1312" s="45"/>
      <c r="M1312" s="243"/>
      <c r="N1312" s="244"/>
      <c r="O1312" s="92"/>
      <c r="P1312" s="92"/>
      <c r="Q1312" s="92"/>
      <c r="R1312" s="92"/>
      <c r="S1312" s="92"/>
      <c r="T1312" s="93"/>
      <c r="U1312" s="39"/>
      <c r="V1312" s="39"/>
      <c r="W1312" s="39"/>
      <c r="X1312" s="39"/>
      <c r="Y1312" s="39"/>
      <c r="Z1312" s="39"/>
      <c r="AA1312" s="39"/>
      <c r="AB1312" s="39"/>
      <c r="AC1312" s="39"/>
      <c r="AD1312" s="39"/>
      <c r="AE1312" s="39"/>
      <c r="AT1312" s="18" t="s">
        <v>190</v>
      </c>
      <c r="AU1312" s="18" t="s">
        <v>85</v>
      </c>
    </row>
    <row r="1313" s="13" customFormat="1">
      <c r="A1313" s="13"/>
      <c r="B1313" s="262"/>
      <c r="C1313" s="263"/>
      <c r="D1313" s="240" t="s">
        <v>1205</v>
      </c>
      <c r="E1313" s="264" t="s">
        <v>1</v>
      </c>
      <c r="F1313" s="265" t="s">
        <v>2701</v>
      </c>
      <c r="G1313" s="263"/>
      <c r="H1313" s="266">
        <v>69.5</v>
      </c>
      <c r="I1313" s="267"/>
      <c r="J1313" s="263"/>
      <c r="K1313" s="263"/>
      <c r="L1313" s="268"/>
      <c r="M1313" s="269"/>
      <c r="N1313" s="270"/>
      <c r="O1313" s="270"/>
      <c r="P1313" s="270"/>
      <c r="Q1313" s="270"/>
      <c r="R1313" s="270"/>
      <c r="S1313" s="270"/>
      <c r="T1313" s="271"/>
      <c r="U1313" s="13"/>
      <c r="V1313" s="13"/>
      <c r="W1313" s="13"/>
      <c r="X1313" s="13"/>
      <c r="Y1313" s="13"/>
      <c r="Z1313" s="13"/>
      <c r="AA1313" s="13"/>
      <c r="AB1313" s="13"/>
      <c r="AC1313" s="13"/>
      <c r="AD1313" s="13"/>
      <c r="AE1313" s="13"/>
      <c r="AT1313" s="272" t="s">
        <v>1205</v>
      </c>
      <c r="AU1313" s="272" t="s">
        <v>85</v>
      </c>
      <c r="AV1313" s="13" t="s">
        <v>85</v>
      </c>
      <c r="AW1313" s="13" t="s">
        <v>33</v>
      </c>
      <c r="AX1313" s="13" t="s">
        <v>76</v>
      </c>
      <c r="AY1313" s="272" t="s">
        <v>181</v>
      </c>
    </row>
    <row r="1314" s="13" customFormat="1">
      <c r="A1314" s="13"/>
      <c r="B1314" s="262"/>
      <c r="C1314" s="263"/>
      <c r="D1314" s="240" t="s">
        <v>1205</v>
      </c>
      <c r="E1314" s="264" t="s">
        <v>1</v>
      </c>
      <c r="F1314" s="265" t="s">
        <v>2702</v>
      </c>
      <c r="G1314" s="263"/>
      <c r="H1314" s="266">
        <v>30.199999999999999</v>
      </c>
      <c r="I1314" s="267"/>
      <c r="J1314" s="263"/>
      <c r="K1314" s="263"/>
      <c r="L1314" s="268"/>
      <c r="M1314" s="269"/>
      <c r="N1314" s="270"/>
      <c r="O1314" s="270"/>
      <c r="P1314" s="270"/>
      <c r="Q1314" s="270"/>
      <c r="R1314" s="270"/>
      <c r="S1314" s="270"/>
      <c r="T1314" s="271"/>
      <c r="U1314" s="13"/>
      <c r="V1314" s="13"/>
      <c r="W1314" s="13"/>
      <c r="X1314" s="13"/>
      <c r="Y1314" s="13"/>
      <c r="Z1314" s="13"/>
      <c r="AA1314" s="13"/>
      <c r="AB1314" s="13"/>
      <c r="AC1314" s="13"/>
      <c r="AD1314" s="13"/>
      <c r="AE1314" s="13"/>
      <c r="AT1314" s="272" t="s">
        <v>1205</v>
      </c>
      <c r="AU1314" s="272" t="s">
        <v>85</v>
      </c>
      <c r="AV1314" s="13" t="s">
        <v>85</v>
      </c>
      <c r="AW1314" s="13" t="s">
        <v>33</v>
      </c>
      <c r="AX1314" s="13" t="s">
        <v>76</v>
      </c>
      <c r="AY1314" s="272" t="s">
        <v>181</v>
      </c>
    </row>
    <row r="1315" s="13" customFormat="1">
      <c r="A1315" s="13"/>
      <c r="B1315" s="262"/>
      <c r="C1315" s="263"/>
      <c r="D1315" s="240" t="s">
        <v>1205</v>
      </c>
      <c r="E1315" s="264" t="s">
        <v>1</v>
      </c>
      <c r="F1315" s="265" t="s">
        <v>2703</v>
      </c>
      <c r="G1315" s="263"/>
      <c r="H1315" s="266">
        <v>20.300000000000001</v>
      </c>
      <c r="I1315" s="267"/>
      <c r="J1315" s="263"/>
      <c r="K1315" s="263"/>
      <c r="L1315" s="268"/>
      <c r="M1315" s="269"/>
      <c r="N1315" s="270"/>
      <c r="O1315" s="270"/>
      <c r="P1315" s="270"/>
      <c r="Q1315" s="270"/>
      <c r="R1315" s="270"/>
      <c r="S1315" s="270"/>
      <c r="T1315" s="271"/>
      <c r="U1315" s="13"/>
      <c r="V1315" s="13"/>
      <c r="W1315" s="13"/>
      <c r="X1315" s="13"/>
      <c r="Y1315" s="13"/>
      <c r="Z1315" s="13"/>
      <c r="AA1315" s="13"/>
      <c r="AB1315" s="13"/>
      <c r="AC1315" s="13"/>
      <c r="AD1315" s="13"/>
      <c r="AE1315" s="13"/>
      <c r="AT1315" s="272" t="s">
        <v>1205</v>
      </c>
      <c r="AU1315" s="272" t="s">
        <v>85</v>
      </c>
      <c r="AV1315" s="13" t="s">
        <v>85</v>
      </c>
      <c r="AW1315" s="13" t="s">
        <v>33</v>
      </c>
      <c r="AX1315" s="13" t="s">
        <v>76</v>
      </c>
      <c r="AY1315" s="272" t="s">
        <v>181</v>
      </c>
    </row>
    <row r="1316" s="15" customFormat="1">
      <c r="A1316" s="15"/>
      <c r="B1316" s="283"/>
      <c r="C1316" s="284"/>
      <c r="D1316" s="240" t="s">
        <v>1205</v>
      </c>
      <c r="E1316" s="285" t="s">
        <v>1</v>
      </c>
      <c r="F1316" s="286" t="s">
        <v>1219</v>
      </c>
      <c r="G1316" s="284"/>
      <c r="H1316" s="287">
        <v>120</v>
      </c>
      <c r="I1316" s="288"/>
      <c r="J1316" s="284"/>
      <c r="K1316" s="284"/>
      <c r="L1316" s="289"/>
      <c r="M1316" s="290"/>
      <c r="N1316" s="291"/>
      <c r="O1316" s="291"/>
      <c r="P1316" s="291"/>
      <c r="Q1316" s="291"/>
      <c r="R1316" s="291"/>
      <c r="S1316" s="291"/>
      <c r="T1316" s="292"/>
      <c r="U1316" s="15"/>
      <c r="V1316" s="15"/>
      <c r="W1316" s="15"/>
      <c r="X1316" s="15"/>
      <c r="Y1316" s="15"/>
      <c r="Z1316" s="15"/>
      <c r="AA1316" s="15"/>
      <c r="AB1316" s="15"/>
      <c r="AC1316" s="15"/>
      <c r="AD1316" s="15"/>
      <c r="AE1316" s="15"/>
      <c r="AT1316" s="293" t="s">
        <v>1205</v>
      </c>
      <c r="AU1316" s="293" t="s">
        <v>85</v>
      </c>
      <c r="AV1316" s="15" t="s">
        <v>200</v>
      </c>
      <c r="AW1316" s="15" t="s">
        <v>33</v>
      </c>
      <c r="AX1316" s="15" t="s">
        <v>83</v>
      </c>
      <c r="AY1316" s="293" t="s">
        <v>181</v>
      </c>
    </row>
    <row r="1317" s="2" customFormat="1" ht="24.15" customHeight="1">
      <c r="A1317" s="39"/>
      <c r="B1317" s="40"/>
      <c r="C1317" s="245" t="s">
        <v>2704</v>
      </c>
      <c r="D1317" s="245" t="s">
        <v>191</v>
      </c>
      <c r="E1317" s="246" t="s">
        <v>2705</v>
      </c>
      <c r="F1317" s="247" t="s">
        <v>2706</v>
      </c>
      <c r="G1317" s="248" t="s">
        <v>734</v>
      </c>
      <c r="H1317" s="249">
        <v>120</v>
      </c>
      <c r="I1317" s="250"/>
      <c r="J1317" s="251">
        <f>ROUND(I1317*H1317,2)</f>
        <v>0</v>
      </c>
      <c r="K1317" s="247" t="s">
        <v>1</v>
      </c>
      <c r="L1317" s="45"/>
      <c r="M1317" s="252" t="s">
        <v>1</v>
      </c>
      <c r="N1317" s="253" t="s">
        <v>41</v>
      </c>
      <c r="O1317" s="92"/>
      <c r="P1317" s="236">
        <f>O1317*H1317</f>
        <v>0</v>
      </c>
      <c r="Q1317" s="236">
        <v>0.0040000000000000001</v>
      </c>
      <c r="R1317" s="236">
        <f>Q1317*H1317</f>
        <v>0.47999999999999998</v>
      </c>
      <c r="S1317" s="236">
        <v>0</v>
      </c>
      <c r="T1317" s="237">
        <f>S1317*H1317</f>
        <v>0</v>
      </c>
      <c r="U1317" s="39"/>
      <c r="V1317" s="39"/>
      <c r="W1317" s="39"/>
      <c r="X1317" s="39"/>
      <c r="Y1317" s="39"/>
      <c r="Z1317" s="39"/>
      <c r="AA1317" s="39"/>
      <c r="AB1317" s="39"/>
      <c r="AC1317" s="39"/>
      <c r="AD1317" s="39"/>
      <c r="AE1317" s="39"/>
      <c r="AR1317" s="238" t="s">
        <v>188</v>
      </c>
      <c r="AT1317" s="238" t="s">
        <v>191</v>
      </c>
      <c r="AU1317" s="238" t="s">
        <v>85</v>
      </c>
      <c r="AY1317" s="18" t="s">
        <v>181</v>
      </c>
      <c r="BE1317" s="239">
        <f>IF(N1317="základní",J1317,0)</f>
        <v>0</v>
      </c>
      <c r="BF1317" s="239">
        <f>IF(N1317="snížená",J1317,0)</f>
        <v>0</v>
      </c>
      <c r="BG1317" s="239">
        <f>IF(N1317="zákl. přenesená",J1317,0)</f>
        <v>0</v>
      </c>
      <c r="BH1317" s="239">
        <f>IF(N1317="sníž. přenesená",J1317,0)</f>
        <v>0</v>
      </c>
      <c r="BI1317" s="239">
        <f>IF(N1317="nulová",J1317,0)</f>
        <v>0</v>
      </c>
      <c r="BJ1317" s="18" t="s">
        <v>83</v>
      </c>
      <c r="BK1317" s="239">
        <f>ROUND(I1317*H1317,2)</f>
        <v>0</v>
      </c>
      <c r="BL1317" s="18" t="s">
        <v>188</v>
      </c>
      <c r="BM1317" s="238" t="s">
        <v>2707</v>
      </c>
    </row>
    <row r="1318" s="2" customFormat="1">
      <c r="A1318" s="39"/>
      <c r="B1318" s="40"/>
      <c r="C1318" s="41"/>
      <c r="D1318" s="240" t="s">
        <v>190</v>
      </c>
      <c r="E1318" s="41"/>
      <c r="F1318" s="241" t="s">
        <v>2706</v>
      </c>
      <c r="G1318" s="41"/>
      <c r="H1318" s="41"/>
      <c r="I1318" s="242"/>
      <c r="J1318" s="41"/>
      <c r="K1318" s="41"/>
      <c r="L1318" s="45"/>
      <c r="M1318" s="243"/>
      <c r="N1318" s="244"/>
      <c r="O1318" s="92"/>
      <c r="P1318" s="92"/>
      <c r="Q1318" s="92"/>
      <c r="R1318" s="92"/>
      <c r="S1318" s="92"/>
      <c r="T1318" s="93"/>
      <c r="U1318" s="39"/>
      <c r="V1318" s="39"/>
      <c r="W1318" s="39"/>
      <c r="X1318" s="39"/>
      <c r="Y1318" s="39"/>
      <c r="Z1318" s="39"/>
      <c r="AA1318" s="39"/>
      <c r="AB1318" s="39"/>
      <c r="AC1318" s="39"/>
      <c r="AD1318" s="39"/>
      <c r="AE1318" s="39"/>
      <c r="AT1318" s="18" t="s">
        <v>190</v>
      </c>
      <c r="AU1318" s="18" t="s">
        <v>85</v>
      </c>
    </row>
    <row r="1319" s="2" customFormat="1" ht="16.5" customHeight="1">
      <c r="A1319" s="39"/>
      <c r="B1319" s="40"/>
      <c r="C1319" s="245" t="s">
        <v>2708</v>
      </c>
      <c r="D1319" s="245" t="s">
        <v>191</v>
      </c>
      <c r="E1319" s="246" t="s">
        <v>2709</v>
      </c>
      <c r="F1319" s="247" t="s">
        <v>2710</v>
      </c>
      <c r="G1319" s="248" t="s">
        <v>734</v>
      </c>
      <c r="H1319" s="249">
        <v>120</v>
      </c>
      <c r="I1319" s="250"/>
      <c r="J1319" s="251">
        <f>ROUND(I1319*H1319,2)</f>
        <v>0</v>
      </c>
      <c r="K1319" s="247" t="s">
        <v>1</v>
      </c>
      <c r="L1319" s="45"/>
      <c r="M1319" s="252" t="s">
        <v>1</v>
      </c>
      <c r="N1319" s="253" t="s">
        <v>41</v>
      </c>
      <c r="O1319" s="92"/>
      <c r="P1319" s="236">
        <f>O1319*H1319</f>
        <v>0</v>
      </c>
      <c r="Q1319" s="236">
        <v>0.00024000000000000001</v>
      </c>
      <c r="R1319" s="236">
        <f>Q1319*H1319</f>
        <v>0.028799999999999999</v>
      </c>
      <c r="S1319" s="236">
        <v>0</v>
      </c>
      <c r="T1319" s="237">
        <f>S1319*H1319</f>
        <v>0</v>
      </c>
      <c r="U1319" s="39"/>
      <c r="V1319" s="39"/>
      <c r="W1319" s="39"/>
      <c r="X1319" s="39"/>
      <c r="Y1319" s="39"/>
      <c r="Z1319" s="39"/>
      <c r="AA1319" s="39"/>
      <c r="AB1319" s="39"/>
      <c r="AC1319" s="39"/>
      <c r="AD1319" s="39"/>
      <c r="AE1319" s="39"/>
      <c r="AR1319" s="238" t="s">
        <v>188</v>
      </c>
      <c r="AT1319" s="238" t="s">
        <v>191</v>
      </c>
      <c r="AU1319" s="238" t="s">
        <v>85</v>
      </c>
      <c r="AY1319" s="18" t="s">
        <v>181</v>
      </c>
      <c r="BE1319" s="239">
        <f>IF(N1319="základní",J1319,0)</f>
        <v>0</v>
      </c>
      <c r="BF1319" s="239">
        <f>IF(N1319="snížená",J1319,0)</f>
        <v>0</v>
      </c>
      <c r="BG1319" s="239">
        <f>IF(N1319="zákl. přenesená",J1319,0)</f>
        <v>0</v>
      </c>
      <c r="BH1319" s="239">
        <f>IF(N1319="sníž. přenesená",J1319,0)</f>
        <v>0</v>
      </c>
      <c r="BI1319" s="239">
        <f>IF(N1319="nulová",J1319,0)</f>
        <v>0</v>
      </c>
      <c r="BJ1319" s="18" t="s">
        <v>83</v>
      </c>
      <c r="BK1319" s="239">
        <f>ROUND(I1319*H1319,2)</f>
        <v>0</v>
      </c>
      <c r="BL1319" s="18" t="s">
        <v>188</v>
      </c>
      <c r="BM1319" s="238" t="s">
        <v>2711</v>
      </c>
    </row>
    <row r="1320" s="2" customFormat="1">
      <c r="A1320" s="39"/>
      <c r="B1320" s="40"/>
      <c r="C1320" s="41"/>
      <c r="D1320" s="240" t="s">
        <v>190</v>
      </c>
      <c r="E1320" s="41"/>
      <c r="F1320" s="241" t="s">
        <v>2710</v>
      </c>
      <c r="G1320" s="41"/>
      <c r="H1320" s="41"/>
      <c r="I1320" s="242"/>
      <c r="J1320" s="41"/>
      <c r="K1320" s="41"/>
      <c r="L1320" s="45"/>
      <c r="M1320" s="243"/>
      <c r="N1320" s="244"/>
      <c r="O1320" s="92"/>
      <c r="P1320" s="92"/>
      <c r="Q1320" s="92"/>
      <c r="R1320" s="92"/>
      <c r="S1320" s="92"/>
      <c r="T1320" s="93"/>
      <c r="U1320" s="39"/>
      <c r="V1320" s="39"/>
      <c r="W1320" s="39"/>
      <c r="X1320" s="39"/>
      <c r="Y1320" s="39"/>
      <c r="Z1320" s="39"/>
      <c r="AA1320" s="39"/>
      <c r="AB1320" s="39"/>
      <c r="AC1320" s="39"/>
      <c r="AD1320" s="39"/>
      <c r="AE1320" s="39"/>
      <c r="AT1320" s="18" t="s">
        <v>190</v>
      </c>
      <c r="AU1320" s="18" t="s">
        <v>85</v>
      </c>
    </row>
    <row r="1321" s="2" customFormat="1" ht="16.5" customHeight="1">
      <c r="A1321" s="39"/>
      <c r="B1321" s="40"/>
      <c r="C1321" s="245" t="s">
        <v>2712</v>
      </c>
      <c r="D1321" s="245" t="s">
        <v>191</v>
      </c>
      <c r="E1321" s="246" t="s">
        <v>2713</v>
      </c>
      <c r="F1321" s="247" t="s">
        <v>2714</v>
      </c>
      <c r="G1321" s="248" t="s">
        <v>217</v>
      </c>
      <c r="H1321" s="249">
        <v>85.780000000000001</v>
      </c>
      <c r="I1321" s="250"/>
      <c r="J1321" s="251">
        <f>ROUND(I1321*H1321,2)</f>
        <v>0</v>
      </c>
      <c r="K1321" s="247" t="s">
        <v>1</v>
      </c>
      <c r="L1321" s="45"/>
      <c r="M1321" s="252" t="s">
        <v>1</v>
      </c>
      <c r="N1321" s="253" t="s">
        <v>41</v>
      </c>
      <c r="O1321" s="92"/>
      <c r="P1321" s="236">
        <f>O1321*H1321</f>
        <v>0</v>
      </c>
      <c r="Q1321" s="236">
        <v>0.0031199999999999999</v>
      </c>
      <c r="R1321" s="236">
        <f>Q1321*H1321</f>
        <v>0.26763359999999997</v>
      </c>
      <c r="S1321" s="236">
        <v>0</v>
      </c>
      <c r="T1321" s="237">
        <f>S1321*H1321</f>
        <v>0</v>
      </c>
      <c r="U1321" s="39"/>
      <c r="V1321" s="39"/>
      <c r="W1321" s="39"/>
      <c r="X1321" s="39"/>
      <c r="Y1321" s="39"/>
      <c r="Z1321" s="39"/>
      <c r="AA1321" s="39"/>
      <c r="AB1321" s="39"/>
      <c r="AC1321" s="39"/>
      <c r="AD1321" s="39"/>
      <c r="AE1321" s="39"/>
      <c r="AR1321" s="238" t="s">
        <v>188</v>
      </c>
      <c r="AT1321" s="238" t="s">
        <v>191</v>
      </c>
      <c r="AU1321" s="238" t="s">
        <v>85</v>
      </c>
      <c r="AY1321" s="18" t="s">
        <v>181</v>
      </c>
      <c r="BE1321" s="239">
        <f>IF(N1321="základní",J1321,0)</f>
        <v>0</v>
      </c>
      <c r="BF1321" s="239">
        <f>IF(N1321="snížená",J1321,0)</f>
        <v>0</v>
      </c>
      <c r="BG1321" s="239">
        <f>IF(N1321="zákl. přenesená",J1321,0)</f>
        <v>0</v>
      </c>
      <c r="BH1321" s="239">
        <f>IF(N1321="sníž. přenesená",J1321,0)</f>
        <v>0</v>
      </c>
      <c r="BI1321" s="239">
        <f>IF(N1321="nulová",J1321,0)</f>
        <v>0</v>
      </c>
      <c r="BJ1321" s="18" t="s">
        <v>83</v>
      </c>
      <c r="BK1321" s="239">
        <f>ROUND(I1321*H1321,2)</f>
        <v>0</v>
      </c>
      <c r="BL1321" s="18" t="s">
        <v>188</v>
      </c>
      <c r="BM1321" s="238" t="s">
        <v>2715</v>
      </c>
    </row>
    <row r="1322" s="2" customFormat="1">
      <c r="A1322" s="39"/>
      <c r="B1322" s="40"/>
      <c r="C1322" s="41"/>
      <c r="D1322" s="240" t="s">
        <v>190</v>
      </c>
      <c r="E1322" s="41"/>
      <c r="F1322" s="241" t="s">
        <v>2714</v>
      </c>
      <c r="G1322" s="41"/>
      <c r="H1322" s="41"/>
      <c r="I1322" s="242"/>
      <c r="J1322" s="41"/>
      <c r="K1322" s="41"/>
      <c r="L1322" s="45"/>
      <c r="M1322" s="243"/>
      <c r="N1322" s="244"/>
      <c r="O1322" s="92"/>
      <c r="P1322" s="92"/>
      <c r="Q1322" s="92"/>
      <c r="R1322" s="92"/>
      <c r="S1322" s="92"/>
      <c r="T1322" s="93"/>
      <c r="U1322" s="39"/>
      <c r="V1322" s="39"/>
      <c r="W1322" s="39"/>
      <c r="X1322" s="39"/>
      <c r="Y1322" s="39"/>
      <c r="Z1322" s="39"/>
      <c r="AA1322" s="39"/>
      <c r="AB1322" s="39"/>
      <c r="AC1322" s="39"/>
      <c r="AD1322" s="39"/>
      <c r="AE1322" s="39"/>
      <c r="AT1322" s="18" t="s">
        <v>190</v>
      </c>
      <c r="AU1322" s="18" t="s">
        <v>85</v>
      </c>
    </row>
    <row r="1323" s="13" customFormat="1">
      <c r="A1323" s="13"/>
      <c r="B1323" s="262"/>
      <c r="C1323" s="263"/>
      <c r="D1323" s="240" t="s">
        <v>1205</v>
      </c>
      <c r="E1323" s="264" t="s">
        <v>1</v>
      </c>
      <c r="F1323" s="265" t="s">
        <v>2685</v>
      </c>
      <c r="G1323" s="263"/>
      <c r="H1323" s="266">
        <v>35</v>
      </c>
      <c r="I1323" s="267"/>
      <c r="J1323" s="263"/>
      <c r="K1323" s="263"/>
      <c r="L1323" s="268"/>
      <c r="M1323" s="269"/>
      <c r="N1323" s="270"/>
      <c r="O1323" s="270"/>
      <c r="P1323" s="270"/>
      <c r="Q1323" s="270"/>
      <c r="R1323" s="270"/>
      <c r="S1323" s="270"/>
      <c r="T1323" s="271"/>
      <c r="U1323" s="13"/>
      <c r="V1323" s="13"/>
      <c r="W1323" s="13"/>
      <c r="X1323" s="13"/>
      <c r="Y1323" s="13"/>
      <c r="Z1323" s="13"/>
      <c r="AA1323" s="13"/>
      <c r="AB1323" s="13"/>
      <c r="AC1323" s="13"/>
      <c r="AD1323" s="13"/>
      <c r="AE1323" s="13"/>
      <c r="AT1323" s="272" t="s">
        <v>1205</v>
      </c>
      <c r="AU1323" s="272" t="s">
        <v>85</v>
      </c>
      <c r="AV1323" s="13" t="s">
        <v>85</v>
      </c>
      <c r="AW1323" s="13" t="s">
        <v>33</v>
      </c>
      <c r="AX1323" s="13" t="s">
        <v>76</v>
      </c>
      <c r="AY1323" s="272" t="s">
        <v>181</v>
      </c>
    </row>
    <row r="1324" s="13" customFormat="1">
      <c r="A1324" s="13"/>
      <c r="B1324" s="262"/>
      <c r="C1324" s="263"/>
      <c r="D1324" s="240" t="s">
        <v>1205</v>
      </c>
      <c r="E1324" s="264" t="s">
        <v>1</v>
      </c>
      <c r="F1324" s="265" t="s">
        <v>2686</v>
      </c>
      <c r="G1324" s="263"/>
      <c r="H1324" s="266">
        <v>35</v>
      </c>
      <c r="I1324" s="267"/>
      <c r="J1324" s="263"/>
      <c r="K1324" s="263"/>
      <c r="L1324" s="268"/>
      <c r="M1324" s="269"/>
      <c r="N1324" s="270"/>
      <c r="O1324" s="270"/>
      <c r="P1324" s="270"/>
      <c r="Q1324" s="270"/>
      <c r="R1324" s="270"/>
      <c r="S1324" s="270"/>
      <c r="T1324" s="271"/>
      <c r="U1324" s="13"/>
      <c r="V1324" s="13"/>
      <c r="W1324" s="13"/>
      <c r="X1324" s="13"/>
      <c r="Y1324" s="13"/>
      <c r="Z1324" s="13"/>
      <c r="AA1324" s="13"/>
      <c r="AB1324" s="13"/>
      <c r="AC1324" s="13"/>
      <c r="AD1324" s="13"/>
      <c r="AE1324" s="13"/>
      <c r="AT1324" s="272" t="s">
        <v>1205</v>
      </c>
      <c r="AU1324" s="272" t="s">
        <v>85</v>
      </c>
      <c r="AV1324" s="13" t="s">
        <v>85</v>
      </c>
      <c r="AW1324" s="13" t="s">
        <v>33</v>
      </c>
      <c r="AX1324" s="13" t="s">
        <v>76</v>
      </c>
      <c r="AY1324" s="272" t="s">
        <v>181</v>
      </c>
    </row>
    <row r="1325" s="13" customFormat="1">
      <c r="A1325" s="13"/>
      <c r="B1325" s="262"/>
      <c r="C1325" s="263"/>
      <c r="D1325" s="240" t="s">
        <v>1205</v>
      </c>
      <c r="E1325" s="264" t="s">
        <v>1</v>
      </c>
      <c r="F1325" s="265" t="s">
        <v>2716</v>
      </c>
      <c r="G1325" s="263"/>
      <c r="H1325" s="266">
        <v>15.779999999999999</v>
      </c>
      <c r="I1325" s="267"/>
      <c r="J1325" s="263"/>
      <c r="K1325" s="263"/>
      <c r="L1325" s="268"/>
      <c r="M1325" s="269"/>
      <c r="N1325" s="270"/>
      <c r="O1325" s="270"/>
      <c r="P1325" s="270"/>
      <c r="Q1325" s="270"/>
      <c r="R1325" s="270"/>
      <c r="S1325" s="270"/>
      <c r="T1325" s="271"/>
      <c r="U1325" s="13"/>
      <c r="V1325" s="13"/>
      <c r="W1325" s="13"/>
      <c r="X1325" s="13"/>
      <c r="Y1325" s="13"/>
      <c r="Z1325" s="13"/>
      <c r="AA1325" s="13"/>
      <c r="AB1325" s="13"/>
      <c r="AC1325" s="13"/>
      <c r="AD1325" s="13"/>
      <c r="AE1325" s="13"/>
      <c r="AT1325" s="272" t="s">
        <v>1205</v>
      </c>
      <c r="AU1325" s="272" t="s">
        <v>85</v>
      </c>
      <c r="AV1325" s="13" t="s">
        <v>85</v>
      </c>
      <c r="AW1325" s="13" t="s">
        <v>33</v>
      </c>
      <c r="AX1325" s="13" t="s">
        <v>76</v>
      </c>
      <c r="AY1325" s="272" t="s">
        <v>181</v>
      </c>
    </row>
    <row r="1326" s="15" customFormat="1">
      <c r="A1326" s="15"/>
      <c r="B1326" s="283"/>
      <c r="C1326" s="284"/>
      <c r="D1326" s="240" t="s">
        <v>1205</v>
      </c>
      <c r="E1326" s="285" t="s">
        <v>1</v>
      </c>
      <c r="F1326" s="286" t="s">
        <v>1219</v>
      </c>
      <c r="G1326" s="284"/>
      <c r="H1326" s="287">
        <v>85.780000000000001</v>
      </c>
      <c r="I1326" s="288"/>
      <c r="J1326" s="284"/>
      <c r="K1326" s="284"/>
      <c r="L1326" s="289"/>
      <c r="M1326" s="290"/>
      <c r="N1326" s="291"/>
      <c r="O1326" s="291"/>
      <c r="P1326" s="291"/>
      <c r="Q1326" s="291"/>
      <c r="R1326" s="291"/>
      <c r="S1326" s="291"/>
      <c r="T1326" s="292"/>
      <c r="U1326" s="15"/>
      <c r="V1326" s="15"/>
      <c r="W1326" s="15"/>
      <c r="X1326" s="15"/>
      <c r="Y1326" s="15"/>
      <c r="Z1326" s="15"/>
      <c r="AA1326" s="15"/>
      <c r="AB1326" s="15"/>
      <c r="AC1326" s="15"/>
      <c r="AD1326" s="15"/>
      <c r="AE1326" s="15"/>
      <c r="AT1326" s="293" t="s">
        <v>1205</v>
      </c>
      <c r="AU1326" s="293" t="s">
        <v>85</v>
      </c>
      <c r="AV1326" s="15" t="s">
        <v>200</v>
      </c>
      <c r="AW1326" s="15" t="s">
        <v>33</v>
      </c>
      <c r="AX1326" s="15" t="s">
        <v>83</v>
      </c>
      <c r="AY1326" s="293" t="s">
        <v>181</v>
      </c>
    </row>
    <row r="1327" s="2" customFormat="1" ht="33" customHeight="1">
      <c r="A1327" s="39"/>
      <c r="B1327" s="40"/>
      <c r="C1327" s="245" t="s">
        <v>2717</v>
      </c>
      <c r="D1327" s="245" t="s">
        <v>191</v>
      </c>
      <c r="E1327" s="246" t="s">
        <v>2718</v>
      </c>
      <c r="F1327" s="247" t="s">
        <v>2719</v>
      </c>
      <c r="G1327" s="248" t="s">
        <v>868</v>
      </c>
      <c r="H1327" s="249">
        <v>1.8819999999999999</v>
      </c>
      <c r="I1327" s="250"/>
      <c r="J1327" s="251">
        <f>ROUND(I1327*H1327,2)</f>
        <v>0</v>
      </c>
      <c r="K1327" s="247" t="s">
        <v>1</v>
      </c>
      <c r="L1327" s="45"/>
      <c r="M1327" s="252" t="s">
        <v>1</v>
      </c>
      <c r="N1327" s="253" t="s">
        <v>41</v>
      </c>
      <c r="O1327" s="92"/>
      <c r="P1327" s="236">
        <f>O1327*H1327</f>
        <v>0</v>
      </c>
      <c r="Q1327" s="236">
        <v>0</v>
      </c>
      <c r="R1327" s="236">
        <f>Q1327*H1327</f>
        <v>0</v>
      </c>
      <c r="S1327" s="236">
        <v>0</v>
      </c>
      <c r="T1327" s="237">
        <f>S1327*H1327</f>
        <v>0</v>
      </c>
      <c r="U1327" s="39"/>
      <c r="V1327" s="39"/>
      <c r="W1327" s="39"/>
      <c r="X1327" s="39"/>
      <c r="Y1327" s="39"/>
      <c r="Z1327" s="39"/>
      <c r="AA1327" s="39"/>
      <c r="AB1327" s="39"/>
      <c r="AC1327" s="39"/>
      <c r="AD1327" s="39"/>
      <c r="AE1327" s="39"/>
      <c r="AR1327" s="238" t="s">
        <v>188</v>
      </c>
      <c r="AT1327" s="238" t="s">
        <v>191</v>
      </c>
      <c r="AU1327" s="238" t="s">
        <v>85</v>
      </c>
      <c r="AY1327" s="18" t="s">
        <v>181</v>
      </c>
      <c r="BE1327" s="239">
        <f>IF(N1327="základní",J1327,0)</f>
        <v>0</v>
      </c>
      <c r="BF1327" s="239">
        <f>IF(N1327="snížená",J1327,0)</f>
        <v>0</v>
      </c>
      <c r="BG1327" s="239">
        <f>IF(N1327="zákl. přenesená",J1327,0)</f>
        <v>0</v>
      </c>
      <c r="BH1327" s="239">
        <f>IF(N1327="sníž. přenesená",J1327,0)</f>
        <v>0</v>
      </c>
      <c r="BI1327" s="239">
        <f>IF(N1327="nulová",J1327,0)</f>
        <v>0</v>
      </c>
      <c r="BJ1327" s="18" t="s">
        <v>83</v>
      </c>
      <c r="BK1327" s="239">
        <f>ROUND(I1327*H1327,2)</f>
        <v>0</v>
      </c>
      <c r="BL1327" s="18" t="s">
        <v>188</v>
      </c>
      <c r="BM1327" s="238" t="s">
        <v>2720</v>
      </c>
    </row>
    <row r="1328" s="2" customFormat="1">
      <c r="A1328" s="39"/>
      <c r="B1328" s="40"/>
      <c r="C1328" s="41"/>
      <c r="D1328" s="240" t="s">
        <v>190</v>
      </c>
      <c r="E1328" s="41"/>
      <c r="F1328" s="241" t="s">
        <v>2719</v>
      </c>
      <c r="G1328" s="41"/>
      <c r="H1328" s="41"/>
      <c r="I1328" s="242"/>
      <c r="J1328" s="41"/>
      <c r="K1328" s="41"/>
      <c r="L1328" s="45"/>
      <c r="M1328" s="243"/>
      <c r="N1328" s="244"/>
      <c r="O1328" s="92"/>
      <c r="P1328" s="92"/>
      <c r="Q1328" s="92"/>
      <c r="R1328" s="92"/>
      <c r="S1328" s="92"/>
      <c r="T1328" s="93"/>
      <c r="U1328" s="39"/>
      <c r="V1328" s="39"/>
      <c r="W1328" s="39"/>
      <c r="X1328" s="39"/>
      <c r="Y1328" s="39"/>
      <c r="Z1328" s="39"/>
      <c r="AA1328" s="39"/>
      <c r="AB1328" s="39"/>
      <c r="AC1328" s="39"/>
      <c r="AD1328" s="39"/>
      <c r="AE1328" s="39"/>
      <c r="AT1328" s="18" t="s">
        <v>190</v>
      </c>
      <c r="AU1328" s="18" t="s">
        <v>85</v>
      </c>
    </row>
    <row r="1329" s="12" customFormat="1" ht="22.8" customHeight="1">
      <c r="A1329" s="12"/>
      <c r="B1329" s="212"/>
      <c r="C1329" s="213"/>
      <c r="D1329" s="214" t="s">
        <v>75</v>
      </c>
      <c r="E1329" s="254" t="s">
        <v>2721</v>
      </c>
      <c r="F1329" s="254" t="s">
        <v>2722</v>
      </c>
      <c r="G1329" s="213"/>
      <c r="H1329" s="213"/>
      <c r="I1329" s="216"/>
      <c r="J1329" s="255">
        <f>BK1329</f>
        <v>0</v>
      </c>
      <c r="K1329" s="213"/>
      <c r="L1329" s="218"/>
      <c r="M1329" s="219"/>
      <c r="N1329" s="220"/>
      <c r="O1329" s="220"/>
      <c r="P1329" s="221">
        <f>SUM(P1330:P1362)</f>
        <v>0</v>
      </c>
      <c r="Q1329" s="220"/>
      <c r="R1329" s="221">
        <f>SUM(R1330:R1362)</f>
        <v>5.2804272000000001</v>
      </c>
      <c r="S1329" s="220"/>
      <c r="T1329" s="222">
        <f>SUM(T1330:T1362)</f>
        <v>8.1500000000000004</v>
      </c>
      <c r="U1329" s="12"/>
      <c r="V1329" s="12"/>
      <c r="W1329" s="12"/>
      <c r="X1329" s="12"/>
      <c r="Y1329" s="12"/>
      <c r="Z1329" s="12"/>
      <c r="AA1329" s="12"/>
      <c r="AB1329" s="12"/>
      <c r="AC1329" s="12"/>
      <c r="AD1329" s="12"/>
      <c r="AE1329" s="12"/>
      <c r="AR1329" s="223" t="s">
        <v>85</v>
      </c>
      <c r="AT1329" s="224" t="s">
        <v>75</v>
      </c>
      <c r="AU1329" s="224" t="s">
        <v>83</v>
      </c>
      <c r="AY1329" s="223" t="s">
        <v>181</v>
      </c>
      <c r="BK1329" s="225">
        <f>SUM(BK1330:BK1362)</f>
        <v>0</v>
      </c>
    </row>
    <row r="1330" s="2" customFormat="1" ht="24.15" customHeight="1">
      <c r="A1330" s="39"/>
      <c r="B1330" s="40"/>
      <c r="C1330" s="245" t="s">
        <v>2723</v>
      </c>
      <c r="D1330" s="245" t="s">
        <v>191</v>
      </c>
      <c r="E1330" s="246" t="s">
        <v>2724</v>
      </c>
      <c r="F1330" s="247" t="s">
        <v>2725</v>
      </c>
      <c r="G1330" s="248" t="s">
        <v>734</v>
      </c>
      <c r="H1330" s="249">
        <v>7.5999999999999996</v>
      </c>
      <c r="I1330" s="250"/>
      <c r="J1330" s="251">
        <f>ROUND(I1330*H1330,2)</f>
        <v>0</v>
      </c>
      <c r="K1330" s="247" t="s">
        <v>1</v>
      </c>
      <c r="L1330" s="45"/>
      <c r="M1330" s="252" t="s">
        <v>1</v>
      </c>
      <c r="N1330" s="253" t="s">
        <v>41</v>
      </c>
      <c r="O1330" s="92"/>
      <c r="P1330" s="236">
        <f>O1330*H1330</f>
        <v>0</v>
      </c>
      <c r="Q1330" s="236">
        <v>0.0015</v>
      </c>
      <c r="R1330" s="236">
        <f>Q1330*H1330</f>
        <v>0.0114</v>
      </c>
      <c r="S1330" s="236">
        <v>0</v>
      </c>
      <c r="T1330" s="237">
        <f>S1330*H1330</f>
        <v>0</v>
      </c>
      <c r="U1330" s="39"/>
      <c r="V1330" s="39"/>
      <c r="W1330" s="39"/>
      <c r="X1330" s="39"/>
      <c r="Y1330" s="39"/>
      <c r="Z1330" s="39"/>
      <c r="AA1330" s="39"/>
      <c r="AB1330" s="39"/>
      <c r="AC1330" s="39"/>
      <c r="AD1330" s="39"/>
      <c r="AE1330" s="39"/>
      <c r="AR1330" s="238" t="s">
        <v>188</v>
      </c>
      <c r="AT1330" s="238" t="s">
        <v>191</v>
      </c>
      <c r="AU1330" s="238" t="s">
        <v>85</v>
      </c>
      <c r="AY1330" s="18" t="s">
        <v>181</v>
      </c>
      <c r="BE1330" s="239">
        <f>IF(N1330="základní",J1330,0)</f>
        <v>0</v>
      </c>
      <c r="BF1330" s="239">
        <f>IF(N1330="snížená",J1330,0)</f>
        <v>0</v>
      </c>
      <c r="BG1330" s="239">
        <f>IF(N1330="zákl. přenesená",J1330,0)</f>
        <v>0</v>
      </c>
      <c r="BH1330" s="239">
        <f>IF(N1330="sníž. přenesená",J1330,0)</f>
        <v>0</v>
      </c>
      <c r="BI1330" s="239">
        <f>IF(N1330="nulová",J1330,0)</f>
        <v>0</v>
      </c>
      <c r="BJ1330" s="18" t="s">
        <v>83</v>
      </c>
      <c r="BK1330" s="239">
        <f>ROUND(I1330*H1330,2)</f>
        <v>0</v>
      </c>
      <c r="BL1330" s="18" t="s">
        <v>188</v>
      </c>
      <c r="BM1330" s="238" t="s">
        <v>2726</v>
      </c>
    </row>
    <row r="1331" s="2" customFormat="1">
      <c r="A1331" s="39"/>
      <c r="B1331" s="40"/>
      <c r="C1331" s="41"/>
      <c r="D1331" s="240" t="s">
        <v>190</v>
      </c>
      <c r="E1331" s="41"/>
      <c r="F1331" s="241" t="s">
        <v>2725</v>
      </c>
      <c r="G1331" s="41"/>
      <c r="H1331" s="41"/>
      <c r="I1331" s="242"/>
      <c r="J1331" s="41"/>
      <c r="K1331" s="41"/>
      <c r="L1331" s="45"/>
      <c r="M1331" s="243"/>
      <c r="N1331" s="244"/>
      <c r="O1331" s="92"/>
      <c r="P1331" s="92"/>
      <c r="Q1331" s="92"/>
      <c r="R1331" s="92"/>
      <c r="S1331" s="92"/>
      <c r="T1331" s="93"/>
      <c r="U1331" s="39"/>
      <c r="V1331" s="39"/>
      <c r="W1331" s="39"/>
      <c r="X1331" s="39"/>
      <c r="Y1331" s="39"/>
      <c r="Z1331" s="39"/>
      <c r="AA1331" s="39"/>
      <c r="AB1331" s="39"/>
      <c r="AC1331" s="39"/>
      <c r="AD1331" s="39"/>
      <c r="AE1331" s="39"/>
      <c r="AT1331" s="18" t="s">
        <v>190</v>
      </c>
      <c r="AU1331" s="18" t="s">
        <v>85</v>
      </c>
    </row>
    <row r="1332" s="13" customFormat="1">
      <c r="A1332" s="13"/>
      <c r="B1332" s="262"/>
      <c r="C1332" s="263"/>
      <c r="D1332" s="240" t="s">
        <v>1205</v>
      </c>
      <c r="E1332" s="264" t="s">
        <v>1</v>
      </c>
      <c r="F1332" s="265" t="s">
        <v>2727</v>
      </c>
      <c r="G1332" s="263"/>
      <c r="H1332" s="266">
        <v>7.5999999999999996</v>
      </c>
      <c r="I1332" s="267"/>
      <c r="J1332" s="263"/>
      <c r="K1332" s="263"/>
      <c r="L1332" s="268"/>
      <c r="M1332" s="269"/>
      <c r="N1332" s="270"/>
      <c r="O1332" s="270"/>
      <c r="P1332" s="270"/>
      <c r="Q1332" s="270"/>
      <c r="R1332" s="270"/>
      <c r="S1332" s="270"/>
      <c r="T1332" s="271"/>
      <c r="U1332" s="13"/>
      <c r="V1332" s="13"/>
      <c r="W1332" s="13"/>
      <c r="X1332" s="13"/>
      <c r="Y1332" s="13"/>
      <c r="Z1332" s="13"/>
      <c r="AA1332" s="13"/>
      <c r="AB1332" s="13"/>
      <c r="AC1332" s="13"/>
      <c r="AD1332" s="13"/>
      <c r="AE1332" s="13"/>
      <c r="AT1332" s="272" t="s">
        <v>1205</v>
      </c>
      <c r="AU1332" s="272" t="s">
        <v>85</v>
      </c>
      <c r="AV1332" s="13" t="s">
        <v>85</v>
      </c>
      <c r="AW1332" s="13" t="s">
        <v>33</v>
      </c>
      <c r="AX1332" s="13" t="s">
        <v>83</v>
      </c>
      <c r="AY1332" s="272" t="s">
        <v>181</v>
      </c>
    </row>
    <row r="1333" s="2" customFormat="1" ht="16.5" customHeight="1">
      <c r="A1333" s="39"/>
      <c r="B1333" s="40"/>
      <c r="C1333" s="245" t="s">
        <v>2728</v>
      </c>
      <c r="D1333" s="245" t="s">
        <v>191</v>
      </c>
      <c r="E1333" s="246" t="s">
        <v>2729</v>
      </c>
      <c r="F1333" s="247" t="s">
        <v>2730</v>
      </c>
      <c r="G1333" s="248" t="s">
        <v>734</v>
      </c>
      <c r="H1333" s="249">
        <v>46.399999999999999</v>
      </c>
      <c r="I1333" s="250"/>
      <c r="J1333" s="251">
        <f>ROUND(I1333*H1333,2)</f>
        <v>0</v>
      </c>
      <c r="K1333" s="247" t="s">
        <v>1</v>
      </c>
      <c r="L1333" s="45"/>
      <c r="M1333" s="252" t="s">
        <v>1</v>
      </c>
      <c r="N1333" s="253" t="s">
        <v>41</v>
      </c>
      <c r="O1333" s="92"/>
      <c r="P1333" s="236">
        <f>O1333*H1333</f>
        <v>0</v>
      </c>
      <c r="Q1333" s="236">
        <v>0.0044999999999999997</v>
      </c>
      <c r="R1333" s="236">
        <f>Q1333*H1333</f>
        <v>0.20879999999999999</v>
      </c>
      <c r="S1333" s="236">
        <v>0</v>
      </c>
      <c r="T1333" s="237">
        <f>S1333*H1333</f>
        <v>0</v>
      </c>
      <c r="U1333" s="39"/>
      <c r="V1333" s="39"/>
      <c r="W1333" s="39"/>
      <c r="X1333" s="39"/>
      <c r="Y1333" s="39"/>
      <c r="Z1333" s="39"/>
      <c r="AA1333" s="39"/>
      <c r="AB1333" s="39"/>
      <c r="AC1333" s="39"/>
      <c r="AD1333" s="39"/>
      <c r="AE1333" s="39"/>
      <c r="AR1333" s="238" t="s">
        <v>188</v>
      </c>
      <c r="AT1333" s="238" t="s">
        <v>191</v>
      </c>
      <c r="AU1333" s="238" t="s">
        <v>85</v>
      </c>
      <c r="AY1333" s="18" t="s">
        <v>181</v>
      </c>
      <c r="BE1333" s="239">
        <f>IF(N1333="základní",J1333,0)</f>
        <v>0</v>
      </c>
      <c r="BF1333" s="239">
        <f>IF(N1333="snížená",J1333,0)</f>
        <v>0</v>
      </c>
      <c r="BG1333" s="239">
        <f>IF(N1333="zákl. přenesená",J1333,0)</f>
        <v>0</v>
      </c>
      <c r="BH1333" s="239">
        <f>IF(N1333="sníž. přenesená",J1333,0)</f>
        <v>0</v>
      </c>
      <c r="BI1333" s="239">
        <f>IF(N1333="nulová",J1333,0)</f>
        <v>0</v>
      </c>
      <c r="BJ1333" s="18" t="s">
        <v>83</v>
      </c>
      <c r="BK1333" s="239">
        <f>ROUND(I1333*H1333,2)</f>
        <v>0</v>
      </c>
      <c r="BL1333" s="18" t="s">
        <v>188</v>
      </c>
      <c r="BM1333" s="238" t="s">
        <v>2731</v>
      </c>
    </row>
    <row r="1334" s="2" customFormat="1">
      <c r="A1334" s="39"/>
      <c r="B1334" s="40"/>
      <c r="C1334" s="41"/>
      <c r="D1334" s="240" t="s">
        <v>190</v>
      </c>
      <c r="E1334" s="41"/>
      <c r="F1334" s="241" t="s">
        <v>2730</v>
      </c>
      <c r="G1334" s="41"/>
      <c r="H1334" s="41"/>
      <c r="I1334" s="242"/>
      <c r="J1334" s="41"/>
      <c r="K1334" s="41"/>
      <c r="L1334" s="45"/>
      <c r="M1334" s="243"/>
      <c r="N1334" s="244"/>
      <c r="O1334" s="92"/>
      <c r="P1334" s="92"/>
      <c r="Q1334" s="92"/>
      <c r="R1334" s="92"/>
      <c r="S1334" s="92"/>
      <c r="T1334" s="93"/>
      <c r="U1334" s="39"/>
      <c r="V1334" s="39"/>
      <c r="W1334" s="39"/>
      <c r="X1334" s="39"/>
      <c r="Y1334" s="39"/>
      <c r="Z1334" s="39"/>
      <c r="AA1334" s="39"/>
      <c r="AB1334" s="39"/>
      <c r="AC1334" s="39"/>
      <c r="AD1334" s="39"/>
      <c r="AE1334" s="39"/>
      <c r="AT1334" s="18" t="s">
        <v>190</v>
      </c>
      <c r="AU1334" s="18" t="s">
        <v>85</v>
      </c>
    </row>
    <row r="1335" s="13" customFormat="1">
      <c r="A1335" s="13"/>
      <c r="B1335" s="262"/>
      <c r="C1335" s="263"/>
      <c r="D1335" s="240" t="s">
        <v>1205</v>
      </c>
      <c r="E1335" s="264" t="s">
        <v>1</v>
      </c>
      <c r="F1335" s="265" t="s">
        <v>2732</v>
      </c>
      <c r="G1335" s="263"/>
      <c r="H1335" s="266">
        <v>21.699999999999999</v>
      </c>
      <c r="I1335" s="267"/>
      <c r="J1335" s="263"/>
      <c r="K1335" s="263"/>
      <c r="L1335" s="268"/>
      <c r="M1335" s="269"/>
      <c r="N1335" s="270"/>
      <c r="O1335" s="270"/>
      <c r="P1335" s="270"/>
      <c r="Q1335" s="270"/>
      <c r="R1335" s="270"/>
      <c r="S1335" s="270"/>
      <c r="T1335" s="271"/>
      <c r="U1335" s="13"/>
      <c r="V1335" s="13"/>
      <c r="W1335" s="13"/>
      <c r="X1335" s="13"/>
      <c r="Y1335" s="13"/>
      <c r="Z1335" s="13"/>
      <c r="AA1335" s="13"/>
      <c r="AB1335" s="13"/>
      <c r="AC1335" s="13"/>
      <c r="AD1335" s="13"/>
      <c r="AE1335" s="13"/>
      <c r="AT1335" s="272" t="s">
        <v>1205</v>
      </c>
      <c r="AU1335" s="272" t="s">
        <v>85</v>
      </c>
      <c r="AV1335" s="13" t="s">
        <v>85</v>
      </c>
      <c r="AW1335" s="13" t="s">
        <v>33</v>
      </c>
      <c r="AX1335" s="13" t="s">
        <v>76</v>
      </c>
      <c r="AY1335" s="272" t="s">
        <v>181</v>
      </c>
    </row>
    <row r="1336" s="13" customFormat="1">
      <c r="A1336" s="13"/>
      <c r="B1336" s="262"/>
      <c r="C1336" s="263"/>
      <c r="D1336" s="240" t="s">
        <v>1205</v>
      </c>
      <c r="E1336" s="264" t="s">
        <v>1</v>
      </c>
      <c r="F1336" s="265" t="s">
        <v>2733</v>
      </c>
      <c r="G1336" s="263"/>
      <c r="H1336" s="266">
        <v>24.699999999999999</v>
      </c>
      <c r="I1336" s="267"/>
      <c r="J1336" s="263"/>
      <c r="K1336" s="263"/>
      <c r="L1336" s="268"/>
      <c r="M1336" s="269"/>
      <c r="N1336" s="270"/>
      <c r="O1336" s="270"/>
      <c r="P1336" s="270"/>
      <c r="Q1336" s="270"/>
      <c r="R1336" s="270"/>
      <c r="S1336" s="270"/>
      <c r="T1336" s="271"/>
      <c r="U1336" s="13"/>
      <c r="V1336" s="13"/>
      <c r="W1336" s="13"/>
      <c r="X1336" s="13"/>
      <c r="Y1336" s="13"/>
      <c r="Z1336" s="13"/>
      <c r="AA1336" s="13"/>
      <c r="AB1336" s="13"/>
      <c r="AC1336" s="13"/>
      <c r="AD1336" s="13"/>
      <c r="AE1336" s="13"/>
      <c r="AT1336" s="272" t="s">
        <v>1205</v>
      </c>
      <c r="AU1336" s="272" t="s">
        <v>85</v>
      </c>
      <c r="AV1336" s="13" t="s">
        <v>85</v>
      </c>
      <c r="AW1336" s="13" t="s">
        <v>33</v>
      </c>
      <c r="AX1336" s="13" t="s">
        <v>76</v>
      </c>
      <c r="AY1336" s="272" t="s">
        <v>181</v>
      </c>
    </row>
    <row r="1337" s="15" customFormat="1">
      <c r="A1337" s="15"/>
      <c r="B1337" s="283"/>
      <c r="C1337" s="284"/>
      <c r="D1337" s="240" t="s">
        <v>1205</v>
      </c>
      <c r="E1337" s="285" t="s">
        <v>1</v>
      </c>
      <c r="F1337" s="286" t="s">
        <v>1219</v>
      </c>
      <c r="G1337" s="284"/>
      <c r="H1337" s="287">
        <v>46.399999999999999</v>
      </c>
      <c r="I1337" s="288"/>
      <c r="J1337" s="284"/>
      <c r="K1337" s="284"/>
      <c r="L1337" s="289"/>
      <c r="M1337" s="290"/>
      <c r="N1337" s="291"/>
      <c r="O1337" s="291"/>
      <c r="P1337" s="291"/>
      <c r="Q1337" s="291"/>
      <c r="R1337" s="291"/>
      <c r="S1337" s="291"/>
      <c r="T1337" s="292"/>
      <c r="U1337" s="15"/>
      <c r="V1337" s="15"/>
      <c r="W1337" s="15"/>
      <c r="X1337" s="15"/>
      <c r="Y1337" s="15"/>
      <c r="Z1337" s="15"/>
      <c r="AA1337" s="15"/>
      <c r="AB1337" s="15"/>
      <c r="AC1337" s="15"/>
      <c r="AD1337" s="15"/>
      <c r="AE1337" s="15"/>
      <c r="AT1337" s="293" t="s">
        <v>1205</v>
      </c>
      <c r="AU1337" s="293" t="s">
        <v>85</v>
      </c>
      <c r="AV1337" s="15" t="s">
        <v>200</v>
      </c>
      <c r="AW1337" s="15" t="s">
        <v>33</v>
      </c>
      <c r="AX1337" s="15" t="s">
        <v>83</v>
      </c>
      <c r="AY1337" s="293" t="s">
        <v>181</v>
      </c>
    </row>
    <row r="1338" s="2" customFormat="1" ht="21.75" customHeight="1">
      <c r="A1338" s="39"/>
      <c r="B1338" s="40"/>
      <c r="C1338" s="245" t="s">
        <v>2734</v>
      </c>
      <c r="D1338" s="245" t="s">
        <v>191</v>
      </c>
      <c r="E1338" s="246" t="s">
        <v>2735</v>
      </c>
      <c r="F1338" s="247" t="s">
        <v>2736</v>
      </c>
      <c r="G1338" s="248" t="s">
        <v>217</v>
      </c>
      <c r="H1338" s="249">
        <v>52</v>
      </c>
      <c r="I1338" s="250"/>
      <c r="J1338" s="251">
        <f>ROUND(I1338*H1338,2)</f>
        <v>0</v>
      </c>
      <c r="K1338" s="247" t="s">
        <v>1</v>
      </c>
      <c r="L1338" s="45"/>
      <c r="M1338" s="252" t="s">
        <v>1</v>
      </c>
      <c r="N1338" s="253" t="s">
        <v>41</v>
      </c>
      <c r="O1338" s="92"/>
      <c r="P1338" s="236">
        <f>O1338*H1338</f>
        <v>0</v>
      </c>
      <c r="Q1338" s="236">
        <v>0.00020000000000000001</v>
      </c>
      <c r="R1338" s="236">
        <f>Q1338*H1338</f>
        <v>0.010400000000000001</v>
      </c>
      <c r="S1338" s="236">
        <v>0</v>
      </c>
      <c r="T1338" s="237">
        <f>S1338*H1338</f>
        <v>0</v>
      </c>
      <c r="U1338" s="39"/>
      <c r="V1338" s="39"/>
      <c r="W1338" s="39"/>
      <c r="X1338" s="39"/>
      <c r="Y1338" s="39"/>
      <c r="Z1338" s="39"/>
      <c r="AA1338" s="39"/>
      <c r="AB1338" s="39"/>
      <c r="AC1338" s="39"/>
      <c r="AD1338" s="39"/>
      <c r="AE1338" s="39"/>
      <c r="AR1338" s="238" t="s">
        <v>188</v>
      </c>
      <c r="AT1338" s="238" t="s">
        <v>191</v>
      </c>
      <c r="AU1338" s="238" t="s">
        <v>85</v>
      </c>
      <c r="AY1338" s="18" t="s">
        <v>181</v>
      </c>
      <c r="BE1338" s="239">
        <f>IF(N1338="základní",J1338,0)</f>
        <v>0</v>
      </c>
      <c r="BF1338" s="239">
        <f>IF(N1338="snížená",J1338,0)</f>
        <v>0</v>
      </c>
      <c r="BG1338" s="239">
        <f>IF(N1338="zákl. přenesená",J1338,0)</f>
        <v>0</v>
      </c>
      <c r="BH1338" s="239">
        <f>IF(N1338="sníž. přenesená",J1338,0)</f>
        <v>0</v>
      </c>
      <c r="BI1338" s="239">
        <f>IF(N1338="nulová",J1338,0)</f>
        <v>0</v>
      </c>
      <c r="BJ1338" s="18" t="s">
        <v>83</v>
      </c>
      <c r="BK1338" s="239">
        <f>ROUND(I1338*H1338,2)</f>
        <v>0</v>
      </c>
      <c r="BL1338" s="18" t="s">
        <v>188</v>
      </c>
      <c r="BM1338" s="238" t="s">
        <v>2737</v>
      </c>
    </row>
    <row r="1339" s="2" customFormat="1">
      <c r="A1339" s="39"/>
      <c r="B1339" s="40"/>
      <c r="C1339" s="41"/>
      <c r="D1339" s="240" t="s">
        <v>190</v>
      </c>
      <c r="E1339" s="41"/>
      <c r="F1339" s="241" t="s">
        <v>2736</v>
      </c>
      <c r="G1339" s="41"/>
      <c r="H1339" s="41"/>
      <c r="I1339" s="242"/>
      <c r="J1339" s="41"/>
      <c r="K1339" s="41"/>
      <c r="L1339" s="45"/>
      <c r="M1339" s="243"/>
      <c r="N1339" s="244"/>
      <c r="O1339" s="92"/>
      <c r="P1339" s="92"/>
      <c r="Q1339" s="92"/>
      <c r="R1339" s="92"/>
      <c r="S1339" s="92"/>
      <c r="T1339" s="93"/>
      <c r="U1339" s="39"/>
      <c r="V1339" s="39"/>
      <c r="W1339" s="39"/>
      <c r="X1339" s="39"/>
      <c r="Y1339" s="39"/>
      <c r="Z1339" s="39"/>
      <c r="AA1339" s="39"/>
      <c r="AB1339" s="39"/>
      <c r="AC1339" s="39"/>
      <c r="AD1339" s="39"/>
      <c r="AE1339" s="39"/>
      <c r="AT1339" s="18" t="s">
        <v>190</v>
      </c>
      <c r="AU1339" s="18" t="s">
        <v>85</v>
      </c>
    </row>
    <row r="1340" s="13" customFormat="1">
      <c r="A1340" s="13"/>
      <c r="B1340" s="262"/>
      <c r="C1340" s="263"/>
      <c r="D1340" s="240" t="s">
        <v>1205</v>
      </c>
      <c r="E1340" s="264" t="s">
        <v>1</v>
      </c>
      <c r="F1340" s="265" t="s">
        <v>2738</v>
      </c>
      <c r="G1340" s="263"/>
      <c r="H1340" s="266">
        <v>52</v>
      </c>
      <c r="I1340" s="267"/>
      <c r="J1340" s="263"/>
      <c r="K1340" s="263"/>
      <c r="L1340" s="268"/>
      <c r="M1340" s="269"/>
      <c r="N1340" s="270"/>
      <c r="O1340" s="270"/>
      <c r="P1340" s="270"/>
      <c r="Q1340" s="270"/>
      <c r="R1340" s="270"/>
      <c r="S1340" s="270"/>
      <c r="T1340" s="271"/>
      <c r="U1340" s="13"/>
      <c r="V1340" s="13"/>
      <c r="W1340" s="13"/>
      <c r="X1340" s="13"/>
      <c r="Y1340" s="13"/>
      <c r="Z1340" s="13"/>
      <c r="AA1340" s="13"/>
      <c r="AB1340" s="13"/>
      <c r="AC1340" s="13"/>
      <c r="AD1340" s="13"/>
      <c r="AE1340" s="13"/>
      <c r="AT1340" s="272" t="s">
        <v>1205</v>
      </c>
      <c r="AU1340" s="272" t="s">
        <v>85</v>
      </c>
      <c r="AV1340" s="13" t="s">
        <v>85</v>
      </c>
      <c r="AW1340" s="13" t="s">
        <v>33</v>
      </c>
      <c r="AX1340" s="13" t="s">
        <v>83</v>
      </c>
      <c r="AY1340" s="272" t="s">
        <v>181</v>
      </c>
    </row>
    <row r="1341" s="2" customFormat="1" ht="24.15" customHeight="1">
      <c r="A1341" s="39"/>
      <c r="B1341" s="40"/>
      <c r="C1341" s="226" t="s">
        <v>2739</v>
      </c>
      <c r="D1341" s="226" t="s">
        <v>182</v>
      </c>
      <c r="E1341" s="227" t="s">
        <v>2740</v>
      </c>
      <c r="F1341" s="228" t="s">
        <v>2741</v>
      </c>
      <c r="G1341" s="229" t="s">
        <v>217</v>
      </c>
      <c r="H1341" s="230">
        <v>57.200000000000003</v>
      </c>
      <c r="I1341" s="231"/>
      <c r="J1341" s="232">
        <f>ROUND(I1341*H1341,2)</f>
        <v>0</v>
      </c>
      <c r="K1341" s="228" t="s">
        <v>1</v>
      </c>
      <c r="L1341" s="233"/>
      <c r="M1341" s="234" t="s">
        <v>1</v>
      </c>
      <c r="N1341" s="235" t="s">
        <v>41</v>
      </c>
      <c r="O1341" s="92"/>
      <c r="P1341" s="236">
        <f>O1341*H1341</f>
        <v>0</v>
      </c>
      <c r="Q1341" s="236">
        <v>8.0000000000000007E-05</v>
      </c>
      <c r="R1341" s="236">
        <f>Q1341*H1341</f>
        <v>0.0045760000000000002</v>
      </c>
      <c r="S1341" s="236">
        <v>0</v>
      </c>
      <c r="T1341" s="237">
        <f>S1341*H1341</f>
        <v>0</v>
      </c>
      <c r="U1341" s="39"/>
      <c r="V1341" s="39"/>
      <c r="W1341" s="39"/>
      <c r="X1341" s="39"/>
      <c r="Y1341" s="39"/>
      <c r="Z1341" s="39"/>
      <c r="AA1341" s="39"/>
      <c r="AB1341" s="39"/>
      <c r="AC1341" s="39"/>
      <c r="AD1341" s="39"/>
      <c r="AE1341" s="39"/>
      <c r="AR1341" s="238" t="s">
        <v>187</v>
      </c>
      <c r="AT1341" s="238" t="s">
        <v>182</v>
      </c>
      <c r="AU1341" s="238" t="s">
        <v>85</v>
      </c>
      <c r="AY1341" s="18" t="s">
        <v>181</v>
      </c>
      <c r="BE1341" s="239">
        <f>IF(N1341="základní",J1341,0)</f>
        <v>0</v>
      </c>
      <c r="BF1341" s="239">
        <f>IF(N1341="snížená",J1341,0)</f>
        <v>0</v>
      </c>
      <c r="BG1341" s="239">
        <f>IF(N1341="zákl. přenesená",J1341,0)</f>
        <v>0</v>
      </c>
      <c r="BH1341" s="239">
        <f>IF(N1341="sníž. přenesená",J1341,0)</f>
        <v>0</v>
      </c>
      <c r="BI1341" s="239">
        <f>IF(N1341="nulová",J1341,0)</f>
        <v>0</v>
      </c>
      <c r="BJ1341" s="18" t="s">
        <v>83</v>
      </c>
      <c r="BK1341" s="239">
        <f>ROUND(I1341*H1341,2)</f>
        <v>0</v>
      </c>
      <c r="BL1341" s="18" t="s">
        <v>188</v>
      </c>
      <c r="BM1341" s="238" t="s">
        <v>2742</v>
      </c>
    </row>
    <row r="1342" s="2" customFormat="1">
      <c r="A1342" s="39"/>
      <c r="B1342" s="40"/>
      <c r="C1342" s="41"/>
      <c r="D1342" s="240" t="s">
        <v>190</v>
      </c>
      <c r="E1342" s="41"/>
      <c r="F1342" s="241" t="s">
        <v>2741</v>
      </c>
      <c r="G1342" s="41"/>
      <c r="H1342" s="41"/>
      <c r="I1342" s="242"/>
      <c r="J1342" s="41"/>
      <c r="K1342" s="41"/>
      <c r="L1342" s="45"/>
      <c r="M1342" s="243"/>
      <c r="N1342" s="244"/>
      <c r="O1342" s="92"/>
      <c r="P1342" s="92"/>
      <c r="Q1342" s="92"/>
      <c r="R1342" s="92"/>
      <c r="S1342" s="92"/>
      <c r="T1342" s="93"/>
      <c r="U1342" s="39"/>
      <c r="V1342" s="39"/>
      <c r="W1342" s="39"/>
      <c r="X1342" s="39"/>
      <c r="Y1342" s="39"/>
      <c r="Z1342" s="39"/>
      <c r="AA1342" s="39"/>
      <c r="AB1342" s="39"/>
      <c r="AC1342" s="39"/>
      <c r="AD1342" s="39"/>
      <c r="AE1342" s="39"/>
      <c r="AT1342" s="18" t="s">
        <v>190</v>
      </c>
      <c r="AU1342" s="18" t="s">
        <v>85</v>
      </c>
    </row>
    <row r="1343" s="13" customFormat="1">
      <c r="A1343" s="13"/>
      <c r="B1343" s="262"/>
      <c r="C1343" s="263"/>
      <c r="D1343" s="240" t="s">
        <v>1205</v>
      </c>
      <c r="E1343" s="264" t="s">
        <v>1</v>
      </c>
      <c r="F1343" s="265" t="s">
        <v>2743</v>
      </c>
      <c r="G1343" s="263"/>
      <c r="H1343" s="266">
        <v>57.200000000000003</v>
      </c>
      <c r="I1343" s="267"/>
      <c r="J1343" s="263"/>
      <c r="K1343" s="263"/>
      <c r="L1343" s="268"/>
      <c r="M1343" s="269"/>
      <c r="N1343" s="270"/>
      <c r="O1343" s="270"/>
      <c r="P1343" s="270"/>
      <c r="Q1343" s="270"/>
      <c r="R1343" s="270"/>
      <c r="S1343" s="270"/>
      <c r="T1343" s="271"/>
      <c r="U1343" s="13"/>
      <c r="V1343" s="13"/>
      <c r="W1343" s="13"/>
      <c r="X1343" s="13"/>
      <c r="Y1343" s="13"/>
      <c r="Z1343" s="13"/>
      <c r="AA1343" s="13"/>
      <c r="AB1343" s="13"/>
      <c r="AC1343" s="13"/>
      <c r="AD1343" s="13"/>
      <c r="AE1343" s="13"/>
      <c r="AT1343" s="272" t="s">
        <v>1205</v>
      </c>
      <c r="AU1343" s="272" t="s">
        <v>85</v>
      </c>
      <c r="AV1343" s="13" t="s">
        <v>85</v>
      </c>
      <c r="AW1343" s="13" t="s">
        <v>33</v>
      </c>
      <c r="AX1343" s="13" t="s">
        <v>83</v>
      </c>
      <c r="AY1343" s="272" t="s">
        <v>181</v>
      </c>
    </row>
    <row r="1344" s="2" customFormat="1" ht="24.15" customHeight="1">
      <c r="A1344" s="39"/>
      <c r="B1344" s="40"/>
      <c r="C1344" s="245" t="s">
        <v>2744</v>
      </c>
      <c r="D1344" s="245" t="s">
        <v>191</v>
      </c>
      <c r="E1344" s="246" t="s">
        <v>2745</v>
      </c>
      <c r="F1344" s="247" t="s">
        <v>2746</v>
      </c>
      <c r="G1344" s="248" t="s">
        <v>734</v>
      </c>
      <c r="H1344" s="249">
        <v>100</v>
      </c>
      <c r="I1344" s="250"/>
      <c r="J1344" s="251">
        <f>ROUND(I1344*H1344,2)</f>
        <v>0</v>
      </c>
      <c r="K1344" s="247" t="s">
        <v>1</v>
      </c>
      <c r="L1344" s="45"/>
      <c r="M1344" s="252" t="s">
        <v>1</v>
      </c>
      <c r="N1344" s="253" t="s">
        <v>41</v>
      </c>
      <c r="O1344" s="92"/>
      <c r="P1344" s="236">
        <f>O1344*H1344</f>
        <v>0</v>
      </c>
      <c r="Q1344" s="236">
        <v>0</v>
      </c>
      <c r="R1344" s="236">
        <f>Q1344*H1344</f>
        <v>0</v>
      </c>
      <c r="S1344" s="236">
        <v>0.081500000000000003</v>
      </c>
      <c r="T1344" s="237">
        <f>S1344*H1344</f>
        <v>8.1500000000000004</v>
      </c>
      <c r="U1344" s="39"/>
      <c r="V1344" s="39"/>
      <c r="W1344" s="39"/>
      <c r="X1344" s="39"/>
      <c r="Y1344" s="39"/>
      <c r="Z1344" s="39"/>
      <c r="AA1344" s="39"/>
      <c r="AB1344" s="39"/>
      <c r="AC1344" s="39"/>
      <c r="AD1344" s="39"/>
      <c r="AE1344" s="39"/>
      <c r="AR1344" s="238" t="s">
        <v>188</v>
      </c>
      <c r="AT1344" s="238" t="s">
        <v>191</v>
      </c>
      <c r="AU1344" s="238" t="s">
        <v>85</v>
      </c>
      <c r="AY1344" s="18" t="s">
        <v>181</v>
      </c>
      <c r="BE1344" s="239">
        <f>IF(N1344="základní",J1344,0)</f>
        <v>0</v>
      </c>
      <c r="BF1344" s="239">
        <f>IF(N1344="snížená",J1344,0)</f>
        <v>0</v>
      </c>
      <c r="BG1344" s="239">
        <f>IF(N1344="zákl. přenesená",J1344,0)</f>
        <v>0</v>
      </c>
      <c r="BH1344" s="239">
        <f>IF(N1344="sníž. přenesená",J1344,0)</f>
        <v>0</v>
      </c>
      <c r="BI1344" s="239">
        <f>IF(N1344="nulová",J1344,0)</f>
        <v>0</v>
      </c>
      <c r="BJ1344" s="18" t="s">
        <v>83</v>
      </c>
      <c r="BK1344" s="239">
        <f>ROUND(I1344*H1344,2)</f>
        <v>0</v>
      </c>
      <c r="BL1344" s="18" t="s">
        <v>188</v>
      </c>
      <c r="BM1344" s="238" t="s">
        <v>2747</v>
      </c>
    </row>
    <row r="1345" s="2" customFormat="1">
      <c r="A1345" s="39"/>
      <c r="B1345" s="40"/>
      <c r="C1345" s="41"/>
      <c r="D1345" s="240" t="s">
        <v>190</v>
      </c>
      <c r="E1345" s="41"/>
      <c r="F1345" s="241" t="s">
        <v>2746</v>
      </c>
      <c r="G1345" s="41"/>
      <c r="H1345" s="41"/>
      <c r="I1345" s="242"/>
      <c r="J1345" s="41"/>
      <c r="K1345" s="41"/>
      <c r="L1345" s="45"/>
      <c r="M1345" s="243"/>
      <c r="N1345" s="244"/>
      <c r="O1345" s="92"/>
      <c r="P1345" s="92"/>
      <c r="Q1345" s="92"/>
      <c r="R1345" s="92"/>
      <c r="S1345" s="92"/>
      <c r="T1345" s="93"/>
      <c r="U1345" s="39"/>
      <c r="V1345" s="39"/>
      <c r="W1345" s="39"/>
      <c r="X1345" s="39"/>
      <c r="Y1345" s="39"/>
      <c r="Z1345" s="39"/>
      <c r="AA1345" s="39"/>
      <c r="AB1345" s="39"/>
      <c r="AC1345" s="39"/>
      <c r="AD1345" s="39"/>
      <c r="AE1345" s="39"/>
      <c r="AT1345" s="18" t="s">
        <v>190</v>
      </c>
      <c r="AU1345" s="18" t="s">
        <v>85</v>
      </c>
    </row>
    <row r="1346" s="13" customFormat="1">
      <c r="A1346" s="13"/>
      <c r="B1346" s="262"/>
      <c r="C1346" s="263"/>
      <c r="D1346" s="240" t="s">
        <v>1205</v>
      </c>
      <c r="E1346" s="264" t="s">
        <v>1</v>
      </c>
      <c r="F1346" s="265" t="s">
        <v>2748</v>
      </c>
      <c r="G1346" s="263"/>
      <c r="H1346" s="266">
        <v>100</v>
      </c>
      <c r="I1346" s="267"/>
      <c r="J1346" s="263"/>
      <c r="K1346" s="263"/>
      <c r="L1346" s="268"/>
      <c r="M1346" s="269"/>
      <c r="N1346" s="270"/>
      <c r="O1346" s="270"/>
      <c r="P1346" s="270"/>
      <c r="Q1346" s="270"/>
      <c r="R1346" s="270"/>
      <c r="S1346" s="270"/>
      <c r="T1346" s="271"/>
      <c r="U1346" s="13"/>
      <c r="V1346" s="13"/>
      <c r="W1346" s="13"/>
      <c r="X1346" s="13"/>
      <c r="Y1346" s="13"/>
      <c r="Z1346" s="13"/>
      <c r="AA1346" s="13"/>
      <c r="AB1346" s="13"/>
      <c r="AC1346" s="13"/>
      <c r="AD1346" s="13"/>
      <c r="AE1346" s="13"/>
      <c r="AT1346" s="272" t="s">
        <v>1205</v>
      </c>
      <c r="AU1346" s="272" t="s">
        <v>85</v>
      </c>
      <c r="AV1346" s="13" t="s">
        <v>85</v>
      </c>
      <c r="AW1346" s="13" t="s">
        <v>33</v>
      </c>
      <c r="AX1346" s="13" t="s">
        <v>83</v>
      </c>
      <c r="AY1346" s="272" t="s">
        <v>181</v>
      </c>
    </row>
    <row r="1347" s="2" customFormat="1" ht="33" customHeight="1">
      <c r="A1347" s="39"/>
      <c r="B1347" s="40"/>
      <c r="C1347" s="245" t="s">
        <v>2749</v>
      </c>
      <c r="D1347" s="245" t="s">
        <v>191</v>
      </c>
      <c r="E1347" s="246" t="s">
        <v>2750</v>
      </c>
      <c r="F1347" s="247" t="s">
        <v>2751</v>
      </c>
      <c r="G1347" s="248" t="s">
        <v>734</v>
      </c>
      <c r="H1347" s="249">
        <v>174.68000000000001</v>
      </c>
      <c r="I1347" s="250"/>
      <c r="J1347" s="251">
        <f>ROUND(I1347*H1347,2)</f>
        <v>0</v>
      </c>
      <c r="K1347" s="247" t="s">
        <v>1</v>
      </c>
      <c r="L1347" s="45"/>
      <c r="M1347" s="252" t="s">
        <v>1</v>
      </c>
      <c r="N1347" s="253" t="s">
        <v>41</v>
      </c>
      <c r="O1347" s="92"/>
      <c r="P1347" s="236">
        <f>O1347*H1347</f>
        <v>0</v>
      </c>
      <c r="Q1347" s="236">
        <v>0.0090900000000000009</v>
      </c>
      <c r="R1347" s="236">
        <f>Q1347*H1347</f>
        <v>1.5878412000000002</v>
      </c>
      <c r="S1347" s="236">
        <v>0</v>
      </c>
      <c r="T1347" s="237">
        <f>S1347*H1347</f>
        <v>0</v>
      </c>
      <c r="U1347" s="39"/>
      <c r="V1347" s="39"/>
      <c r="W1347" s="39"/>
      <c r="X1347" s="39"/>
      <c r="Y1347" s="39"/>
      <c r="Z1347" s="39"/>
      <c r="AA1347" s="39"/>
      <c r="AB1347" s="39"/>
      <c r="AC1347" s="39"/>
      <c r="AD1347" s="39"/>
      <c r="AE1347" s="39"/>
      <c r="AR1347" s="238" t="s">
        <v>188</v>
      </c>
      <c r="AT1347" s="238" t="s">
        <v>191</v>
      </c>
      <c r="AU1347" s="238" t="s">
        <v>85</v>
      </c>
      <c r="AY1347" s="18" t="s">
        <v>181</v>
      </c>
      <c r="BE1347" s="239">
        <f>IF(N1347="základní",J1347,0)</f>
        <v>0</v>
      </c>
      <c r="BF1347" s="239">
        <f>IF(N1347="snížená",J1347,0)</f>
        <v>0</v>
      </c>
      <c r="BG1347" s="239">
        <f>IF(N1347="zákl. přenesená",J1347,0)</f>
        <v>0</v>
      </c>
      <c r="BH1347" s="239">
        <f>IF(N1347="sníž. přenesená",J1347,0)</f>
        <v>0</v>
      </c>
      <c r="BI1347" s="239">
        <f>IF(N1347="nulová",J1347,0)</f>
        <v>0</v>
      </c>
      <c r="BJ1347" s="18" t="s">
        <v>83</v>
      </c>
      <c r="BK1347" s="239">
        <f>ROUND(I1347*H1347,2)</f>
        <v>0</v>
      </c>
      <c r="BL1347" s="18" t="s">
        <v>188</v>
      </c>
      <c r="BM1347" s="238" t="s">
        <v>2752</v>
      </c>
    </row>
    <row r="1348" s="2" customFormat="1">
      <c r="A1348" s="39"/>
      <c r="B1348" s="40"/>
      <c r="C1348" s="41"/>
      <c r="D1348" s="240" t="s">
        <v>190</v>
      </c>
      <c r="E1348" s="41"/>
      <c r="F1348" s="241" t="s">
        <v>2751</v>
      </c>
      <c r="G1348" s="41"/>
      <c r="H1348" s="41"/>
      <c r="I1348" s="242"/>
      <c r="J1348" s="41"/>
      <c r="K1348" s="41"/>
      <c r="L1348" s="45"/>
      <c r="M1348" s="243"/>
      <c r="N1348" s="244"/>
      <c r="O1348" s="92"/>
      <c r="P1348" s="92"/>
      <c r="Q1348" s="92"/>
      <c r="R1348" s="92"/>
      <c r="S1348" s="92"/>
      <c r="T1348" s="93"/>
      <c r="U1348" s="39"/>
      <c r="V1348" s="39"/>
      <c r="W1348" s="39"/>
      <c r="X1348" s="39"/>
      <c r="Y1348" s="39"/>
      <c r="Z1348" s="39"/>
      <c r="AA1348" s="39"/>
      <c r="AB1348" s="39"/>
      <c r="AC1348" s="39"/>
      <c r="AD1348" s="39"/>
      <c r="AE1348" s="39"/>
      <c r="AT1348" s="18" t="s">
        <v>190</v>
      </c>
      <c r="AU1348" s="18" t="s">
        <v>85</v>
      </c>
    </row>
    <row r="1349" s="13" customFormat="1">
      <c r="A1349" s="13"/>
      <c r="B1349" s="262"/>
      <c r="C1349" s="263"/>
      <c r="D1349" s="240" t="s">
        <v>1205</v>
      </c>
      <c r="E1349" s="264" t="s">
        <v>1</v>
      </c>
      <c r="F1349" s="265" t="s">
        <v>2753</v>
      </c>
      <c r="G1349" s="263"/>
      <c r="H1349" s="266">
        <v>174.68000000000001</v>
      </c>
      <c r="I1349" s="267"/>
      <c r="J1349" s="263"/>
      <c r="K1349" s="263"/>
      <c r="L1349" s="268"/>
      <c r="M1349" s="269"/>
      <c r="N1349" s="270"/>
      <c r="O1349" s="270"/>
      <c r="P1349" s="270"/>
      <c r="Q1349" s="270"/>
      <c r="R1349" s="270"/>
      <c r="S1349" s="270"/>
      <c r="T1349" s="271"/>
      <c r="U1349" s="13"/>
      <c r="V1349" s="13"/>
      <c r="W1349" s="13"/>
      <c r="X1349" s="13"/>
      <c r="Y1349" s="13"/>
      <c r="Z1349" s="13"/>
      <c r="AA1349" s="13"/>
      <c r="AB1349" s="13"/>
      <c r="AC1349" s="13"/>
      <c r="AD1349" s="13"/>
      <c r="AE1349" s="13"/>
      <c r="AT1349" s="272" t="s">
        <v>1205</v>
      </c>
      <c r="AU1349" s="272" t="s">
        <v>85</v>
      </c>
      <c r="AV1349" s="13" t="s">
        <v>85</v>
      </c>
      <c r="AW1349" s="13" t="s">
        <v>33</v>
      </c>
      <c r="AX1349" s="13" t="s">
        <v>83</v>
      </c>
      <c r="AY1349" s="272" t="s">
        <v>181</v>
      </c>
    </row>
    <row r="1350" s="2" customFormat="1" ht="37.8" customHeight="1">
      <c r="A1350" s="39"/>
      <c r="B1350" s="40"/>
      <c r="C1350" s="226" t="s">
        <v>2754</v>
      </c>
      <c r="D1350" s="226" t="s">
        <v>182</v>
      </c>
      <c r="E1350" s="227" t="s">
        <v>2755</v>
      </c>
      <c r="F1350" s="228" t="s">
        <v>2756</v>
      </c>
      <c r="G1350" s="229" t="s">
        <v>734</v>
      </c>
      <c r="H1350" s="230">
        <v>46.183999999999998</v>
      </c>
      <c r="I1350" s="231"/>
      <c r="J1350" s="232">
        <f>ROUND(I1350*H1350,2)</f>
        <v>0</v>
      </c>
      <c r="K1350" s="228" t="s">
        <v>1</v>
      </c>
      <c r="L1350" s="233"/>
      <c r="M1350" s="234" t="s">
        <v>1</v>
      </c>
      <c r="N1350" s="235" t="s">
        <v>41</v>
      </c>
      <c r="O1350" s="92"/>
      <c r="P1350" s="236">
        <f>O1350*H1350</f>
        <v>0</v>
      </c>
      <c r="Q1350" s="236">
        <v>0.019</v>
      </c>
      <c r="R1350" s="236">
        <f>Q1350*H1350</f>
        <v>0.87749599999999994</v>
      </c>
      <c r="S1350" s="236">
        <v>0</v>
      </c>
      <c r="T1350" s="237">
        <f>S1350*H1350</f>
        <v>0</v>
      </c>
      <c r="U1350" s="39"/>
      <c r="V1350" s="39"/>
      <c r="W1350" s="39"/>
      <c r="X1350" s="39"/>
      <c r="Y1350" s="39"/>
      <c r="Z1350" s="39"/>
      <c r="AA1350" s="39"/>
      <c r="AB1350" s="39"/>
      <c r="AC1350" s="39"/>
      <c r="AD1350" s="39"/>
      <c r="AE1350" s="39"/>
      <c r="AR1350" s="238" t="s">
        <v>187</v>
      </c>
      <c r="AT1350" s="238" t="s">
        <v>182</v>
      </c>
      <c r="AU1350" s="238" t="s">
        <v>85</v>
      </c>
      <c r="AY1350" s="18" t="s">
        <v>181</v>
      </c>
      <c r="BE1350" s="239">
        <f>IF(N1350="základní",J1350,0)</f>
        <v>0</v>
      </c>
      <c r="BF1350" s="239">
        <f>IF(N1350="snížená",J1350,0)</f>
        <v>0</v>
      </c>
      <c r="BG1350" s="239">
        <f>IF(N1350="zákl. přenesená",J1350,0)</f>
        <v>0</v>
      </c>
      <c r="BH1350" s="239">
        <f>IF(N1350="sníž. přenesená",J1350,0)</f>
        <v>0</v>
      </c>
      <c r="BI1350" s="239">
        <f>IF(N1350="nulová",J1350,0)</f>
        <v>0</v>
      </c>
      <c r="BJ1350" s="18" t="s">
        <v>83</v>
      </c>
      <c r="BK1350" s="239">
        <f>ROUND(I1350*H1350,2)</f>
        <v>0</v>
      </c>
      <c r="BL1350" s="18" t="s">
        <v>188</v>
      </c>
      <c r="BM1350" s="238" t="s">
        <v>2757</v>
      </c>
    </row>
    <row r="1351" s="2" customFormat="1">
      <c r="A1351" s="39"/>
      <c r="B1351" s="40"/>
      <c r="C1351" s="41"/>
      <c r="D1351" s="240" t="s">
        <v>190</v>
      </c>
      <c r="E1351" s="41"/>
      <c r="F1351" s="241" t="s">
        <v>2756</v>
      </c>
      <c r="G1351" s="41"/>
      <c r="H1351" s="41"/>
      <c r="I1351" s="242"/>
      <c r="J1351" s="41"/>
      <c r="K1351" s="41"/>
      <c r="L1351" s="45"/>
      <c r="M1351" s="243"/>
      <c r="N1351" s="244"/>
      <c r="O1351" s="92"/>
      <c r="P1351" s="92"/>
      <c r="Q1351" s="92"/>
      <c r="R1351" s="92"/>
      <c r="S1351" s="92"/>
      <c r="T1351" s="93"/>
      <c r="U1351" s="39"/>
      <c r="V1351" s="39"/>
      <c r="W1351" s="39"/>
      <c r="X1351" s="39"/>
      <c r="Y1351" s="39"/>
      <c r="Z1351" s="39"/>
      <c r="AA1351" s="39"/>
      <c r="AB1351" s="39"/>
      <c r="AC1351" s="39"/>
      <c r="AD1351" s="39"/>
      <c r="AE1351" s="39"/>
      <c r="AT1351" s="18" t="s">
        <v>190</v>
      </c>
      <c r="AU1351" s="18" t="s">
        <v>85</v>
      </c>
    </row>
    <row r="1352" s="13" customFormat="1">
      <c r="A1352" s="13"/>
      <c r="B1352" s="262"/>
      <c r="C1352" s="263"/>
      <c r="D1352" s="240" t="s">
        <v>1205</v>
      </c>
      <c r="E1352" s="264" t="s">
        <v>1</v>
      </c>
      <c r="F1352" s="265" t="s">
        <v>2758</v>
      </c>
      <c r="G1352" s="263"/>
      <c r="H1352" s="266">
        <v>40.159999999999997</v>
      </c>
      <c r="I1352" s="267"/>
      <c r="J1352" s="263"/>
      <c r="K1352" s="263"/>
      <c r="L1352" s="268"/>
      <c r="M1352" s="269"/>
      <c r="N1352" s="270"/>
      <c r="O1352" s="270"/>
      <c r="P1352" s="270"/>
      <c r="Q1352" s="270"/>
      <c r="R1352" s="270"/>
      <c r="S1352" s="270"/>
      <c r="T1352" s="271"/>
      <c r="U1352" s="13"/>
      <c r="V1352" s="13"/>
      <c r="W1352" s="13"/>
      <c r="X1352" s="13"/>
      <c r="Y1352" s="13"/>
      <c r="Z1352" s="13"/>
      <c r="AA1352" s="13"/>
      <c r="AB1352" s="13"/>
      <c r="AC1352" s="13"/>
      <c r="AD1352" s="13"/>
      <c r="AE1352" s="13"/>
      <c r="AT1352" s="272" t="s">
        <v>1205</v>
      </c>
      <c r="AU1352" s="272" t="s">
        <v>85</v>
      </c>
      <c r="AV1352" s="13" t="s">
        <v>85</v>
      </c>
      <c r="AW1352" s="13" t="s">
        <v>33</v>
      </c>
      <c r="AX1352" s="13" t="s">
        <v>76</v>
      </c>
      <c r="AY1352" s="272" t="s">
        <v>181</v>
      </c>
    </row>
    <row r="1353" s="13" customFormat="1">
      <c r="A1353" s="13"/>
      <c r="B1353" s="262"/>
      <c r="C1353" s="263"/>
      <c r="D1353" s="240" t="s">
        <v>1205</v>
      </c>
      <c r="E1353" s="264" t="s">
        <v>1</v>
      </c>
      <c r="F1353" s="265" t="s">
        <v>2759</v>
      </c>
      <c r="G1353" s="263"/>
      <c r="H1353" s="266">
        <v>46.183999999999998</v>
      </c>
      <c r="I1353" s="267"/>
      <c r="J1353" s="263"/>
      <c r="K1353" s="263"/>
      <c r="L1353" s="268"/>
      <c r="M1353" s="269"/>
      <c r="N1353" s="270"/>
      <c r="O1353" s="270"/>
      <c r="P1353" s="270"/>
      <c r="Q1353" s="270"/>
      <c r="R1353" s="270"/>
      <c r="S1353" s="270"/>
      <c r="T1353" s="271"/>
      <c r="U1353" s="13"/>
      <c r="V1353" s="13"/>
      <c r="W1353" s="13"/>
      <c r="X1353" s="13"/>
      <c r="Y1353" s="13"/>
      <c r="Z1353" s="13"/>
      <c r="AA1353" s="13"/>
      <c r="AB1353" s="13"/>
      <c r="AC1353" s="13"/>
      <c r="AD1353" s="13"/>
      <c r="AE1353" s="13"/>
      <c r="AT1353" s="272" t="s">
        <v>1205</v>
      </c>
      <c r="AU1353" s="272" t="s">
        <v>85</v>
      </c>
      <c r="AV1353" s="13" t="s">
        <v>85</v>
      </c>
      <c r="AW1353" s="13" t="s">
        <v>33</v>
      </c>
      <c r="AX1353" s="13" t="s">
        <v>83</v>
      </c>
      <c r="AY1353" s="272" t="s">
        <v>181</v>
      </c>
    </row>
    <row r="1354" s="2" customFormat="1" ht="33" customHeight="1">
      <c r="A1354" s="39"/>
      <c r="B1354" s="40"/>
      <c r="C1354" s="226" t="s">
        <v>2760</v>
      </c>
      <c r="D1354" s="226" t="s">
        <v>182</v>
      </c>
      <c r="E1354" s="227" t="s">
        <v>2761</v>
      </c>
      <c r="F1354" s="228" t="s">
        <v>2762</v>
      </c>
      <c r="G1354" s="229" t="s">
        <v>734</v>
      </c>
      <c r="H1354" s="230">
        <v>134.52000000000001</v>
      </c>
      <c r="I1354" s="231"/>
      <c r="J1354" s="232">
        <f>ROUND(I1354*H1354,2)</f>
        <v>0</v>
      </c>
      <c r="K1354" s="228" t="s">
        <v>1</v>
      </c>
      <c r="L1354" s="233"/>
      <c r="M1354" s="234" t="s">
        <v>1</v>
      </c>
      <c r="N1354" s="235" t="s">
        <v>41</v>
      </c>
      <c r="O1354" s="92"/>
      <c r="P1354" s="236">
        <f>O1354*H1354</f>
        <v>0</v>
      </c>
      <c r="Q1354" s="236">
        <v>0.019</v>
      </c>
      <c r="R1354" s="236">
        <f>Q1354*H1354</f>
        <v>2.5558800000000002</v>
      </c>
      <c r="S1354" s="236">
        <v>0</v>
      </c>
      <c r="T1354" s="237">
        <f>S1354*H1354</f>
        <v>0</v>
      </c>
      <c r="U1354" s="39"/>
      <c r="V1354" s="39"/>
      <c r="W1354" s="39"/>
      <c r="X1354" s="39"/>
      <c r="Y1354" s="39"/>
      <c r="Z1354" s="39"/>
      <c r="AA1354" s="39"/>
      <c r="AB1354" s="39"/>
      <c r="AC1354" s="39"/>
      <c r="AD1354" s="39"/>
      <c r="AE1354" s="39"/>
      <c r="AR1354" s="238" t="s">
        <v>187</v>
      </c>
      <c r="AT1354" s="238" t="s">
        <v>182</v>
      </c>
      <c r="AU1354" s="238" t="s">
        <v>85</v>
      </c>
      <c r="AY1354" s="18" t="s">
        <v>181</v>
      </c>
      <c r="BE1354" s="239">
        <f>IF(N1354="základní",J1354,0)</f>
        <v>0</v>
      </c>
      <c r="BF1354" s="239">
        <f>IF(N1354="snížená",J1354,0)</f>
        <v>0</v>
      </c>
      <c r="BG1354" s="239">
        <f>IF(N1354="zákl. přenesená",J1354,0)</f>
        <v>0</v>
      </c>
      <c r="BH1354" s="239">
        <f>IF(N1354="sníž. přenesená",J1354,0)</f>
        <v>0</v>
      </c>
      <c r="BI1354" s="239">
        <f>IF(N1354="nulová",J1354,0)</f>
        <v>0</v>
      </c>
      <c r="BJ1354" s="18" t="s">
        <v>83</v>
      </c>
      <c r="BK1354" s="239">
        <f>ROUND(I1354*H1354,2)</f>
        <v>0</v>
      </c>
      <c r="BL1354" s="18" t="s">
        <v>188</v>
      </c>
      <c r="BM1354" s="238" t="s">
        <v>2763</v>
      </c>
    </row>
    <row r="1355" s="2" customFormat="1">
      <c r="A1355" s="39"/>
      <c r="B1355" s="40"/>
      <c r="C1355" s="41"/>
      <c r="D1355" s="240" t="s">
        <v>190</v>
      </c>
      <c r="E1355" s="41"/>
      <c r="F1355" s="241" t="s">
        <v>2762</v>
      </c>
      <c r="G1355" s="41"/>
      <c r="H1355" s="41"/>
      <c r="I1355" s="242"/>
      <c r="J1355" s="41"/>
      <c r="K1355" s="41"/>
      <c r="L1355" s="45"/>
      <c r="M1355" s="243"/>
      <c r="N1355" s="244"/>
      <c r="O1355" s="92"/>
      <c r="P1355" s="92"/>
      <c r="Q1355" s="92"/>
      <c r="R1355" s="92"/>
      <c r="S1355" s="92"/>
      <c r="T1355" s="93"/>
      <c r="U1355" s="39"/>
      <c r="V1355" s="39"/>
      <c r="W1355" s="39"/>
      <c r="X1355" s="39"/>
      <c r="Y1355" s="39"/>
      <c r="Z1355" s="39"/>
      <c r="AA1355" s="39"/>
      <c r="AB1355" s="39"/>
      <c r="AC1355" s="39"/>
      <c r="AD1355" s="39"/>
      <c r="AE1355" s="39"/>
      <c r="AT1355" s="18" t="s">
        <v>190</v>
      </c>
      <c r="AU1355" s="18" t="s">
        <v>85</v>
      </c>
    </row>
    <row r="1356" s="13" customFormat="1">
      <c r="A1356" s="13"/>
      <c r="B1356" s="262"/>
      <c r="C1356" s="263"/>
      <c r="D1356" s="240" t="s">
        <v>1205</v>
      </c>
      <c r="E1356" s="264" t="s">
        <v>1</v>
      </c>
      <c r="F1356" s="265" t="s">
        <v>2764</v>
      </c>
      <c r="G1356" s="263"/>
      <c r="H1356" s="266">
        <v>134.52000000000001</v>
      </c>
      <c r="I1356" s="267"/>
      <c r="J1356" s="263"/>
      <c r="K1356" s="263"/>
      <c r="L1356" s="268"/>
      <c r="M1356" s="269"/>
      <c r="N1356" s="270"/>
      <c r="O1356" s="270"/>
      <c r="P1356" s="270"/>
      <c r="Q1356" s="270"/>
      <c r="R1356" s="270"/>
      <c r="S1356" s="270"/>
      <c r="T1356" s="271"/>
      <c r="U1356" s="13"/>
      <c r="V1356" s="13"/>
      <c r="W1356" s="13"/>
      <c r="X1356" s="13"/>
      <c r="Y1356" s="13"/>
      <c r="Z1356" s="13"/>
      <c r="AA1356" s="13"/>
      <c r="AB1356" s="13"/>
      <c r="AC1356" s="13"/>
      <c r="AD1356" s="13"/>
      <c r="AE1356" s="13"/>
      <c r="AT1356" s="272" t="s">
        <v>1205</v>
      </c>
      <c r="AU1356" s="272" t="s">
        <v>85</v>
      </c>
      <c r="AV1356" s="13" t="s">
        <v>85</v>
      </c>
      <c r="AW1356" s="13" t="s">
        <v>33</v>
      </c>
      <c r="AX1356" s="13" t="s">
        <v>83</v>
      </c>
      <c r="AY1356" s="272" t="s">
        <v>181</v>
      </c>
    </row>
    <row r="1357" s="2" customFormat="1" ht="16.5" customHeight="1">
      <c r="A1357" s="39"/>
      <c r="B1357" s="40"/>
      <c r="C1357" s="245" t="s">
        <v>2765</v>
      </c>
      <c r="D1357" s="245" t="s">
        <v>191</v>
      </c>
      <c r="E1357" s="246" t="s">
        <v>2766</v>
      </c>
      <c r="F1357" s="247" t="s">
        <v>2767</v>
      </c>
      <c r="G1357" s="248" t="s">
        <v>217</v>
      </c>
      <c r="H1357" s="249">
        <v>510</v>
      </c>
      <c r="I1357" s="250"/>
      <c r="J1357" s="251">
        <f>ROUND(I1357*H1357,2)</f>
        <v>0</v>
      </c>
      <c r="K1357" s="247" t="s">
        <v>1</v>
      </c>
      <c r="L1357" s="45"/>
      <c r="M1357" s="252" t="s">
        <v>1</v>
      </c>
      <c r="N1357" s="253" t="s">
        <v>41</v>
      </c>
      <c r="O1357" s="92"/>
      <c r="P1357" s="236">
        <f>O1357*H1357</f>
        <v>0</v>
      </c>
      <c r="Q1357" s="236">
        <v>3.0000000000000001E-05</v>
      </c>
      <c r="R1357" s="236">
        <f>Q1357*H1357</f>
        <v>0.015300000000000001</v>
      </c>
      <c r="S1357" s="236">
        <v>0</v>
      </c>
      <c r="T1357" s="237">
        <f>S1357*H1357</f>
        <v>0</v>
      </c>
      <c r="U1357" s="39"/>
      <c r="V1357" s="39"/>
      <c r="W1357" s="39"/>
      <c r="X1357" s="39"/>
      <c r="Y1357" s="39"/>
      <c r="Z1357" s="39"/>
      <c r="AA1357" s="39"/>
      <c r="AB1357" s="39"/>
      <c r="AC1357" s="39"/>
      <c r="AD1357" s="39"/>
      <c r="AE1357" s="39"/>
      <c r="AR1357" s="238" t="s">
        <v>188</v>
      </c>
      <c r="AT1357" s="238" t="s">
        <v>191</v>
      </c>
      <c r="AU1357" s="238" t="s">
        <v>85</v>
      </c>
      <c r="AY1357" s="18" t="s">
        <v>181</v>
      </c>
      <c r="BE1357" s="239">
        <f>IF(N1357="základní",J1357,0)</f>
        <v>0</v>
      </c>
      <c r="BF1357" s="239">
        <f>IF(N1357="snížená",J1357,0)</f>
        <v>0</v>
      </c>
      <c r="BG1357" s="239">
        <f>IF(N1357="zákl. přenesená",J1357,0)</f>
        <v>0</v>
      </c>
      <c r="BH1357" s="239">
        <f>IF(N1357="sníž. přenesená",J1357,0)</f>
        <v>0</v>
      </c>
      <c r="BI1357" s="239">
        <f>IF(N1357="nulová",J1357,0)</f>
        <v>0</v>
      </c>
      <c r="BJ1357" s="18" t="s">
        <v>83</v>
      </c>
      <c r="BK1357" s="239">
        <f>ROUND(I1357*H1357,2)</f>
        <v>0</v>
      </c>
      <c r="BL1357" s="18" t="s">
        <v>188</v>
      </c>
      <c r="BM1357" s="238" t="s">
        <v>2768</v>
      </c>
    </row>
    <row r="1358" s="2" customFormat="1">
      <c r="A1358" s="39"/>
      <c r="B1358" s="40"/>
      <c r="C1358" s="41"/>
      <c r="D1358" s="240" t="s">
        <v>190</v>
      </c>
      <c r="E1358" s="41"/>
      <c r="F1358" s="241" t="s">
        <v>2767</v>
      </c>
      <c r="G1358" s="41"/>
      <c r="H1358" s="41"/>
      <c r="I1358" s="242"/>
      <c r="J1358" s="41"/>
      <c r="K1358" s="41"/>
      <c r="L1358" s="45"/>
      <c r="M1358" s="243"/>
      <c r="N1358" s="244"/>
      <c r="O1358" s="92"/>
      <c r="P1358" s="92"/>
      <c r="Q1358" s="92"/>
      <c r="R1358" s="92"/>
      <c r="S1358" s="92"/>
      <c r="T1358" s="93"/>
      <c r="U1358" s="39"/>
      <c r="V1358" s="39"/>
      <c r="W1358" s="39"/>
      <c r="X1358" s="39"/>
      <c r="Y1358" s="39"/>
      <c r="Z1358" s="39"/>
      <c r="AA1358" s="39"/>
      <c r="AB1358" s="39"/>
      <c r="AC1358" s="39"/>
      <c r="AD1358" s="39"/>
      <c r="AE1358" s="39"/>
      <c r="AT1358" s="18" t="s">
        <v>190</v>
      </c>
      <c r="AU1358" s="18" t="s">
        <v>85</v>
      </c>
    </row>
    <row r="1359" s="2" customFormat="1" ht="24.15" customHeight="1">
      <c r="A1359" s="39"/>
      <c r="B1359" s="40"/>
      <c r="C1359" s="245" t="s">
        <v>2769</v>
      </c>
      <c r="D1359" s="245" t="s">
        <v>191</v>
      </c>
      <c r="E1359" s="246" t="s">
        <v>2770</v>
      </c>
      <c r="F1359" s="247" t="s">
        <v>2771</v>
      </c>
      <c r="G1359" s="248" t="s">
        <v>734</v>
      </c>
      <c r="H1359" s="249">
        <v>174.68000000000001</v>
      </c>
      <c r="I1359" s="250"/>
      <c r="J1359" s="251">
        <f>ROUND(I1359*H1359,2)</f>
        <v>0</v>
      </c>
      <c r="K1359" s="247" t="s">
        <v>1</v>
      </c>
      <c r="L1359" s="45"/>
      <c r="M1359" s="252" t="s">
        <v>1</v>
      </c>
      <c r="N1359" s="253" t="s">
        <v>41</v>
      </c>
      <c r="O1359" s="92"/>
      <c r="P1359" s="236">
        <f>O1359*H1359</f>
        <v>0</v>
      </c>
      <c r="Q1359" s="236">
        <v>5.0000000000000002E-05</v>
      </c>
      <c r="R1359" s="236">
        <f>Q1359*H1359</f>
        <v>0.0087340000000000004</v>
      </c>
      <c r="S1359" s="236">
        <v>0</v>
      </c>
      <c r="T1359" s="237">
        <f>S1359*H1359</f>
        <v>0</v>
      </c>
      <c r="U1359" s="39"/>
      <c r="V1359" s="39"/>
      <c r="W1359" s="39"/>
      <c r="X1359" s="39"/>
      <c r="Y1359" s="39"/>
      <c r="Z1359" s="39"/>
      <c r="AA1359" s="39"/>
      <c r="AB1359" s="39"/>
      <c r="AC1359" s="39"/>
      <c r="AD1359" s="39"/>
      <c r="AE1359" s="39"/>
      <c r="AR1359" s="238" t="s">
        <v>188</v>
      </c>
      <c r="AT1359" s="238" t="s">
        <v>191</v>
      </c>
      <c r="AU1359" s="238" t="s">
        <v>85</v>
      </c>
      <c r="AY1359" s="18" t="s">
        <v>181</v>
      </c>
      <c r="BE1359" s="239">
        <f>IF(N1359="základní",J1359,0)</f>
        <v>0</v>
      </c>
      <c r="BF1359" s="239">
        <f>IF(N1359="snížená",J1359,0)</f>
        <v>0</v>
      </c>
      <c r="BG1359" s="239">
        <f>IF(N1359="zákl. přenesená",J1359,0)</f>
        <v>0</v>
      </c>
      <c r="BH1359" s="239">
        <f>IF(N1359="sníž. přenesená",J1359,0)</f>
        <v>0</v>
      </c>
      <c r="BI1359" s="239">
        <f>IF(N1359="nulová",J1359,0)</f>
        <v>0</v>
      </c>
      <c r="BJ1359" s="18" t="s">
        <v>83</v>
      </c>
      <c r="BK1359" s="239">
        <f>ROUND(I1359*H1359,2)</f>
        <v>0</v>
      </c>
      <c r="BL1359" s="18" t="s">
        <v>188</v>
      </c>
      <c r="BM1359" s="238" t="s">
        <v>2772</v>
      </c>
    </row>
    <row r="1360" s="2" customFormat="1">
      <c r="A1360" s="39"/>
      <c r="B1360" s="40"/>
      <c r="C1360" s="41"/>
      <c r="D1360" s="240" t="s">
        <v>190</v>
      </c>
      <c r="E1360" s="41"/>
      <c r="F1360" s="241" t="s">
        <v>2771</v>
      </c>
      <c r="G1360" s="41"/>
      <c r="H1360" s="41"/>
      <c r="I1360" s="242"/>
      <c r="J1360" s="41"/>
      <c r="K1360" s="41"/>
      <c r="L1360" s="45"/>
      <c r="M1360" s="243"/>
      <c r="N1360" s="244"/>
      <c r="O1360" s="92"/>
      <c r="P1360" s="92"/>
      <c r="Q1360" s="92"/>
      <c r="R1360" s="92"/>
      <c r="S1360" s="92"/>
      <c r="T1360" s="93"/>
      <c r="U1360" s="39"/>
      <c r="V1360" s="39"/>
      <c r="W1360" s="39"/>
      <c r="X1360" s="39"/>
      <c r="Y1360" s="39"/>
      <c r="Z1360" s="39"/>
      <c r="AA1360" s="39"/>
      <c r="AB1360" s="39"/>
      <c r="AC1360" s="39"/>
      <c r="AD1360" s="39"/>
      <c r="AE1360" s="39"/>
      <c r="AT1360" s="18" t="s">
        <v>190</v>
      </c>
      <c r="AU1360" s="18" t="s">
        <v>85</v>
      </c>
    </row>
    <row r="1361" s="2" customFormat="1" ht="33" customHeight="1">
      <c r="A1361" s="39"/>
      <c r="B1361" s="40"/>
      <c r="C1361" s="245" t="s">
        <v>2773</v>
      </c>
      <c r="D1361" s="245" t="s">
        <v>191</v>
      </c>
      <c r="E1361" s="246" t="s">
        <v>2774</v>
      </c>
      <c r="F1361" s="247" t="s">
        <v>2775</v>
      </c>
      <c r="G1361" s="248" t="s">
        <v>868</v>
      </c>
      <c r="H1361" s="249">
        <v>5.2800000000000002</v>
      </c>
      <c r="I1361" s="250"/>
      <c r="J1361" s="251">
        <f>ROUND(I1361*H1361,2)</f>
        <v>0</v>
      </c>
      <c r="K1361" s="247" t="s">
        <v>1</v>
      </c>
      <c r="L1361" s="45"/>
      <c r="M1361" s="252" t="s">
        <v>1</v>
      </c>
      <c r="N1361" s="253" t="s">
        <v>41</v>
      </c>
      <c r="O1361" s="92"/>
      <c r="P1361" s="236">
        <f>O1361*H1361</f>
        <v>0</v>
      </c>
      <c r="Q1361" s="236">
        <v>0</v>
      </c>
      <c r="R1361" s="236">
        <f>Q1361*H1361</f>
        <v>0</v>
      </c>
      <c r="S1361" s="236">
        <v>0</v>
      </c>
      <c r="T1361" s="237">
        <f>S1361*H1361</f>
        <v>0</v>
      </c>
      <c r="U1361" s="39"/>
      <c r="V1361" s="39"/>
      <c r="W1361" s="39"/>
      <c r="X1361" s="39"/>
      <c r="Y1361" s="39"/>
      <c r="Z1361" s="39"/>
      <c r="AA1361" s="39"/>
      <c r="AB1361" s="39"/>
      <c r="AC1361" s="39"/>
      <c r="AD1361" s="39"/>
      <c r="AE1361" s="39"/>
      <c r="AR1361" s="238" t="s">
        <v>188</v>
      </c>
      <c r="AT1361" s="238" t="s">
        <v>191</v>
      </c>
      <c r="AU1361" s="238" t="s">
        <v>85</v>
      </c>
      <c r="AY1361" s="18" t="s">
        <v>181</v>
      </c>
      <c r="BE1361" s="239">
        <f>IF(N1361="základní",J1361,0)</f>
        <v>0</v>
      </c>
      <c r="BF1361" s="239">
        <f>IF(N1361="snížená",J1361,0)</f>
        <v>0</v>
      </c>
      <c r="BG1361" s="239">
        <f>IF(N1361="zákl. přenesená",J1361,0)</f>
        <v>0</v>
      </c>
      <c r="BH1361" s="239">
        <f>IF(N1361="sníž. přenesená",J1361,0)</f>
        <v>0</v>
      </c>
      <c r="BI1361" s="239">
        <f>IF(N1361="nulová",J1361,0)</f>
        <v>0</v>
      </c>
      <c r="BJ1361" s="18" t="s">
        <v>83</v>
      </c>
      <c r="BK1361" s="239">
        <f>ROUND(I1361*H1361,2)</f>
        <v>0</v>
      </c>
      <c r="BL1361" s="18" t="s">
        <v>188</v>
      </c>
      <c r="BM1361" s="238" t="s">
        <v>2776</v>
      </c>
    </row>
    <row r="1362" s="2" customFormat="1">
      <c r="A1362" s="39"/>
      <c r="B1362" s="40"/>
      <c r="C1362" s="41"/>
      <c r="D1362" s="240" t="s">
        <v>190</v>
      </c>
      <c r="E1362" s="41"/>
      <c r="F1362" s="241" t="s">
        <v>2775</v>
      </c>
      <c r="G1362" s="41"/>
      <c r="H1362" s="41"/>
      <c r="I1362" s="242"/>
      <c r="J1362" s="41"/>
      <c r="K1362" s="41"/>
      <c r="L1362" s="45"/>
      <c r="M1362" s="243"/>
      <c r="N1362" s="244"/>
      <c r="O1362" s="92"/>
      <c r="P1362" s="92"/>
      <c r="Q1362" s="92"/>
      <c r="R1362" s="92"/>
      <c r="S1362" s="92"/>
      <c r="T1362" s="93"/>
      <c r="U1362" s="39"/>
      <c r="V1362" s="39"/>
      <c r="W1362" s="39"/>
      <c r="X1362" s="39"/>
      <c r="Y1362" s="39"/>
      <c r="Z1362" s="39"/>
      <c r="AA1362" s="39"/>
      <c r="AB1362" s="39"/>
      <c r="AC1362" s="39"/>
      <c r="AD1362" s="39"/>
      <c r="AE1362" s="39"/>
      <c r="AT1362" s="18" t="s">
        <v>190</v>
      </c>
      <c r="AU1362" s="18" t="s">
        <v>85</v>
      </c>
    </row>
    <row r="1363" s="12" customFormat="1" ht="22.8" customHeight="1">
      <c r="A1363" s="12"/>
      <c r="B1363" s="212"/>
      <c r="C1363" s="213"/>
      <c r="D1363" s="214" t="s">
        <v>75</v>
      </c>
      <c r="E1363" s="254" t="s">
        <v>2777</v>
      </c>
      <c r="F1363" s="254" t="s">
        <v>2778</v>
      </c>
      <c r="G1363" s="213"/>
      <c r="H1363" s="213"/>
      <c r="I1363" s="216"/>
      <c r="J1363" s="255">
        <f>BK1363</f>
        <v>0</v>
      </c>
      <c r="K1363" s="213"/>
      <c r="L1363" s="218"/>
      <c r="M1363" s="219"/>
      <c r="N1363" s="220"/>
      <c r="O1363" s="220"/>
      <c r="P1363" s="221">
        <f>SUM(P1364:P1408)</f>
        <v>0</v>
      </c>
      <c r="Q1363" s="220"/>
      <c r="R1363" s="221">
        <f>SUM(R1364:R1408)</f>
        <v>0.40547734000000007</v>
      </c>
      <c r="S1363" s="220"/>
      <c r="T1363" s="222">
        <f>SUM(T1364:T1408)</f>
        <v>0</v>
      </c>
      <c r="U1363" s="12"/>
      <c r="V1363" s="12"/>
      <c r="W1363" s="12"/>
      <c r="X1363" s="12"/>
      <c r="Y1363" s="12"/>
      <c r="Z1363" s="12"/>
      <c r="AA1363" s="12"/>
      <c r="AB1363" s="12"/>
      <c r="AC1363" s="12"/>
      <c r="AD1363" s="12"/>
      <c r="AE1363" s="12"/>
      <c r="AR1363" s="223" t="s">
        <v>85</v>
      </c>
      <c r="AT1363" s="224" t="s">
        <v>75</v>
      </c>
      <c r="AU1363" s="224" t="s">
        <v>83</v>
      </c>
      <c r="AY1363" s="223" t="s">
        <v>181</v>
      </c>
      <c r="BK1363" s="225">
        <f>SUM(BK1364:BK1408)</f>
        <v>0</v>
      </c>
    </row>
    <row r="1364" s="2" customFormat="1" ht="24.15" customHeight="1">
      <c r="A1364" s="39"/>
      <c r="B1364" s="40"/>
      <c r="C1364" s="245" t="s">
        <v>2779</v>
      </c>
      <c r="D1364" s="245" t="s">
        <v>191</v>
      </c>
      <c r="E1364" s="246" t="s">
        <v>2780</v>
      </c>
      <c r="F1364" s="247" t="s">
        <v>2781</v>
      </c>
      <c r="G1364" s="248" t="s">
        <v>734</v>
      </c>
      <c r="H1364" s="249">
        <v>434.19999999999999</v>
      </c>
      <c r="I1364" s="250"/>
      <c r="J1364" s="251">
        <f>ROUND(I1364*H1364,2)</f>
        <v>0</v>
      </c>
      <c r="K1364" s="247" t="s">
        <v>1</v>
      </c>
      <c r="L1364" s="45"/>
      <c r="M1364" s="252" t="s">
        <v>1</v>
      </c>
      <c r="N1364" s="253" t="s">
        <v>41</v>
      </c>
      <c r="O1364" s="92"/>
      <c r="P1364" s="236">
        <f>O1364*H1364</f>
        <v>0</v>
      </c>
      <c r="Q1364" s="236">
        <v>2.0000000000000002E-05</v>
      </c>
      <c r="R1364" s="236">
        <f>Q1364*H1364</f>
        <v>0.0086840000000000007</v>
      </c>
      <c r="S1364" s="236">
        <v>0</v>
      </c>
      <c r="T1364" s="237">
        <f>S1364*H1364</f>
        <v>0</v>
      </c>
      <c r="U1364" s="39"/>
      <c r="V1364" s="39"/>
      <c r="W1364" s="39"/>
      <c r="X1364" s="39"/>
      <c r="Y1364" s="39"/>
      <c r="Z1364" s="39"/>
      <c r="AA1364" s="39"/>
      <c r="AB1364" s="39"/>
      <c r="AC1364" s="39"/>
      <c r="AD1364" s="39"/>
      <c r="AE1364" s="39"/>
      <c r="AR1364" s="238" t="s">
        <v>188</v>
      </c>
      <c r="AT1364" s="238" t="s">
        <v>191</v>
      </c>
      <c r="AU1364" s="238" t="s">
        <v>85</v>
      </c>
      <c r="AY1364" s="18" t="s">
        <v>181</v>
      </c>
      <c r="BE1364" s="239">
        <f>IF(N1364="základní",J1364,0)</f>
        <v>0</v>
      </c>
      <c r="BF1364" s="239">
        <f>IF(N1364="snížená",J1364,0)</f>
        <v>0</v>
      </c>
      <c r="BG1364" s="239">
        <f>IF(N1364="zákl. přenesená",J1364,0)</f>
        <v>0</v>
      </c>
      <c r="BH1364" s="239">
        <f>IF(N1364="sníž. přenesená",J1364,0)</f>
        <v>0</v>
      </c>
      <c r="BI1364" s="239">
        <f>IF(N1364="nulová",J1364,0)</f>
        <v>0</v>
      </c>
      <c r="BJ1364" s="18" t="s">
        <v>83</v>
      </c>
      <c r="BK1364" s="239">
        <f>ROUND(I1364*H1364,2)</f>
        <v>0</v>
      </c>
      <c r="BL1364" s="18" t="s">
        <v>188</v>
      </c>
      <c r="BM1364" s="238" t="s">
        <v>2782</v>
      </c>
    </row>
    <row r="1365" s="2" customFormat="1">
      <c r="A1365" s="39"/>
      <c r="B1365" s="40"/>
      <c r="C1365" s="41"/>
      <c r="D1365" s="240" t="s">
        <v>190</v>
      </c>
      <c r="E1365" s="41"/>
      <c r="F1365" s="241" t="s">
        <v>2781</v>
      </c>
      <c r="G1365" s="41"/>
      <c r="H1365" s="41"/>
      <c r="I1365" s="242"/>
      <c r="J1365" s="41"/>
      <c r="K1365" s="41"/>
      <c r="L1365" s="45"/>
      <c r="M1365" s="243"/>
      <c r="N1365" s="244"/>
      <c r="O1365" s="92"/>
      <c r="P1365" s="92"/>
      <c r="Q1365" s="92"/>
      <c r="R1365" s="92"/>
      <c r="S1365" s="92"/>
      <c r="T1365" s="93"/>
      <c r="U1365" s="39"/>
      <c r="V1365" s="39"/>
      <c r="W1365" s="39"/>
      <c r="X1365" s="39"/>
      <c r="Y1365" s="39"/>
      <c r="Z1365" s="39"/>
      <c r="AA1365" s="39"/>
      <c r="AB1365" s="39"/>
      <c r="AC1365" s="39"/>
      <c r="AD1365" s="39"/>
      <c r="AE1365" s="39"/>
      <c r="AT1365" s="18" t="s">
        <v>190</v>
      </c>
      <c r="AU1365" s="18" t="s">
        <v>85</v>
      </c>
    </row>
    <row r="1366" s="13" customFormat="1">
      <c r="A1366" s="13"/>
      <c r="B1366" s="262"/>
      <c r="C1366" s="263"/>
      <c r="D1366" s="240" t="s">
        <v>1205</v>
      </c>
      <c r="E1366" s="264" t="s">
        <v>1</v>
      </c>
      <c r="F1366" s="265" t="s">
        <v>2783</v>
      </c>
      <c r="G1366" s="263"/>
      <c r="H1366" s="266">
        <v>434.19999999999999</v>
      </c>
      <c r="I1366" s="267"/>
      <c r="J1366" s="263"/>
      <c r="K1366" s="263"/>
      <c r="L1366" s="268"/>
      <c r="M1366" s="269"/>
      <c r="N1366" s="270"/>
      <c r="O1366" s="270"/>
      <c r="P1366" s="270"/>
      <c r="Q1366" s="270"/>
      <c r="R1366" s="270"/>
      <c r="S1366" s="270"/>
      <c r="T1366" s="271"/>
      <c r="U1366" s="13"/>
      <c r="V1366" s="13"/>
      <c r="W1366" s="13"/>
      <c r="X1366" s="13"/>
      <c r="Y1366" s="13"/>
      <c r="Z1366" s="13"/>
      <c r="AA1366" s="13"/>
      <c r="AB1366" s="13"/>
      <c r="AC1366" s="13"/>
      <c r="AD1366" s="13"/>
      <c r="AE1366" s="13"/>
      <c r="AT1366" s="272" t="s">
        <v>1205</v>
      </c>
      <c r="AU1366" s="272" t="s">
        <v>85</v>
      </c>
      <c r="AV1366" s="13" t="s">
        <v>85</v>
      </c>
      <c r="AW1366" s="13" t="s">
        <v>33</v>
      </c>
      <c r="AX1366" s="13" t="s">
        <v>83</v>
      </c>
      <c r="AY1366" s="272" t="s">
        <v>181</v>
      </c>
    </row>
    <row r="1367" s="2" customFormat="1" ht="24.15" customHeight="1">
      <c r="A1367" s="39"/>
      <c r="B1367" s="40"/>
      <c r="C1367" s="245" t="s">
        <v>2784</v>
      </c>
      <c r="D1367" s="245" t="s">
        <v>191</v>
      </c>
      <c r="E1367" s="246" t="s">
        <v>2785</v>
      </c>
      <c r="F1367" s="247" t="s">
        <v>2786</v>
      </c>
      <c r="G1367" s="248" t="s">
        <v>889</v>
      </c>
      <c r="H1367" s="249">
        <v>1</v>
      </c>
      <c r="I1367" s="250"/>
      <c r="J1367" s="251">
        <f>ROUND(I1367*H1367,2)</f>
        <v>0</v>
      </c>
      <c r="K1367" s="247" t="s">
        <v>1</v>
      </c>
      <c r="L1367" s="45"/>
      <c r="M1367" s="252" t="s">
        <v>1</v>
      </c>
      <c r="N1367" s="253" t="s">
        <v>41</v>
      </c>
      <c r="O1367" s="92"/>
      <c r="P1367" s="236">
        <f>O1367*H1367</f>
        <v>0</v>
      </c>
      <c r="Q1367" s="236">
        <v>0.00044999999999999999</v>
      </c>
      <c r="R1367" s="236">
        <f>Q1367*H1367</f>
        <v>0.00044999999999999999</v>
      </c>
      <c r="S1367" s="236">
        <v>0</v>
      </c>
      <c r="T1367" s="237">
        <f>S1367*H1367</f>
        <v>0</v>
      </c>
      <c r="U1367" s="39"/>
      <c r="V1367" s="39"/>
      <c r="W1367" s="39"/>
      <c r="X1367" s="39"/>
      <c r="Y1367" s="39"/>
      <c r="Z1367" s="39"/>
      <c r="AA1367" s="39"/>
      <c r="AB1367" s="39"/>
      <c r="AC1367" s="39"/>
      <c r="AD1367" s="39"/>
      <c r="AE1367" s="39"/>
      <c r="AR1367" s="238" t="s">
        <v>188</v>
      </c>
      <c r="AT1367" s="238" t="s">
        <v>191</v>
      </c>
      <c r="AU1367" s="238" t="s">
        <v>85</v>
      </c>
      <c r="AY1367" s="18" t="s">
        <v>181</v>
      </c>
      <c r="BE1367" s="239">
        <f>IF(N1367="základní",J1367,0)</f>
        <v>0</v>
      </c>
      <c r="BF1367" s="239">
        <f>IF(N1367="snížená",J1367,0)</f>
        <v>0</v>
      </c>
      <c r="BG1367" s="239">
        <f>IF(N1367="zákl. přenesená",J1367,0)</f>
        <v>0</v>
      </c>
      <c r="BH1367" s="239">
        <f>IF(N1367="sníž. přenesená",J1367,0)</f>
        <v>0</v>
      </c>
      <c r="BI1367" s="239">
        <f>IF(N1367="nulová",J1367,0)</f>
        <v>0</v>
      </c>
      <c r="BJ1367" s="18" t="s">
        <v>83</v>
      </c>
      <c r="BK1367" s="239">
        <f>ROUND(I1367*H1367,2)</f>
        <v>0</v>
      </c>
      <c r="BL1367" s="18" t="s">
        <v>188</v>
      </c>
      <c r="BM1367" s="238" t="s">
        <v>2787</v>
      </c>
    </row>
    <row r="1368" s="2" customFormat="1">
      <c r="A1368" s="39"/>
      <c r="B1368" s="40"/>
      <c r="C1368" s="41"/>
      <c r="D1368" s="240" t="s">
        <v>190</v>
      </c>
      <c r="E1368" s="41"/>
      <c r="F1368" s="241" t="s">
        <v>2786</v>
      </c>
      <c r="G1368" s="41"/>
      <c r="H1368" s="41"/>
      <c r="I1368" s="242"/>
      <c r="J1368" s="41"/>
      <c r="K1368" s="41"/>
      <c r="L1368" s="45"/>
      <c r="M1368" s="243"/>
      <c r="N1368" s="244"/>
      <c r="O1368" s="92"/>
      <c r="P1368" s="92"/>
      <c r="Q1368" s="92"/>
      <c r="R1368" s="92"/>
      <c r="S1368" s="92"/>
      <c r="T1368" s="93"/>
      <c r="U1368" s="39"/>
      <c r="V1368" s="39"/>
      <c r="W1368" s="39"/>
      <c r="X1368" s="39"/>
      <c r="Y1368" s="39"/>
      <c r="Z1368" s="39"/>
      <c r="AA1368" s="39"/>
      <c r="AB1368" s="39"/>
      <c r="AC1368" s="39"/>
      <c r="AD1368" s="39"/>
      <c r="AE1368" s="39"/>
      <c r="AT1368" s="18" t="s">
        <v>190</v>
      </c>
      <c r="AU1368" s="18" t="s">
        <v>85</v>
      </c>
    </row>
    <row r="1369" s="13" customFormat="1">
      <c r="A1369" s="13"/>
      <c r="B1369" s="262"/>
      <c r="C1369" s="263"/>
      <c r="D1369" s="240" t="s">
        <v>1205</v>
      </c>
      <c r="E1369" s="264" t="s">
        <v>1</v>
      </c>
      <c r="F1369" s="265" t="s">
        <v>2788</v>
      </c>
      <c r="G1369" s="263"/>
      <c r="H1369" s="266">
        <v>1</v>
      </c>
      <c r="I1369" s="267"/>
      <c r="J1369" s="263"/>
      <c r="K1369" s="263"/>
      <c r="L1369" s="268"/>
      <c r="M1369" s="269"/>
      <c r="N1369" s="270"/>
      <c r="O1369" s="270"/>
      <c r="P1369" s="270"/>
      <c r="Q1369" s="270"/>
      <c r="R1369" s="270"/>
      <c r="S1369" s="270"/>
      <c r="T1369" s="271"/>
      <c r="U1369" s="13"/>
      <c r="V1369" s="13"/>
      <c r="W1369" s="13"/>
      <c r="X1369" s="13"/>
      <c r="Y1369" s="13"/>
      <c r="Z1369" s="13"/>
      <c r="AA1369" s="13"/>
      <c r="AB1369" s="13"/>
      <c r="AC1369" s="13"/>
      <c r="AD1369" s="13"/>
      <c r="AE1369" s="13"/>
      <c r="AT1369" s="272" t="s">
        <v>1205</v>
      </c>
      <c r="AU1369" s="272" t="s">
        <v>85</v>
      </c>
      <c r="AV1369" s="13" t="s">
        <v>85</v>
      </c>
      <c r="AW1369" s="13" t="s">
        <v>33</v>
      </c>
      <c r="AX1369" s="13" t="s">
        <v>83</v>
      </c>
      <c r="AY1369" s="272" t="s">
        <v>181</v>
      </c>
    </row>
    <row r="1370" s="2" customFormat="1" ht="24.15" customHeight="1">
      <c r="A1370" s="39"/>
      <c r="B1370" s="40"/>
      <c r="C1370" s="245" t="s">
        <v>2789</v>
      </c>
      <c r="D1370" s="245" t="s">
        <v>191</v>
      </c>
      <c r="E1370" s="246" t="s">
        <v>2790</v>
      </c>
      <c r="F1370" s="247" t="s">
        <v>2791</v>
      </c>
      <c r="G1370" s="248" t="s">
        <v>734</v>
      </c>
      <c r="H1370" s="249">
        <v>434.19999999999999</v>
      </c>
      <c r="I1370" s="250"/>
      <c r="J1370" s="251">
        <f>ROUND(I1370*H1370,2)</f>
        <v>0</v>
      </c>
      <c r="K1370" s="247" t="s">
        <v>1</v>
      </c>
      <c r="L1370" s="45"/>
      <c r="M1370" s="252" t="s">
        <v>1</v>
      </c>
      <c r="N1370" s="253" t="s">
        <v>41</v>
      </c>
      <c r="O1370" s="92"/>
      <c r="P1370" s="236">
        <f>O1370*H1370</f>
        <v>0</v>
      </c>
      <c r="Q1370" s="236">
        <v>0.00013999999999999999</v>
      </c>
      <c r="R1370" s="236">
        <f>Q1370*H1370</f>
        <v>0.060787999999999995</v>
      </c>
      <c r="S1370" s="236">
        <v>0</v>
      </c>
      <c r="T1370" s="237">
        <f>S1370*H1370</f>
        <v>0</v>
      </c>
      <c r="U1370" s="39"/>
      <c r="V1370" s="39"/>
      <c r="W1370" s="39"/>
      <c r="X1370" s="39"/>
      <c r="Y1370" s="39"/>
      <c r="Z1370" s="39"/>
      <c r="AA1370" s="39"/>
      <c r="AB1370" s="39"/>
      <c r="AC1370" s="39"/>
      <c r="AD1370" s="39"/>
      <c r="AE1370" s="39"/>
      <c r="AR1370" s="238" t="s">
        <v>188</v>
      </c>
      <c r="AT1370" s="238" t="s">
        <v>191</v>
      </c>
      <c r="AU1370" s="238" t="s">
        <v>85</v>
      </c>
      <c r="AY1370" s="18" t="s">
        <v>181</v>
      </c>
      <c r="BE1370" s="239">
        <f>IF(N1370="základní",J1370,0)</f>
        <v>0</v>
      </c>
      <c r="BF1370" s="239">
        <f>IF(N1370="snížená",J1370,0)</f>
        <v>0</v>
      </c>
      <c r="BG1370" s="239">
        <f>IF(N1370="zákl. přenesená",J1370,0)</f>
        <v>0</v>
      </c>
      <c r="BH1370" s="239">
        <f>IF(N1370="sníž. přenesená",J1370,0)</f>
        <v>0</v>
      </c>
      <c r="BI1370" s="239">
        <f>IF(N1370="nulová",J1370,0)</f>
        <v>0</v>
      </c>
      <c r="BJ1370" s="18" t="s">
        <v>83</v>
      </c>
      <c r="BK1370" s="239">
        <f>ROUND(I1370*H1370,2)</f>
        <v>0</v>
      </c>
      <c r="BL1370" s="18" t="s">
        <v>188</v>
      </c>
      <c r="BM1370" s="238" t="s">
        <v>2792</v>
      </c>
    </row>
    <row r="1371" s="2" customFormat="1">
      <c r="A1371" s="39"/>
      <c r="B1371" s="40"/>
      <c r="C1371" s="41"/>
      <c r="D1371" s="240" t="s">
        <v>190</v>
      </c>
      <c r="E1371" s="41"/>
      <c r="F1371" s="241" t="s">
        <v>2791</v>
      </c>
      <c r="G1371" s="41"/>
      <c r="H1371" s="41"/>
      <c r="I1371" s="242"/>
      <c r="J1371" s="41"/>
      <c r="K1371" s="41"/>
      <c r="L1371" s="45"/>
      <c r="M1371" s="243"/>
      <c r="N1371" s="244"/>
      <c r="O1371" s="92"/>
      <c r="P1371" s="92"/>
      <c r="Q1371" s="92"/>
      <c r="R1371" s="92"/>
      <c r="S1371" s="92"/>
      <c r="T1371" s="93"/>
      <c r="U1371" s="39"/>
      <c r="V1371" s="39"/>
      <c r="W1371" s="39"/>
      <c r="X1371" s="39"/>
      <c r="Y1371" s="39"/>
      <c r="Z1371" s="39"/>
      <c r="AA1371" s="39"/>
      <c r="AB1371" s="39"/>
      <c r="AC1371" s="39"/>
      <c r="AD1371" s="39"/>
      <c r="AE1371" s="39"/>
      <c r="AT1371" s="18" t="s">
        <v>190</v>
      </c>
      <c r="AU1371" s="18" t="s">
        <v>85</v>
      </c>
    </row>
    <row r="1372" s="2" customFormat="1" ht="24.15" customHeight="1">
      <c r="A1372" s="39"/>
      <c r="B1372" s="40"/>
      <c r="C1372" s="245" t="s">
        <v>2793</v>
      </c>
      <c r="D1372" s="245" t="s">
        <v>191</v>
      </c>
      <c r="E1372" s="246" t="s">
        <v>2794</v>
      </c>
      <c r="F1372" s="247" t="s">
        <v>2795</v>
      </c>
      <c r="G1372" s="248" t="s">
        <v>734</v>
      </c>
      <c r="H1372" s="249">
        <v>434.19999999999999</v>
      </c>
      <c r="I1372" s="250"/>
      <c r="J1372" s="251">
        <f>ROUND(I1372*H1372,2)</f>
        <v>0</v>
      </c>
      <c r="K1372" s="247" t="s">
        <v>1</v>
      </c>
      <c r="L1372" s="45"/>
      <c r="M1372" s="252" t="s">
        <v>1</v>
      </c>
      <c r="N1372" s="253" t="s">
        <v>41</v>
      </c>
      <c r="O1372" s="92"/>
      <c r="P1372" s="236">
        <f>O1372*H1372</f>
        <v>0</v>
      </c>
      <c r="Q1372" s="236">
        <v>0.00012</v>
      </c>
      <c r="R1372" s="236">
        <f>Q1372*H1372</f>
        <v>0.052103999999999998</v>
      </c>
      <c r="S1372" s="236">
        <v>0</v>
      </c>
      <c r="T1372" s="237">
        <f>S1372*H1372</f>
        <v>0</v>
      </c>
      <c r="U1372" s="39"/>
      <c r="V1372" s="39"/>
      <c r="W1372" s="39"/>
      <c r="X1372" s="39"/>
      <c r="Y1372" s="39"/>
      <c r="Z1372" s="39"/>
      <c r="AA1372" s="39"/>
      <c r="AB1372" s="39"/>
      <c r="AC1372" s="39"/>
      <c r="AD1372" s="39"/>
      <c r="AE1372" s="39"/>
      <c r="AR1372" s="238" t="s">
        <v>188</v>
      </c>
      <c r="AT1372" s="238" t="s">
        <v>191</v>
      </c>
      <c r="AU1372" s="238" t="s">
        <v>85</v>
      </c>
      <c r="AY1372" s="18" t="s">
        <v>181</v>
      </c>
      <c r="BE1372" s="239">
        <f>IF(N1372="základní",J1372,0)</f>
        <v>0</v>
      </c>
      <c r="BF1372" s="239">
        <f>IF(N1372="snížená",J1372,0)</f>
        <v>0</v>
      </c>
      <c r="BG1372" s="239">
        <f>IF(N1372="zákl. přenesená",J1372,0)</f>
        <v>0</v>
      </c>
      <c r="BH1372" s="239">
        <f>IF(N1372="sníž. přenesená",J1372,0)</f>
        <v>0</v>
      </c>
      <c r="BI1372" s="239">
        <f>IF(N1372="nulová",J1372,0)</f>
        <v>0</v>
      </c>
      <c r="BJ1372" s="18" t="s">
        <v>83</v>
      </c>
      <c r="BK1372" s="239">
        <f>ROUND(I1372*H1372,2)</f>
        <v>0</v>
      </c>
      <c r="BL1372" s="18" t="s">
        <v>188</v>
      </c>
      <c r="BM1372" s="238" t="s">
        <v>2796</v>
      </c>
    </row>
    <row r="1373" s="2" customFormat="1">
      <c r="A1373" s="39"/>
      <c r="B1373" s="40"/>
      <c r="C1373" s="41"/>
      <c r="D1373" s="240" t="s">
        <v>190</v>
      </c>
      <c r="E1373" s="41"/>
      <c r="F1373" s="241" t="s">
        <v>2795</v>
      </c>
      <c r="G1373" s="41"/>
      <c r="H1373" s="41"/>
      <c r="I1373" s="242"/>
      <c r="J1373" s="41"/>
      <c r="K1373" s="41"/>
      <c r="L1373" s="45"/>
      <c r="M1373" s="243"/>
      <c r="N1373" s="244"/>
      <c r="O1373" s="92"/>
      <c r="P1373" s="92"/>
      <c r="Q1373" s="92"/>
      <c r="R1373" s="92"/>
      <c r="S1373" s="92"/>
      <c r="T1373" s="93"/>
      <c r="U1373" s="39"/>
      <c r="V1373" s="39"/>
      <c r="W1373" s="39"/>
      <c r="X1373" s="39"/>
      <c r="Y1373" s="39"/>
      <c r="Z1373" s="39"/>
      <c r="AA1373" s="39"/>
      <c r="AB1373" s="39"/>
      <c r="AC1373" s="39"/>
      <c r="AD1373" s="39"/>
      <c r="AE1373" s="39"/>
      <c r="AT1373" s="18" t="s">
        <v>190</v>
      </c>
      <c r="AU1373" s="18" t="s">
        <v>85</v>
      </c>
    </row>
    <row r="1374" s="2" customFormat="1" ht="16.5" customHeight="1">
      <c r="A1374" s="39"/>
      <c r="B1374" s="40"/>
      <c r="C1374" s="245" t="s">
        <v>2797</v>
      </c>
      <c r="D1374" s="245" t="s">
        <v>191</v>
      </c>
      <c r="E1374" s="246" t="s">
        <v>2798</v>
      </c>
      <c r="F1374" s="247" t="s">
        <v>2799</v>
      </c>
      <c r="G1374" s="248" t="s">
        <v>734</v>
      </c>
      <c r="H1374" s="249">
        <v>434.19999999999999</v>
      </c>
      <c r="I1374" s="250"/>
      <c r="J1374" s="251">
        <f>ROUND(I1374*H1374,2)</f>
        <v>0</v>
      </c>
      <c r="K1374" s="247" t="s">
        <v>1</v>
      </c>
      <c r="L1374" s="45"/>
      <c r="M1374" s="252" t="s">
        <v>1</v>
      </c>
      <c r="N1374" s="253" t="s">
        <v>41</v>
      </c>
      <c r="O1374" s="92"/>
      <c r="P1374" s="236">
        <f>O1374*H1374</f>
        <v>0</v>
      </c>
      <c r="Q1374" s="236">
        <v>0.00058</v>
      </c>
      <c r="R1374" s="236">
        <f>Q1374*H1374</f>
        <v>0.251836</v>
      </c>
      <c r="S1374" s="236">
        <v>0</v>
      </c>
      <c r="T1374" s="237">
        <f>S1374*H1374</f>
        <v>0</v>
      </c>
      <c r="U1374" s="39"/>
      <c r="V1374" s="39"/>
      <c r="W1374" s="39"/>
      <c r="X1374" s="39"/>
      <c r="Y1374" s="39"/>
      <c r="Z1374" s="39"/>
      <c r="AA1374" s="39"/>
      <c r="AB1374" s="39"/>
      <c r="AC1374" s="39"/>
      <c r="AD1374" s="39"/>
      <c r="AE1374" s="39"/>
      <c r="AR1374" s="238" t="s">
        <v>188</v>
      </c>
      <c r="AT1374" s="238" t="s">
        <v>191</v>
      </c>
      <c r="AU1374" s="238" t="s">
        <v>85</v>
      </c>
      <c r="AY1374" s="18" t="s">
        <v>181</v>
      </c>
      <c r="BE1374" s="239">
        <f>IF(N1374="základní",J1374,0)</f>
        <v>0</v>
      </c>
      <c r="BF1374" s="239">
        <f>IF(N1374="snížená",J1374,0)</f>
        <v>0</v>
      </c>
      <c r="BG1374" s="239">
        <f>IF(N1374="zákl. přenesená",J1374,0)</f>
        <v>0</v>
      </c>
      <c r="BH1374" s="239">
        <f>IF(N1374="sníž. přenesená",J1374,0)</f>
        <v>0</v>
      </c>
      <c r="BI1374" s="239">
        <f>IF(N1374="nulová",J1374,0)</f>
        <v>0</v>
      </c>
      <c r="BJ1374" s="18" t="s">
        <v>83</v>
      </c>
      <c r="BK1374" s="239">
        <f>ROUND(I1374*H1374,2)</f>
        <v>0</v>
      </c>
      <c r="BL1374" s="18" t="s">
        <v>188</v>
      </c>
      <c r="BM1374" s="238" t="s">
        <v>2800</v>
      </c>
    </row>
    <row r="1375" s="2" customFormat="1">
      <c r="A1375" s="39"/>
      <c r="B1375" s="40"/>
      <c r="C1375" s="41"/>
      <c r="D1375" s="240" t="s">
        <v>190</v>
      </c>
      <c r="E1375" s="41"/>
      <c r="F1375" s="241" t="s">
        <v>2799</v>
      </c>
      <c r="G1375" s="41"/>
      <c r="H1375" s="41"/>
      <c r="I1375" s="242"/>
      <c r="J1375" s="41"/>
      <c r="K1375" s="41"/>
      <c r="L1375" s="45"/>
      <c r="M1375" s="243"/>
      <c r="N1375" s="244"/>
      <c r="O1375" s="92"/>
      <c r="P1375" s="92"/>
      <c r="Q1375" s="92"/>
      <c r="R1375" s="92"/>
      <c r="S1375" s="92"/>
      <c r="T1375" s="93"/>
      <c r="U1375" s="39"/>
      <c r="V1375" s="39"/>
      <c r="W1375" s="39"/>
      <c r="X1375" s="39"/>
      <c r="Y1375" s="39"/>
      <c r="Z1375" s="39"/>
      <c r="AA1375" s="39"/>
      <c r="AB1375" s="39"/>
      <c r="AC1375" s="39"/>
      <c r="AD1375" s="39"/>
      <c r="AE1375" s="39"/>
      <c r="AT1375" s="18" t="s">
        <v>190</v>
      </c>
      <c r="AU1375" s="18" t="s">
        <v>85</v>
      </c>
    </row>
    <row r="1376" s="2" customFormat="1" ht="24.15" customHeight="1">
      <c r="A1376" s="39"/>
      <c r="B1376" s="40"/>
      <c r="C1376" s="245" t="s">
        <v>2801</v>
      </c>
      <c r="D1376" s="245" t="s">
        <v>191</v>
      </c>
      <c r="E1376" s="246" t="s">
        <v>2802</v>
      </c>
      <c r="F1376" s="247" t="s">
        <v>2803</v>
      </c>
      <c r="G1376" s="248" t="s">
        <v>734</v>
      </c>
      <c r="H1376" s="249">
        <v>90</v>
      </c>
      <c r="I1376" s="250"/>
      <c r="J1376" s="251">
        <f>ROUND(I1376*H1376,2)</f>
        <v>0</v>
      </c>
      <c r="K1376" s="247" t="s">
        <v>1</v>
      </c>
      <c r="L1376" s="45"/>
      <c r="M1376" s="252" t="s">
        <v>1</v>
      </c>
      <c r="N1376" s="253" t="s">
        <v>41</v>
      </c>
      <c r="O1376" s="92"/>
      <c r="P1376" s="236">
        <f>O1376*H1376</f>
        <v>0</v>
      </c>
      <c r="Q1376" s="236">
        <v>0</v>
      </c>
      <c r="R1376" s="236">
        <f>Q1376*H1376</f>
        <v>0</v>
      </c>
      <c r="S1376" s="236">
        <v>0</v>
      </c>
      <c r="T1376" s="237">
        <f>S1376*H1376</f>
        <v>0</v>
      </c>
      <c r="U1376" s="39"/>
      <c r="V1376" s="39"/>
      <c r="W1376" s="39"/>
      <c r="X1376" s="39"/>
      <c r="Y1376" s="39"/>
      <c r="Z1376" s="39"/>
      <c r="AA1376" s="39"/>
      <c r="AB1376" s="39"/>
      <c r="AC1376" s="39"/>
      <c r="AD1376" s="39"/>
      <c r="AE1376" s="39"/>
      <c r="AR1376" s="238" t="s">
        <v>188</v>
      </c>
      <c r="AT1376" s="238" t="s">
        <v>191</v>
      </c>
      <c r="AU1376" s="238" t="s">
        <v>85</v>
      </c>
      <c r="AY1376" s="18" t="s">
        <v>181</v>
      </c>
      <c r="BE1376" s="239">
        <f>IF(N1376="základní",J1376,0)</f>
        <v>0</v>
      </c>
      <c r="BF1376" s="239">
        <f>IF(N1376="snížená",J1376,0)</f>
        <v>0</v>
      </c>
      <c r="BG1376" s="239">
        <f>IF(N1376="zákl. přenesená",J1376,0)</f>
        <v>0</v>
      </c>
      <c r="BH1376" s="239">
        <f>IF(N1376="sníž. přenesená",J1376,0)</f>
        <v>0</v>
      </c>
      <c r="BI1376" s="239">
        <f>IF(N1376="nulová",J1376,0)</f>
        <v>0</v>
      </c>
      <c r="BJ1376" s="18" t="s">
        <v>83</v>
      </c>
      <c r="BK1376" s="239">
        <f>ROUND(I1376*H1376,2)</f>
        <v>0</v>
      </c>
      <c r="BL1376" s="18" t="s">
        <v>188</v>
      </c>
      <c r="BM1376" s="238" t="s">
        <v>2804</v>
      </c>
    </row>
    <row r="1377" s="2" customFormat="1">
      <c r="A1377" s="39"/>
      <c r="B1377" s="40"/>
      <c r="C1377" s="41"/>
      <c r="D1377" s="240" t="s">
        <v>190</v>
      </c>
      <c r="E1377" s="41"/>
      <c r="F1377" s="241" t="s">
        <v>2803</v>
      </c>
      <c r="G1377" s="41"/>
      <c r="H1377" s="41"/>
      <c r="I1377" s="242"/>
      <c r="J1377" s="41"/>
      <c r="K1377" s="41"/>
      <c r="L1377" s="45"/>
      <c r="M1377" s="243"/>
      <c r="N1377" s="244"/>
      <c r="O1377" s="92"/>
      <c r="P1377" s="92"/>
      <c r="Q1377" s="92"/>
      <c r="R1377" s="92"/>
      <c r="S1377" s="92"/>
      <c r="T1377" s="93"/>
      <c r="U1377" s="39"/>
      <c r="V1377" s="39"/>
      <c r="W1377" s="39"/>
      <c r="X1377" s="39"/>
      <c r="Y1377" s="39"/>
      <c r="Z1377" s="39"/>
      <c r="AA1377" s="39"/>
      <c r="AB1377" s="39"/>
      <c r="AC1377" s="39"/>
      <c r="AD1377" s="39"/>
      <c r="AE1377" s="39"/>
      <c r="AT1377" s="18" t="s">
        <v>190</v>
      </c>
      <c r="AU1377" s="18" t="s">
        <v>85</v>
      </c>
    </row>
    <row r="1378" s="13" customFormat="1">
      <c r="A1378" s="13"/>
      <c r="B1378" s="262"/>
      <c r="C1378" s="263"/>
      <c r="D1378" s="240" t="s">
        <v>1205</v>
      </c>
      <c r="E1378" s="264" t="s">
        <v>1</v>
      </c>
      <c r="F1378" s="265" t="s">
        <v>2805</v>
      </c>
      <c r="G1378" s="263"/>
      <c r="H1378" s="266">
        <v>90</v>
      </c>
      <c r="I1378" s="267"/>
      <c r="J1378" s="263"/>
      <c r="K1378" s="263"/>
      <c r="L1378" s="268"/>
      <c r="M1378" s="269"/>
      <c r="N1378" s="270"/>
      <c r="O1378" s="270"/>
      <c r="P1378" s="270"/>
      <c r="Q1378" s="270"/>
      <c r="R1378" s="270"/>
      <c r="S1378" s="270"/>
      <c r="T1378" s="271"/>
      <c r="U1378" s="13"/>
      <c r="V1378" s="13"/>
      <c r="W1378" s="13"/>
      <c r="X1378" s="13"/>
      <c r="Y1378" s="13"/>
      <c r="Z1378" s="13"/>
      <c r="AA1378" s="13"/>
      <c r="AB1378" s="13"/>
      <c r="AC1378" s="13"/>
      <c r="AD1378" s="13"/>
      <c r="AE1378" s="13"/>
      <c r="AT1378" s="272" t="s">
        <v>1205</v>
      </c>
      <c r="AU1378" s="272" t="s">
        <v>85</v>
      </c>
      <c r="AV1378" s="13" t="s">
        <v>85</v>
      </c>
      <c r="AW1378" s="13" t="s">
        <v>33</v>
      </c>
      <c r="AX1378" s="13" t="s">
        <v>83</v>
      </c>
      <c r="AY1378" s="272" t="s">
        <v>181</v>
      </c>
    </row>
    <row r="1379" s="2" customFormat="1" ht="24.15" customHeight="1">
      <c r="A1379" s="39"/>
      <c r="B1379" s="40"/>
      <c r="C1379" s="245" t="s">
        <v>2806</v>
      </c>
      <c r="D1379" s="245" t="s">
        <v>191</v>
      </c>
      <c r="E1379" s="246" t="s">
        <v>2807</v>
      </c>
      <c r="F1379" s="247" t="s">
        <v>2808</v>
      </c>
      <c r="G1379" s="248" t="s">
        <v>734</v>
      </c>
      <c r="H1379" s="249">
        <v>90</v>
      </c>
      <c r="I1379" s="250"/>
      <c r="J1379" s="251">
        <f>ROUND(I1379*H1379,2)</f>
        <v>0</v>
      </c>
      <c r="K1379" s="247" t="s">
        <v>1</v>
      </c>
      <c r="L1379" s="45"/>
      <c r="M1379" s="252" t="s">
        <v>1</v>
      </c>
      <c r="N1379" s="253" t="s">
        <v>41</v>
      </c>
      <c r="O1379" s="92"/>
      <c r="P1379" s="236">
        <f>O1379*H1379</f>
        <v>0</v>
      </c>
      <c r="Q1379" s="236">
        <v>0</v>
      </c>
      <c r="R1379" s="236">
        <f>Q1379*H1379</f>
        <v>0</v>
      </c>
      <c r="S1379" s="236">
        <v>0</v>
      </c>
      <c r="T1379" s="237">
        <f>S1379*H1379</f>
        <v>0</v>
      </c>
      <c r="U1379" s="39"/>
      <c r="V1379" s="39"/>
      <c r="W1379" s="39"/>
      <c r="X1379" s="39"/>
      <c r="Y1379" s="39"/>
      <c r="Z1379" s="39"/>
      <c r="AA1379" s="39"/>
      <c r="AB1379" s="39"/>
      <c r="AC1379" s="39"/>
      <c r="AD1379" s="39"/>
      <c r="AE1379" s="39"/>
      <c r="AR1379" s="238" t="s">
        <v>188</v>
      </c>
      <c r="AT1379" s="238" t="s">
        <v>191</v>
      </c>
      <c r="AU1379" s="238" t="s">
        <v>85</v>
      </c>
      <c r="AY1379" s="18" t="s">
        <v>181</v>
      </c>
      <c r="BE1379" s="239">
        <f>IF(N1379="základní",J1379,0)</f>
        <v>0</v>
      </c>
      <c r="BF1379" s="239">
        <f>IF(N1379="snížená",J1379,0)</f>
        <v>0</v>
      </c>
      <c r="BG1379" s="239">
        <f>IF(N1379="zákl. přenesená",J1379,0)</f>
        <v>0</v>
      </c>
      <c r="BH1379" s="239">
        <f>IF(N1379="sníž. přenesená",J1379,0)</f>
        <v>0</v>
      </c>
      <c r="BI1379" s="239">
        <f>IF(N1379="nulová",J1379,0)</f>
        <v>0</v>
      </c>
      <c r="BJ1379" s="18" t="s">
        <v>83</v>
      </c>
      <c r="BK1379" s="239">
        <f>ROUND(I1379*H1379,2)</f>
        <v>0</v>
      </c>
      <c r="BL1379" s="18" t="s">
        <v>188</v>
      </c>
      <c r="BM1379" s="238" t="s">
        <v>2809</v>
      </c>
    </row>
    <row r="1380" s="2" customFormat="1">
      <c r="A1380" s="39"/>
      <c r="B1380" s="40"/>
      <c r="C1380" s="41"/>
      <c r="D1380" s="240" t="s">
        <v>190</v>
      </c>
      <c r="E1380" s="41"/>
      <c r="F1380" s="241" t="s">
        <v>2808</v>
      </c>
      <c r="G1380" s="41"/>
      <c r="H1380" s="41"/>
      <c r="I1380" s="242"/>
      <c r="J1380" s="41"/>
      <c r="K1380" s="41"/>
      <c r="L1380" s="45"/>
      <c r="M1380" s="243"/>
      <c r="N1380" s="244"/>
      <c r="O1380" s="92"/>
      <c r="P1380" s="92"/>
      <c r="Q1380" s="92"/>
      <c r="R1380" s="92"/>
      <c r="S1380" s="92"/>
      <c r="T1380" s="93"/>
      <c r="U1380" s="39"/>
      <c r="V1380" s="39"/>
      <c r="W1380" s="39"/>
      <c r="X1380" s="39"/>
      <c r="Y1380" s="39"/>
      <c r="Z1380" s="39"/>
      <c r="AA1380" s="39"/>
      <c r="AB1380" s="39"/>
      <c r="AC1380" s="39"/>
      <c r="AD1380" s="39"/>
      <c r="AE1380" s="39"/>
      <c r="AT1380" s="18" t="s">
        <v>190</v>
      </c>
      <c r="AU1380" s="18" t="s">
        <v>85</v>
      </c>
    </row>
    <row r="1381" s="2" customFormat="1" ht="24.15" customHeight="1">
      <c r="A1381" s="39"/>
      <c r="B1381" s="40"/>
      <c r="C1381" s="245" t="s">
        <v>2076</v>
      </c>
      <c r="D1381" s="245" t="s">
        <v>191</v>
      </c>
      <c r="E1381" s="246" t="s">
        <v>2810</v>
      </c>
      <c r="F1381" s="247" t="s">
        <v>2811</v>
      </c>
      <c r="G1381" s="248" t="s">
        <v>734</v>
      </c>
      <c r="H1381" s="249">
        <v>90</v>
      </c>
      <c r="I1381" s="250"/>
      <c r="J1381" s="251">
        <f>ROUND(I1381*H1381,2)</f>
        <v>0</v>
      </c>
      <c r="K1381" s="247" t="s">
        <v>1</v>
      </c>
      <c r="L1381" s="45"/>
      <c r="M1381" s="252" t="s">
        <v>1</v>
      </c>
      <c r="N1381" s="253" t="s">
        <v>41</v>
      </c>
      <c r="O1381" s="92"/>
      <c r="P1381" s="236">
        <f>O1381*H1381</f>
        <v>0</v>
      </c>
      <c r="Q1381" s="236">
        <v>0</v>
      </c>
      <c r="R1381" s="236">
        <f>Q1381*H1381</f>
        <v>0</v>
      </c>
      <c r="S1381" s="236">
        <v>0</v>
      </c>
      <c r="T1381" s="237">
        <f>S1381*H1381</f>
        <v>0</v>
      </c>
      <c r="U1381" s="39"/>
      <c r="V1381" s="39"/>
      <c r="W1381" s="39"/>
      <c r="X1381" s="39"/>
      <c r="Y1381" s="39"/>
      <c r="Z1381" s="39"/>
      <c r="AA1381" s="39"/>
      <c r="AB1381" s="39"/>
      <c r="AC1381" s="39"/>
      <c r="AD1381" s="39"/>
      <c r="AE1381" s="39"/>
      <c r="AR1381" s="238" t="s">
        <v>188</v>
      </c>
      <c r="AT1381" s="238" t="s">
        <v>191</v>
      </c>
      <c r="AU1381" s="238" t="s">
        <v>85</v>
      </c>
      <c r="AY1381" s="18" t="s">
        <v>181</v>
      </c>
      <c r="BE1381" s="239">
        <f>IF(N1381="základní",J1381,0)</f>
        <v>0</v>
      </c>
      <c r="BF1381" s="239">
        <f>IF(N1381="snížená",J1381,0)</f>
        <v>0</v>
      </c>
      <c r="BG1381" s="239">
        <f>IF(N1381="zákl. přenesená",J1381,0)</f>
        <v>0</v>
      </c>
      <c r="BH1381" s="239">
        <f>IF(N1381="sníž. přenesená",J1381,0)</f>
        <v>0</v>
      </c>
      <c r="BI1381" s="239">
        <f>IF(N1381="nulová",J1381,0)</f>
        <v>0</v>
      </c>
      <c r="BJ1381" s="18" t="s">
        <v>83</v>
      </c>
      <c r="BK1381" s="239">
        <f>ROUND(I1381*H1381,2)</f>
        <v>0</v>
      </c>
      <c r="BL1381" s="18" t="s">
        <v>188</v>
      </c>
      <c r="BM1381" s="238" t="s">
        <v>2812</v>
      </c>
    </row>
    <row r="1382" s="2" customFormat="1">
      <c r="A1382" s="39"/>
      <c r="B1382" s="40"/>
      <c r="C1382" s="41"/>
      <c r="D1382" s="240" t="s">
        <v>190</v>
      </c>
      <c r="E1382" s="41"/>
      <c r="F1382" s="241" t="s">
        <v>2811</v>
      </c>
      <c r="G1382" s="41"/>
      <c r="H1382" s="41"/>
      <c r="I1382" s="242"/>
      <c r="J1382" s="41"/>
      <c r="K1382" s="41"/>
      <c r="L1382" s="45"/>
      <c r="M1382" s="243"/>
      <c r="N1382" s="244"/>
      <c r="O1382" s="92"/>
      <c r="P1382" s="92"/>
      <c r="Q1382" s="92"/>
      <c r="R1382" s="92"/>
      <c r="S1382" s="92"/>
      <c r="T1382" s="93"/>
      <c r="U1382" s="39"/>
      <c r="V1382" s="39"/>
      <c r="W1382" s="39"/>
      <c r="X1382" s="39"/>
      <c r="Y1382" s="39"/>
      <c r="Z1382" s="39"/>
      <c r="AA1382" s="39"/>
      <c r="AB1382" s="39"/>
      <c r="AC1382" s="39"/>
      <c r="AD1382" s="39"/>
      <c r="AE1382" s="39"/>
      <c r="AT1382" s="18" t="s">
        <v>190</v>
      </c>
      <c r="AU1382" s="18" t="s">
        <v>85</v>
      </c>
    </row>
    <row r="1383" s="13" customFormat="1">
      <c r="A1383" s="13"/>
      <c r="B1383" s="262"/>
      <c r="C1383" s="263"/>
      <c r="D1383" s="240" t="s">
        <v>1205</v>
      </c>
      <c r="E1383" s="264" t="s">
        <v>1</v>
      </c>
      <c r="F1383" s="265" t="s">
        <v>2805</v>
      </c>
      <c r="G1383" s="263"/>
      <c r="H1383" s="266">
        <v>90</v>
      </c>
      <c r="I1383" s="267"/>
      <c r="J1383" s="263"/>
      <c r="K1383" s="263"/>
      <c r="L1383" s="268"/>
      <c r="M1383" s="269"/>
      <c r="N1383" s="270"/>
      <c r="O1383" s="270"/>
      <c r="P1383" s="270"/>
      <c r="Q1383" s="270"/>
      <c r="R1383" s="270"/>
      <c r="S1383" s="270"/>
      <c r="T1383" s="271"/>
      <c r="U1383" s="13"/>
      <c r="V1383" s="13"/>
      <c r="W1383" s="13"/>
      <c r="X1383" s="13"/>
      <c r="Y1383" s="13"/>
      <c r="Z1383" s="13"/>
      <c r="AA1383" s="13"/>
      <c r="AB1383" s="13"/>
      <c r="AC1383" s="13"/>
      <c r="AD1383" s="13"/>
      <c r="AE1383" s="13"/>
      <c r="AT1383" s="272" t="s">
        <v>1205</v>
      </c>
      <c r="AU1383" s="272" t="s">
        <v>85</v>
      </c>
      <c r="AV1383" s="13" t="s">
        <v>85</v>
      </c>
      <c r="AW1383" s="13" t="s">
        <v>33</v>
      </c>
      <c r="AX1383" s="13" t="s">
        <v>83</v>
      </c>
      <c r="AY1383" s="272" t="s">
        <v>181</v>
      </c>
    </row>
    <row r="1384" s="2" customFormat="1" ht="16.5" customHeight="1">
      <c r="A1384" s="39"/>
      <c r="B1384" s="40"/>
      <c r="C1384" s="226" t="s">
        <v>2813</v>
      </c>
      <c r="D1384" s="226" t="s">
        <v>182</v>
      </c>
      <c r="E1384" s="227" t="s">
        <v>2814</v>
      </c>
      <c r="F1384" s="228" t="s">
        <v>2815</v>
      </c>
      <c r="G1384" s="229" t="s">
        <v>630</v>
      </c>
      <c r="H1384" s="230">
        <v>9</v>
      </c>
      <c r="I1384" s="231"/>
      <c r="J1384" s="232">
        <f>ROUND(I1384*H1384,2)</f>
        <v>0</v>
      </c>
      <c r="K1384" s="228" t="s">
        <v>1</v>
      </c>
      <c r="L1384" s="233"/>
      <c r="M1384" s="234" t="s">
        <v>1</v>
      </c>
      <c r="N1384" s="235" t="s">
        <v>41</v>
      </c>
      <c r="O1384" s="92"/>
      <c r="P1384" s="236">
        <f>O1384*H1384</f>
        <v>0</v>
      </c>
      <c r="Q1384" s="236">
        <v>0.001</v>
      </c>
      <c r="R1384" s="236">
        <f>Q1384*H1384</f>
        <v>0.0090000000000000011</v>
      </c>
      <c r="S1384" s="236">
        <v>0</v>
      </c>
      <c r="T1384" s="237">
        <f>S1384*H1384</f>
        <v>0</v>
      </c>
      <c r="U1384" s="39"/>
      <c r="V1384" s="39"/>
      <c r="W1384" s="39"/>
      <c r="X1384" s="39"/>
      <c r="Y1384" s="39"/>
      <c r="Z1384" s="39"/>
      <c r="AA1384" s="39"/>
      <c r="AB1384" s="39"/>
      <c r="AC1384" s="39"/>
      <c r="AD1384" s="39"/>
      <c r="AE1384" s="39"/>
      <c r="AR1384" s="238" t="s">
        <v>187</v>
      </c>
      <c r="AT1384" s="238" t="s">
        <v>182</v>
      </c>
      <c r="AU1384" s="238" t="s">
        <v>85</v>
      </c>
      <c r="AY1384" s="18" t="s">
        <v>181</v>
      </c>
      <c r="BE1384" s="239">
        <f>IF(N1384="základní",J1384,0)</f>
        <v>0</v>
      </c>
      <c r="BF1384" s="239">
        <f>IF(N1384="snížená",J1384,0)</f>
        <v>0</v>
      </c>
      <c r="BG1384" s="239">
        <f>IF(N1384="zákl. přenesená",J1384,0)</f>
        <v>0</v>
      </c>
      <c r="BH1384" s="239">
        <f>IF(N1384="sníž. přenesená",J1384,0)</f>
        <v>0</v>
      </c>
      <c r="BI1384" s="239">
        <f>IF(N1384="nulová",J1384,0)</f>
        <v>0</v>
      </c>
      <c r="BJ1384" s="18" t="s">
        <v>83</v>
      </c>
      <c r="BK1384" s="239">
        <f>ROUND(I1384*H1384,2)</f>
        <v>0</v>
      </c>
      <c r="BL1384" s="18" t="s">
        <v>188</v>
      </c>
      <c r="BM1384" s="238" t="s">
        <v>2816</v>
      </c>
    </row>
    <row r="1385" s="2" customFormat="1">
      <c r="A1385" s="39"/>
      <c r="B1385" s="40"/>
      <c r="C1385" s="41"/>
      <c r="D1385" s="240" t="s">
        <v>190</v>
      </c>
      <c r="E1385" s="41"/>
      <c r="F1385" s="241" t="s">
        <v>2815</v>
      </c>
      <c r="G1385" s="41"/>
      <c r="H1385" s="41"/>
      <c r="I1385" s="242"/>
      <c r="J1385" s="41"/>
      <c r="K1385" s="41"/>
      <c r="L1385" s="45"/>
      <c r="M1385" s="243"/>
      <c r="N1385" s="244"/>
      <c r="O1385" s="92"/>
      <c r="P1385" s="92"/>
      <c r="Q1385" s="92"/>
      <c r="R1385" s="92"/>
      <c r="S1385" s="92"/>
      <c r="T1385" s="93"/>
      <c r="U1385" s="39"/>
      <c r="V1385" s="39"/>
      <c r="W1385" s="39"/>
      <c r="X1385" s="39"/>
      <c r="Y1385" s="39"/>
      <c r="Z1385" s="39"/>
      <c r="AA1385" s="39"/>
      <c r="AB1385" s="39"/>
      <c r="AC1385" s="39"/>
      <c r="AD1385" s="39"/>
      <c r="AE1385" s="39"/>
      <c r="AT1385" s="18" t="s">
        <v>190</v>
      </c>
      <c r="AU1385" s="18" t="s">
        <v>85</v>
      </c>
    </row>
    <row r="1386" s="13" customFormat="1">
      <c r="A1386" s="13"/>
      <c r="B1386" s="262"/>
      <c r="C1386" s="263"/>
      <c r="D1386" s="240" t="s">
        <v>1205</v>
      </c>
      <c r="E1386" s="264" t="s">
        <v>1</v>
      </c>
      <c r="F1386" s="265" t="s">
        <v>2817</v>
      </c>
      <c r="G1386" s="263"/>
      <c r="H1386" s="266">
        <v>9</v>
      </c>
      <c r="I1386" s="267"/>
      <c r="J1386" s="263"/>
      <c r="K1386" s="263"/>
      <c r="L1386" s="268"/>
      <c r="M1386" s="269"/>
      <c r="N1386" s="270"/>
      <c r="O1386" s="270"/>
      <c r="P1386" s="270"/>
      <c r="Q1386" s="270"/>
      <c r="R1386" s="270"/>
      <c r="S1386" s="270"/>
      <c r="T1386" s="271"/>
      <c r="U1386" s="13"/>
      <c r="V1386" s="13"/>
      <c r="W1386" s="13"/>
      <c r="X1386" s="13"/>
      <c r="Y1386" s="13"/>
      <c r="Z1386" s="13"/>
      <c r="AA1386" s="13"/>
      <c r="AB1386" s="13"/>
      <c r="AC1386" s="13"/>
      <c r="AD1386" s="13"/>
      <c r="AE1386" s="13"/>
      <c r="AT1386" s="272" t="s">
        <v>1205</v>
      </c>
      <c r="AU1386" s="272" t="s">
        <v>85</v>
      </c>
      <c r="AV1386" s="13" t="s">
        <v>85</v>
      </c>
      <c r="AW1386" s="13" t="s">
        <v>33</v>
      </c>
      <c r="AX1386" s="13" t="s">
        <v>83</v>
      </c>
      <c r="AY1386" s="272" t="s">
        <v>181</v>
      </c>
    </row>
    <row r="1387" s="2" customFormat="1" ht="24.15" customHeight="1">
      <c r="A1387" s="39"/>
      <c r="B1387" s="40"/>
      <c r="C1387" s="245" t="s">
        <v>2818</v>
      </c>
      <c r="D1387" s="245" t="s">
        <v>191</v>
      </c>
      <c r="E1387" s="246" t="s">
        <v>2819</v>
      </c>
      <c r="F1387" s="247" t="s">
        <v>2820</v>
      </c>
      <c r="G1387" s="248" t="s">
        <v>734</v>
      </c>
      <c r="H1387" s="249">
        <v>90</v>
      </c>
      <c r="I1387" s="250"/>
      <c r="J1387" s="251">
        <f>ROUND(I1387*H1387,2)</f>
        <v>0</v>
      </c>
      <c r="K1387" s="247" t="s">
        <v>1</v>
      </c>
      <c r="L1387" s="45"/>
      <c r="M1387" s="252" t="s">
        <v>1</v>
      </c>
      <c r="N1387" s="253" t="s">
        <v>41</v>
      </c>
      <c r="O1387" s="92"/>
      <c r="P1387" s="236">
        <f>O1387*H1387</f>
        <v>0</v>
      </c>
      <c r="Q1387" s="236">
        <v>0</v>
      </c>
      <c r="R1387" s="236">
        <f>Q1387*H1387</f>
        <v>0</v>
      </c>
      <c r="S1387" s="236">
        <v>0</v>
      </c>
      <c r="T1387" s="237">
        <f>S1387*H1387</f>
        <v>0</v>
      </c>
      <c r="U1387" s="39"/>
      <c r="V1387" s="39"/>
      <c r="W1387" s="39"/>
      <c r="X1387" s="39"/>
      <c r="Y1387" s="39"/>
      <c r="Z1387" s="39"/>
      <c r="AA1387" s="39"/>
      <c r="AB1387" s="39"/>
      <c r="AC1387" s="39"/>
      <c r="AD1387" s="39"/>
      <c r="AE1387" s="39"/>
      <c r="AR1387" s="238" t="s">
        <v>188</v>
      </c>
      <c r="AT1387" s="238" t="s">
        <v>191</v>
      </c>
      <c r="AU1387" s="238" t="s">
        <v>85</v>
      </c>
      <c r="AY1387" s="18" t="s">
        <v>181</v>
      </c>
      <c r="BE1387" s="239">
        <f>IF(N1387="základní",J1387,0)</f>
        <v>0</v>
      </c>
      <c r="BF1387" s="239">
        <f>IF(N1387="snížená",J1387,0)</f>
        <v>0</v>
      </c>
      <c r="BG1387" s="239">
        <f>IF(N1387="zákl. přenesená",J1387,0)</f>
        <v>0</v>
      </c>
      <c r="BH1387" s="239">
        <f>IF(N1387="sníž. přenesená",J1387,0)</f>
        <v>0</v>
      </c>
      <c r="BI1387" s="239">
        <f>IF(N1387="nulová",J1387,0)</f>
        <v>0</v>
      </c>
      <c r="BJ1387" s="18" t="s">
        <v>83</v>
      </c>
      <c r="BK1387" s="239">
        <f>ROUND(I1387*H1387,2)</f>
        <v>0</v>
      </c>
      <c r="BL1387" s="18" t="s">
        <v>188</v>
      </c>
      <c r="BM1387" s="238" t="s">
        <v>2821</v>
      </c>
    </row>
    <row r="1388" s="2" customFormat="1">
      <c r="A1388" s="39"/>
      <c r="B1388" s="40"/>
      <c r="C1388" s="41"/>
      <c r="D1388" s="240" t="s">
        <v>190</v>
      </c>
      <c r="E1388" s="41"/>
      <c r="F1388" s="241" t="s">
        <v>2820</v>
      </c>
      <c r="G1388" s="41"/>
      <c r="H1388" s="41"/>
      <c r="I1388" s="242"/>
      <c r="J1388" s="41"/>
      <c r="K1388" s="41"/>
      <c r="L1388" s="45"/>
      <c r="M1388" s="243"/>
      <c r="N1388" s="244"/>
      <c r="O1388" s="92"/>
      <c r="P1388" s="92"/>
      <c r="Q1388" s="92"/>
      <c r="R1388" s="92"/>
      <c r="S1388" s="92"/>
      <c r="T1388" s="93"/>
      <c r="U1388" s="39"/>
      <c r="V1388" s="39"/>
      <c r="W1388" s="39"/>
      <c r="X1388" s="39"/>
      <c r="Y1388" s="39"/>
      <c r="Z1388" s="39"/>
      <c r="AA1388" s="39"/>
      <c r="AB1388" s="39"/>
      <c r="AC1388" s="39"/>
      <c r="AD1388" s="39"/>
      <c r="AE1388" s="39"/>
      <c r="AT1388" s="18" t="s">
        <v>190</v>
      </c>
      <c r="AU1388" s="18" t="s">
        <v>85</v>
      </c>
    </row>
    <row r="1389" s="2" customFormat="1" ht="24.15" customHeight="1">
      <c r="A1389" s="39"/>
      <c r="B1389" s="40"/>
      <c r="C1389" s="226" t="s">
        <v>2822</v>
      </c>
      <c r="D1389" s="226" t="s">
        <v>182</v>
      </c>
      <c r="E1389" s="227" t="s">
        <v>2823</v>
      </c>
      <c r="F1389" s="228" t="s">
        <v>2824</v>
      </c>
      <c r="G1389" s="229" t="s">
        <v>630</v>
      </c>
      <c r="H1389" s="230">
        <v>11.25</v>
      </c>
      <c r="I1389" s="231"/>
      <c r="J1389" s="232">
        <f>ROUND(I1389*H1389,2)</f>
        <v>0</v>
      </c>
      <c r="K1389" s="228" t="s">
        <v>1</v>
      </c>
      <c r="L1389" s="233"/>
      <c r="M1389" s="234" t="s">
        <v>1</v>
      </c>
      <c r="N1389" s="235" t="s">
        <v>41</v>
      </c>
      <c r="O1389" s="92"/>
      <c r="P1389" s="236">
        <f>O1389*H1389</f>
        <v>0</v>
      </c>
      <c r="Q1389" s="236">
        <v>0.001</v>
      </c>
      <c r="R1389" s="236">
        <f>Q1389*H1389</f>
        <v>0.01125</v>
      </c>
      <c r="S1389" s="236">
        <v>0</v>
      </c>
      <c r="T1389" s="237">
        <f>S1389*H1389</f>
        <v>0</v>
      </c>
      <c r="U1389" s="39"/>
      <c r="V1389" s="39"/>
      <c r="W1389" s="39"/>
      <c r="X1389" s="39"/>
      <c r="Y1389" s="39"/>
      <c r="Z1389" s="39"/>
      <c r="AA1389" s="39"/>
      <c r="AB1389" s="39"/>
      <c r="AC1389" s="39"/>
      <c r="AD1389" s="39"/>
      <c r="AE1389" s="39"/>
      <c r="AR1389" s="238" t="s">
        <v>187</v>
      </c>
      <c r="AT1389" s="238" t="s">
        <v>182</v>
      </c>
      <c r="AU1389" s="238" t="s">
        <v>85</v>
      </c>
      <c r="AY1389" s="18" t="s">
        <v>181</v>
      </c>
      <c r="BE1389" s="239">
        <f>IF(N1389="základní",J1389,0)</f>
        <v>0</v>
      </c>
      <c r="BF1389" s="239">
        <f>IF(N1389="snížená",J1389,0)</f>
        <v>0</v>
      </c>
      <c r="BG1389" s="239">
        <f>IF(N1389="zákl. přenesená",J1389,0)</f>
        <v>0</v>
      </c>
      <c r="BH1389" s="239">
        <f>IF(N1389="sníž. přenesená",J1389,0)</f>
        <v>0</v>
      </c>
      <c r="BI1389" s="239">
        <f>IF(N1389="nulová",J1389,0)</f>
        <v>0</v>
      </c>
      <c r="BJ1389" s="18" t="s">
        <v>83</v>
      </c>
      <c r="BK1389" s="239">
        <f>ROUND(I1389*H1389,2)</f>
        <v>0</v>
      </c>
      <c r="BL1389" s="18" t="s">
        <v>188</v>
      </c>
      <c r="BM1389" s="238" t="s">
        <v>2825</v>
      </c>
    </row>
    <row r="1390" s="2" customFormat="1">
      <c r="A1390" s="39"/>
      <c r="B1390" s="40"/>
      <c r="C1390" s="41"/>
      <c r="D1390" s="240" t="s">
        <v>190</v>
      </c>
      <c r="E1390" s="41"/>
      <c r="F1390" s="241" t="s">
        <v>2824</v>
      </c>
      <c r="G1390" s="41"/>
      <c r="H1390" s="41"/>
      <c r="I1390" s="242"/>
      <c r="J1390" s="41"/>
      <c r="K1390" s="41"/>
      <c r="L1390" s="45"/>
      <c r="M1390" s="243"/>
      <c r="N1390" s="244"/>
      <c r="O1390" s="92"/>
      <c r="P1390" s="92"/>
      <c r="Q1390" s="92"/>
      <c r="R1390" s="92"/>
      <c r="S1390" s="92"/>
      <c r="T1390" s="93"/>
      <c r="U1390" s="39"/>
      <c r="V1390" s="39"/>
      <c r="W1390" s="39"/>
      <c r="X1390" s="39"/>
      <c r="Y1390" s="39"/>
      <c r="Z1390" s="39"/>
      <c r="AA1390" s="39"/>
      <c r="AB1390" s="39"/>
      <c r="AC1390" s="39"/>
      <c r="AD1390" s="39"/>
      <c r="AE1390" s="39"/>
      <c r="AT1390" s="18" t="s">
        <v>190</v>
      </c>
      <c r="AU1390" s="18" t="s">
        <v>85</v>
      </c>
    </row>
    <row r="1391" s="13" customFormat="1">
      <c r="A1391" s="13"/>
      <c r="B1391" s="262"/>
      <c r="C1391" s="263"/>
      <c r="D1391" s="240" t="s">
        <v>1205</v>
      </c>
      <c r="E1391" s="264" t="s">
        <v>1</v>
      </c>
      <c r="F1391" s="265" t="s">
        <v>2826</v>
      </c>
      <c r="G1391" s="263"/>
      <c r="H1391" s="266">
        <v>11.25</v>
      </c>
      <c r="I1391" s="267"/>
      <c r="J1391" s="263"/>
      <c r="K1391" s="263"/>
      <c r="L1391" s="268"/>
      <c r="M1391" s="269"/>
      <c r="N1391" s="270"/>
      <c r="O1391" s="270"/>
      <c r="P1391" s="270"/>
      <c r="Q1391" s="270"/>
      <c r="R1391" s="270"/>
      <c r="S1391" s="270"/>
      <c r="T1391" s="271"/>
      <c r="U1391" s="13"/>
      <c r="V1391" s="13"/>
      <c r="W1391" s="13"/>
      <c r="X1391" s="13"/>
      <c r="Y1391" s="13"/>
      <c r="Z1391" s="13"/>
      <c r="AA1391" s="13"/>
      <c r="AB1391" s="13"/>
      <c r="AC1391" s="13"/>
      <c r="AD1391" s="13"/>
      <c r="AE1391" s="13"/>
      <c r="AT1391" s="272" t="s">
        <v>1205</v>
      </c>
      <c r="AU1391" s="272" t="s">
        <v>85</v>
      </c>
      <c r="AV1391" s="13" t="s">
        <v>85</v>
      </c>
      <c r="AW1391" s="13" t="s">
        <v>33</v>
      </c>
      <c r="AX1391" s="13" t="s">
        <v>83</v>
      </c>
      <c r="AY1391" s="272" t="s">
        <v>181</v>
      </c>
    </row>
    <row r="1392" s="2" customFormat="1" ht="16.5" customHeight="1">
      <c r="A1392" s="39"/>
      <c r="B1392" s="40"/>
      <c r="C1392" s="245" t="s">
        <v>2827</v>
      </c>
      <c r="D1392" s="245" t="s">
        <v>191</v>
      </c>
      <c r="E1392" s="246" t="s">
        <v>2828</v>
      </c>
      <c r="F1392" s="247" t="s">
        <v>2829</v>
      </c>
      <c r="G1392" s="248" t="s">
        <v>734</v>
      </c>
      <c r="H1392" s="249">
        <v>7.7999999999999998</v>
      </c>
      <c r="I1392" s="250"/>
      <c r="J1392" s="251">
        <f>ROUND(I1392*H1392,2)</f>
        <v>0</v>
      </c>
      <c r="K1392" s="247" t="s">
        <v>1</v>
      </c>
      <c r="L1392" s="45"/>
      <c r="M1392" s="252" t="s">
        <v>1</v>
      </c>
      <c r="N1392" s="253" t="s">
        <v>41</v>
      </c>
      <c r="O1392" s="92"/>
      <c r="P1392" s="236">
        <f>O1392*H1392</f>
        <v>0</v>
      </c>
      <c r="Q1392" s="236">
        <v>0.00059999999999999995</v>
      </c>
      <c r="R1392" s="236">
        <f>Q1392*H1392</f>
        <v>0.0046799999999999993</v>
      </c>
      <c r="S1392" s="236">
        <v>0</v>
      </c>
      <c r="T1392" s="237">
        <f>S1392*H1392</f>
        <v>0</v>
      </c>
      <c r="U1392" s="39"/>
      <c r="V1392" s="39"/>
      <c r="W1392" s="39"/>
      <c r="X1392" s="39"/>
      <c r="Y1392" s="39"/>
      <c r="Z1392" s="39"/>
      <c r="AA1392" s="39"/>
      <c r="AB1392" s="39"/>
      <c r="AC1392" s="39"/>
      <c r="AD1392" s="39"/>
      <c r="AE1392" s="39"/>
      <c r="AR1392" s="238" t="s">
        <v>188</v>
      </c>
      <c r="AT1392" s="238" t="s">
        <v>191</v>
      </c>
      <c r="AU1392" s="238" t="s">
        <v>85</v>
      </c>
      <c r="AY1392" s="18" t="s">
        <v>181</v>
      </c>
      <c r="BE1392" s="239">
        <f>IF(N1392="základní",J1392,0)</f>
        <v>0</v>
      </c>
      <c r="BF1392" s="239">
        <f>IF(N1392="snížená",J1392,0)</f>
        <v>0</v>
      </c>
      <c r="BG1392" s="239">
        <f>IF(N1392="zákl. přenesená",J1392,0)</f>
        <v>0</v>
      </c>
      <c r="BH1392" s="239">
        <f>IF(N1392="sníž. přenesená",J1392,0)</f>
        <v>0</v>
      </c>
      <c r="BI1392" s="239">
        <f>IF(N1392="nulová",J1392,0)</f>
        <v>0</v>
      </c>
      <c r="BJ1392" s="18" t="s">
        <v>83</v>
      </c>
      <c r="BK1392" s="239">
        <f>ROUND(I1392*H1392,2)</f>
        <v>0</v>
      </c>
      <c r="BL1392" s="18" t="s">
        <v>188</v>
      </c>
      <c r="BM1392" s="238" t="s">
        <v>2830</v>
      </c>
    </row>
    <row r="1393" s="2" customFormat="1">
      <c r="A1393" s="39"/>
      <c r="B1393" s="40"/>
      <c r="C1393" s="41"/>
      <c r="D1393" s="240" t="s">
        <v>190</v>
      </c>
      <c r="E1393" s="41"/>
      <c r="F1393" s="241" t="s">
        <v>2829</v>
      </c>
      <c r="G1393" s="41"/>
      <c r="H1393" s="41"/>
      <c r="I1393" s="242"/>
      <c r="J1393" s="41"/>
      <c r="K1393" s="41"/>
      <c r="L1393" s="45"/>
      <c r="M1393" s="243"/>
      <c r="N1393" s="244"/>
      <c r="O1393" s="92"/>
      <c r="P1393" s="92"/>
      <c r="Q1393" s="92"/>
      <c r="R1393" s="92"/>
      <c r="S1393" s="92"/>
      <c r="T1393" s="93"/>
      <c r="U1393" s="39"/>
      <c r="V1393" s="39"/>
      <c r="W1393" s="39"/>
      <c r="X1393" s="39"/>
      <c r="Y1393" s="39"/>
      <c r="Z1393" s="39"/>
      <c r="AA1393" s="39"/>
      <c r="AB1393" s="39"/>
      <c r="AC1393" s="39"/>
      <c r="AD1393" s="39"/>
      <c r="AE1393" s="39"/>
      <c r="AT1393" s="18" t="s">
        <v>190</v>
      </c>
      <c r="AU1393" s="18" t="s">
        <v>85</v>
      </c>
    </row>
    <row r="1394" s="13" customFormat="1">
      <c r="A1394" s="13"/>
      <c r="B1394" s="262"/>
      <c r="C1394" s="263"/>
      <c r="D1394" s="240" t="s">
        <v>1205</v>
      </c>
      <c r="E1394" s="264" t="s">
        <v>1</v>
      </c>
      <c r="F1394" s="265" t="s">
        <v>1466</v>
      </c>
      <c r="G1394" s="263"/>
      <c r="H1394" s="266">
        <v>7.7999999999999998</v>
      </c>
      <c r="I1394" s="267"/>
      <c r="J1394" s="263"/>
      <c r="K1394" s="263"/>
      <c r="L1394" s="268"/>
      <c r="M1394" s="269"/>
      <c r="N1394" s="270"/>
      <c r="O1394" s="270"/>
      <c r="P1394" s="270"/>
      <c r="Q1394" s="270"/>
      <c r="R1394" s="270"/>
      <c r="S1394" s="270"/>
      <c r="T1394" s="271"/>
      <c r="U1394" s="13"/>
      <c r="V1394" s="13"/>
      <c r="W1394" s="13"/>
      <c r="X1394" s="13"/>
      <c r="Y1394" s="13"/>
      <c r="Z1394" s="13"/>
      <c r="AA1394" s="13"/>
      <c r="AB1394" s="13"/>
      <c r="AC1394" s="13"/>
      <c r="AD1394" s="13"/>
      <c r="AE1394" s="13"/>
      <c r="AT1394" s="272" t="s">
        <v>1205</v>
      </c>
      <c r="AU1394" s="272" t="s">
        <v>85</v>
      </c>
      <c r="AV1394" s="13" t="s">
        <v>85</v>
      </c>
      <c r="AW1394" s="13" t="s">
        <v>33</v>
      </c>
      <c r="AX1394" s="13" t="s">
        <v>83</v>
      </c>
      <c r="AY1394" s="272" t="s">
        <v>181</v>
      </c>
    </row>
    <row r="1395" s="2" customFormat="1" ht="24.15" customHeight="1">
      <c r="A1395" s="39"/>
      <c r="B1395" s="40"/>
      <c r="C1395" s="245" t="s">
        <v>2831</v>
      </c>
      <c r="D1395" s="245" t="s">
        <v>191</v>
      </c>
      <c r="E1395" s="246" t="s">
        <v>2832</v>
      </c>
      <c r="F1395" s="247" t="s">
        <v>2833</v>
      </c>
      <c r="G1395" s="248" t="s">
        <v>734</v>
      </c>
      <c r="H1395" s="249">
        <v>10</v>
      </c>
      <c r="I1395" s="250"/>
      <c r="J1395" s="251">
        <f>ROUND(I1395*H1395,2)</f>
        <v>0</v>
      </c>
      <c r="K1395" s="247" t="s">
        <v>1</v>
      </c>
      <c r="L1395" s="45"/>
      <c r="M1395" s="252" t="s">
        <v>1</v>
      </c>
      <c r="N1395" s="253" t="s">
        <v>41</v>
      </c>
      <c r="O1395" s="92"/>
      <c r="P1395" s="236">
        <f>O1395*H1395</f>
        <v>0</v>
      </c>
      <c r="Q1395" s="236">
        <v>4.0000000000000003E-05</v>
      </c>
      <c r="R1395" s="236">
        <f>Q1395*H1395</f>
        <v>0.00040000000000000002</v>
      </c>
      <c r="S1395" s="236">
        <v>0</v>
      </c>
      <c r="T1395" s="237">
        <f>S1395*H1395</f>
        <v>0</v>
      </c>
      <c r="U1395" s="39"/>
      <c r="V1395" s="39"/>
      <c r="W1395" s="39"/>
      <c r="X1395" s="39"/>
      <c r="Y1395" s="39"/>
      <c r="Z1395" s="39"/>
      <c r="AA1395" s="39"/>
      <c r="AB1395" s="39"/>
      <c r="AC1395" s="39"/>
      <c r="AD1395" s="39"/>
      <c r="AE1395" s="39"/>
      <c r="AR1395" s="238" t="s">
        <v>188</v>
      </c>
      <c r="AT1395" s="238" t="s">
        <v>191</v>
      </c>
      <c r="AU1395" s="238" t="s">
        <v>85</v>
      </c>
      <c r="AY1395" s="18" t="s">
        <v>181</v>
      </c>
      <c r="BE1395" s="239">
        <f>IF(N1395="základní",J1395,0)</f>
        <v>0</v>
      </c>
      <c r="BF1395" s="239">
        <f>IF(N1395="snížená",J1395,0)</f>
        <v>0</v>
      </c>
      <c r="BG1395" s="239">
        <f>IF(N1395="zákl. přenesená",J1395,0)</f>
        <v>0</v>
      </c>
      <c r="BH1395" s="239">
        <f>IF(N1395="sníž. přenesená",J1395,0)</f>
        <v>0</v>
      </c>
      <c r="BI1395" s="239">
        <f>IF(N1395="nulová",J1395,0)</f>
        <v>0</v>
      </c>
      <c r="BJ1395" s="18" t="s">
        <v>83</v>
      </c>
      <c r="BK1395" s="239">
        <f>ROUND(I1395*H1395,2)</f>
        <v>0</v>
      </c>
      <c r="BL1395" s="18" t="s">
        <v>188</v>
      </c>
      <c r="BM1395" s="238" t="s">
        <v>2834</v>
      </c>
    </row>
    <row r="1396" s="2" customFormat="1">
      <c r="A1396" s="39"/>
      <c r="B1396" s="40"/>
      <c r="C1396" s="41"/>
      <c r="D1396" s="240" t="s">
        <v>190</v>
      </c>
      <c r="E1396" s="41"/>
      <c r="F1396" s="241" t="s">
        <v>2833</v>
      </c>
      <c r="G1396" s="41"/>
      <c r="H1396" s="41"/>
      <c r="I1396" s="242"/>
      <c r="J1396" s="41"/>
      <c r="K1396" s="41"/>
      <c r="L1396" s="45"/>
      <c r="M1396" s="243"/>
      <c r="N1396" s="244"/>
      <c r="O1396" s="92"/>
      <c r="P1396" s="92"/>
      <c r="Q1396" s="92"/>
      <c r="R1396" s="92"/>
      <c r="S1396" s="92"/>
      <c r="T1396" s="93"/>
      <c r="U1396" s="39"/>
      <c r="V1396" s="39"/>
      <c r="W1396" s="39"/>
      <c r="X1396" s="39"/>
      <c r="Y1396" s="39"/>
      <c r="Z1396" s="39"/>
      <c r="AA1396" s="39"/>
      <c r="AB1396" s="39"/>
      <c r="AC1396" s="39"/>
      <c r="AD1396" s="39"/>
      <c r="AE1396" s="39"/>
      <c r="AT1396" s="18" t="s">
        <v>190</v>
      </c>
      <c r="AU1396" s="18" t="s">
        <v>85</v>
      </c>
    </row>
    <row r="1397" s="13" customFormat="1">
      <c r="A1397" s="13"/>
      <c r="B1397" s="262"/>
      <c r="C1397" s="263"/>
      <c r="D1397" s="240" t="s">
        <v>1205</v>
      </c>
      <c r="E1397" s="264" t="s">
        <v>1</v>
      </c>
      <c r="F1397" s="265" t="s">
        <v>2835</v>
      </c>
      <c r="G1397" s="263"/>
      <c r="H1397" s="266">
        <v>10</v>
      </c>
      <c r="I1397" s="267"/>
      <c r="J1397" s="263"/>
      <c r="K1397" s="263"/>
      <c r="L1397" s="268"/>
      <c r="M1397" s="269"/>
      <c r="N1397" s="270"/>
      <c r="O1397" s="270"/>
      <c r="P1397" s="270"/>
      <c r="Q1397" s="270"/>
      <c r="R1397" s="270"/>
      <c r="S1397" s="270"/>
      <c r="T1397" s="271"/>
      <c r="U1397" s="13"/>
      <c r="V1397" s="13"/>
      <c r="W1397" s="13"/>
      <c r="X1397" s="13"/>
      <c r="Y1397" s="13"/>
      <c r="Z1397" s="13"/>
      <c r="AA1397" s="13"/>
      <c r="AB1397" s="13"/>
      <c r="AC1397" s="13"/>
      <c r="AD1397" s="13"/>
      <c r="AE1397" s="13"/>
      <c r="AT1397" s="272" t="s">
        <v>1205</v>
      </c>
      <c r="AU1397" s="272" t="s">
        <v>85</v>
      </c>
      <c r="AV1397" s="13" t="s">
        <v>85</v>
      </c>
      <c r="AW1397" s="13" t="s">
        <v>33</v>
      </c>
      <c r="AX1397" s="13" t="s">
        <v>83</v>
      </c>
      <c r="AY1397" s="272" t="s">
        <v>181</v>
      </c>
    </row>
    <row r="1398" s="2" customFormat="1" ht="24.15" customHeight="1">
      <c r="A1398" s="39"/>
      <c r="B1398" s="40"/>
      <c r="C1398" s="245" t="s">
        <v>2836</v>
      </c>
      <c r="D1398" s="245" t="s">
        <v>191</v>
      </c>
      <c r="E1398" s="246" t="s">
        <v>2837</v>
      </c>
      <c r="F1398" s="247" t="s">
        <v>2838</v>
      </c>
      <c r="G1398" s="248" t="s">
        <v>734</v>
      </c>
      <c r="H1398" s="249">
        <v>10</v>
      </c>
      <c r="I1398" s="250"/>
      <c r="J1398" s="251">
        <f>ROUND(I1398*H1398,2)</f>
        <v>0</v>
      </c>
      <c r="K1398" s="247" t="s">
        <v>1</v>
      </c>
      <c r="L1398" s="45"/>
      <c r="M1398" s="252" t="s">
        <v>1</v>
      </c>
      <c r="N1398" s="253" t="s">
        <v>41</v>
      </c>
      <c r="O1398" s="92"/>
      <c r="P1398" s="236">
        <f>O1398*H1398</f>
        <v>0</v>
      </c>
      <c r="Q1398" s="236">
        <v>0.00017000000000000001</v>
      </c>
      <c r="R1398" s="236">
        <f>Q1398*H1398</f>
        <v>0.0017000000000000001</v>
      </c>
      <c r="S1398" s="236">
        <v>0</v>
      </c>
      <c r="T1398" s="237">
        <f>S1398*H1398</f>
        <v>0</v>
      </c>
      <c r="U1398" s="39"/>
      <c r="V1398" s="39"/>
      <c r="W1398" s="39"/>
      <c r="X1398" s="39"/>
      <c r="Y1398" s="39"/>
      <c r="Z1398" s="39"/>
      <c r="AA1398" s="39"/>
      <c r="AB1398" s="39"/>
      <c r="AC1398" s="39"/>
      <c r="AD1398" s="39"/>
      <c r="AE1398" s="39"/>
      <c r="AR1398" s="238" t="s">
        <v>188</v>
      </c>
      <c r="AT1398" s="238" t="s">
        <v>191</v>
      </c>
      <c r="AU1398" s="238" t="s">
        <v>85</v>
      </c>
      <c r="AY1398" s="18" t="s">
        <v>181</v>
      </c>
      <c r="BE1398" s="239">
        <f>IF(N1398="základní",J1398,0)</f>
        <v>0</v>
      </c>
      <c r="BF1398" s="239">
        <f>IF(N1398="snížená",J1398,0)</f>
        <v>0</v>
      </c>
      <c r="BG1398" s="239">
        <f>IF(N1398="zákl. přenesená",J1398,0)</f>
        <v>0</v>
      </c>
      <c r="BH1398" s="239">
        <f>IF(N1398="sníž. přenesená",J1398,0)</f>
        <v>0</v>
      </c>
      <c r="BI1398" s="239">
        <f>IF(N1398="nulová",J1398,0)</f>
        <v>0</v>
      </c>
      <c r="BJ1398" s="18" t="s">
        <v>83</v>
      </c>
      <c r="BK1398" s="239">
        <f>ROUND(I1398*H1398,2)</f>
        <v>0</v>
      </c>
      <c r="BL1398" s="18" t="s">
        <v>188</v>
      </c>
      <c r="BM1398" s="238" t="s">
        <v>2839</v>
      </c>
    </row>
    <row r="1399" s="2" customFormat="1">
      <c r="A1399" s="39"/>
      <c r="B1399" s="40"/>
      <c r="C1399" s="41"/>
      <c r="D1399" s="240" t="s">
        <v>190</v>
      </c>
      <c r="E1399" s="41"/>
      <c r="F1399" s="241" t="s">
        <v>2838</v>
      </c>
      <c r="G1399" s="41"/>
      <c r="H1399" s="41"/>
      <c r="I1399" s="242"/>
      <c r="J1399" s="41"/>
      <c r="K1399" s="41"/>
      <c r="L1399" s="45"/>
      <c r="M1399" s="243"/>
      <c r="N1399" s="244"/>
      <c r="O1399" s="92"/>
      <c r="P1399" s="92"/>
      <c r="Q1399" s="92"/>
      <c r="R1399" s="92"/>
      <c r="S1399" s="92"/>
      <c r="T1399" s="93"/>
      <c r="U1399" s="39"/>
      <c r="V1399" s="39"/>
      <c r="W1399" s="39"/>
      <c r="X1399" s="39"/>
      <c r="Y1399" s="39"/>
      <c r="Z1399" s="39"/>
      <c r="AA1399" s="39"/>
      <c r="AB1399" s="39"/>
      <c r="AC1399" s="39"/>
      <c r="AD1399" s="39"/>
      <c r="AE1399" s="39"/>
      <c r="AT1399" s="18" t="s">
        <v>190</v>
      </c>
      <c r="AU1399" s="18" t="s">
        <v>85</v>
      </c>
    </row>
    <row r="1400" s="2" customFormat="1" ht="24.15" customHeight="1">
      <c r="A1400" s="39"/>
      <c r="B1400" s="40"/>
      <c r="C1400" s="245" t="s">
        <v>2840</v>
      </c>
      <c r="D1400" s="245" t="s">
        <v>191</v>
      </c>
      <c r="E1400" s="246" t="s">
        <v>2841</v>
      </c>
      <c r="F1400" s="247" t="s">
        <v>2842</v>
      </c>
      <c r="G1400" s="248" t="s">
        <v>734</v>
      </c>
      <c r="H1400" s="249">
        <v>3.0259999999999998</v>
      </c>
      <c r="I1400" s="250"/>
      <c r="J1400" s="251">
        <f>ROUND(I1400*H1400,2)</f>
        <v>0</v>
      </c>
      <c r="K1400" s="247" t="s">
        <v>1</v>
      </c>
      <c r="L1400" s="45"/>
      <c r="M1400" s="252" t="s">
        <v>1</v>
      </c>
      <c r="N1400" s="253" t="s">
        <v>41</v>
      </c>
      <c r="O1400" s="92"/>
      <c r="P1400" s="236">
        <f>O1400*H1400</f>
        <v>0</v>
      </c>
      <c r="Q1400" s="236">
        <v>0.00021000000000000001</v>
      </c>
      <c r="R1400" s="236">
        <f>Q1400*H1400</f>
        <v>0.00063546000000000002</v>
      </c>
      <c r="S1400" s="236">
        <v>0</v>
      </c>
      <c r="T1400" s="237">
        <f>S1400*H1400</f>
        <v>0</v>
      </c>
      <c r="U1400" s="39"/>
      <c r="V1400" s="39"/>
      <c r="W1400" s="39"/>
      <c r="X1400" s="39"/>
      <c r="Y1400" s="39"/>
      <c r="Z1400" s="39"/>
      <c r="AA1400" s="39"/>
      <c r="AB1400" s="39"/>
      <c r="AC1400" s="39"/>
      <c r="AD1400" s="39"/>
      <c r="AE1400" s="39"/>
      <c r="AR1400" s="238" t="s">
        <v>188</v>
      </c>
      <c r="AT1400" s="238" t="s">
        <v>191</v>
      </c>
      <c r="AU1400" s="238" t="s">
        <v>85</v>
      </c>
      <c r="AY1400" s="18" t="s">
        <v>181</v>
      </c>
      <c r="BE1400" s="239">
        <f>IF(N1400="základní",J1400,0)</f>
        <v>0</v>
      </c>
      <c r="BF1400" s="239">
        <f>IF(N1400="snížená",J1400,0)</f>
        <v>0</v>
      </c>
      <c r="BG1400" s="239">
        <f>IF(N1400="zákl. přenesená",J1400,0)</f>
        <v>0</v>
      </c>
      <c r="BH1400" s="239">
        <f>IF(N1400="sníž. přenesená",J1400,0)</f>
        <v>0</v>
      </c>
      <c r="BI1400" s="239">
        <f>IF(N1400="nulová",J1400,0)</f>
        <v>0</v>
      </c>
      <c r="BJ1400" s="18" t="s">
        <v>83</v>
      </c>
      <c r="BK1400" s="239">
        <f>ROUND(I1400*H1400,2)</f>
        <v>0</v>
      </c>
      <c r="BL1400" s="18" t="s">
        <v>188</v>
      </c>
      <c r="BM1400" s="238" t="s">
        <v>2843</v>
      </c>
    </row>
    <row r="1401" s="2" customFormat="1">
      <c r="A1401" s="39"/>
      <c r="B1401" s="40"/>
      <c r="C1401" s="41"/>
      <c r="D1401" s="240" t="s">
        <v>190</v>
      </c>
      <c r="E1401" s="41"/>
      <c r="F1401" s="241" t="s">
        <v>2842</v>
      </c>
      <c r="G1401" s="41"/>
      <c r="H1401" s="41"/>
      <c r="I1401" s="242"/>
      <c r="J1401" s="41"/>
      <c r="K1401" s="41"/>
      <c r="L1401" s="45"/>
      <c r="M1401" s="243"/>
      <c r="N1401" s="244"/>
      <c r="O1401" s="92"/>
      <c r="P1401" s="92"/>
      <c r="Q1401" s="92"/>
      <c r="R1401" s="92"/>
      <c r="S1401" s="92"/>
      <c r="T1401" s="93"/>
      <c r="U1401" s="39"/>
      <c r="V1401" s="39"/>
      <c r="W1401" s="39"/>
      <c r="X1401" s="39"/>
      <c r="Y1401" s="39"/>
      <c r="Z1401" s="39"/>
      <c r="AA1401" s="39"/>
      <c r="AB1401" s="39"/>
      <c r="AC1401" s="39"/>
      <c r="AD1401" s="39"/>
      <c r="AE1401" s="39"/>
      <c r="AT1401" s="18" t="s">
        <v>190</v>
      </c>
      <c r="AU1401" s="18" t="s">
        <v>85</v>
      </c>
    </row>
    <row r="1402" s="13" customFormat="1">
      <c r="A1402" s="13"/>
      <c r="B1402" s="262"/>
      <c r="C1402" s="263"/>
      <c r="D1402" s="240" t="s">
        <v>1205</v>
      </c>
      <c r="E1402" s="264" t="s">
        <v>1</v>
      </c>
      <c r="F1402" s="265" t="s">
        <v>2844</v>
      </c>
      <c r="G1402" s="263"/>
      <c r="H1402" s="266">
        <v>3.0259999999999998</v>
      </c>
      <c r="I1402" s="267"/>
      <c r="J1402" s="263"/>
      <c r="K1402" s="263"/>
      <c r="L1402" s="268"/>
      <c r="M1402" s="269"/>
      <c r="N1402" s="270"/>
      <c r="O1402" s="270"/>
      <c r="P1402" s="270"/>
      <c r="Q1402" s="270"/>
      <c r="R1402" s="270"/>
      <c r="S1402" s="270"/>
      <c r="T1402" s="271"/>
      <c r="U1402" s="13"/>
      <c r="V1402" s="13"/>
      <c r="W1402" s="13"/>
      <c r="X1402" s="13"/>
      <c r="Y1402" s="13"/>
      <c r="Z1402" s="13"/>
      <c r="AA1402" s="13"/>
      <c r="AB1402" s="13"/>
      <c r="AC1402" s="13"/>
      <c r="AD1402" s="13"/>
      <c r="AE1402" s="13"/>
      <c r="AT1402" s="272" t="s">
        <v>1205</v>
      </c>
      <c r="AU1402" s="272" t="s">
        <v>85</v>
      </c>
      <c r="AV1402" s="13" t="s">
        <v>85</v>
      </c>
      <c r="AW1402" s="13" t="s">
        <v>33</v>
      </c>
      <c r="AX1402" s="13" t="s">
        <v>83</v>
      </c>
      <c r="AY1402" s="272" t="s">
        <v>181</v>
      </c>
    </row>
    <row r="1403" s="2" customFormat="1" ht="21.75" customHeight="1">
      <c r="A1403" s="39"/>
      <c r="B1403" s="40"/>
      <c r="C1403" s="245" t="s">
        <v>2845</v>
      </c>
      <c r="D1403" s="245" t="s">
        <v>191</v>
      </c>
      <c r="E1403" s="246" t="s">
        <v>2846</v>
      </c>
      <c r="F1403" s="247" t="s">
        <v>2847</v>
      </c>
      <c r="G1403" s="248" t="s">
        <v>734</v>
      </c>
      <c r="H1403" s="249">
        <v>10</v>
      </c>
      <c r="I1403" s="250"/>
      <c r="J1403" s="251">
        <f>ROUND(I1403*H1403,2)</f>
        <v>0</v>
      </c>
      <c r="K1403" s="247" t="s">
        <v>1</v>
      </c>
      <c r="L1403" s="45"/>
      <c r="M1403" s="252" t="s">
        <v>1</v>
      </c>
      <c r="N1403" s="253" t="s">
        <v>41</v>
      </c>
      <c r="O1403" s="92"/>
      <c r="P1403" s="236">
        <f>O1403*H1403</f>
        <v>0</v>
      </c>
      <c r="Q1403" s="236">
        <v>0.00017000000000000001</v>
      </c>
      <c r="R1403" s="236">
        <f>Q1403*H1403</f>
        <v>0.0017000000000000001</v>
      </c>
      <c r="S1403" s="236">
        <v>0</v>
      </c>
      <c r="T1403" s="237">
        <f>S1403*H1403</f>
        <v>0</v>
      </c>
      <c r="U1403" s="39"/>
      <c r="V1403" s="39"/>
      <c r="W1403" s="39"/>
      <c r="X1403" s="39"/>
      <c r="Y1403" s="39"/>
      <c r="Z1403" s="39"/>
      <c r="AA1403" s="39"/>
      <c r="AB1403" s="39"/>
      <c r="AC1403" s="39"/>
      <c r="AD1403" s="39"/>
      <c r="AE1403" s="39"/>
      <c r="AR1403" s="238" t="s">
        <v>188</v>
      </c>
      <c r="AT1403" s="238" t="s">
        <v>191</v>
      </c>
      <c r="AU1403" s="238" t="s">
        <v>85</v>
      </c>
      <c r="AY1403" s="18" t="s">
        <v>181</v>
      </c>
      <c r="BE1403" s="239">
        <f>IF(N1403="základní",J1403,0)</f>
        <v>0</v>
      </c>
      <c r="BF1403" s="239">
        <f>IF(N1403="snížená",J1403,0)</f>
        <v>0</v>
      </c>
      <c r="BG1403" s="239">
        <f>IF(N1403="zákl. přenesená",J1403,0)</f>
        <v>0</v>
      </c>
      <c r="BH1403" s="239">
        <f>IF(N1403="sníž. přenesená",J1403,0)</f>
        <v>0</v>
      </c>
      <c r="BI1403" s="239">
        <f>IF(N1403="nulová",J1403,0)</f>
        <v>0</v>
      </c>
      <c r="BJ1403" s="18" t="s">
        <v>83</v>
      </c>
      <c r="BK1403" s="239">
        <f>ROUND(I1403*H1403,2)</f>
        <v>0</v>
      </c>
      <c r="BL1403" s="18" t="s">
        <v>188</v>
      </c>
      <c r="BM1403" s="238" t="s">
        <v>2848</v>
      </c>
    </row>
    <row r="1404" s="2" customFormat="1">
      <c r="A1404" s="39"/>
      <c r="B1404" s="40"/>
      <c r="C1404" s="41"/>
      <c r="D1404" s="240" t="s">
        <v>190</v>
      </c>
      <c r="E1404" s="41"/>
      <c r="F1404" s="241" t="s">
        <v>2847</v>
      </c>
      <c r="G1404" s="41"/>
      <c r="H1404" s="41"/>
      <c r="I1404" s="242"/>
      <c r="J1404" s="41"/>
      <c r="K1404" s="41"/>
      <c r="L1404" s="45"/>
      <c r="M1404" s="243"/>
      <c r="N1404" s="244"/>
      <c r="O1404" s="92"/>
      <c r="P1404" s="92"/>
      <c r="Q1404" s="92"/>
      <c r="R1404" s="92"/>
      <c r="S1404" s="92"/>
      <c r="T1404" s="93"/>
      <c r="U1404" s="39"/>
      <c r="V1404" s="39"/>
      <c r="W1404" s="39"/>
      <c r="X1404" s="39"/>
      <c r="Y1404" s="39"/>
      <c r="Z1404" s="39"/>
      <c r="AA1404" s="39"/>
      <c r="AB1404" s="39"/>
      <c r="AC1404" s="39"/>
      <c r="AD1404" s="39"/>
      <c r="AE1404" s="39"/>
      <c r="AT1404" s="18" t="s">
        <v>190</v>
      </c>
      <c r="AU1404" s="18" t="s">
        <v>85</v>
      </c>
    </row>
    <row r="1405" s="2" customFormat="1" ht="21.75" customHeight="1">
      <c r="A1405" s="39"/>
      <c r="B1405" s="40"/>
      <c r="C1405" s="245" t="s">
        <v>2849</v>
      </c>
      <c r="D1405" s="245" t="s">
        <v>191</v>
      </c>
      <c r="E1405" s="246" t="s">
        <v>2850</v>
      </c>
      <c r="F1405" s="247" t="s">
        <v>2851</v>
      </c>
      <c r="G1405" s="248" t="s">
        <v>734</v>
      </c>
      <c r="H1405" s="249">
        <v>3.0259999999999998</v>
      </c>
      <c r="I1405" s="250"/>
      <c r="J1405" s="251">
        <f>ROUND(I1405*H1405,2)</f>
        <v>0</v>
      </c>
      <c r="K1405" s="247" t="s">
        <v>1</v>
      </c>
      <c r="L1405" s="45"/>
      <c r="M1405" s="252" t="s">
        <v>1</v>
      </c>
      <c r="N1405" s="253" t="s">
        <v>41</v>
      </c>
      <c r="O1405" s="92"/>
      <c r="P1405" s="236">
        <f>O1405*H1405</f>
        <v>0</v>
      </c>
      <c r="Q1405" s="236">
        <v>0.00038000000000000002</v>
      </c>
      <c r="R1405" s="236">
        <f>Q1405*H1405</f>
        <v>0.00114988</v>
      </c>
      <c r="S1405" s="236">
        <v>0</v>
      </c>
      <c r="T1405" s="237">
        <f>S1405*H1405</f>
        <v>0</v>
      </c>
      <c r="U1405" s="39"/>
      <c r="V1405" s="39"/>
      <c r="W1405" s="39"/>
      <c r="X1405" s="39"/>
      <c r="Y1405" s="39"/>
      <c r="Z1405" s="39"/>
      <c r="AA1405" s="39"/>
      <c r="AB1405" s="39"/>
      <c r="AC1405" s="39"/>
      <c r="AD1405" s="39"/>
      <c r="AE1405" s="39"/>
      <c r="AR1405" s="238" t="s">
        <v>188</v>
      </c>
      <c r="AT1405" s="238" t="s">
        <v>191</v>
      </c>
      <c r="AU1405" s="238" t="s">
        <v>85</v>
      </c>
      <c r="AY1405" s="18" t="s">
        <v>181</v>
      </c>
      <c r="BE1405" s="239">
        <f>IF(N1405="základní",J1405,0)</f>
        <v>0</v>
      </c>
      <c r="BF1405" s="239">
        <f>IF(N1405="snížená",J1405,0)</f>
        <v>0</v>
      </c>
      <c r="BG1405" s="239">
        <f>IF(N1405="zákl. přenesená",J1405,0)</f>
        <v>0</v>
      </c>
      <c r="BH1405" s="239">
        <f>IF(N1405="sníž. přenesená",J1405,0)</f>
        <v>0</v>
      </c>
      <c r="BI1405" s="239">
        <f>IF(N1405="nulová",J1405,0)</f>
        <v>0</v>
      </c>
      <c r="BJ1405" s="18" t="s">
        <v>83</v>
      </c>
      <c r="BK1405" s="239">
        <f>ROUND(I1405*H1405,2)</f>
        <v>0</v>
      </c>
      <c r="BL1405" s="18" t="s">
        <v>188</v>
      </c>
      <c r="BM1405" s="238" t="s">
        <v>2852</v>
      </c>
    </row>
    <row r="1406" s="2" customFormat="1">
      <c r="A1406" s="39"/>
      <c r="B1406" s="40"/>
      <c r="C1406" s="41"/>
      <c r="D1406" s="240" t="s">
        <v>190</v>
      </c>
      <c r="E1406" s="41"/>
      <c r="F1406" s="241" t="s">
        <v>2851</v>
      </c>
      <c r="G1406" s="41"/>
      <c r="H1406" s="41"/>
      <c r="I1406" s="242"/>
      <c r="J1406" s="41"/>
      <c r="K1406" s="41"/>
      <c r="L1406" s="45"/>
      <c r="M1406" s="243"/>
      <c r="N1406" s="244"/>
      <c r="O1406" s="92"/>
      <c r="P1406" s="92"/>
      <c r="Q1406" s="92"/>
      <c r="R1406" s="92"/>
      <c r="S1406" s="92"/>
      <c r="T1406" s="93"/>
      <c r="U1406" s="39"/>
      <c r="V1406" s="39"/>
      <c r="W1406" s="39"/>
      <c r="X1406" s="39"/>
      <c r="Y1406" s="39"/>
      <c r="Z1406" s="39"/>
      <c r="AA1406" s="39"/>
      <c r="AB1406" s="39"/>
      <c r="AC1406" s="39"/>
      <c r="AD1406" s="39"/>
      <c r="AE1406" s="39"/>
      <c r="AT1406" s="18" t="s">
        <v>190</v>
      </c>
      <c r="AU1406" s="18" t="s">
        <v>85</v>
      </c>
    </row>
    <row r="1407" s="2" customFormat="1" ht="24.15" customHeight="1">
      <c r="A1407" s="39"/>
      <c r="B1407" s="40"/>
      <c r="C1407" s="245" t="s">
        <v>2853</v>
      </c>
      <c r="D1407" s="245" t="s">
        <v>191</v>
      </c>
      <c r="E1407" s="246" t="s">
        <v>2854</v>
      </c>
      <c r="F1407" s="247" t="s">
        <v>2855</v>
      </c>
      <c r="G1407" s="248" t="s">
        <v>734</v>
      </c>
      <c r="H1407" s="249">
        <v>10</v>
      </c>
      <c r="I1407" s="250"/>
      <c r="J1407" s="251">
        <f>ROUND(I1407*H1407,2)</f>
        <v>0</v>
      </c>
      <c r="K1407" s="247" t="s">
        <v>1</v>
      </c>
      <c r="L1407" s="45"/>
      <c r="M1407" s="252" t="s">
        <v>1</v>
      </c>
      <c r="N1407" s="253" t="s">
        <v>41</v>
      </c>
      <c r="O1407" s="92"/>
      <c r="P1407" s="236">
        <f>O1407*H1407</f>
        <v>0</v>
      </c>
      <c r="Q1407" s="236">
        <v>0.00011</v>
      </c>
      <c r="R1407" s="236">
        <f>Q1407*H1407</f>
        <v>0.0011000000000000001</v>
      </c>
      <c r="S1407" s="236">
        <v>0</v>
      </c>
      <c r="T1407" s="237">
        <f>S1407*H1407</f>
        <v>0</v>
      </c>
      <c r="U1407" s="39"/>
      <c r="V1407" s="39"/>
      <c r="W1407" s="39"/>
      <c r="X1407" s="39"/>
      <c r="Y1407" s="39"/>
      <c r="Z1407" s="39"/>
      <c r="AA1407" s="39"/>
      <c r="AB1407" s="39"/>
      <c r="AC1407" s="39"/>
      <c r="AD1407" s="39"/>
      <c r="AE1407" s="39"/>
      <c r="AR1407" s="238" t="s">
        <v>188</v>
      </c>
      <c r="AT1407" s="238" t="s">
        <v>191</v>
      </c>
      <c r="AU1407" s="238" t="s">
        <v>85</v>
      </c>
      <c r="AY1407" s="18" t="s">
        <v>181</v>
      </c>
      <c r="BE1407" s="239">
        <f>IF(N1407="základní",J1407,0)</f>
        <v>0</v>
      </c>
      <c r="BF1407" s="239">
        <f>IF(N1407="snížená",J1407,0)</f>
        <v>0</v>
      </c>
      <c r="BG1407" s="239">
        <f>IF(N1407="zákl. přenesená",J1407,0)</f>
        <v>0</v>
      </c>
      <c r="BH1407" s="239">
        <f>IF(N1407="sníž. přenesená",J1407,0)</f>
        <v>0</v>
      </c>
      <c r="BI1407" s="239">
        <f>IF(N1407="nulová",J1407,0)</f>
        <v>0</v>
      </c>
      <c r="BJ1407" s="18" t="s">
        <v>83</v>
      </c>
      <c r="BK1407" s="239">
        <f>ROUND(I1407*H1407,2)</f>
        <v>0</v>
      </c>
      <c r="BL1407" s="18" t="s">
        <v>188</v>
      </c>
      <c r="BM1407" s="238" t="s">
        <v>2856</v>
      </c>
    </row>
    <row r="1408" s="2" customFormat="1">
      <c r="A1408" s="39"/>
      <c r="B1408" s="40"/>
      <c r="C1408" s="41"/>
      <c r="D1408" s="240" t="s">
        <v>190</v>
      </c>
      <c r="E1408" s="41"/>
      <c r="F1408" s="241" t="s">
        <v>2855</v>
      </c>
      <c r="G1408" s="41"/>
      <c r="H1408" s="41"/>
      <c r="I1408" s="242"/>
      <c r="J1408" s="41"/>
      <c r="K1408" s="41"/>
      <c r="L1408" s="45"/>
      <c r="M1408" s="243"/>
      <c r="N1408" s="244"/>
      <c r="O1408" s="92"/>
      <c r="P1408" s="92"/>
      <c r="Q1408" s="92"/>
      <c r="R1408" s="92"/>
      <c r="S1408" s="92"/>
      <c r="T1408" s="93"/>
      <c r="U1408" s="39"/>
      <c r="V1408" s="39"/>
      <c r="W1408" s="39"/>
      <c r="X1408" s="39"/>
      <c r="Y1408" s="39"/>
      <c r="Z1408" s="39"/>
      <c r="AA1408" s="39"/>
      <c r="AB1408" s="39"/>
      <c r="AC1408" s="39"/>
      <c r="AD1408" s="39"/>
      <c r="AE1408" s="39"/>
      <c r="AT1408" s="18" t="s">
        <v>190</v>
      </c>
      <c r="AU1408" s="18" t="s">
        <v>85</v>
      </c>
    </row>
    <row r="1409" s="12" customFormat="1" ht="22.8" customHeight="1">
      <c r="A1409" s="12"/>
      <c r="B1409" s="212"/>
      <c r="C1409" s="213"/>
      <c r="D1409" s="214" t="s">
        <v>75</v>
      </c>
      <c r="E1409" s="254" t="s">
        <v>2857</v>
      </c>
      <c r="F1409" s="254" t="s">
        <v>2858</v>
      </c>
      <c r="G1409" s="213"/>
      <c r="H1409" s="213"/>
      <c r="I1409" s="216"/>
      <c r="J1409" s="255">
        <f>BK1409</f>
        <v>0</v>
      </c>
      <c r="K1409" s="213"/>
      <c r="L1409" s="218"/>
      <c r="M1409" s="219"/>
      <c r="N1409" s="220"/>
      <c r="O1409" s="220"/>
      <c r="P1409" s="221">
        <f>P1410+SUM(P1411:P1469)</f>
        <v>0</v>
      </c>
      <c r="Q1409" s="220"/>
      <c r="R1409" s="221">
        <f>R1410+SUM(R1411:R1469)</f>
        <v>1.750365</v>
      </c>
      <c r="S1409" s="220"/>
      <c r="T1409" s="222">
        <f>T1410+SUM(T1411:T1469)</f>
        <v>0.38150699999999998</v>
      </c>
      <c r="U1409" s="12"/>
      <c r="V1409" s="12"/>
      <c r="W1409" s="12"/>
      <c r="X1409" s="12"/>
      <c r="Y1409" s="12"/>
      <c r="Z1409" s="12"/>
      <c r="AA1409" s="12"/>
      <c r="AB1409" s="12"/>
      <c r="AC1409" s="12"/>
      <c r="AD1409" s="12"/>
      <c r="AE1409" s="12"/>
      <c r="AR1409" s="223" t="s">
        <v>85</v>
      </c>
      <c r="AT1409" s="224" t="s">
        <v>75</v>
      </c>
      <c r="AU1409" s="224" t="s">
        <v>83</v>
      </c>
      <c r="AY1409" s="223" t="s">
        <v>181</v>
      </c>
      <c r="BK1409" s="225">
        <f>BK1410+SUM(BK1411:BK1469)</f>
        <v>0</v>
      </c>
    </row>
    <row r="1410" s="2" customFormat="1" ht="24.15" customHeight="1">
      <c r="A1410" s="39"/>
      <c r="B1410" s="40"/>
      <c r="C1410" s="245" t="s">
        <v>2859</v>
      </c>
      <c r="D1410" s="245" t="s">
        <v>191</v>
      </c>
      <c r="E1410" s="246" t="s">
        <v>2860</v>
      </c>
      <c r="F1410" s="247" t="s">
        <v>2861</v>
      </c>
      <c r="G1410" s="248" t="s">
        <v>734</v>
      </c>
      <c r="H1410" s="249">
        <v>460</v>
      </c>
      <c r="I1410" s="250"/>
      <c r="J1410" s="251">
        <f>ROUND(I1410*H1410,2)</f>
        <v>0</v>
      </c>
      <c r="K1410" s="247" t="s">
        <v>1</v>
      </c>
      <c r="L1410" s="45"/>
      <c r="M1410" s="252" t="s">
        <v>1</v>
      </c>
      <c r="N1410" s="253" t="s">
        <v>41</v>
      </c>
      <c r="O1410" s="92"/>
      <c r="P1410" s="236">
        <f>O1410*H1410</f>
        <v>0</v>
      </c>
      <c r="Q1410" s="236">
        <v>0</v>
      </c>
      <c r="R1410" s="236">
        <f>Q1410*H1410</f>
        <v>0</v>
      </c>
      <c r="S1410" s="236">
        <v>0</v>
      </c>
      <c r="T1410" s="237">
        <f>S1410*H1410</f>
        <v>0</v>
      </c>
      <c r="U1410" s="39"/>
      <c r="V1410" s="39"/>
      <c r="W1410" s="39"/>
      <c r="X1410" s="39"/>
      <c r="Y1410" s="39"/>
      <c r="Z1410" s="39"/>
      <c r="AA1410" s="39"/>
      <c r="AB1410" s="39"/>
      <c r="AC1410" s="39"/>
      <c r="AD1410" s="39"/>
      <c r="AE1410" s="39"/>
      <c r="AR1410" s="238" t="s">
        <v>188</v>
      </c>
      <c r="AT1410" s="238" t="s">
        <v>191</v>
      </c>
      <c r="AU1410" s="238" t="s">
        <v>85</v>
      </c>
      <c r="AY1410" s="18" t="s">
        <v>181</v>
      </c>
      <c r="BE1410" s="239">
        <f>IF(N1410="základní",J1410,0)</f>
        <v>0</v>
      </c>
      <c r="BF1410" s="239">
        <f>IF(N1410="snížená",J1410,0)</f>
        <v>0</v>
      </c>
      <c r="BG1410" s="239">
        <f>IF(N1410="zákl. přenesená",J1410,0)</f>
        <v>0</v>
      </c>
      <c r="BH1410" s="239">
        <f>IF(N1410="sníž. přenesená",J1410,0)</f>
        <v>0</v>
      </c>
      <c r="BI1410" s="239">
        <f>IF(N1410="nulová",J1410,0)</f>
        <v>0</v>
      </c>
      <c r="BJ1410" s="18" t="s">
        <v>83</v>
      </c>
      <c r="BK1410" s="239">
        <f>ROUND(I1410*H1410,2)</f>
        <v>0</v>
      </c>
      <c r="BL1410" s="18" t="s">
        <v>188</v>
      </c>
      <c r="BM1410" s="238" t="s">
        <v>2862</v>
      </c>
    </row>
    <row r="1411" s="2" customFormat="1">
      <c r="A1411" s="39"/>
      <c r="B1411" s="40"/>
      <c r="C1411" s="41"/>
      <c r="D1411" s="240" t="s">
        <v>190</v>
      </c>
      <c r="E1411" s="41"/>
      <c r="F1411" s="241" t="s">
        <v>2861</v>
      </c>
      <c r="G1411" s="41"/>
      <c r="H1411" s="41"/>
      <c r="I1411" s="242"/>
      <c r="J1411" s="41"/>
      <c r="K1411" s="41"/>
      <c r="L1411" s="45"/>
      <c r="M1411" s="243"/>
      <c r="N1411" s="244"/>
      <c r="O1411" s="92"/>
      <c r="P1411" s="92"/>
      <c r="Q1411" s="92"/>
      <c r="R1411" s="92"/>
      <c r="S1411" s="92"/>
      <c r="T1411" s="93"/>
      <c r="U1411" s="39"/>
      <c r="V1411" s="39"/>
      <c r="W1411" s="39"/>
      <c r="X1411" s="39"/>
      <c r="Y1411" s="39"/>
      <c r="Z1411" s="39"/>
      <c r="AA1411" s="39"/>
      <c r="AB1411" s="39"/>
      <c r="AC1411" s="39"/>
      <c r="AD1411" s="39"/>
      <c r="AE1411" s="39"/>
      <c r="AT1411" s="18" t="s">
        <v>190</v>
      </c>
      <c r="AU1411" s="18" t="s">
        <v>85</v>
      </c>
    </row>
    <row r="1412" s="13" customFormat="1">
      <c r="A1412" s="13"/>
      <c r="B1412" s="262"/>
      <c r="C1412" s="263"/>
      <c r="D1412" s="240" t="s">
        <v>1205</v>
      </c>
      <c r="E1412" s="264" t="s">
        <v>1</v>
      </c>
      <c r="F1412" s="265" t="s">
        <v>2863</v>
      </c>
      <c r="G1412" s="263"/>
      <c r="H1412" s="266">
        <v>460</v>
      </c>
      <c r="I1412" s="267"/>
      <c r="J1412" s="263"/>
      <c r="K1412" s="263"/>
      <c r="L1412" s="268"/>
      <c r="M1412" s="269"/>
      <c r="N1412" s="270"/>
      <c r="O1412" s="270"/>
      <c r="P1412" s="270"/>
      <c r="Q1412" s="270"/>
      <c r="R1412" s="270"/>
      <c r="S1412" s="270"/>
      <c r="T1412" s="271"/>
      <c r="U1412" s="13"/>
      <c r="V1412" s="13"/>
      <c r="W1412" s="13"/>
      <c r="X1412" s="13"/>
      <c r="Y1412" s="13"/>
      <c r="Z1412" s="13"/>
      <c r="AA1412" s="13"/>
      <c r="AB1412" s="13"/>
      <c r="AC1412" s="13"/>
      <c r="AD1412" s="13"/>
      <c r="AE1412" s="13"/>
      <c r="AT1412" s="272" t="s">
        <v>1205</v>
      </c>
      <c r="AU1412" s="272" t="s">
        <v>85</v>
      </c>
      <c r="AV1412" s="13" t="s">
        <v>85</v>
      </c>
      <c r="AW1412" s="13" t="s">
        <v>33</v>
      </c>
      <c r="AX1412" s="13" t="s">
        <v>83</v>
      </c>
      <c r="AY1412" s="272" t="s">
        <v>181</v>
      </c>
    </row>
    <row r="1413" s="2" customFormat="1" ht="24.15" customHeight="1">
      <c r="A1413" s="39"/>
      <c r="B1413" s="40"/>
      <c r="C1413" s="245" t="s">
        <v>2864</v>
      </c>
      <c r="D1413" s="245" t="s">
        <v>191</v>
      </c>
      <c r="E1413" s="246" t="s">
        <v>2865</v>
      </c>
      <c r="F1413" s="247" t="s">
        <v>2866</v>
      </c>
      <c r="G1413" s="248" t="s">
        <v>734</v>
      </c>
      <c r="H1413" s="249">
        <v>20</v>
      </c>
      <c r="I1413" s="250"/>
      <c r="J1413" s="251">
        <f>ROUND(I1413*H1413,2)</f>
        <v>0</v>
      </c>
      <c r="K1413" s="247" t="s">
        <v>1</v>
      </c>
      <c r="L1413" s="45"/>
      <c r="M1413" s="252" t="s">
        <v>1</v>
      </c>
      <c r="N1413" s="253" t="s">
        <v>41</v>
      </c>
      <c r="O1413" s="92"/>
      <c r="P1413" s="236">
        <f>O1413*H1413</f>
        <v>0</v>
      </c>
      <c r="Q1413" s="236">
        <v>0</v>
      </c>
      <c r="R1413" s="236">
        <f>Q1413*H1413</f>
        <v>0</v>
      </c>
      <c r="S1413" s="236">
        <v>0</v>
      </c>
      <c r="T1413" s="237">
        <f>S1413*H1413</f>
        <v>0</v>
      </c>
      <c r="U1413" s="39"/>
      <c r="V1413" s="39"/>
      <c r="W1413" s="39"/>
      <c r="X1413" s="39"/>
      <c r="Y1413" s="39"/>
      <c r="Z1413" s="39"/>
      <c r="AA1413" s="39"/>
      <c r="AB1413" s="39"/>
      <c r="AC1413" s="39"/>
      <c r="AD1413" s="39"/>
      <c r="AE1413" s="39"/>
      <c r="AR1413" s="238" t="s">
        <v>188</v>
      </c>
      <c r="AT1413" s="238" t="s">
        <v>191</v>
      </c>
      <c r="AU1413" s="238" t="s">
        <v>85</v>
      </c>
      <c r="AY1413" s="18" t="s">
        <v>181</v>
      </c>
      <c r="BE1413" s="239">
        <f>IF(N1413="základní",J1413,0)</f>
        <v>0</v>
      </c>
      <c r="BF1413" s="239">
        <f>IF(N1413="snížená",J1413,0)</f>
        <v>0</v>
      </c>
      <c r="BG1413" s="239">
        <f>IF(N1413="zákl. přenesená",J1413,0)</f>
        <v>0</v>
      </c>
      <c r="BH1413" s="239">
        <f>IF(N1413="sníž. přenesená",J1413,0)</f>
        <v>0</v>
      </c>
      <c r="BI1413" s="239">
        <f>IF(N1413="nulová",J1413,0)</f>
        <v>0</v>
      </c>
      <c r="BJ1413" s="18" t="s">
        <v>83</v>
      </c>
      <c r="BK1413" s="239">
        <f>ROUND(I1413*H1413,2)</f>
        <v>0</v>
      </c>
      <c r="BL1413" s="18" t="s">
        <v>188</v>
      </c>
      <c r="BM1413" s="238" t="s">
        <v>2867</v>
      </c>
    </row>
    <row r="1414" s="2" customFormat="1">
      <c r="A1414" s="39"/>
      <c r="B1414" s="40"/>
      <c r="C1414" s="41"/>
      <c r="D1414" s="240" t="s">
        <v>190</v>
      </c>
      <c r="E1414" s="41"/>
      <c r="F1414" s="241" t="s">
        <v>2866</v>
      </c>
      <c r="G1414" s="41"/>
      <c r="H1414" s="41"/>
      <c r="I1414" s="242"/>
      <c r="J1414" s="41"/>
      <c r="K1414" s="41"/>
      <c r="L1414" s="45"/>
      <c r="M1414" s="243"/>
      <c r="N1414" s="244"/>
      <c r="O1414" s="92"/>
      <c r="P1414" s="92"/>
      <c r="Q1414" s="92"/>
      <c r="R1414" s="92"/>
      <c r="S1414" s="92"/>
      <c r="T1414" s="93"/>
      <c r="U1414" s="39"/>
      <c r="V1414" s="39"/>
      <c r="W1414" s="39"/>
      <c r="X1414" s="39"/>
      <c r="Y1414" s="39"/>
      <c r="Z1414" s="39"/>
      <c r="AA1414" s="39"/>
      <c r="AB1414" s="39"/>
      <c r="AC1414" s="39"/>
      <c r="AD1414" s="39"/>
      <c r="AE1414" s="39"/>
      <c r="AT1414" s="18" t="s">
        <v>190</v>
      </c>
      <c r="AU1414" s="18" t="s">
        <v>85</v>
      </c>
    </row>
    <row r="1415" s="2" customFormat="1" ht="24.15" customHeight="1">
      <c r="A1415" s="39"/>
      <c r="B1415" s="40"/>
      <c r="C1415" s="245" t="s">
        <v>2868</v>
      </c>
      <c r="D1415" s="245" t="s">
        <v>191</v>
      </c>
      <c r="E1415" s="246" t="s">
        <v>2869</v>
      </c>
      <c r="F1415" s="247" t="s">
        <v>2870</v>
      </c>
      <c r="G1415" s="248" t="s">
        <v>734</v>
      </c>
      <c r="H1415" s="249">
        <v>780</v>
      </c>
      <c r="I1415" s="250"/>
      <c r="J1415" s="251">
        <f>ROUND(I1415*H1415,2)</f>
        <v>0</v>
      </c>
      <c r="K1415" s="247" t="s">
        <v>1</v>
      </c>
      <c r="L1415" s="45"/>
      <c r="M1415" s="252" t="s">
        <v>1</v>
      </c>
      <c r="N1415" s="253" t="s">
        <v>41</v>
      </c>
      <c r="O1415" s="92"/>
      <c r="P1415" s="236">
        <f>O1415*H1415</f>
        <v>0</v>
      </c>
      <c r="Q1415" s="236">
        <v>0</v>
      </c>
      <c r="R1415" s="236">
        <f>Q1415*H1415</f>
        <v>0</v>
      </c>
      <c r="S1415" s="236">
        <v>0.00014999999999999999</v>
      </c>
      <c r="T1415" s="237">
        <f>S1415*H1415</f>
        <v>0.11699999999999999</v>
      </c>
      <c r="U1415" s="39"/>
      <c r="V1415" s="39"/>
      <c r="W1415" s="39"/>
      <c r="X1415" s="39"/>
      <c r="Y1415" s="39"/>
      <c r="Z1415" s="39"/>
      <c r="AA1415" s="39"/>
      <c r="AB1415" s="39"/>
      <c r="AC1415" s="39"/>
      <c r="AD1415" s="39"/>
      <c r="AE1415" s="39"/>
      <c r="AR1415" s="238" t="s">
        <v>188</v>
      </c>
      <c r="AT1415" s="238" t="s">
        <v>191</v>
      </c>
      <c r="AU1415" s="238" t="s">
        <v>85</v>
      </c>
      <c r="AY1415" s="18" t="s">
        <v>181</v>
      </c>
      <c r="BE1415" s="239">
        <f>IF(N1415="základní",J1415,0)</f>
        <v>0</v>
      </c>
      <c r="BF1415" s="239">
        <f>IF(N1415="snížená",J1415,0)</f>
        <v>0</v>
      </c>
      <c r="BG1415" s="239">
        <f>IF(N1415="zákl. přenesená",J1415,0)</f>
        <v>0</v>
      </c>
      <c r="BH1415" s="239">
        <f>IF(N1415="sníž. přenesená",J1415,0)</f>
        <v>0</v>
      </c>
      <c r="BI1415" s="239">
        <f>IF(N1415="nulová",J1415,0)</f>
        <v>0</v>
      </c>
      <c r="BJ1415" s="18" t="s">
        <v>83</v>
      </c>
      <c r="BK1415" s="239">
        <f>ROUND(I1415*H1415,2)</f>
        <v>0</v>
      </c>
      <c r="BL1415" s="18" t="s">
        <v>188</v>
      </c>
      <c r="BM1415" s="238" t="s">
        <v>2871</v>
      </c>
    </row>
    <row r="1416" s="2" customFormat="1">
      <c r="A1416" s="39"/>
      <c r="B1416" s="40"/>
      <c r="C1416" s="41"/>
      <c r="D1416" s="240" t="s">
        <v>190</v>
      </c>
      <c r="E1416" s="41"/>
      <c r="F1416" s="241" t="s">
        <v>2870</v>
      </c>
      <c r="G1416" s="41"/>
      <c r="H1416" s="41"/>
      <c r="I1416" s="242"/>
      <c r="J1416" s="41"/>
      <c r="K1416" s="41"/>
      <c r="L1416" s="45"/>
      <c r="M1416" s="243"/>
      <c r="N1416" s="244"/>
      <c r="O1416" s="92"/>
      <c r="P1416" s="92"/>
      <c r="Q1416" s="92"/>
      <c r="R1416" s="92"/>
      <c r="S1416" s="92"/>
      <c r="T1416" s="93"/>
      <c r="U1416" s="39"/>
      <c r="V1416" s="39"/>
      <c r="W1416" s="39"/>
      <c r="X1416" s="39"/>
      <c r="Y1416" s="39"/>
      <c r="Z1416" s="39"/>
      <c r="AA1416" s="39"/>
      <c r="AB1416" s="39"/>
      <c r="AC1416" s="39"/>
      <c r="AD1416" s="39"/>
      <c r="AE1416" s="39"/>
      <c r="AT1416" s="18" t="s">
        <v>190</v>
      </c>
      <c r="AU1416" s="18" t="s">
        <v>85</v>
      </c>
    </row>
    <row r="1417" s="2" customFormat="1" ht="16.5" customHeight="1">
      <c r="A1417" s="39"/>
      <c r="B1417" s="40"/>
      <c r="C1417" s="245" t="s">
        <v>2872</v>
      </c>
      <c r="D1417" s="245" t="s">
        <v>191</v>
      </c>
      <c r="E1417" s="246" t="s">
        <v>2873</v>
      </c>
      <c r="F1417" s="247" t="s">
        <v>2874</v>
      </c>
      <c r="G1417" s="248" t="s">
        <v>734</v>
      </c>
      <c r="H1417" s="249">
        <v>780</v>
      </c>
      <c r="I1417" s="250"/>
      <c r="J1417" s="251">
        <f>ROUND(I1417*H1417,2)</f>
        <v>0</v>
      </c>
      <c r="K1417" s="247" t="s">
        <v>1</v>
      </c>
      <c r="L1417" s="45"/>
      <c r="M1417" s="252" t="s">
        <v>1</v>
      </c>
      <c r="N1417" s="253" t="s">
        <v>41</v>
      </c>
      <c r="O1417" s="92"/>
      <c r="P1417" s="236">
        <f>O1417*H1417</f>
        <v>0</v>
      </c>
      <c r="Q1417" s="236">
        <v>0.001</v>
      </c>
      <c r="R1417" s="236">
        <f>Q1417*H1417</f>
        <v>0.78000000000000003</v>
      </c>
      <c r="S1417" s="236">
        <v>0.00031</v>
      </c>
      <c r="T1417" s="237">
        <f>S1417*H1417</f>
        <v>0.24179999999999999</v>
      </c>
      <c r="U1417" s="39"/>
      <c r="V1417" s="39"/>
      <c r="W1417" s="39"/>
      <c r="X1417" s="39"/>
      <c r="Y1417" s="39"/>
      <c r="Z1417" s="39"/>
      <c r="AA1417" s="39"/>
      <c r="AB1417" s="39"/>
      <c r="AC1417" s="39"/>
      <c r="AD1417" s="39"/>
      <c r="AE1417" s="39"/>
      <c r="AR1417" s="238" t="s">
        <v>188</v>
      </c>
      <c r="AT1417" s="238" t="s">
        <v>191</v>
      </c>
      <c r="AU1417" s="238" t="s">
        <v>85</v>
      </c>
      <c r="AY1417" s="18" t="s">
        <v>181</v>
      </c>
      <c r="BE1417" s="239">
        <f>IF(N1417="základní",J1417,0)</f>
        <v>0</v>
      </c>
      <c r="BF1417" s="239">
        <f>IF(N1417="snížená",J1417,0)</f>
        <v>0</v>
      </c>
      <c r="BG1417" s="239">
        <f>IF(N1417="zákl. přenesená",J1417,0)</f>
        <v>0</v>
      </c>
      <c r="BH1417" s="239">
        <f>IF(N1417="sníž. přenesená",J1417,0)</f>
        <v>0</v>
      </c>
      <c r="BI1417" s="239">
        <f>IF(N1417="nulová",J1417,0)</f>
        <v>0</v>
      </c>
      <c r="BJ1417" s="18" t="s">
        <v>83</v>
      </c>
      <c r="BK1417" s="239">
        <f>ROUND(I1417*H1417,2)</f>
        <v>0</v>
      </c>
      <c r="BL1417" s="18" t="s">
        <v>188</v>
      </c>
      <c r="BM1417" s="238" t="s">
        <v>2875</v>
      </c>
    </row>
    <row r="1418" s="2" customFormat="1">
      <c r="A1418" s="39"/>
      <c r="B1418" s="40"/>
      <c r="C1418" s="41"/>
      <c r="D1418" s="240" t="s">
        <v>190</v>
      </c>
      <c r="E1418" s="41"/>
      <c r="F1418" s="241" t="s">
        <v>2874</v>
      </c>
      <c r="G1418" s="41"/>
      <c r="H1418" s="41"/>
      <c r="I1418" s="242"/>
      <c r="J1418" s="41"/>
      <c r="K1418" s="41"/>
      <c r="L1418" s="45"/>
      <c r="M1418" s="243"/>
      <c r="N1418" s="244"/>
      <c r="O1418" s="92"/>
      <c r="P1418" s="92"/>
      <c r="Q1418" s="92"/>
      <c r="R1418" s="92"/>
      <c r="S1418" s="92"/>
      <c r="T1418" s="93"/>
      <c r="U1418" s="39"/>
      <c r="V1418" s="39"/>
      <c r="W1418" s="39"/>
      <c r="X1418" s="39"/>
      <c r="Y1418" s="39"/>
      <c r="Z1418" s="39"/>
      <c r="AA1418" s="39"/>
      <c r="AB1418" s="39"/>
      <c r="AC1418" s="39"/>
      <c r="AD1418" s="39"/>
      <c r="AE1418" s="39"/>
      <c r="AT1418" s="18" t="s">
        <v>190</v>
      </c>
      <c r="AU1418" s="18" t="s">
        <v>85</v>
      </c>
    </row>
    <row r="1419" s="2" customFormat="1" ht="24.15" customHeight="1">
      <c r="A1419" s="39"/>
      <c r="B1419" s="40"/>
      <c r="C1419" s="245" t="s">
        <v>2876</v>
      </c>
      <c r="D1419" s="245" t="s">
        <v>191</v>
      </c>
      <c r="E1419" s="246" t="s">
        <v>2877</v>
      </c>
      <c r="F1419" s="247" t="s">
        <v>2878</v>
      </c>
      <c r="G1419" s="248" t="s">
        <v>734</v>
      </c>
      <c r="H1419" s="249">
        <v>780</v>
      </c>
      <c r="I1419" s="250"/>
      <c r="J1419" s="251">
        <f>ROUND(I1419*H1419,2)</f>
        <v>0</v>
      </c>
      <c r="K1419" s="247" t="s">
        <v>1</v>
      </c>
      <c r="L1419" s="45"/>
      <c r="M1419" s="252" t="s">
        <v>1</v>
      </c>
      <c r="N1419" s="253" t="s">
        <v>41</v>
      </c>
      <c r="O1419" s="92"/>
      <c r="P1419" s="236">
        <f>O1419*H1419</f>
        <v>0</v>
      </c>
      <c r="Q1419" s="236">
        <v>0</v>
      </c>
      <c r="R1419" s="236">
        <f>Q1419*H1419</f>
        <v>0</v>
      </c>
      <c r="S1419" s="236">
        <v>0</v>
      </c>
      <c r="T1419" s="237">
        <f>S1419*H1419</f>
        <v>0</v>
      </c>
      <c r="U1419" s="39"/>
      <c r="V1419" s="39"/>
      <c r="W1419" s="39"/>
      <c r="X1419" s="39"/>
      <c r="Y1419" s="39"/>
      <c r="Z1419" s="39"/>
      <c r="AA1419" s="39"/>
      <c r="AB1419" s="39"/>
      <c r="AC1419" s="39"/>
      <c r="AD1419" s="39"/>
      <c r="AE1419" s="39"/>
      <c r="AR1419" s="238" t="s">
        <v>188</v>
      </c>
      <c r="AT1419" s="238" t="s">
        <v>191</v>
      </c>
      <c r="AU1419" s="238" t="s">
        <v>85</v>
      </c>
      <c r="AY1419" s="18" t="s">
        <v>181</v>
      </c>
      <c r="BE1419" s="239">
        <f>IF(N1419="základní",J1419,0)</f>
        <v>0</v>
      </c>
      <c r="BF1419" s="239">
        <f>IF(N1419="snížená",J1419,0)</f>
        <v>0</v>
      </c>
      <c r="BG1419" s="239">
        <f>IF(N1419="zákl. přenesená",J1419,0)</f>
        <v>0</v>
      </c>
      <c r="BH1419" s="239">
        <f>IF(N1419="sníž. přenesená",J1419,0)</f>
        <v>0</v>
      </c>
      <c r="BI1419" s="239">
        <f>IF(N1419="nulová",J1419,0)</f>
        <v>0</v>
      </c>
      <c r="BJ1419" s="18" t="s">
        <v>83</v>
      </c>
      <c r="BK1419" s="239">
        <f>ROUND(I1419*H1419,2)</f>
        <v>0</v>
      </c>
      <c r="BL1419" s="18" t="s">
        <v>188</v>
      </c>
      <c r="BM1419" s="238" t="s">
        <v>2879</v>
      </c>
    </row>
    <row r="1420" s="2" customFormat="1">
      <c r="A1420" s="39"/>
      <c r="B1420" s="40"/>
      <c r="C1420" s="41"/>
      <c r="D1420" s="240" t="s">
        <v>190</v>
      </c>
      <c r="E1420" s="41"/>
      <c r="F1420" s="241" t="s">
        <v>2878</v>
      </c>
      <c r="G1420" s="41"/>
      <c r="H1420" s="41"/>
      <c r="I1420" s="242"/>
      <c r="J1420" s="41"/>
      <c r="K1420" s="41"/>
      <c r="L1420" s="45"/>
      <c r="M1420" s="243"/>
      <c r="N1420" s="244"/>
      <c r="O1420" s="92"/>
      <c r="P1420" s="92"/>
      <c r="Q1420" s="92"/>
      <c r="R1420" s="92"/>
      <c r="S1420" s="92"/>
      <c r="T1420" s="93"/>
      <c r="U1420" s="39"/>
      <c r="V1420" s="39"/>
      <c r="W1420" s="39"/>
      <c r="X1420" s="39"/>
      <c r="Y1420" s="39"/>
      <c r="Z1420" s="39"/>
      <c r="AA1420" s="39"/>
      <c r="AB1420" s="39"/>
      <c r="AC1420" s="39"/>
      <c r="AD1420" s="39"/>
      <c r="AE1420" s="39"/>
      <c r="AT1420" s="18" t="s">
        <v>190</v>
      </c>
      <c r="AU1420" s="18" t="s">
        <v>85</v>
      </c>
    </row>
    <row r="1421" s="2" customFormat="1" ht="24.15" customHeight="1">
      <c r="A1421" s="39"/>
      <c r="B1421" s="40"/>
      <c r="C1421" s="245" t="s">
        <v>2880</v>
      </c>
      <c r="D1421" s="245" t="s">
        <v>191</v>
      </c>
      <c r="E1421" s="246" t="s">
        <v>2881</v>
      </c>
      <c r="F1421" s="247" t="s">
        <v>2882</v>
      </c>
      <c r="G1421" s="248" t="s">
        <v>185</v>
      </c>
      <c r="H1421" s="249">
        <v>100</v>
      </c>
      <c r="I1421" s="250"/>
      <c r="J1421" s="251">
        <f>ROUND(I1421*H1421,2)</f>
        <v>0</v>
      </c>
      <c r="K1421" s="247" t="s">
        <v>1</v>
      </c>
      <c r="L1421" s="45"/>
      <c r="M1421" s="252" t="s">
        <v>1</v>
      </c>
      <c r="N1421" s="253" t="s">
        <v>41</v>
      </c>
      <c r="O1421" s="92"/>
      <c r="P1421" s="236">
        <f>O1421*H1421</f>
        <v>0</v>
      </c>
      <c r="Q1421" s="236">
        <v>0.00048000000000000001</v>
      </c>
      <c r="R1421" s="236">
        <f>Q1421*H1421</f>
        <v>0.048000000000000001</v>
      </c>
      <c r="S1421" s="236">
        <v>0</v>
      </c>
      <c r="T1421" s="237">
        <f>S1421*H1421</f>
        <v>0</v>
      </c>
      <c r="U1421" s="39"/>
      <c r="V1421" s="39"/>
      <c r="W1421" s="39"/>
      <c r="X1421" s="39"/>
      <c r="Y1421" s="39"/>
      <c r="Z1421" s="39"/>
      <c r="AA1421" s="39"/>
      <c r="AB1421" s="39"/>
      <c r="AC1421" s="39"/>
      <c r="AD1421" s="39"/>
      <c r="AE1421" s="39"/>
      <c r="AR1421" s="238" t="s">
        <v>188</v>
      </c>
      <c r="AT1421" s="238" t="s">
        <v>191</v>
      </c>
      <c r="AU1421" s="238" t="s">
        <v>85</v>
      </c>
      <c r="AY1421" s="18" t="s">
        <v>181</v>
      </c>
      <c r="BE1421" s="239">
        <f>IF(N1421="základní",J1421,0)</f>
        <v>0</v>
      </c>
      <c r="BF1421" s="239">
        <f>IF(N1421="snížená",J1421,0)</f>
        <v>0</v>
      </c>
      <c r="BG1421" s="239">
        <f>IF(N1421="zákl. přenesená",J1421,0)</f>
        <v>0</v>
      </c>
      <c r="BH1421" s="239">
        <f>IF(N1421="sníž. přenesená",J1421,0)</f>
        <v>0</v>
      </c>
      <c r="BI1421" s="239">
        <f>IF(N1421="nulová",J1421,0)</f>
        <v>0</v>
      </c>
      <c r="BJ1421" s="18" t="s">
        <v>83</v>
      </c>
      <c r="BK1421" s="239">
        <f>ROUND(I1421*H1421,2)</f>
        <v>0</v>
      </c>
      <c r="BL1421" s="18" t="s">
        <v>188</v>
      </c>
      <c r="BM1421" s="238" t="s">
        <v>2883</v>
      </c>
    </row>
    <row r="1422" s="2" customFormat="1">
      <c r="A1422" s="39"/>
      <c r="B1422" s="40"/>
      <c r="C1422" s="41"/>
      <c r="D1422" s="240" t="s">
        <v>190</v>
      </c>
      <c r="E1422" s="41"/>
      <c r="F1422" s="241" t="s">
        <v>2882</v>
      </c>
      <c r="G1422" s="41"/>
      <c r="H1422" s="41"/>
      <c r="I1422" s="242"/>
      <c r="J1422" s="41"/>
      <c r="K1422" s="41"/>
      <c r="L1422" s="45"/>
      <c r="M1422" s="243"/>
      <c r="N1422" s="244"/>
      <c r="O1422" s="92"/>
      <c r="P1422" s="92"/>
      <c r="Q1422" s="92"/>
      <c r="R1422" s="92"/>
      <c r="S1422" s="92"/>
      <c r="T1422" s="93"/>
      <c r="U1422" s="39"/>
      <c r="V1422" s="39"/>
      <c r="W1422" s="39"/>
      <c r="X1422" s="39"/>
      <c r="Y1422" s="39"/>
      <c r="Z1422" s="39"/>
      <c r="AA1422" s="39"/>
      <c r="AB1422" s="39"/>
      <c r="AC1422" s="39"/>
      <c r="AD1422" s="39"/>
      <c r="AE1422" s="39"/>
      <c r="AT1422" s="18" t="s">
        <v>190</v>
      </c>
      <c r="AU1422" s="18" t="s">
        <v>85</v>
      </c>
    </row>
    <row r="1423" s="2" customFormat="1" ht="33" customHeight="1">
      <c r="A1423" s="39"/>
      <c r="B1423" s="40"/>
      <c r="C1423" s="245" t="s">
        <v>2884</v>
      </c>
      <c r="D1423" s="245" t="s">
        <v>191</v>
      </c>
      <c r="E1423" s="246" t="s">
        <v>2885</v>
      </c>
      <c r="F1423" s="247" t="s">
        <v>2886</v>
      </c>
      <c r="G1423" s="248" t="s">
        <v>185</v>
      </c>
      <c r="H1423" s="249">
        <v>100</v>
      </c>
      <c r="I1423" s="250"/>
      <c r="J1423" s="251">
        <f>ROUND(I1423*H1423,2)</f>
        <v>0</v>
      </c>
      <c r="K1423" s="247" t="s">
        <v>1</v>
      </c>
      <c r="L1423" s="45"/>
      <c r="M1423" s="252" t="s">
        <v>1</v>
      </c>
      <c r="N1423" s="253" t="s">
        <v>41</v>
      </c>
      <c r="O1423" s="92"/>
      <c r="P1423" s="236">
        <f>O1423*H1423</f>
        <v>0</v>
      </c>
      <c r="Q1423" s="236">
        <v>0.0023999999999999998</v>
      </c>
      <c r="R1423" s="236">
        <f>Q1423*H1423</f>
        <v>0.23999999999999999</v>
      </c>
      <c r="S1423" s="236">
        <v>0</v>
      </c>
      <c r="T1423" s="237">
        <f>S1423*H1423</f>
        <v>0</v>
      </c>
      <c r="U1423" s="39"/>
      <c r="V1423" s="39"/>
      <c r="W1423" s="39"/>
      <c r="X1423" s="39"/>
      <c r="Y1423" s="39"/>
      <c r="Z1423" s="39"/>
      <c r="AA1423" s="39"/>
      <c r="AB1423" s="39"/>
      <c r="AC1423" s="39"/>
      <c r="AD1423" s="39"/>
      <c r="AE1423" s="39"/>
      <c r="AR1423" s="238" t="s">
        <v>188</v>
      </c>
      <c r="AT1423" s="238" t="s">
        <v>191</v>
      </c>
      <c r="AU1423" s="238" t="s">
        <v>85</v>
      </c>
      <c r="AY1423" s="18" t="s">
        <v>181</v>
      </c>
      <c r="BE1423" s="239">
        <f>IF(N1423="základní",J1423,0)</f>
        <v>0</v>
      </c>
      <c r="BF1423" s="239">
        <f>IF(N1423="snížená",J1423,0)</f>
        <v>0</v>
      </c>
      <c r="BG1423" s="239">
        <f>IF(N1423="zákl. přenesená",J1423,0)</f>
        <v>0</v>
      </c>
      <c r="BH1423" s="239">
        <f>IF(N1423="sníž. přenesená",J1423,0)</f>
        <v>0</v>
      </c>
      <c r="BI1423" s="239">
        <f>IF(N1423="nulová",J1423,0)</f>
        <v>0</v>
      </c>
      <c r="BJ1423" s="18" t="s">
        <v>83</v>
      </c>
      <c r="BK1423" s="239">
        <f>ROUND(I1423*H1423,2)</f>
        <v>0</v>
      </c>
      <c r="BL1423" s="18" t="s">
        <v>188</v>
      </c>
      <c r="BM1423" s="238" t="s">
        <v>2887</v>
      </c>
    </row>
    <row r="1424" s="2" customFormat="1">
      <c r="A1424" s="39"/>
      <c r="B1424" s="40"/>
      <c r="C1424" s="41"/>
      <c r="D1424" s="240" t="s">
        <v>190</v>
      </c>
      <c r="E1424" s="41"/>
      <c r="F1424" s="241" t="s">
        <v>2886</v>
      </c>
      <c r="G1424" s="41"/>
      <c r="H1424" s="41"/>
      <c r="I1424" s="242"/>
      <c r="J1424" s="41"/>
      <c r="K1424" s="41"/>
      <c r="L1424" s="45"/>
      <c r="M1424" s="243"/>
      <c r="N1424" s="244"/>
      <c r="O1424" s="92"/>
      <c r="P1424" s="92"/>
      <c r="Q1424" s="92"/>
      <c r="R1424" s="92"/>
      <c r="S1424" s="92"/>
      <c r="T1424" s="93"/>
      <c r="U1424" s="39"/>
      <c r="V1424" s="39"/>
      <c r="W1424" s="39"/>
      <c r="X1424" s="39"/>
      <c r="Y1424" s="39"/>
      <c r="Z1424" s="39"/>
      <c r="AA1424" s="39"/>
      <c r="AB1424" s="39"/>
      <c r="AC1424" s="39"/>
      <c r="AD1424" s="39"/>
      <c r="AE1424" s="39"/>
      <c r="AT1424" s="18" t="s">
        <v>190</v>
      </c>
      <c r="AU1424" s="18" t="s">
        <v>85</v>
      </c>
    </row>
    <row r="1425" s="2" customFormat="1" ht="16.5" customHeight="1">
      <c r="A1425" s="39"/>
      <c r="B1425" s="40"/>
      <c r="C1425" s="245" t="s">
        <v>2888</v>
      </c>
      <c r="D1425" s="245" t="s">
        <v>191</v>
      </c>
      <c r="E1425" s="246" t="s">
        <v>2889</v>
      </c>
      <c r="F1425" s="247" t="s">
        <v>2890</v>
      </c>
      <c r="G1425" s="248" t="s">
        <v>734</v>
      </c>
      <c r="H1425" s="249">
        <v>460</v>
      </c>
      <c r="I1425" s="250"/>
      <c r="J1425" s="251">
        <f>ROUND(I1425*H1425,2)</f>
        <v>0</v>
      </c>
      <c r="K1425" s="247" t="s">
        <v>1</v>
      </c>
      <c r="L1425" s="45"/>
      <c r="M1425" s="252" t="s">
        <v>1</v>
      </c>
      <c r="N1425" s="253" t="s">
        <v>41</v>
      </c>
      <c r="O1425" s="92"/>
      <c r="P1425" s="236">
        <f>O1425*H1425</f>
        <v>0</v>
      </c>
      <c r="Q1425" s="236">
        <v>0</v>
      </c>
      <c r="R1425" s="236">
        <f>Q1425*H1425</f>
        <v>0</v>
      </c>
      <c r="S1425" s="236">
        <v>3.0000000000000001E-05</v>
      </c>
      <c r="T1425" s="237">
        <f>S1425*H1425</f>
        <v>0.0138</v>
      </c>
      <c r="U1425" s="39"/>
      <c r="V1425" s="39"/>
      <c r="W1425" s="39"/>
      <c r="X1425" s="39"/>
      <c r="Y1425" s="39"/>
      <c r="Z1425" s="39"/>
      <c r="AA1425" s="39"/>
      <c r="AB1425" s="39"/>
      <c r="AC1425" s="39"/>
      <c r="AD1425" s="39"/>
      <c r="AE1425" s="39"/>
      <c r="AR1425" s="238" t="s">
        <v>188</v>
      </c>
      <c r="AT1425" s="238" t="s">
        <v>191</v>
      </c>
      <c r="AU1425" s="238" t="s">
        <v>85</v>
      </c>
      <c r="AY1425" s="18" t="s">
        <v>181</v>
      </c>
      <c r="BE1425" s="239">
        <f>IF(N1425="základní",J1425,0)</f>
        <v>0</v>
      </c>
      <c r="BF1425" s="239">
        <f>IF(N1425="snížená",J1425,0)</f>
        <v>0</v>
      </c>
      <c r="BG1425" s="239">
        <f>IF(N1425="zákl. přenesená",J1425,0)</f>
        <v>0</v>
      </c>
      <c r="BH1425" s="239">
        <f>IF(N1425="sníž. přenesená",J1425,0)</f>
        <v>0</v>
      </c>
      <c r="BI1425" s="239">
        <f>IF(N1425="nulová",J1425,0)</f>
        <v>0</v>
      </c>
      <c r="BJ1425" s="18" t="s">
        <v>83</v>
      </c>
      <c r="BK1425" s="239">
        <f>ROUND(I1425*H1425,2)</f>
        <v>0</v>
      </c>
      <c r="BL1425" s="18" t="s">
        <v>188</v>
      </c>
      <c r="BM1425" s="238" t="s">
        <v>2891</v>
      </c>
    </row>
    <row r="1426" s="2" customFormat="1">
      <c r="A1426" s="39"/>
      <c r="B1426" s="40"/>
      <c r="C1426" s="41"/>
      <c r="D1426" s="240" t="s">
        <v>190</v>
      </c>
      <c r="E1426" s="41"/>
      <c r="F1426" s="241" t="s">
        <v>2890</v>
      </c>
      <c r="G1426" s="41"/>
      <c r="H1426" s="41"/>
      <c r="I1426" s="242"/>
      <c r="J1426" s="41"/>
      <c r="K1426" s="41"/>
      <c r="L1426" s="45"/>
      <c r="M1426" s="243"/>
      <c r="N1426" s="244"/>
      <c r="O1426" s="92"/>
      <c r="P1426" s="92"/>
      <c r="Q1426" s="92"/>
      <c r="R1426" s="92"/>
      <c r="S1426" s="92"/>
      <c r="T1426" s="93"/>
      <c r="U1426" s="39"/>
      <c r="V1426" s="39"/>
      <c r="W1426" s="39"/>
      <c r="X1426" s="39"/>
      <c r="Y1426" s="39"/>
      <c r="Z1426" s="39"/>
      <c r="AA1426" s="39"/>
      <c r="AB1426" s="39"/>
      <c r="AC1426" s="39"/>
      <c r="AD1426" s="39"/>
      <c r="AE1426" s="39"/>
      <c r="AT1426" s="18" t="s">
        <v>190</v>
      </c>
      <c r="AU1426" s="18" t="s">
        <v>85</v>
      </c>
    </row>
    <row r="1427" s="2" customFormat="1" ht="16.5" customHeight="1">
      <c r="A1427" s="39"/>
      <c r="B1427" s="40"/>
      <c r="C1427" s="226" t="s">
        <v>2892</v>
      </c>
      <c r="D1427" s="226" t="s">
        <v>182</v>
      </c>
      <c r="E1427" s="227" t="s">
        <v>2893</v>
      </c>
      <c r="F1427" s="228" t="s">
        <v>2894</v>
      </c>
      <c r="G1427" s="229" t="s">
        <v>734</v>
      </c>
      <c r="H1427" s="230">
        <v>483</v>
      </c>
      <c r="I1427" s="231"/>
      <c r="J1427" s="232">
        <f>ROUND(I1427*H1427,2)</f>
        <v>0</v>
      </c>
      <c r="K1427" s="228" t="s">
        <v>1</v>
      </c>
      <c r="L1427" s="233"/>
      <c r="M1427" s="234" t="s">
        <v>1</v>
      </c>
      <c r="N1427" s="235" t="s">
        <v>41</v>
      </c>
      <c r="O1427" s="92"/>
      <c r="P1427" s="236">
        <f>O1427*H1427</f>
        <v>0</v>
      </c>
      <c r="Q1427" s="236">
        <v>0</v>
      </c>
      <c r="R1427" s="236">
        <f>Q1427*H1427</f>
        <v>0</v>
      </c>
      <c r="S1427" s="236">
        <v>0</v>
      </c>
      <c r="T1427" s="237">
        <f>S1427*H1427</f>
        <v>0</v>
      </c>
      <c r="U1427" s="39"/>
      <c r="V1427" s="39"/>
      <c r="W1427" s="39"/>
      <c r="X1427" s="39"/>
      <c r="Y1427" s="39"/>
      <c r="Z1427" s="39"/>
      <c r="AA1427" s="39"/>
      <c r="AB1427" s="39"/>
      <c r="AC1427" s="39"/>
      <c r="AD1427" s="39"/>
      <c r="AE1427" s="39"/>
      <c r="AR1427" s="238" t="s">
        <v>187</v>
      </c>
      <c r="AT1427" s="238" t="s">
        <v>182</v>
      </c>
      <c r="AU1427" s="238" t="s">
        <v>85</v>
      </c>
      <c r="AY1427" s="18" t="s">
        <v>181</v>
      </c>
      <c r="BE1427" s="239">
        <f>IF(N1427="základní",J1427,0)</f>
        <v>0</v>
      </c>
      <c r="BF1427" s="239">
        <f>IF(N1427="snížená",J1427,0)</f>
        <v>0</v>
      </c>
      <c r="BG1427" s="239">
        <f>IF(N1427="zákl. přenesená",J1427,0)</f>
        <v>0</v>
      </c>
      <c r="BH1427" s="239">
        <f>IF(N1427="sníž. přenesená",J1427,0)</f>
        <v>0</v>
      </c>
      <c r="BI1427" s="239">
        <f>IF(N1427="nulová",J1427,0)</f>
        <v>0</v>
      </c>
      <c r="BJ1427" s="18" t="s">
        <v>83</v>
      </c>
      <c r="BK1427" s="239">
        <f>ROUND(I1427*H1427,2)</f>
        <v>0</v>
      </c>
      <c r="BL1427" s="18" t="s">
        <v>188</v>
      </c>
      <c r="BM1427" s="238" t="s">
        <v>2895</v>
      </c>
    </row>
    <row r="1428" s="2" customFormat="1">
      <c r="A1428" s="39"/>
      <c r="B1428" s="40"/>
      <c r="C1428" s="41"/>
      <c r="D1428" s="240" t="s">
        <v>190</v>
      </c>
      <c r="E1428" s="41"/>
      <c r="F1428" s="241" t="s">
        <v>2894</v>
      </c>
      <c r="G1428" s="41"/>
      <c r="H1428" s="41"/>
      <c r="I1428" s="242"/>
      <c r="J1428" s="41"/>
      <c r="K1428" s="41"/>
      <c r="L1428" s="45"/>
      <c r="M1428" s="243"/>
      <c r="N1428" s="244"/>
      <c r="O1428" s="92"/>
      <c r="P1428" s="92"/>
      <c r="Q1428" s="92"/>
      <c r="R1428" s="92"/>
      <c r="S1428" s="92"/>
      <c r="T1428" s="93"/>
      <c r="U1428" s="39"/>
      <c r="V1428" s="39"/>
      <c r="W1428" s="39"/>
      <c r="X1428" s="39"/>
      <c r="Y1428" s="39"/>
      <c r="Z1428" s="39"/>
      <c r="AA1428" s="39"/>
      <c r="AB1428" s="39"/>
      <c r="AC1428" s="39"/>
      <c r="AD1428" s="39"/>
      <c r="AE1428" s="39"/>
      <c r="AT1428" s="18" t="s">
        <v>190</v>
      </c>
      <c r="AU1428" s="18" t="s">
        <v>85</v>
      </c>
    </row>
    <row r="1429" s="13" customFormat="1">
      <c r="A1429" s="13"/>
      <c r="B1429" s="262"/>
      <c r="C1429" s="263"/>
      <c r="D1429" s="240" t="s">
        <v>1205</v>
      </c>
      <c r="E1429" s="264" t="s">
        <v>1</v>
      </c>
      <c r="F1429" s="265" t="s">
        <v>2896</v>
      </c>
      <c r="G1429" s="263"/>
      <c r="H1429" s="266">
        <v>483</v>
      </c>
      <c r="I1429" s="267"/>
      <c r="J1429" s="263"/>
      <c r="K1429" s="263"/>
      <c r="L1429" s="268"/>
      <c r="M1429" s="269"/>
      <c r="N1429" s="270"/>
      <c r="O1429" s="270"/>
      <c r="P1429" s="270"/>
      <c r="Q1429" s="270"/>
      <c r="R1429" s="270"/>
      <c r="S1429" s="270"/>
      <c r="T1429" s="271"/>
      <c r="U1429" s="13"/>
      <c r="V1429" s="13"/>
      <c r="W1429" s="13"/>
      <c r="X1429" s="13"/>
      <c r="Y1429" s="13"/>
      <c r="Z1429" s="13"/>
      <c r="AA1429" s="13"/>
      <c r="AB1429" s="13"/>
      <c r="AC1429" s="13"/>
      <c r="AD1429" s="13"/>
      <c r="AE1429" s="13"/>
      <c r="AT1429" s="272" t="s">
        <v>1205</v>
      </c>
      <c r="AU1429" s="272" t="s">
        <v>85</v>
      </c>
      <c r="AV1429" s="13" t="s">
        <v>85</v>
      </c>
      <c r="AW1429" s="13" t="s">
        <v>33</v>
      </c>
      <c r="AX1429" s="13" t="s">
        <v>83</v>
      </c>
      <c r="AY1429" s="272" t="s">
        <v>181</v>
      </c>
    </row>
    <row r="1430" s="2" customFormat="1" ht="21.75" customHeight="1">
      <c r="A1430" s="39"/>
      <c r="B1430" s="40"/>
      <c r="C1430" s="245" t="s">
        <v>2897</v>
      </c>
      <c r="D1430" s="245" t="s">
        <v>191</v>
      </c>
      <c r="E1430" s="246" t="s">
        <v>2898</v>
      </c>
      <c r="F1430" s="247" t="s">
        <v>2899</v>
      </c>
      <c r="G1430" s="248" t="s">
        <v>734</v>
      </c>
      <c r="H1430" s="249">
        <v>296.89999999999998</v>
      </c>
      <c r="I1430" s="250"/>
      <c r="J1430" s="251">
        <f>ROUND(I1430*H1430,2)</f>
        <v>0</v>
      </c>
      <c r="K1430" s="247" t="s">
        <v>1</v>
      </c>
      <c r="L1430" s="45"/>
      <c r="M1430" s="252" t="s">
        <v>1</v>
      </c>
      <c r="N1430" s="253" t="s">
        <v>41</v>
      </c>
      <c r="O1430" s="92"/>
      <c r="P1430" s="236">
        <f>O1430*H1430</f>
        <v>0</v>
      </c>
      <c r="Q1430" s="236">
        <v>0</v>
      </c>
      <c r="R1430" s="236">
        <f>Q1430*H1430</f>
        <v>0</v>
      </c>
      <c r="S1430" s="236">
        <v>3.0000000000000001E-05</v>
      </c>
      <c r="T1430" s="237">
        <f>S1430*H1430</f>
        <v>0.008907</v>
      </c>
      <c r="U1430" s="39"/>
      <c r="V1430" s="39"/>
      <c r="W1430" s="39"/>
      <c r="X1430" s="39"/>
      <c r="Y1430" s="39"/>
      <c r="Z1430" s="39"/>
      <c r="AA1430" s="39"/>
      <c r="AB1430" s="39"/>
      <c r="AC1430" s="39"/>
      <c r="AD1430" s="39"/>
      <c r="AE1430" s="39"/>
      <c r="AR1430" s="238" t="s">
        <v>188</v>
      </c>
      <c r="AT1430" s="238" t="s">
        <v>191</v>
      </c>
      <c r="AU1430" s="238" t="s">
        <v>85</v>
      </c>
      <c r="AY1430" s="18" t="s">
        <v>181</v>
      </c>
      <c r="BE1430" s="239">
        <f>IF(N1430="základní",J1430,0)</f>
        <v>0</v>
      </c>
      <c r="BF1430" s="239">
        <f>IF(N1430="snížená",J1430,0)</f>
        <v>0</v>
      </c>
      <c r="BG1430" s="239">
        <f>IF(N1430="zákl. přenesená",J1430,0)</f>
        <v>0</v>
      </c>
      <c r="BH1430" s="239">
        <f>IF(N1430="sníž. přenesená",J1430,0)</f>
        <v>0</v>
      </c>
      <c r="BI1430" s="239">
        <f>IF(N1430="nulová",J1430,0)</f>
        <v>0</v>
      </c>
      <c r="BJ1430" s="18" t="s">
        <v>83</v>
      </c>
      <c r="BK1430" s="239">
        <f>ROUND(I1430*H1430,2)</f>
        <v>0</v>
      </c>
      <c r="BL1430" s="18" t="s">
        <v>188</v>
      </c>
      <c r="BM1430" s="238" t="s">
        <v>2900</v>
      </c>
    </row>
    <row r="1431" s="2" customFormat="1">
      <c r="A1431" s="39"/>
      <c r="B1431" s="40"/>
      <c r="C1431" s="41"/>
      <c r="D1431" s="240" t="s">
        <v>190</v>
      </c>
      <c r="E1431" s="41"/>
      <c r="F1431" s="241" t="s">
        <v>2899</v>
      </c>
      <c r="G1431" s="41"/>
      <c r="H1431" s="41"/>
      <c r="I1431" s="242"/>
      <c r="J1431" s="41"/>
      <c r="K1431" s="41"/>
      <c r="L1431" s="45"/>
      <c r="M1431" s="243"/>
      <c r="N1431" s="244"/>
      <c r="O1431" s="92"/>
      <c r="P1431" s="92"/>
      <c r="Q1431" s="92"/>
      <c r="R1431" s="92"/>
      <c r="S1431" s="92"/>
      <c r="T1431" s="93"/>
      <c r="U1431" s="39"/>
      <c r="V1431" s="39"/>
      <c r="W1431" s="39"/>
      <c r="X1431" s="39"/>
      <c r="Y1431" s="39"/>
      <c r="Z1431" s="39"/>
      <c r="AA1431" s="39"/>
      <c r="AB1431" s="39"/>
      <c r="AC1431" s="39"/>
      <c r="AD1431" s="39"/>
      <c r="AE1431" s="39"/>
      <c r="AT1431" s="18" t="s">
        <v>190</v>
      </c>
      <c r="AU1431" s="18" t="s">
        <v>85</v>
      </c>
    </row>
    <row r="1432" s="13" customFormat="1">
      <c r="A1432" s="13"/>
      <c r="B1432" s="262"/>
      <c r="C1432" s="263"/>
      <c r="D1432" s="240" t="s">
        <v>1205</v>
      </c>
      <c r="E1432" s="264" t="s">
        <v>1</v>
      </c>
      <c r="F1432" s="265" t="s">
        <v>2901</v>
      </c>
      <c r="G1432" s="263"/>
      <c r="H1432" s="266">
        <v>96.900000000000006</v>
      </c>
      <c r="I1432" s="267"/>
      <c r="J1432" s="263"/>
      <c r="K1432" s="263"/>
      <c r="L1432" s="268"/>
      <c r="M1432" s="269"/>
      <c r="N1432" s="270"/>
      <c r="O1432" s="270"/>
      <c r="P1432" s="270"/>
      <c r="Q1432" s="270"/>
      <c r="R1432" s="270"/>
      <c r="S1432" s="270"/>
      <c r="T1432" s="271"/>
      <c r="U1432" s="13"/>
      <c r="V1432" s="13"/>
      <c r="W1432" s="13"/>
      <c r="X1432" s="13"/>
      <c r="Y1432" s="13"/>
      <c r="Z1432" s="13"/>
      <c r="AA1432" s="13"/>
      <c r="AB1432" s="13"/>
      <c r="AC1432" s="13"/>
      <c r="AD1432" s="13"/>
      <c r="AE1432" s="13"/>
      <c r="AT1432" s="272" t="s">
        <v>1205</v>
      </c>
      <c r="AU1432" s="272" t="s">
        <v>85</v>
      </c>
      <c r="AV1432" s="13" t="s">
        <v>85</v>
      </c>
      <c r="AW1432" s="13" t="s">
        <v>33</v>
      </c>
      <c r="AX1432" s="13" t="s">
        <v>76</v>
      </c>
      <c r="AY1432" s="272" t="s">
        <v>181</v>
      </c>
    </row>
    <row r="1433" s="13" customFormat="1">
      <c r="A1433" s="13"/>
      <c r="B1433" s="262"/>
      <c r="C1433" s="263"/>
      <c r="D1433" s="240" t="s">
        <v>1205</v>
      </c>
      <c r="E1433" s="264" t="s">
        <v>1</v>
      </c>
      <c r="F1433" s="265" t="s">
        <v>2902</v>
      </c>
      <c r="G1433" s="263"/>
      <c r="H1433" s="266">
        <v>100</v>
      </c>
      <c r="I1433" s="267"/>
      <c r="J1433" s="263"/>
      <c r="K1433" s="263"/>
      <c r="L1433" s="268"/>
      <c r="M1433" s="269"/>
      <c r="N1433" s="270"/>
      <c r="O1433" s="270"/>
      <c r="P1433" s="270"/>
      <c r="Q1433" s="270"/>
      <c r="R1433" s="270"/>
      <c r="S1433" s="270"/>
      <c r="T1433" s="271"/>
      <c r="U1433" s="13"/>
      <c r="V1433" s="13"/>
      <c r="W1433" s="13"/>
      <c r="X1433" s="13"/>
      <c r="Y1433" s="13"/>
      <c r="Z1433" s="13"/>
      <c r="AA1433" s="13"/>
      <c r="AB1433" s="13"/>
      <c r="AC1433" s="13"/>
      <c r="AD1433" s="13"/>
      <c r="AE1433" s="13"/>
      <c r="AT1433" s="272" t="s">
        <v>1205</v>
      </c>
      <c r="AU1433" s="272" t="s">
        <v>85</v>
      </c>
      <c r="AV1433" s="13" t="s">
        <v>85</v>
      </c>
      <c r="AW1433" s="13" t="s">
        <v>33</v>
      </c>
      <c r="AX1433" s="13" t="s">
        <v>76</v>
      </c>
      <c r="AY1433" s="272" t="s">
        <v>181</v>
      </c>
    </row>
    <row r="1434" s="13" customFormat="1">
      <c r="A1434" s="13"/>
      <c r="B1434" s="262"/>
      <c r="C1434" s="263"/>
      <c r="D1434" s="240" t="s">
        <v>1205</v>
      </c>
      <c r="E1434" s="264" t="s">
        <v>1</v>
      </c>
      <c r="F1434" s="265" t="s">
        <v>2903</v>
      </c>
      <c r="G1434" s="263"/>
      <c r="H1434" s="266">
        <v>100</v>
      </c>
      <c r="I1434" s="267"/>
      <c r="J1434" s="263"/>
      <c r="K1434" s="263"/>
      <c r="L1434" s="268"/>
      <c r="M1434" s="269"/>
      <c r="N1434" s="270"/>
      <c r="O1434" s="270"/>
      <c r="P1434" s="270"/>
      <c r="Q1434" s="270"/>
      <c r="R1434" s="270"/>
      <c r="S1434" s="270"/>
      <c r="T1434" s="271"/>
      <c r="U1434" s="13"/>
      <c r="V1434" s="13"/>
      <c r="W1434" s="13"/>
      <c r="X1434" s="13"/>
      <c r="Y1434" s="13"/>
      <c r="Z1434" s="13"/>
      <c r="AA1434" s="13"/>
      <c r="AB1434" s="13"/>
      <c r="AC1434" s="13"/>
      <c r="AD1434" s="13"/>
      <c r="AE1434" s="13"/>
      <c r="AT1434" s="272" t="s">
        <v>1205</v>
      </c>
      <c r="AU1434" s="272" t="s">
        <v>85</v>
      </c>
      <c r="AV1434" s="13" t="s">
        <v>85</v>
      </c>
      <c r="AW1434" s="13" t="s">
        <v>33</v>
      </c>
      <c r="AX1434" s="13" t="s">
        <v>76</v>
      </c>
      <c r="AY1434" s="272" t="s">
        <v>181</v>
      </c>
    </row>
    <row r="1435" s="15" customFormat="1">
      <c r="A1435" s="15"/>
      <c r="B1435" s="283"/>
      <c r="C1435" s="284"/>
      <c r="D1435" s="240" t="s">
        <v>1205</v>
      </c>
      <c r="E1435" s="285" t="s">
        <v>1</v>
      </c>
      <c r="F1435" s="286" t="s">
        <v>1219</v>
      </c>
      <c r="G1435" s="284"/>
      <c r="H1435" s="287">
        <v>296.89999999999998</v>
      </c>
      <c r="I1435" s="288"/>
      <c r="J1435" s="284"/>
      <c r="K1435" s="284"/>
      <c r="L1435" s="289"/>
      <c r="M1435" s="290"/>
      <c r="N1435" s="291"/>
      <c r="O1435" s="291"/>
      <c r="P1435" s="291"/>
      <c r="Q1435" s="291"/>
      <c r="R1435" s="291"/>
      <c r="S1435" s="291"/>
      <c r="T1435" s="292"/>
      <c r="U1435" s="15"/>
      <c r="V1435" s="15"/>
      <c r="W1435" s="15"/>
      <c r="X1435" s="15"/>
      <c r="Y1435" s="15"/>
      <c r="Z1435" s="15"/>
      <c r="AA1435" s="15"/>
      <c r="AB1435" s="15"/>
      <c r="AC1435" s="15"/>
      <c r="AD1435" s="15"/>
      <c r="AE1435" s="15"/>
      <c r="AT1435" s="293" t="s">
        <v>1205</v>
      </c>
      <c r="AU1435" s="293" t="s">
        <v>85</v>
      </c>
      <c r="AV1435" s="15" t="s">
        <v>200</v>
      </c>
      <c r="AW1435" s="15" t="s">
        <v>33</v>
      </c>
      <c r="AX1435" s="15" t="s">
        <v>83</v>
      </c>
      <c r="AY1435" s="293" t="s">
        <v>181</v>
      </c>
    </row>
    <row r="1436" s="2" customFormat="1" ht="16.5" customHeight="1">
      <c r="A1436" s="39"/>
      <c r="B1436" s="40"/>
      <c r="C1436" s="226" t="s">
        <v>2904</v>
      </c>
      <c r="D1436" s="226" t="s">
        <v>182</v>
      </c>
      <c r="E1436" s="227" t="s">
        <v>2893</v>
      </c>
      <c r="F1436" s="228" t="s">
        <v>2894</v>
      </c>
      <c r="G1436" s="229" t="s">
        <v>734</v>
      </c>
      <c r="H1436" s="230">
        <v>311.745</v>
      </c>
      <c r="I1436" s="231"/>
      <c r="J1436" s="232">
        <f>ROUND(I1436*H1436,2)</f>
        <v>0</v>
      </c>
      <c r="K1436" s="228" t="s">
        <v>1</v>
      </c>
      <c r="L1436" s="233"/>
      <c r="M1436" s="234" t="s">
        <v>1</v>
      </c>
      <c r="N1436" s="235" t="s">
        <v>41</v>
      </c>
      <c r="O1436" s="92"/>
      <c r="P1436" s="236">
        <f>O1436*H1436</f>
        <v>0</v>
      </c>
      <c r="Q1436" s="236">
        <v>0</v>
      </c>
      <c r="R1436" s="236">
        <f>Q1436*H1436</f>
        <v>0</v>
      </c>
      <c r="S1436" s="236">
        <v>0</v>
      </c>
      <c r="T1436" s="237">
        <f>S1436*H1436</f>
        <v>0</v>
      </c>
      <c r="U1436" s="39"/>
      <c r="V1436" s="39"/>
      <c r="W1436" s="39"/>
      <c r="X1436" s="39"/>
      <c r="Y1436" s="39"/>
      <c r="Z1436" s="39"/>
      <c r="AA1436" s="39"/>
      <c r="AB1436" s="39"/>
      <c r="AC1436" s="39"/>
      <c r="AD1436" s="39"/>
      <c r="AE1436" s="39"/>
      <c r="AR1436" s="238" t="s">
        <v>187</v>
      </c>
      <c r="AT1436" s="238" t="s">
        <v>182</v>
      </c>
      <c r="AU1436" s="238" t="s">
        <v>85</v>
      </c>
      <c r="AY1436" s="18" t="s">
        <v>181</v>
      </c>
      <c r="BE1436" s="239">
        <f>IF(N1436="základní",J1436,0)</f>
        <v>0</v>
      </c>
      <c r="BF1436" s="239">
        <f>IF(N1436="snížená",J1436,0)</f>
        <v>0</v>
      </c>
      <c r="BG1436" s="239">
        <f>IF(N1436="zákl. přenesená",J1436,0)</f>
        <v>0</v>
      </c>
      <c r="BH1436" s="239">
        <f>IF(N1436="sníž. přenesená",J1436,0)</f>
        <v>0</v>
      </c>
      <c r="BI1436" s="239">
        <f>IF(N1436="nulová",J1436,0)</f>
        <v>0</v>
      </c>
      <c r="BJ1436" s="18" t="s">
        <v>83</v>
      </c>
      <c r="BK1436" s="239">
        <f>ROUND(I1436*H1436,2)</f>
        <v>0</v>
      </c>
      <c r="BL1436" s="18" t="s">
        <v>188</v>
      </c>
      <c r="BM1436" s="238" t="s">
        <v>2905</v>
      </c>
    </row>
    <row r="1437" s="2" customFormat="1">
      <c r="A1437" s="39"/>
      <c r="B1437" s="40"/>
      <c r="C1437" s="41"/>
      <c r="D1437" s="240" t="s">
        <v>190</v>
      </c>
      <c r="E1437" s="41"/>
      <c r="F1437" s="241" t="s">
        <v>2894</v>
      </c>
      <c r="G1437" s="41"/>
      <c r="H1437" s="41"/>
      <c r="I1437" s="242"/>
      <c r="J1437" s="41"/>
      <c r="K1437" s="41"/>
      <c r="L1437" s="45"/>
      <c r="M1437" s="243"/>
      <c r="N1437" s="244"/>
      <c r="O1437" s="92"/>
      <c r="P1437" s="92"/>
      <c r="Q1437" s="92"/>
      <c r="R1437" s="92"/>
      <c r="S1437" s="92"/>
      <c r="T1437" s="93"/>
      <c r="U1437" s="39"/>
      <c r="V1437" s="39"/>
      <c r="W1437" s="39"/>
      <c r="X1437" s="39"/>
      <c r="Y1437" s="39"/>
      <c r="Z1437" s="39"/>
      <c r="AA1437" s="39"/>
      <c r="AB1437" s="39"/>
      <c r="AC1437" s="39"/>
      <c r="AD1437" s="39"/>
      <c r="AE1437" s="39"/>
      <c r="AT1437" s="18" t="s">
        <v>190</v>
      </c>
      <c r="AU1437" s="18" t="s">
        <v>85</v>
      </c>
    </row>
    <row r="1438" s="13" customFormat="1">
      <c r="A1438" s="13"/>
      <c r="B1438" s="262"/>
      <c r="C1438" s="263"/>
      <c r="D1438" s="240" t="s">
        <v>1205</v>
      </c>
      <c r="E1438" s="264" t="s">
        <v>1</v>
      </c>
      <c r="F1438" s="265" t="s">
        <v>2906</v>
      </c>
      <c r="G1438" s="263"/>
      <c r="H1438" s="266">
        <v>311.745</v>
      </c>
      <c r="I1438" s="267"/>
      <c r="J1438" s="263"/>
      <c r="K1438" s="263"/>
      <c r="L1438" s="268"/>
      <c r="M1438" s="269"/>
      <c r="N1438" s="270"/>
      <c r="O1438" s="270"/>
      <c r="P1438" s="270"/>
      <c r="Q1438" s="270"/>
      <c r="R1438" s="270"/>
      <c r="S1438" s="270"/>
      <c r="T1438" s="271"/>
      <c r="U1438" s="13"/>
      <c r="V1438" s="13"/>
      <c r="W1438" s="13"/>
      <c r="X1438" s="13"/>
      <c r="Y1438" s="13"/>
      <c r="Z1438" s="13"/>
      <c r="AA1438" s="13"/>
      <c r="AB1438" s="13"/>
      <c r="AC1438" s="13"/>
      <c r="AD1438" s="13"/>
      <c r="AE1438" s="13"/>
      <c r="AT1438" s="272" t="s">
        <v>1205</v>
      </c>
      <c r="AU1438" s="272" t="s">
        <v>85</v>
      </c>
      <c r="AV1438" s="13" t="s">
        <v>85</v>
      </c>
      <c r="AW1438" s="13" t="s">
        <v>33</v>
      </c>
      <c r="AX1438" s="13" t="s">
        <v>83</v>
      </c>
      <c r="AY1438" s="272" t="s">
        <v>181</v>
      </c>
    </row>
    <row r="1439" s="2" customFormat="1" ht="24.15" customHeight="1">
      <c r="A1439" s="39"/>
      <c r="B1439" s="40"/>
      <c r="C1439" s="245" t="s">
        <v>2907</v>
      </c>
      <c r="D1439" s="245" t="s">
        <v>191</v>
      </c>
      <c r="E1439" s="246" t="s">
        <v>2908</v>
      </c>
      <c r="F1439" s="247" t="s">
        <v>2909</v>
      </c>
      <c r="G1439" s="248" t="s">
        <v>734</v>
      </c>
      <c r="H1439" s="249">
        <v>1320</v>
      </c>
      <c r="I1439" s="250"/>
      <c r="J1439" s="251">
        <f>ROUND(I1439*H1439,2)</f>
        <v>0</v>
      </c>
      <c r="K1439" s="247" t="s">
        <v>1</v>
      </c>
      <c r="L1439" s="45"/>
      <c r="M1439" s="252" t="s">
        <v>1</v>
      </c>
      <c r="N1439" s="253" t="s">
        <v>41</v>
      </c>
      <c r="O1439" s="92"/>
      <c r="P1439" s="236">
        <f>O1439*H1439</f>
        <v>0</v>
      </c>
      <c r="Q1439" s="236">
        <v>0.00020000000000000001</v>
      </c>
      <c r="R1439" s="236">
        <f>Q1439*H1439</f>
        <v>0.26400000000000001</v>
      </c>
      <c r="S1439" s="236">
        <v>0</v>
      </c>
      <c r="T1439" s="237">
        <f>S1439*H1439</f>
        <v>0</v>
      </c>
      <c r="U1439" s="39"/>
      <c r="V1439" s="39"/>
      <c r="W1439" s="39"/>
      <c r="X1439" s="39"/>
      <c r="Y1439" s="39"/>
      <c r="Z1439" s="39"/>
      <c r="AA1439" s="39"/>
      <c r="AB1439" s="39"/>
      <c r="AC1439" s="39"/>
      <c r="AD1439" s="39"/>
      <c r="AE1439" s="39"/>
      <c r="AR1439" s="238" t="s">
        <v>188</v>
      </c>
      <c r="AT1439" s="238" t="s">
        <v>191</v>
      </c>
      <c r="AU1439" s="238" t="s">
        <v>85</v>
      </c>
      <c r="AY1439" s="18" t="s">
        <v>181</v>
      </c>
      <c r="BE1439" s="239">
        <f>IF(N1439="základní",J1439,0)</f>
        <v>0</v>
      </c>
      <c r="BF1439" s="239">
        <f>IF(N1439="snížená",J1439,0)</f>
        <v>0</v>
      </c>
      <c r="BG1439" s="239">
        <f>IF(N1439="zákl. přenesená",J1439,0)</f>
        <v>0</v>
      </c>
      <c r="BH1439" s="239">
        <f>IF(N1439="sníž. přenesená",J1439,0)</f>
        <v>0</v>
      </c>
      <c r="BI1439" s="239">
        <f>IF(N1439="nulová",J1439,0)</f>
        <v>0</v>
      </c>
      <c r="BJ1439" s="18" t="s">
        <v>83</v>
      </c>
      <c r="BK1439" s="239">
        <f>ROUND(I1439*H1439,2)</f>
        <v>0</v>
      </c>
      <c r="BL1439" s="18" t="s">
        <v>188</v>
      </c>
      <c r="BM1439" s="238" t="s">
        <v>2910</v>
      </c>
    </row>
    <row r="1440" s="2" customFormat="1">
      <c r="A1440" s="39"/>
      <c r="B1440" s="40"/>
      <c r="C1440" s="41"/>
      <c r="D1440" s="240" t="s">
        <v>190</v>
      </c>
      <c r="E1440" s="41"/>
      <c r="F1440" s="241" t="s">
        <v>2909</v>
      </c>
      <c r="G1440" s="41"/>
      <c r="H1440" s="41"/>
      <c r="I1440" s="242"/>
      <c r="J1440" s="41"/>
      <c r="K1440" s="41"/>
      <c r="L1440" s="45"/>
      <c r="M1440" s="243"/>
      <c r="N1440" s="244"/>
      <c r="O1440" s="92"/>
      <c r="P1440" s="92"/>
      <c r="Q1440" s="92"/>
      <c r="R1440" s="92"/>
      <c r="S1440" s="92"/>
      <c r="T1440" s="93"/>
      <c r="U1440" s="39"/>
      <c r="V1440" s="39"/>
      <c r="W1440" s="39"/>
      <c r="X1440" s="39"/>
      <c r="Y1440" s="39"/>
      <c r="Z1440" s="39"/>
      <c r="AA1440" s="39"/>
      <c r="AB1440" s="39"/>
      <c r="AC1440" s="39"/>
      <c r="AD1440" s="39"/>
      <c r="AE1440" s="39"/>
      <c r="AT1440" s="18" t="s">
        <v>190</v>
      </c>
      <c r="AU1440" s="18" t="s">
        <v>85</v>
      </c>
    </row>
    <row r="1441" s="13" customFormat="1">
      <c r="A1441" s="13"/>
      <c r="B1441" s="262"/>
      <c r="C1441" s="263"/>
      <c r="D1441" s="240" t="s">
        <v>1205</v>
      </c>
      <c r="E1441" s="264" t="s">
        <v>1</v>
      </c>
      <c r="F1441" s="265" t="s">
        <v>2911</v>
      </c>
      <c r="G1441" s="263"/>
      <c r="H1441" s="266">
        <v>1240</v>
      </c>
      <c r="I1441" s="267"/>
      <c r="J1441" s="263"/>
      <c r="K1441" s="263"/>
      <c r="L1441" s="268"/>
      <c r="M1441" s="269"/>
      <c r="N1441" s="270"/>
      <c r="O1441" s="270"/>
      <c r="P1441" s="270"/>
      <c r="Q1441" s="270"/>
      <c r="R1441" s="270"/>
      <c r="S1441" s="270"/>
      <c r="T1441" s="271"/>
      <c r="U1441" s="13"/>
      <c r="V1441" s="13"/>
      <c r="W1441" s="13"/>
      <c r="X1441" s="13"/>
      <c r="Y1441" s="13"/>
      <c r="Z1441" s="13"/>
      <c r="AA1441" s="13"/>
      <c r="AB1441" s="13"/>
      <c r="AC1441" s="13"/>
      <c r="AD1441" s="13"/>
      <c r="AE1441" s="13"/>
      <c r="AT1441" s="272" t="s">
        <v>1205</v>
      </c>
      <c r="AU1441" s="272" t="s">
        <v>85</v>
      </c>
      <c r="AV1441" s="13" t="s">
        <v>85</v>
      </c>
      <c r="AW1441" s="13" t="s">
        <v>33</v>
      </c>
      <c r="AX1441" s="13" t="s">
        <v>76</v>
      </c>
      <c r="AY1441" s="272" t="s">
        <v>181</v>
      </c>
    </row>
    <row r="1442" s="13" customFormat="1">
      <c r="A1442" s="13"/>
      <c r="B1442" s="262"/>
      <c r="C1442" s="263"/>
      <c r="D1442" s="240" t="s">
        <v>1205</v>
      </c>
      <c r="E1442" s="264" t="s">
        <v>1</v>
      </c>
      <c r="F1442" s="265" t="s">
        <v>2912</v>
      </c>
      <c r="G1442" s="263"/>
      <c r="H1442" s="266">
        <v>80</v>
      </c>
      <c r="I1442" s="267"/>
      <c r="J1442" s="263"/>
      <c r="K1442" s="263"/>
      <c r="L1442" s="268"/>
      <c r="M1442" s="269"/>
      <c r="N1442" s="270"/>
      <c r="O1442" s="270"/>
      <c r="P1442" s="270"/>
      <c r="Q1442" s="270"/>
      <c r="R1442" s="270"/>
      <c r="S1442" s="270"/>
      <c r="T1442" s="271"/>
      <c r="U1442" s="13"/>
      <c r="V1442" s="13"/>
      <c r="W1442" s="13"/>
      <c r="X1442" s="13"/>
      <c r="Y1442" s="13"/>
      <c r="Z1442" s="13"/>
      <c r="AA1442" s="13"/>
      <c r="AB1442" s="13"/>
      <c r="AC1442" s="13"/>
      <c r="AD1442" s="13"/>
      <c r="AE1442" s="13"/>
      <c r="AT1442" s="272" t="s">
        <v>1205</v>
      </c>
      <c r="AU1442" s="272" t="s">
        <v>85</v>
      </c>
      <c r="AV1442" s="13" t="s">
        <v>85</v>
      </c>
      <c r="AW1442" s="13" t="s">
        <v>33</v>
      </c>
      <c r="AX1442" s="13" t="s">
        <v>76</v>
      </c>
      <c r="AY1442" s="272" t="s">
        <v>181</v>
      </c>
    </row>
    <row r="1443" s="15" customFormat="1">
      <c r="A1443" s="15"/>
      <c r="B1443" s="283"/>
      <c r="C1443" s="284"/>
      <c r="D1443" s="240" t="s">
        <v>1205</v>
      </c>
      <c r="E1443" s="285" t="s">
        <v>1</v>
      </c>
      <c r="F1443" s="286" t="s">
        <v>1219</v>
      </c>
      <c r="G1443" s="284"/>
      <c r="H1443" s="287">
        <v>1320</v>
      </c>
      <c r="I1443" s="288"/>
      <c r="J1443" s="284"/>
      <c r="K1443" s="284"/>
      <c r="L1443" s="289"/>
      <c r="M1443" s="290"/>
      <c r="N1443" s="291"/>
      <c r="O1443" s="291"/>
      <c r="P1443" s="291"/>
      <c r="Q1443" s="291"/>
      <c r="R1443" s="291"/>
      <c r="S1443" s="291"/>
      <c r="T1443" s="292"/>
      <c r="U1443" s="15"/>
      <c r="V1443" s="15"/>
      <c r="W1443" s="15"/>
      <c r="X1443" s="15"/>
      <c r="Y1443" s="15"/>
      <c r="Z1443" s="15"/>
      <c r="AA1443" s="15"/>
      <c r="AB1443" s="15"/>
      <c r="AC1443" s="15"/>
      <c r="AD1443" s="15"/>
      <c r="AE1443" s="15"/>
      <c r="AT1443" s="293" t="s">
        <v>1205</v>
      </c>
      <c r="AU1443" s="293" t="s">
        <v>85</v>
      </c>
      <c r="AV1443" s="15" t="s">
        <v>200</v>
      </c>
      <c r="AW1443" s="15" t="s">
        <v>33</v>
      </c>
      <c r="AX1443" s="15" t="s">
        <v>83</v>
      </c>
      <c r="AY1443" s="293" t="s">
        <v>181</v>
      </c>
    </row>
    <row r="1444" s="2" customFormat="1" ht="33" customHeight="1">
      <c r="A1444" s="39"/>
      <c r="B1444" s="40"/>
      <c r="C1444" s="245" t="s">
        <v>2913</v>
      </c>
      <c r="D1444" s="245" t="s">
        <v>191</v>
      </c>
      <c r="E1444" s="246" t="s">
        <v>2914</v>
      </c>
      <c r="F1444" s="247" t="s">
        <v>2915</v>
      </c>
      <c r="G1444" s="248" t="s">
        <v>734</v>
      </c>
      <c r="H1444" s="249">
        <v>45</v>
      </c>
      <c r="I1444" s="250"/>
      <c r="J1444" s="251">
        <f>ROUND(I1444*H1444,2)</f>
        <v>0</v>
      </c>
      <c r="K1444" s="247" t="s">
        <v>1</v>
      </c>
      <c r="L1444" s="45"/>
      <c r="M1444" s="252" t="s">
        <v>1</v>
      </c>
      <c r="N1444" s="253" t="s">
        <v>41</v>
      </c>
      <c r="O1444" s="92"/>
      <c r="P1444" s="236">
        <f>O1444*H1444</f>
        <v>0</v>
      </c>
      <c r="Q1444" s="236">
        <v>0.00020000000000000001</v>
      </c>
      <c r="R1444" s="236">
        <f>Q1444*H1444</f>
        <v>0.0090000000000000011</v>
      </c>
      <c r="S1444" s="236">
        <v>0</v>
      </c>
      <c r="T1444" s="237">
        <f>S1444*H1444</f>
        <v>0</v>
      </c>
      <c r="U1444" s="39"/>
      <c r="V1444" s="39"/>
      <c r="W1444" s="39"/>
      <c r="X1444" s="39"/>
      <c r="Y1444" s="39"/>
      <c r="Z1444" s="39"/>
      <c r="AA1444" s="39"/>
      <c r="AB1444" s="39"/>
      <c r="AC1444" s="39"/>
      <c r="AD1444" s="39"/>
      <c r="AE1444" s="39"/>
      <c r="AR1444" s="238" t="s">
        <v>188</v>
      </c>
      <c r="AT1444" s="238" t="s">
        <v>191</v>
      </c>
      <c r="AU1444" s="238" t="s">
        <v>85</v>
      </c>
      <c r="AY1444" s="18" t="s">
        <v>181</v>
      </c>
      <c r="BE1444" s="239">
        <f>IF(N1444="základní",J1444,0)</f>
        <v>0</v>
      </c>
      <c r="BF1444" s="239">
        <f>IF(N1444="snížená",J1444,0)</f>
        <v>0</v>
      </c>
      <c r="BG1444" s="239">
        <f>IF(N1444="zákl. přenesená",J1444,0)</f>
        <v>0</v>
      </c>
      <c r="BH1444" s="239">
        <f>IF(N1444="sníž. přenesená",J1444,0)</f>
        <v>0</v>
      </c>
      <c r="BI1444" s="239">
        <f>IF(N1444="nulová",J1444,0)</f>
        <v>0</v>
      </c>
      <c r="BJ1444" s="18" t="s">
        <v>83</v>
      </c>
      <c r="BK1444" s="239">
        <f>ROUND(I1444*H1444,2)</f>
        <v>0</v>
      </c>
      <c r="BL1444" s="18" t="s">
        <v>188</v>
      </c>
      <c r="BM1444" s="238" t="s">
        <v>2916</v>
      </c>
    </row>
    <row r="1445" s="2" customFormat="1">
      <c r="A1445" s="39"/>
      <c r="B1445" s="40"/>
      <c r="C1445" s="41"/>
      <c r="D1445" s="240" t="s">
        <v>190</v>
      </c>
      <c r="E1445" s="41"/>
      <c r="F1445" s="241" t="s">
        <v>2915</v>
      </c>
      <c r="G1445" s="41"/>
      <c r="H1445" s="41"/>
      <c r="I1445" s="242"/>
      <c r="J1445" s="41"/>
      <c r="K1445" s="41"/>
      <c r="L1445" s="45"/>
      <c r="M1445" s="243"/>
      <c r="N1445" s="244"/>
      <c r="O1445" s="92"/>
      <c r="P1445" s="92"/>
      <c r="Q1445" s="92"/>
      <c r="R1445" s="92"/>
      <c r="S1445" s="92"/>
      <c r="T1445" s="93"/>
      <c r="U1445" s="39"/>
      <c r="V1445" s="39"/>
      <c r="W1445" s="39"/>
      <c r="X1445" s="39"/>
      <c r="Y1445" s="39"/>
      <c r="Z1445" s="39"/>
      <c r="AA1445" s="39"/>
      <c r="AB1445" s="39"/>
      <c r="AC1445" s="39"/>
      <c r="AD1445" s="39"/>
      <c r="AE1445" s="39"/>
      <c r="AT1445" s="18" t="s">
        <v>190</v>
      </c>
      <c r="AU1445" s="18" t="s">
        <v>85</v>
      </c>
    </row>
    <row r="1446" s="13" customFormat="1">
      <c r="A1446" s="13"/>
      <c r="B1446" s="262"/>
      <c r="C1446" s="263"/>
      <c r="D1446" s="240" t="s">
        <v>1205</v>
      </c>
      <c r="E1446" s="264" t="s">
        <v>1</v>
      </c>
      <c r="F1446" s="265" t="s">
        <v>276</v>
      </c>
      <c r="G1446" s="263"/>
      <c r="H1446" s="266">
        <v>20</v>
      </c>
      <c r="I1446" s="267"/>
      <c r="J1446" s="263"/>
      <c r="K1446" s="263"/>
      <c r="L1446" s="268"/>
      <c r="M1446" s="269"/>
      <c r="N1446" s="270"/>
      <c r="O1446" s="270"/>
      <c r="P1446" s="270"/>
      <c r="Q1446" s="270"/>
      <c r="R1446" s="270"/>
      <c r="S1446" s="270"/>
      <c r="T1446" s="271"/>
      <c r="U1446" s="13"/>
      <c r="V1446" s="13"/>
      <c r="W1446" s="13"/>
      <c r="X1446" s="13"/>
      <c r="Y1446" s="13"/>
      <c r="Z1446" s="13"/>
      <c r="AA1446" s="13"/>
      <c r="AB1446" s="13"/>
      <c r="AC1446" s="13"/>
      <c r="AD1446" s="13"/>
      <c r="AE1446" s="13"/>
      <c r="AT1446" s="272" t="s">
        <v>1205</v>
      </c>
      <c r="AU1446" s="272" t="s">
        <v>85</v>
      </c>
      <c r="AV1446" s="13" t="s">
        <v>85</v>
      </c>
      <c r="AW1446" s="13" t="s">
        <v>33</v>
      </c>
      <c r="AX1446" s="13" t="s">
        <v>76</v>
      </c>
      <c r="AY1446" s="272" t="s">
        <v>181</v>
      </c>
    </row>
    <row r="1447" s="13" customFormat="1">
      <c r="A1447" s="13"/>
      <c r="B1447" s="262"/>
      <c r="C1447" s="263"/>
      <c r="D1447" s="240" t="s">
        <v>1205</v>
      </c>
      <c r="E1447" s="264" t="s">
        <v>1</v>
      </c>
      <c r="F1447" s="265" t="s">
        <v>1699</v>
      </c>
      <c r="G1447" s="263"/>
      <c r="H1447" s="266">
        <v>45</v>
      </c>
      <c r="I1447" s="267"/>
      <c r="J1447" s="263"/>
      <c r="K1447" s="263"/>
      <c r="L1447" s="268"/>
      <c r="M1447" s="269"/>
      <c r="N1447" s="270"/>
      <c r="O1447" s="270"/>
      <c r="P1447" s="270"/>
      <c r="Q1447" s="270"/>
      <c r="R1447" s="270"/>
      <c r="S1447" s="270"/>
      <c r="T1447" s="271"/>
      <c r="U1447" s="13"/>
      <c r="V1447" s="13"/>
      <c r="W1447" s="13"/>
      <c r="X1447" s="13"/>
      <c r="Y1447" s="13"/>
      <c r="Z1447" s="13"/>
      <c r="AA1447" s="13"/>
      <c r="AB1447" s="13"/>
      <c r="AC1447" s="13"/>
      <c r="AD1447" s="13"/>
      <c r="AE1447" s="13"/>
      <c r="AT1447" s="272" t="s">
        <v>1205</v>
      </c>
      <c r="AU1447" s="272" t="s">
        <v>85</v>
      </c>
      <c r="AV1447" s="13" t="s">
        <v>85</v>
      </c>
      <c r="AW1447" s="13" t="s">
        <v>33</v>
      </c>
      <c r="AX1447" s="13" t="s">
        <v>83</v>
      </c>
      <c r="AY1447" s="272" t="s">
        <v>181</v>
      </c>
    </row>
    <row r="1448" s="2" customFormat="1" ht="33" customHeight="1">
      <c r="A1448" s="39"/>
      <c r="B1448" s="40"/>
      <c r="C1448" s="245" t="s">
        <v>2917</v>
      </c>
      <c r="D1448" s="245" t="s">
        <v>191</v>
      </c>
      <c r="E1448" s="246" t="s">
        <v>2918</v>
      </c>
      <c r="F1448" s="247" t="s">
        <v>2919</v>
      </c>
      <c r="G1448" s="248" t="s">
        <v>734</v>
      </c>
      <c r="H1448" s="249">
        <v>193.80000000000001</v>
      </c>
      <c r="I1448" s="250"/>
      <c r="J1448" s="251">
        <f>ROUND(I1448*H1448,2)</f>
        <v>0</v>
      </c>
      <c r="K1448" s="247" t="s">
        <v>1</v>
      </c>
      <c r="L1448" s="45"/>
      <c r="M1448" s="252" t="s">
        <v>1</v>
      </c>
      <c r="N1448" s="253" t="s">
        <v>41</v>
      </c>
      <c r="O1448" s="92"/>
      <c r="P1448" s="236">
        <f>O1448*H1448</f>
        <v>0</v>
      </c>
      <c r="Q1448" s="236">
        <v>1.0000000000000001E-05</v>
      </c>
      <c r="R1448" s="236">
        <f>Q1448*H1448</f>
        <v>0.0019380000000000003</v>
      </c>
      <c r="S1448" s="236">
        <v>0</v>
      </c>
      <c r="T1448" s="237">
        <f>S1448*H1448</f>
        <v>0</v>
      </c>
      <c r="U1448" s="39"/>
      <c r="V1448" s="39"/>
      <c r="W1448" s="39"/>
      <c r="X1448" s="39"/>
      <c r="Y1448" s="39"/>
      <c r="Z1448" s="39"/>
      <c r="AA1448" s="39"/>
      <c r="AB1448" s="39"/>
      <c r="AC1448" s="39"/>
      <c r="AD1448" s="39"/>
      <c r="AE1448" s="39"/>
      <c r="AR1448" s="238" t="s">
        <v>188</v>
      </c>
      <c r="AT1448" s="238" t="s">
        <v>191</v>
      </c>
      <c r="AU1448" s="238" t="s">
        <v>85</v>
      </c>
      <c r="AY1448" s="18" t="s">
        <v>181</v>
      </c>
      <c r="BE1448" s="239">
        <f>IF(N1448="základní",J1448,0)</f>
        <v>0</v>
      </c>
      <c r="BF1448" s="239">
        <f>IF(N1448="snížená",J1448,0)</f>
        <v>0</v>
      </c>
      <c r="BG1448" s="239">
        <f>IF(N1448="zákl. přenesená",J1448,0)</f>
        <v>0</v>
      </c>
      <c r="BH1448" s="239">
        <f>IF(N1448="sníž. přenesená",J1448,0)</f>
        <v>0</v>
      </c>
      <c r="BI1448" s="239">
        <f>IF(N1448="nulová",J1448,0)</f>
        <v>0</v>
      </c>
      <c r="BJ1448" s="18" t="s">
        <v>83</v>
      </c>
      <c r="BK1448" s="239">
        <f>ROUND(I1448*H1448,2)</f>
        <v>0</v>
      </c>
      <c r="BL1448" s="18" t="s">
        <v>188</v>
      </c>
      <c r="BM1448" s="238" t="s">
        <v>2920</v>
      </c>
    </row>
    <row r="1449" s="2" customFormat="1">
      <c r="A1449" s="39"/>
      <c r="B1449" s="40"/>
      <c r="C1449" s="41"/>
      <c r="D1449" s="240" t="s">
        <v>190</v>
      </c>
      <c r="E1449" s="41"/>
      <c r="F1449" s="241" t="s">
        <v>2919</v>
      </c>
      <c r="G1449" s="41"/>
      <c r="H1449" s="41"/>
      <c r="I1449" s="242"/>
      <c r="J1449" s="41"/>
      <c r="K1449" s="41"/>
      <c r="L1449" s="45"/>
      <c r="M1449" s="243"/>
      <c r="N1449" s="244"/>
      <c r="O1449" s="92"/>
      <c r="P1449" s="92"/>
      <c r="Q1449" s="92"/>
      <c r="R1449" s="92"/>
      <c r="S1449" s="92"/>
      <c r="T1449" s="93"/>
      <c r="U1449" s="39"/>
      <c r="V1449" s="39"/>
      <c r="W1449" s="39"/>
      <c r="X1449" s="39"/>
      <c r="Y1449" s="39"/>
      <c r="Z1449" s="39"/>
      <c r="AA1449" s="39"/>
      <c r="AB1449" s="39"/>
      <c r="AC1449" s="39"/>
      <c r="AD1449" s="39"/>
      <c r="AE1449" s="39"/>
      <c r="AT1449" s="18" t="s">
        <v>190</v>
      </c>
      <c r="AU1449" s="18" t="s">
        <v>85</v>
      </c>
    </row>
    <row r="1450" s="13" customFormat="1">
      <c r="A1450" s="13"/>
      <c r="B1450" s="262"/>
      <c r="C1450" s="263"/>
      <c r="D1450" s="240" t="s">
        <v>1205</v>
      </c>
      <c r="E1450" s="264" t="s">
        <v>1</v>
      </c>
      <c r="F1450" s="265" t="s">
        <v>2921</v>
      </c>
      <c r="G1450" s="263"/>
      <c r="H1450" s="266">
        <v>193.80000000000001</v>
      </c>
      <c r="I1450" s="267"/>
      <c r="J1450" s="263"/>
      <c r="K1450" s="263"/>
      <c r="L1450" s="268"/>
      <c r="M1450" s="269"/>
      <c r="N1450" s="270"/>
      <c r="O1450" s="270"/>
      <c r="P1450" s="270"/>
      <c r="Q1450" s="270"/>
      <c r="R1450" s="270"/>
      <c r="S1450" s="270"/>
      <c r="T1450" s="271"/>
      <c r="U1450" s="13"/>
      <c r="V1450" s="13"/>
      <c r="W1450" s="13"/>
      <c r="X1450" s="13"/>
      <c r="Y1450" s="13"/>
      <c r="Z1450" s="13"/>
      <c r="AA1450" s="13"/>
      <c r="AB1450" s="13"/>
      <c r="AC1450" s="13"/>
      <c r="AD1450" s="13"/>
      <c r="AE1450" s="13"/>
      <c r="AT1450" s="272" t="s">
        <v>1205</v>
      </c>
      <c r="AU1450" s="272" t="s">
        <v>85</v>
      </c>
      <c r="AV1450" s="13" t="s">
        <v>85</v>
      </c>
      <c r="AW1450" s="13" t="s">
        <v>33</v>
      </c>
      <c r="AX1450" s="13" t="s">
        <v>76</v>
      </c>
      <c r="AY1450" s="272" t="s">
        <v>181</v>
      </c>
    </row>
    <row r="1451" s="15" customFormat="1">
      <c r="A1451" s="15"/>
      <c r="B1451" s="283"/>
      <c r="C1451" s="284"/>
      <c r="D1451" s="240" t="s">
        <v>1205</v>
      </c>
      <c r="E1451" s="285" t="s">
        <v>1</v>
      </c>
      <c r="F1451" s="286" t="s">
        <v>1219</v>
      </c>
      <c r="G1451" s="284"/>
      <c r="H1451" s="287">
        <v>193.80000000000001</v>
      </c>
      <c r="I1451" s="288"/>
      <c r="J1451" s="284"/>
      <c r="K1451" s="284"/>
      <c r="L1451" s="289"/>
      <c r="M1451" s="290"/>
      <c r="N1451" s="291"/>
      <c r="O1451" s="291"/>
      <c r="P1451" s="291"/>
      <c r="Q1451" s="291"/>
      <c r="R1451" s="291"/>
      <c r="S1451" s="291"/>
      <c r="T1451" s="292"/>
      <c r="U1451" s="15"/>
      <c r="V1451" s="15"/>
      <c r="W1451" s="15"/>
      <c r="X1451" s="15"/>
      <c r="Y1451" s="15"/>
      <c r="Z1451" s="15"/>
      <c r="AA1451" s="15"/>
      <c r="AB1451" s="15"/>
      <c r="AC1451" s="15"/>
      <c r="AD1451" s="15"/>
      <c r="AE1451" s="15"/>
      <c r="AT1451" s="293" t="s">
        <v>1205</v>
      </c>
      <c r="AU1451" s="293" t="s">
        <v>85</v>
      </c>
      <c r="AV1451" s="15" t="s">
        <v>200</v>
      </c>
      <c r="AW1451" s="15" t="s">
        <v>33</v>
      </c>
      <c r="AX1451" s="15" t="s">
        <v>83</v>
      </c>
      <c r="AY1451" s="293" t="s">
        <v>181</v>
      </c>
    </row>
    <row r="1452" s="2" customFormat="1" ht="24.15" customHeight="1">
      <c r="A1452" s="39"/>
      <c r="B1452" s="40"/>
      <c r="C1452" s="245" t="s">
        <v>2922</v>
      </c>
      <c r="D1452" s="245" t="s">
        <v>191</v>
      </c>
      <c r="E1452" s="246" t="s">
        <v>2923</v>
      </c>
      <c r="F1452" s="247" t="s">
        <v>2924</v>
      </c>
      <c r="G1452" s="248" t="s">
        <v>734</v>
      </c>
      <c r="H1452" s="249">
        <v>100</v>
      </c>
      <c r="I1452" s="250"/>
      <c r="J1452" s="251">
        <f>ROUND(I1452*H1452,2)</f>
        <v>0</v>
      </c>
      <c r="K1452" s="247" t="s">
        <v>1</v>
      </c>
      <c r="L1452" s="45"/>
      <c r="M1452" s="252" t="s">
        <v>1</v>
      </c>
      <c r="N1452" s="253" t="s">
        <v>41</v>
      </c>
      <c r="O1452" s="92"/>
      <c r="P1452" s="236">
        <f>O1452*H1452</f>
        <v>0</v>
      </c>
      <c r="Q1452" s="236">
        <v>1.0000000000000001E-05</v>
      </c>
      <c r="R1452" s="236">
        <f>Q1452*H1452</f>
        <v>0.001</v>
      </c>
      <c r="S1452" s="236">
        <v>0</v>
      </c>
      <c r="T1452" s="237">
        <f>S1452*H1452</f>
        <v>0</v>
      </c>
      <c r="U1452" s="39"/>
      <c r="V1452" s="39"/>
      <c r="W1452" s="39"/>
      <c r="X1452" s="39"/>
      <c r="Y1452" s="39"/>
      <c r="Z1452" s="39"/>
      <c r="AA1452" s="39"/>
      <c r="AB1452" s="39"/>
      <c r="AC1452" s="39"/>
      <c r="AD1452" s="39"/>
      <c r="AE1452" s="39"/>
      <c r="AR1452" s="238" t="s">
        <v>188</v>
      </c>
      <c r="AT1452" s="238" t="s">
        <v>191</v>
      </c>
      <c r="AU1452" s="238" t="s">
        <v>85</v>
      </c>
      <c r="AY1452" s="18" t="s">
        <v>181</v>
      </c>
      <c r="BE1452" s="239">
        <f>IF(N1452="základní",J1452,0)</f>
        <v>0</v>
      </c>
      <c r="BF1452" s="239">
        <f>IF(N1452="snížená",J1452,0)</f>
        <v>0</v>
      </c>
      <c r="BG1452" s="239">
        <f>IF(N1452="zákl. přenesená",J1452,0)</f>
        <v>0</v>
      </c>
      <c r="BH1452" s="239">
        <f>IF(N1452="sníž. přenesená",J1452,0)</f>
        <v>0</v>
      </c>
      <c r="BI1452" s="239">
        <f>IF(N1452="nulová",J1452,0)</f>
        <v>0</v>
      </c>
      <c r="BJ1452" s="18" t="s">
        <v>83</v>
      </c>
      <c r="BK1452" s="239">
        <f>ROUND(I1452*H1452,2)</f>
        <v>0</v>
      </c>
      <c r="BL1452" s="18" t="s">
        <v>188</v>
      </c>
      <c r="BM1452" s="238" t="s">
        <v>2925</v>
      </c>
    </row>
    <row r="1453" s="2" customFormat="1">
      <c r="A1453" s="39"/>
      <c r="B1453" s="40"/>
      <c r="C1453" s="41"/>
      <c r="D1453" s="240" t="s">
        <v>190</v>
      </c>
      <c r="E1453" s="41"/>
      <c r="F1453" s="241" t="s">
        <v>2924</v>
      </c>
      <c r="G1453" s="41"/>
      <c r="H1453" s="41"/>
      <c r="I1453" s="242"/>
      <c r="J1453" s="41"/>
      <c r="K1453" s="41"/>
      <c r="L1453" s="45"/>
      <c r="M1453" s="243"/>
      <c r="N1453" s="244"/>
      <c r="O1453" s="92"/>
      <c r="P1453" s="92"/>
      <c r="Q1453" s="92"/>
      <c r="R1453" s="92"/>
      <c r="S1453" s="92"/>
      <c r="T1453" s="93"/>
      <c r="U1453" s="39"/>
      <c r="V1453" s="39"/>
      <c r="W1453" s="39"/>
      <c r="X1453" s="39"/>
      <c r="Y1453" s="39"/>
      <c r="Z1453" s="39"/>
      <c r="AA1453" s="39"/>
      <c r="AB1453" s="39"/>
      <c r="AC1453" s="39"/>
      <c r="AD1453" s="39"/>
      <c r="AE1453" s="39"/>
      <c r="AT1453" s="18" t="s">
        <v>190</v>
      </c>
      <c r="AU1453" s="18" t="s">
        <v>85</v>
      </c>
    </row>
    <row r="1454" s="13" customFormat="1">
      <c r="A1454" s="13"/>
      <c r="B1454" s="262"/>
      <c r="C1454" s="263"/>
      <c r="D1454" s="240" t="s">
        <v>1205</v>
      </c>
      <c r="E1454" s="264" t="s">
        <v>1</v>
      </c>
      <c r="F1454" s="265" t="s">
        <v>2902</v>
      </c>
      <c r="G1454" s="263"/>
      <c r="H1454" s="266">
        <v>100</v>
      </c>
      <c r="I1454" s="267"/>
      <c r="J1454" s="263"/>
      <c r="K1454" s="263"/>
      <c r="L1454" s="268"/>
      <c r="M1454" s="269"/>
      <c r="N1454" s="270"/>
      <c r="O1454" s="270"/>
      <c r="P1454" s="270"/>
      <c r="Q1454" s="270"/>
      <c r="R1454" s="270"/>
      <c r="S1454" s="270"/>
      <c r="T1454" s="271"/>
      <c r="U1454" s="13"/>
      <c r="V1454" s="13"/>
      <c r="W1454" s="13"/>
      <c r="X1454" s="13"/>
      <c r="Y1454" s="13"/>
      <c r="Z1454" s="13"/>
      <c r="AA1454" s="13"/>
      <c r="AB1454" s="13"/>
      <c r="AC1454" s="13"/>
      <c r="AD1454" s="13"/>
      <c r="AE1454" s="13"/>
      <c r="AT1454" s="272" t="s">
        <v>1205</v>
      </c>
      <c r="AU1454" s="272" t="s">
        <v>85</v>
      </c>
      <c r="AV1454" s="13" t="s">
        <v>85</v>
      </c>
      <c r="AW1454" s="13" t="s">
        <v>33</v>
      </c>
      <c r="AX1454" s="13" t="s">
        <v>76</v>
      </c>
      <c r="AY1454" s="272" t="s">
        <v>181</v>
      </c>
    </row>
    <row r="1455" s="15" customFormat="1">
      <c r="A1455" s="15"/>
      <c r="B1455" s="283"/>
      <c r="C1455" s="284"/>
      <c r="D1455" s="240" t="s">
        <v>1205</v>
      </c>
      <c r="E1455" s="285" t="s">
        <v>1</v>
      </c>
      <c r="F1455" s="286" t="s">
        <v>1219</v>
      </c>
      <c r="G1455" s="284"/>
      <c r="H1455" s="287">
        <v>100</v>
      </c>
      <c r="I1455" s="288"/>
      <c r="J1455" s="284"/>
      <c r="K1455" s="284"/>
      <c r="L1455" s="289"/>
      <c r="M1455" s="290"/>
      <c r="N1455" s="291"/>
      <c r="O1455" s="291"/>
      <c r="P1455" s="291"/>
      <c r="Q1455" s="291"/>
      <c r="R1455" s="291"/>
      <c r="S1455" s="291"/>
      <c r="T1455" s="292"/>
      <c r="U1455" s="15"/>
      <c r="V1455" s="15"/>
      <c r="W1455" s="15"/>
      <c r="X1455" s="15"/>
      <c r="Y1455" s="15"/>
      <c r="Z1455" s="15"/>
      <c r="AA1455" s="15"/>
      <c r="AB1455" s="15"/>
      <c r="AC1455" s="15"/>
      <c r="AD1455" s="15"/>
      <c r="AE1455" s="15"/>
      <c r="AT1455" s="293" t="s">
        <v>1205</v>
      </c>
      <c r="AU1455" s="293" t="s">
        <v>85</v>
      </c>
      <c r="AV1455" s="15" t="s">
        <v>200</v>
      </c>
      <c r="AW1455" s="15" t="s">
        <v>33</v>
      </c>
      <c r="AX1455" s="15" t="s">
        <v>83</v>
      </c>
      <c r="AY1455" s="293" t="s">
        <v>181</v>
      </c>
    </row>
    <row r="1456" s="2" customFormat="1" ht="24.15" customHeight="1">
      <c r="A1456" s="39"/>
      <c r="B1456" s="40"/>
      <c r="C1456" s="245" t="s">
        <v>2926</v>
      </c>
      <c r="D1456" s="245" t="s">
        <v>191</v>
      </c>
      <c r="E1456" s="246" t="s">
        <v>2927</v>
      </c>
      <c r="F1456" s="247" t="s">
        <v>2928</v>
      </c>
      <c r="G1456" s="248" t="s">
        <v>734</v>
      </c>
      <c r="H1456" s="249">
        <v>460</v>
      </c>
      <c r="I1456" s="250"/>
      <c r="J1456" s="251">
        <f>ROUND(I1456*H1456,2)</f>
        <v>0</v>
      </c>
      <c r="K1456" s="247" t="s">
        <v>1</v>
      </c>
      <c r="L1456" s="45"/>
      <c r="M1456" s="252" t="s">
        <v>1</v>
      </c>
      <c r="N1456" s="253" t="s">
        <v>41</v>
      </c>
      <c r="O1456" s="92"/>
      <c r="P1456" s="236">
        <f>O1456*H1456</f>
        <v>0</v>
      </c>
      <c r="Q1456" s="236">
        <v>1.0000000000000001E-05</v>
      </c>
      <c r="R1456" s="236">
        <f>Q1456*H1456</f>
        <v>0.0046000000000000008</v>
      </c>
      <c r="S1456" s="236">
        <v>0</v>
      </c>
      <c r="T1456" s="237">
        <f>S1456*H1456</f>
        <v>0</v>
      </c>
      <c r="U1456" s="39"/>
      <c r="V1456" s="39"/>
      <c r="W1456" s="39"/>
      <c r="X1456" s="39"/>
      <c r="Y1456" s="39"/>
      <c r="Z1456" s="39"/>
      <c r="AA1456" s="39"/>
      <c r="AB1456" s="39"/>
      <c r="AC1456" s="39"/>
      <c r="AD1456" s="39"/>
      <c r="AE1456" s="39"/>
      <c r="AR1456" s="238" t="s">
        <v>188</v>
      </c>
      <c r="AT1456" s="238" t="s">
        <v>191</v>
      </c>
      <c r="AU1456" s="238" t="s">
        <v>85</v>
      </c>
      <c r="AY1456" s="18" t="s">
        <v>181</v>
      </c>
      <c r="BE1456" s="239">
        <f>IF(N1456="základní",J1456,0)</f>
        <v>0</v>
      </c>
      <c r="BF1456" s="239">
        <f>IF(N1456="snížená",J1456,0)</f>
        <v>0</v>
      </c>
      <c r="BG1456" s="239">
        <f>IF(N1456="zákl. přenesená",J1456,0)</f>
        <v>0</v>
      </c>
      <c r="BH1456" s="239">
        <f>IF(N1456="sníž. přenesená",J1456,0)</f>
        <v>0</v>
      </c>
      <c r="BI1456" s="239">
        <f>IF(N1456="nulová",J1456,0)</f>
        <v>0</v>
      </c>
      <c r="BJ1456" s="18" t="s">
        <v>83</v>
      </c>
      <c r="BK1456" s="239">
        <f>ROUND(I1456*H1456,2)</f>
        <v>0</v>
      </c>
      <c r="BL1456" s="18" t="s">
        <v>188</v>
      </c>
      <c r="BM1456" s="238" t="s">
        <v>2929</v>
      </c>
    </row>
    <row r="1457" s="2" customFormat="1">
      <c r="A1457" s="39"/>
      <c r="B1457" s="40"/>
      <c r="C1457" s="41"/>
      <c r="D1457" s="240" t="s">
        <v>190</v>
      </c>
      <c r="E1457" s="41"/>
      <c r="F1457" s="241" t="s">
        <v>2928</v>
      </c>
      <c r="G1457" s="41"/>
      <c r="H1457" s="41"/>
      <c r="I1457" s="242"/>
      <c r="J1457" s="41"/>
      <c r="K1457" s="41"/>
      <c r="L1457" s="45"/>
      <c r="M1457" s="243"/>
      <c r="N1457" s="244"/>
      <c r="O1457" s="92"/>
      <c r="P1457" s="92"/>
      <c r="Q1457" s="92"/>
      <c r="R1457" s="92"/>
      <c r="S1457" s="92"/>
      <c r="T1457" s="93"/>
      <c r="U1457" s="39"/>
      <c r="V1457" s="39"/>
      <c r="W1457" s="39"/>
      <c r="X1457" s="39"/>
      <c r="Y1457" s="39"/>
      <c r="Z1457" s="39"/>
      <c r="AA1457" s="39"/>
      <c r="AB1457" s="39"/>
      <c r="AC1457" s="39"/>
      <c r="AD1457" s="39"/>
      <c r="AE1457" s="39"/>
      <c r="AT1457" s="18" t="s">
        <v>190</v>
      </c>
      <c r="AU1457" s="18" t="s">
        <v>85</v>
      </c>
    </row>
    <row r="1458" s="2" customFormat="1" ht="24.15" customHeight="1">
      <c r="A1458" s="39"/>
      <c r="B1458" s="40"/>
      <c r="C1458" s="245" t="s">
        <v>2930</v>
      </c>
      <c r="D1458" s="245" t="s">
        <v>191</v>
      </c>
      <c r="E1458" s="246" t="s">
        <v>2931</v>
      </c>
      <c r="F1458" s="247" t="s">
        <v>2932</v>
      </c>
      <c r="G1458" s="248" t="s">
        <v>734</v>
      </c>
      <c r="H1458" s="249">
        <v>17.699999999999999</v>
      </c>
      <c r="I1458" s="250"/>
      <c r="J1458" s="251">
        <f>ROUND(I1458*H1458,2)</f>
        <v>0</v>
      </c>
      <c r="K1458" s="247" t="s">
        <v>1</v>
      </c>
      <c r="L1458" s="45"/>
      <c r="M1458" s="252" t="s">
        <v>1</v>
      </c>
      <c r="N1458" s="253" t="s">
        <v>41</v>
      </c>
      <c r="O1458" s="92"/>
      <c r="P1458" s="236">
        <f>O1458*H1458</f>
        <v>0</v>
      </c>
      <c r="Q1458" s="236">
        <v>1.0000000000000001E-05</v>
      </c>
      <c r="R1458" s="236">
        <f>Q1458*H1458</f>
        <v>0.00017700000000000002</v>
      </c>
      <c r="S1458" s="236">
        <v>0</v>
      </c>
      <c r="T1458" s="237">
        <f>S1458*H1458</f>
        <v>0</v>
      </c>
      <c r="U1458" s="39"/>
      <c r="V1458" s="39"/>
      <c r="W1458" s="39"/>
      <c r="X1458" s="39"/>
      <c r="Y1458" s="39"/>
      <c r="Z1458" s="39"/>
      <c r="AA1458" s="39"/>
      <c r="AB1458" s="39"/>
      <c r="AC1458" s="39"/>
      <c r="AD1458" s="39"/>
      <c r="AE1458" s="39"/>
      <c r="AR1458" s="238" t="s">
        <v>188</v>
      </c>
      <c r="AT1458" s="238" t="s">
        <v>191</v>
      </c>
      <c r="AU1458" s="238" t="s">
        <v>85</v>
      </c>
      <c r="AY1458" s="18" t="s">
        <v>181</v>
      </c>
      <c r="BE1458" s="239">
        <f>IF(N1458="základní",J1458,0)</f>
        <v>0</v>
      </c>
      <c r="BF1458" s="239">
        <f>IF(N1458="snížená",J1458,0)</f>
        <v>0</v>
      </c>
      <c r="BG1458" s="239">
        <f>IF(N1458="zákl. přenesená",J1458,0)</f>
        <v>0</v>
      </c>
      <c r="BH1458" s="239">
        <f>IF(N1458="sníž. přenesená",J1458,0)</f>
        <v>0</v>
      </c>
      <c r="BI1458" s="239">
        <f>IF(N1458="nulová",J1458,0)</f>
        <v>0</v>
      </c>
      <c r="BJ1458" s="18" t="s">
        <v>83</v>
      </c>
      <c r="BK1458" s="239">
        <f>ROUND(I1458*H1458,2)</f>
        <v>0</v>
      </c>
      <c r="BL1458" s="18" t="s">
        <v>188</v>
      </c>
      <c r="BM1458" s="238" t="s">
        <v>2933</v>
      </c>
    </row>
    <row r="1459" s="2" customFormat="1">
      <c r="A1459" s="39"/>
      <c r="B1459" s="40"/>
      <c r="C1459" s="41"/>
      <c r="D1459" s="240" t="s">
        <v>190</v>
      </c>
      <c r="E1459" s="41"/>
      <c r="F1459" s="241" t="s">
        <v>2932</v>
      </c>
      <c r="G1459" s="41"/>
      <c r="H1459" s="41"/>
      <c r="I1459" s="242"/>
      <c r="J1459" s="41"/>
      <c r="K1459" s="41"/>
      <c r="L1459" s="45"/>
      <c r="M1459" s="243"/>
      <c r="N1459" s="244"/>
      <c r="O1459" s="92"/>
      <c r="P1459" s="92"/>
      <c r="Q1459" s="92"/>
      <c r="R1459" s="92"/>
      <c r="S1459" s="92"/>
      <c r="T1459" s="93"/>
      <c r="U1459" s="39"/>
      <c r="V1459" s="39"/>
      <c r="W1459" s="39"/>
      <c r="X1459" s="39"/>
      <c r="Y1459" s="39"/>
      <c r="Z1459" s="39"/>
      <c r="AA1459" s="39"/>
      <c r="AB1459" s="39"/>
      <c r="AC1459" s="39"/>
      <c r="AD1459" s="39"/>
      <c r="AE1459" s="39"/>
      <c r="AT1459" s="18" t="s">
        <v>190</v>
      </c>
      <c r="AU1459" s="18" t="s">
        <v>85</v>
      </c>
    </row>
    <row r="1460" s="13" customFormat="1">
      <c r="A1460" s="13"/>
      <c r="B1460" s="262"/>
      <c r="C1460" s="263"/>
      <c r="D1460" s="240" t="s">
        <v>1205</v>
      </c>
      <c r="E1460" s="264" t="s">
        <v>1</v>
      </c>
      <c r="F1460" s="265" t="s">
        <v>2934</v>
      </c>
      <c r="G1460" s="263"/>
      <c r="H1460" s="266">
        <v>17.699999999999999</v>
      </c>
      <c r="I1460" s="267"/>
      <c r="J1460" s="263"/>
      <c r="K1460" s="263"/>
      <c r="L1460" s="268"/>
      <c r="M1460" s="269"/>
      <c r="N1460" s="270"/>
      <c r="O1460" s="270"/>
      <c r="P1460" s="270"/>
      <c r="Q1460" s="270"/>
      <c r="R1460" s="270"/>
      <c r="S1460" s="270"/>
      <c r="T1460" s="271"/>
      <c r="U1460" s="13"/>
      <c r="V1460" s="13"/>
      <c r="W1460" s="13"/>
      <c r="X1460" s="13"/>
      <c r="Y1460" s="13"/>
      <c r="Z1460" s="13"/>
      <c r="AA1460" s="13"/>
      <c r="AB1460" s="13"/>
      <c r="AC1460" s="13"/>
      <c r="AD1460" s="13"/>
      <c r="AE1460" s="13"/>
      <c r="AT1460" s="272" t="s">
        <v>1205</v>
      </c>
      <c r="AU1460" s="272" t="s">
        <v>85</v>
      </c>
      <c r="AV1460" s="13" t="s">
        <v>85</v>
      </c>
      <c r="AW1460" s="13" t="s">
        <v>33</v>
      </c>
      <c r="AX1460" s="13" t="s">
        <v>83</v>
      </c>
      <c r="AY1460" s="272" t="s">
        <v>181</v>
      </c>
    </row>
    <row r="1461" s="2" customFormat="1" ht="24.15" customHeight="1">
      <c r="A1461" s="39"/>
      <c r="B1461" s="40"/>
      <c r="C1461" s="245" t="s">
        <v>2935</v>
      </c>
      <c r="D1461" s="245" t="s">
        <v>191</v>
      </c>
      <c r="E1461" s="246" t="s">
        <v>2936</v>
      </c>
      <c r="F1461" s="247" t="s">
        <v>2937</v>
      </c>
      <c r="G1461" s="248" t="s">
        <v>734</v>
      </c>
      <c r="H1461" s="249">
        <v>1320</v>
      </c>
      <c r="I1461" s="250"/>
      <c r="J1461" s="251">
        <f>ROUND(I1461*H1461,2)</f>
        <v>0</v>
      </c>
      <c r="K1461" s="247" t="s">
        <v>1</v>
      </c>
      <c r="L1461" s="45"/>
      <c r="M1461" s="252" t="s">
        <v>1</v>
      </c>
      <c r="N1461" s="253" t="s">
        <v>41</v>
      </c>
      <c r="O1461" s="92"/>
      <c r="P1461" s="236">
        <f>O1461*H1461</f>
        <v>0</v>
      </c>
      <c r="Q1461" s="236">
        <v>0.00029</v>
      </c>
      <c r="R1461" s="236">
        <f>Q1461*H1461</f>
        <v>0.38280000000000003</v>
      </c>
      <c r="S1461" s="236">
        <v>0</v>
      </c>
      <c r="T1461" s="237">
        <f>S1461*H1461</f>
        <v>0</v>
      </c>
      <c r="U1461" s="39"/>
      <c r="V1461" s="39"/>
      <c r="W1461" s="39"/>
      <c r="X1461" s="39"/>
      <c r="Y1461" s="39"/>
      <c r="Z1461" s="39"/>
      <c r="AA1461" s="39"/>
      <c r="AB1461" s="39"/>
      <c r="AC1461" s="39"/>
      <c r="AD1461" s="39"/>
      <c r="AE1461" s="39"/>
      <c r="AR1461" s="238" t="s">
        <v>188</v>
      </c>
      <c r="AT1461" s="238" t="s">
        <v>191</v>
      </c>
      <c r="AU1461" s="238" t="s">
        <v>85</v>
      </c>
      <c r="AY1461" s="18" t="s">
        <v>181</v>
      </c>
      <c r="BE1461" s="239">
        <f>IF(N1461="základní",J1461,0)</f>
        <v>0</v>
      </c>
      <c r="BF1461" s="239">
        <f>IF(N1461="snížená",J1461,0)</f>
        <v>0</v>
      </c>
      <c r="BG1461" s="239">
        <f>IF(N1461="zákl. přenesená",J1461,0)</f>
        <v>0</v>
      </c>
      <c r="BH1461" s="239">
        <f>IF(N1461="sníž. přenesená",J1461,0)</f>
        <v>0</v>
      </c>
      <c r="BI1461" s="239">
        <f>IF(N1461="nulová",J1461,0)</f>
        <v>0</v>
      </c>
      <c r="BJ1461" s="18" t="s">
        <v>83</v>
      </c>
      <c r="BK1461" s="239">
        <f>ROUND(I1461*H1461,2)</f>
        <v>0</v>
      </c>
      <c r="BL1461" s="18" t="s">
        <v>188</v>
      </c>
      <c r="BM1461" s="238" t="s">
        <v>2938</v>
      </c>
    </row>
    <row r="1462" s="2" customFormat="1">
      <c r="A1462" s="39"/>
      <c r="B1462" s="40"/>
      <c r="C1462" s="41"/>
      <c r="D1462" s="240" t="s">
        <v>190</v>
      </c>
      <c r="E1462" s="41"/>
      <c r="F1462" s="241" t="s">
        <v>2937</v>
      </c>
      <c r="G1462" s="41"/>
      <c r="H1462" s="41"/>
      <c r="I1462" s="242"/>
      <c r="J1462" s="41"/>
      <c r="K1462" s="41"/>
      <c r="L1462" s="45"/>
      <c r="M1462" s="243"/>
      <c r="N1462" s="244"/>
      <c r="O1462" s="92"/>
      <c r="P1462" s="92"/>
      <c r="Q1462" s="92"/>
      <c r="R1462" s="92"/>
      <c r="S1462" s="92"/>
      <c r="T1462" s="93"/>
      <c r="U1462" s="39"/>
      <c r="V1462" s="39"/>
      <c r="W1462" s="39"/>
      <c r="X1462" s="39"/>
      <c r="Y1462" s="39"/>
      <c r="Z1462" s="39"/>
      <c r="AA1462" s="39"/>
      <c r="AB1462" s="39"/>
      <c r="AC1462" s="39"/>
      <c r="AD1462" s="39"/>
      <c r="AE1462" s="39"/>
      <c r="AT1462" s="18" t="s">
        <v>190</v>
      </c>
      <c r="AU1462" s="18" t="s">
        <v>85</v>
      </c>
    </row>
    <row r="1463" s="13" customFormat="1">
      <c r="A1463" s="13"/>
      <c r="B1463" s="262"/>
      <c r="C1463" s="263"/>
      <c r="D1463" s="240" t="s">
        <v>1205</v>
      </c>
      <c r="E1463" s="264" t="s">
        <v>1</v>
      </c>
      <c r="F1463" s="265" t="s">
        <v>2939</v>
      </c>
      <c r="G1463" s="263"/>
      <c r="H1463" s="266">
        <v>1320</v>
      </c>
      <c r="I1463" s="267"/>
      <c r="J1463" s="263"/>
      <c r="K1463" s="263"/>
      <c r="L1463" s="268"/>
      <c r="M1463" s="269"/>
      <c r="N1463" s="270"/>
      <c r="O1463" s="270"/>
      <c r="P1463" s="270"/>
      <c r="Q1463" s="270"/>
      <c r="R1463" s="270"/>
      <c r="S1463" s="270"/>
      <c r="T1463" s="271"/>
      <c r="U1463" s="13"/>
      <c r="V1463" s="13"/>
      <c r="W1463" s="13"/>
      <c r="X1463" s="13"/>
      <c r="Y1463" s="13"/>
      <c r="Z1463" s="13"/>
      <c r="AA1463" s="13"/>
      <c r="AB1463" s="13"/>
      <c r="AC1463" s="13"/>
      <c r="AD1463" s="13"/>
      <c r="AE1463" s="13"/>
      <c r="AT1463" s="272" t="s">
        <v>1205</v>
      </c>
      <c r="AU1463" s="272" t="s">
        <v>85</v>
      </c>
      <c r="AV1463" s="13" t="s">
        <v>85</v>
      </c>
      <c r="AW1463" s="13" t="s">
        <v>33</v>
      </c>
      <c r="AX1463" s="13" t="s">
        <v>83</v>
      </c>
      <c r="AY1463" s="272" t="s">
        <v>181</v>
      </c>
    </row>
    <row r="1464" s="2" customFormat="1" ht="24.15" customHeight="1">
      <c r="A1464" s="39"/>
      <c r="B1464" s="40"/>
      <c r="C1464" s="245" t="s">
        <v>2940</v>
      </c>
      <c r="D1464" s="245" t="s">
        <v>191</v>
      </c>
      <c r="E1464" s="246" t="s">
        <v>2941</v>
      </c>
      <c r="F1464" s="247" t="s">
        <v>2942</v>
      </c>
      <c r="G1464" s="248" t="s">
        <v>734</v>
      </c>
      <c r="H1464" s="249">
        <v>65</v>
      </c>
      <c r="I1464" s="250"/>
      <c r="J1464" s="251">
        <f>ROUND(I1464*H1464,2)</f>
        <v>0</v>
      </c>
      <c r="K1464" s="247" t="s">
        <v>1</v>
      </c>
      <c r="L1464" s="45"/>
      <c r="M1464" s="252" t="s">
        <v>1</v>
      </c>
      <c r="N1464" s="253" t="s">
        <v>41</v>
      </c>
      <c r="O1464" s="92"/>
      <c r="P1464" s="236">
        <f>O1464*H1464</f>
        <v>0</v>
      </c>
      <c r="Q1464" s="236">
        <v>0.00029</v>
      </c>
      <c r="R1464" s="236">
        <f>Q1464*H1464</f>
        <v>0.018849999999999999</v>
      </c>
      <c r="S1464" s="236">
        <v>0</v>
      </c>
      <c r="T1464" s="237">
        <f>S1464*H1464</f>
        <v>0</v>
      </c>
      <c r="U1464" s="39"/>
      <c r="V1464" s="39"/>
      <c r="W1464" s="39"/>
      <c r="X1464" s="39"/>
      <c r="Y1464" s="39"/>
      <c r="Z1464" s="39"/>
      <c r="AA1464" s="39"/>
      <c r="AB1464" s="39"/>
      <c r="AC1464" s="39"/>
      <c r="AD1464" s="39"/>
      <c r="AE1464" s="39"/>
      <c r="AR1464" s="238" t="s">
        <v>188</v>
      </c>
      <c r="AT1464" s="238" t="s">
        <v>191</v>
      </c>
      <c r="AU1464" s="238" t="s">
        <v>85</v>
      </c>
      <c r="AY1464" s="18" t="s">
        <v>181</v>
      </c>
      <c r="BE1464" s="239">
        <f>IF(N1464="základní",J1464,0)</f>
        <v>0</v>
      </c>
      <c r="BF1464" s="239">
        <f>IF(N1464="snížená",J1464,0)</f>
        <v>0</v>
      </c>
      <c r="BG1464" s="239">
        <f>IF(N1464="zákl. přenesená",J1464,0)</f>
        <v>0</v>
      </c>
      <c r="BH1464" s="239">
        <f>IF(N1464="sníž. přenesená",J1464,0)</f>
        <v>0</v>
      </c>
      <c r="BI1464" s="239">
        <f>IF(N1464="nulová",J1464,0)</f>
        <v>0</v>
      </c>
      <c r="BJ1464" s="18" t="s">
        <v>83</v>
      </c>
      <c r="BK1464" s="239">
        <f>ROUND(I1464*H1464,2)</f>
        <v>0</v>
      </c>
      <c r="BL1464" s="18" t="s">
        <v>188</v>
      </c>
      <c r="BM1464" s="238" t="s">
        <v>2943</v>
      </c>
    </row>
    <row r="1465" s="2" customFormat="1">
      <c r="A1465" s="39"/>
      <c r="B1465" s="40"/>
      <c r="C1465" s="41"/>
      <c r="D1465" s="240" t="s">
        <v>190</v>
      </c>
      <c r="E1465" s="41"/>
      <c r="F1465" s="241" t="s">
        <v>2942</v>
      </c>
      <c r="G1465" s="41"/>
      <c r="H1465" s="41"/>
      <c r="I1465" s="242"/>
      <c r="J1465" s="41"/>
      <c r="K1465" s="41"/>
      <c r="L1465" s="45"/>
      <c r="M1465" s="243"/>
      <c r="N1465" s="244"/>
      <c r="O1465" s="92"/>
      <c r="P1465" s="92"/>
      <c r="Q1465" s="92"/>
      <c r="R1465" s="92"/>
      <c r="S1465" s="92"/>
      <c r="T1465" s="93"/>
      <c r="U1465" s="39"/>
      <c r="V1465" s="39"/>
      <c r="W1465" s="39"/>
      <c r="X1465" s="39"/>
      <c r="Y1465" s="39"/>
      <c r="Z1465" s="39"/>
      <c r="AA1465" s="39"/>
      <c r="AB1465" s="39"/>
      <c r="AC1465" s="39"/>
      <c r="AD1465" s="39"/>
      <c r="AE1465" s="39"/>
      <c r="AT1465" s="18" t="s">
        <v>190</v>
      </c>
      <c r="AU1465" s="18" t="s">
        <v>85</v>
      </c>
    </row>
    <row r="1466" s="13" customFormat="1">
      <c r="A1466" s="13"/>
      <c r="B1466" s="262"/>
      <c r="C1466" s="263"/>
      <c r="D1466" s="240" t="s">
        <v>1205</v>
      </c>
      <c r="E1466" s="264" t="s">
        <v>1</v>
      </c>
      <c r="F1466" s="265" t="s">
        <v>276</v>
      </c>
      <c r="G1466" s="263"/>
      <c r="H1466" s="266">
        <v>20</v>
      </c>
      <c r="I1466" s="267"/>
      <c r="J1466" s="263"/>
      <c r="K1466" s="263"/>
      <c r="L1466" s="268"/>
      <c r="M1466" s="269"/>
      <c r="N1466" s="270"/>
      <c r="O1466" s="270"/>
      <c r="P1466" s="270"/>
      <c r="Q1466" s="270"/>
      <c r="R1466" s="270"/>
      <c r="S1466" s="270"/>
      <c r="T1466" s="271"/>
      <c r="U1466" s="13"/>
      <c r="V1466" s="13"/>
      <c r="W1466" s="13"/>
      <c r="X1466" s="13"/>
      <c r="Y1466" s="13"/>
      <c r="Z1466" s="13"/>
      <c r="AA1466" s="13"/>
      <c r="AB1466" s="13"/>
      <c r="AC1466" s="13"/>
      <c r="AD1466" s="13"/>
      <c r="AE1466" s="13"/>
      <c r="AT1466" s="272" t="s">
        <v>1205</v>
      </c>
      <c r="AU1466" s="272" t="s">
        <v>85</v>
      </c>
      <c r="AV1466" s="13" t="s">
        <v>85</v>
      </c>
      <c r="AW1466" s="13" t="s">
        <v>33</v>
      </c>
      <c r="AX1466" s="13" t="s">
        <v>76</v>
      </c>
      <c r="AY1466" s="272" t="s">
        <v>181</v>
      </c>
    </row>
    <row r="1467" s="13" customFormat="1">
      <c r="A1467" s="13"/>
      <c r="B1467" s="262"/>
      <c r="C1467" s="263"/>
      <c r="D1467" s="240" t="s">
        <v>1205</v>
      </c>
      <c r="E1467" s="264" t="s">
        <v>1</v>
      </c>
      <c r="F1467" s="265" t="s">
        <v>1699</v>
      </c>
      <c r="G1467" s="263"/>
      <c r="H1467" s="266">
        <v>45</v>
      </c>
      <c r="I1467" s="267"/>
      <c r="J1467" s="263"/>
      <c r="K1467" s="263"/>
      <c r="L1467" s="268"/>
      <c r="M1467" s="269"/>
      <c r="N1467" s="270"/>
      <c r="O1467" s="270"/>
      <c r="P1467" s="270"/>
      <c r="Q1467" s="270"/>
      <c r="R1467" s="270"/>
      <c r="S1467" s="270"/>
      <c r="T1467" s="271"/>
      <c r="U1467" s="13"/>
      <c r="V1467" s="13"/>
      <c r="W1467" s="13"/>
      <c r="X1467" s="13"/>
      <c r="Y1467" s="13"/>
      <c r="Z1467" s="13"/>
      <c r="AA1467" s="13"/>
      <c r="AB1467" s="13"/>
      <c r="AC1467" s="13"/>
      <c r="AD1467" s="13"/>
      <c r="AE1467" s="13"/>
      <c r="AT1467" s="272" t="s">
        <v>1205</v>
      </c>
      <c r="AU1467" s="272" t="s">
        <v>85</v>
      </c>
      <c r="AV1467" s="13" t="s">
        <v>85</v>
      </c>
      <c r="AW1467" s="13" t="s">
        <v>33</v>
      </c>
      <c r="AX1467" s="13" t="s">
        <v>76</v>
      </c>
      <c r="AY1467" s="272" t="s">
        <v>181</v>
      </c>
    </row>
    <row r="1468" s="15" customFormat="1">
      <c r="A1468" s="15"/>
      <c r="B1468" s="283"/>
      <c r="C1468" s="284"/>
      <c r="D1468" s="240" t="s">
        <v>1205</v>
      </c>
      <c r="E1468" s="285" t="s">
        <v>1</v>
      </c>
      <c r="F1468" s="286" t="s">
        <v>1219</v>
      </c>
      <c r="G1468" s="284"/>
      <c r="H1468" s="287">
        <v>65</v>
      </c>
      <c r="I1468" s="288"/>
      <c r="J1468" s="284"/>
      <c r="K1468" s="284"/>
      <c r="L1468" s="289"/>
      <c r="M1468" s="290"/>
      <c r="N1468" s="291"/>
      <c r="O1468" s="291"/>
      <c r="P1468" s="291"/>
      <c r="Q1468" s="291"/>
      <c r="R1468" s="291"/>
      <c r="S1468" s="291"/>
      <c r="T1468" s="292"/>
      <c r="U1468" s="15"/>
      <c r="V1468" s="15"/>
      <c r="W1468" s="15"/>
      <c r="X1468" s="15"/>
      <c r="Y1468" s="15"/>
      <c r="Z1468" s="15"/>
      <c r="AA1468" s="15"/>
      <c r="AB1468" s="15"/>
      <c r="AC1468" s="15"/>
      <c r="AD1468" s="15"/>
      <c r="AE1468" s="15"/>
      <c r="AT1468" s="293" t="s">
        <v>1205</v>
      </c>
      <c r="AU1468" s="293" t="s">
        <v>85</v>
      </c>
      <c r="AV1468" s="15" t="s">
        <v>200</v>
      </c>
      <c r="AW1468" s="15" t="s">
        <v>33</v>
      </c>
      <c r="AX1468" s="15" t="s">
        <v>83</v>
      </c>
      <c r="AY1468" s="293" t="s">
        <v>181</v>
      </c>
    </row>
    <row r="1469" s="12" customFormat="1" ht="20.88" customHeight="1">
      <c r="A1469" s="12"/>
      <c r="B1469" s="212"/>
      <c r="C1469" s="213"/>
      <c r="D1469" s="214" t="s">
        <v>75</v>
      </c>
      <c r="E1469" s="254" t="s">
        <v>2944</v>
      </c>
      <c r="F1469" s="254" t="s">
        <v>2945</v>
      </c>
      <c r="G1469" s="213"/>
      <c r="H1469" s="213"/>
      <c r="I1469" s="216"/>
      <c r="J1469" s="255">
        <f>BK1469</f>
        <v>0</v>
      </c>
      <c r="K1469" s="213"/>
      <c r="L1469" s="218"/>
      <c r="M1469" s="219"/>
      <c r="N1469" s="220"/>
      <c r="O1469" s="220"/>
      <c r="P1469" s="221">
        <f>SUM(P1470:P1488)</f>
        <v>0</v>
      </c>
      <c r="Q1469" s="220"/>
      <c r="R1469" s="221">
        <f>SUM(R1470:R1488)</f>
        <v>0</v>
      </c>
      <c r="S1469" s="220"/>
      <c r="T1469" s="222">
        <f>SUM(T1470:T1488)</f>
        <v>0</v>
      </c>
      <c r="U1469" s="12"/>
      <c r="V1469" s="12"/>
      <c r="W1469" s="12"/>
      <c r="X1469" s="12"/>
      <c r="Y1469" s="12"/>
      <c r="Z1469" s="12"/>
      <c r="AA1469" s="12"/>
      <c r="AB1469" s="12"/>
      <c r="AC1469" s="12"/>
      <c r="AD1469" s="12"/>
      <c r="AE1469" s="12"/>
      <c r="AR1469" s="223" t="s">
        <v>83</v>
      </c>
      <c r="AT1469" s="224" t="s">
        <v>75</v>
      </c>
      <c r="AU1469" s="224" t="s">
        <v>85</v>
      </c>
      <c r="AY1469" s="223" t="s">
        <v>181</v>
      </c>
      <c r="BK1469" s="225">
        <f>SUM(BK1470:BK1488)</f>
        <v>0</v>
      </c>
    </row>
    <row r="1470" s="2" customFormat="1" ht="16.5" customHeight="1">
      <c r="A1470" s="39"/>
      <c r="B1470" s="40"/>
      <c r="C1470" s="245" t="s">
        <v>2946</v>
      </c>
      <c r="D1470" s="245" t="s">
        <v>191</v>
      </c>
      <c r="E1470" s="246" t="s">
        <v>2947</v>
      </c>
      <c r="F1470" s="247" t="s">
        <v>2948</v>
      </c>
      <c r="G1470" s="248" t="s">
        <v>889</v>
      </c>
      <c r="H1470" s="249">
        <v>7</v>
      </c>
      <c r="I1470" s="250"/>
      <c r="J1470" s="251">
        <f>ROUND(I1470*H1470,2)</f>
        <v>0</v>
      </c>
      <c r="K1470" s="247" t="s">
        <v>1</v>
      </c>
      <c r="L1470" s="45"/>
      <c r="M1470" s="252" t="s">
        <v>1</v>
      </c>
      <c r="N1470" s="253" t="s">
        <v>41</v>
      </c>
      <c r="O1470" s="92"/>
      <c r="P1470" s="236">
        <f>O1470*H1470</f>
        <v>0</v>
      </c>
      <c r="Q1470" s="236">
        <v>0</v>
      </c>
      <c r="R1470" s="236">
        <f>Q1470*H1470</f>
        <v>0</v>
      </c>
      <c r="S1470" s="236">
        <v>0</v>
      </c>
      <c r="T1470" s="237">
        <f>S1470*H1470</f>
        <v>0</v>
      </c>
      <c r="U1470" s="39"/>
      <c r="V1470" s="39"/>
      <c r="W1470" s="39"/>
      <c r="X1470" s="39"/>
      <c r="Y1470" s="39"/>
      <c r="Z1470" s="39"/>
      <c r="AA1470" s="39"/>
      <c r="AB1470" s="39"/>
      <c r="AC1470" s="39"/>
      <c r="AD1470" s="39"/>
      <c r="AE1470" s="39"/>
      <c r="AR1470" s="238" t="s">
        <v>200</v>
      </c>
      <c r="AT1470" s="238" t="s">
        <v>191</v>
      </c>
      <c r="AU1470" s="238" t="s">
        <v>91</v>
      </c>
      <c r="AY1470" s="18" t="s">
        <v>181</v>
      </c>
      <c r="BE1470" s="239">
        <f>IF(N1470="základní",J1470,0)</f>
        <v>0</v>
      </c>
      <c r="BF1470" s="239">
        <f>IF(N1470="snížená",J1470,0)</f>
        <v>0</v>
      </c>
      <c r="BG1470" s="239">
        <f>IF(N1470="zákl. přenesená",J1470,0)</f>
        <v>0</v>
      </c>
      <c r="BH1470" s="239">
        <f>IF(N1470="sníž. přenesená",J1470,0)</f>
        <v>0</v>
      </c>
      <c r="BI1470" s="239">
        <f>IF(N1470="nulová",J1470,0)</f>
        <v>0</v>
      </c>
      <c r="BJ1470" s="18" t="s">
        <v>83</v>
      </c>
      <c r="BK1470" s="239">
        <f>ROUND(I1470*H1470,2)</f>
        <v>0</v>
      </c>
      <c r="BL1470" s="18" t="s">
        <v>200</v>
      </c>
      <c r="BM1470" s="238" t="s">
        <v>2949</v>
      </c>
    </row>
    <row r="1471" s="2" customFormat="1">
      <c r="A1471" s="39"/>
      <c r="B1471" s="40"/>
      <c r="C1471" s="41"/>
      <c r="D1471" s="240" t="s">
        <v>190</v>
      </c>
      <c r="E1471" s="41"/>
      <c r="F1471" s="241" t="s">
        <v>2948</v>
      </c>
      <c r="G1471" s="41"/>
      <c r="H1471" s="41"/>
      <c r="I1471" s="242"/>
      <c r="J1471" s="41"/>
      <c r="K1471" s="41"/>
      <c r="L1471" s="45"/>
      <c r="M1471" s="243"/>
      <c r="N1471" s="244"/>
      <c r="O1471" s="92"/>
      <c r="P1471" s="92"/>
      <c r="Q1471" s="92"/>
      <c r="R1471" s="92"/>
      <c r="S1471" s="92"/>
      <c r="T1471" s="93"/>
      <c r="U1471" s="39"/>
      <c r="V1471" s="39"/>
      <c r="W1471" s="39"/>
      <c r="X1471" s="39"/>
      <c r="Y1471" s="39"/>
      <c r="Z1471" s="39"/>
      <c r="AA1471" s="39"/>
      <c r="AB1471" s="39"/>
      <c r="AC1471" s="39"/>
      <c r="AD1471" s="39"/>
      <c r="AE1471" s="39"/>
      <c r="AT1471" s="18" t="s">
        <v>190</v>
      </c>
      <c r="AU1471" s="18" t="s">
        <v>91</v>
      </c>
    </row>
    <row r="1472" s="13" customFormat="1">
      <c r="A1472" s="13"/>
      <c r="B1472" s="262"/>
      <c r="C1472" s="263"/>
      <c r="D1472" s="240" t="s">
        <v>1205</v>
      </c>
      <c r="E1472" s="264" t="s">
        <v>1</v>
      </c>
      <c r="F1472" s="265" t="s">
        <v>2950</v>
      </c>
      <c r="G1472" s="263"/>
      <c r="H1472" s="266">
        <v>7</v>
      </c>
      <c r="I1472" s="267"/>
      <c r="J1472" s="263"/>
      <c r="K1472" s="263"/>
      <c r="L1472" s="268"/>
      <c r="M1472" s="269"/>
      <c r="N1472" s="270"/>
      <c r="O1472" s="270"/>
      <c r="P1472" s="270"/>
      <c r="Q1472" s="270"/>
      <c r="R1472" s="270"/>
      <c r="S1472" s="270"/>
      <c r="T1472" s="271"/>
      <c r="U1472" s="13"/>
      <c r="V1472" s="13"/>
      <c r="W1472" s="13"/>
      <c r="X1472" s="13"/>
      <c r="Y1472" s="13"/>
      <c r="Z1472" s="13"/>
      <c r="AA1472" s="13"/>
      <c r="AB1472" s="13"/>
      <c r="AC1472" s="13"/>
      <c r="AD1472" s="13"/>
      <c r="AE1472" s="13"/>
      <c r="AT1472" s="272" t="s">
        <v>1205</v>
      </c>
      <c r="AU1472" s="272" t="s">
        <v>91</v>
      </c>
      <c r="AV1472" s="13" t="s">
        <v>85</v>
      </c>
      <c r="AW1472" s="13" t="s">
        <v>33</v>
      </c>
      <c r="AX1472" s="13" t="s">
        <v>83</v>
      </c>
      <c r="AY1472" s="272" t="s">
        <v>181</v>
      </c>
    </row>
    <row r="1473" s="2" customFormat="1" ht="16.5" customHeight="1">
      <c r="A1473" s="39"/>
      <c r="B1473" s="40"/>
      <c r="C1473" s="245" t="s">
        <v>2951</v>
      </c>
      <c r="D1473" s="245" t="s">
        <v>191</v>
      </c>
      <c r="E1473" s="246" t="s">
        <v>2952</v>
      </c>
      <c r="F1473" s="247" t="s">
        <v>2953</v>
      </c>
      <c r="G1473" s="248" t="s">
        <v>889</v>
      </c>
      <c r="H1473" s="249">
        <v>1</v>
      </c>
      <c r="I1473" s="250"/>
      <c r="J1473" s="251">
        <f>ROUND(I1473*H1473,2)</f>
        <v>0</v>
      </c>
      <c r="K1473" s="247" t="s">
        <v>1</v>
      </c>
      <c r="L1473" s="45"/>
      <c r="M1473" s="252" t="s">
        <v>1</v>
      </c>
      <c r="N1473" s="253" t="s">
        <v>41</v>
      </c>
      <c r="O1473" s="92"/>
      <c r="P1473" s="236">
        <f>O1473*H1473</f>
        <v>0</v>
      </c>
      <c r="Q1473" s="236">
        <v>0</v>
      </c>
      <c r="R1473" s="236">
        <f>Q1473*H1473</f>
        <v>0</v>
      </c>
      <c r="S1473" s="236">
        <v>0</v>
      </c>
      <c r="T1473" s="237">
        <f>S1473*H1473</f>
        <v>0</v>
      </c>
      <c r="U1473" s="39"/>
      <c r="V1473" s="39"/>
      <c r="W1473" s="39"/>
      <c r="X1473" s="39"/>
      <c r="Y1473" s="39"/>
      <c r="Z1473" s="39"/>
      <c r="AA1473" s="39"/>
      <c r="AB1473" s="39"/>
      <c r="AC1473" s="39"/>
      <c r="AD1473" s="39"/>
      <c r="AE1473" s="39"/>
      <c r="AR1473" s="238" t="s">
        <v>200</v>
      </c>
      <c r="AT1473" s="238" t="s">
        <v>191</v>
      </c>
      <c r="AU1473" s="238" t="s">
        <v>91</v>
      </c>
      <c r="AY1473" s="18" t="s">
        <v>181</v>
      </c>
      <c r="BE1473" s="239">
        <f>IF(N1473="základní",J1473,0)</f>
        <v>0</v>
      </c>
      <c r="BF1473" s="239">
        <f>IF(N1473="snížená",J1473,0)</f>
        <v>0</v>
      </c>
      <c r="BG1473" s="239">
        <f>IF(N1473="zákl. přenesená",J1473,0)</f>
        <v>0</v>
      </c>
      <c r="BH1473" s="239">
        <f>IF(N1473="sníž. přenesená",J1473,0)</f>
        <v>0</v>
      </c>
      <c r="BI1473" s="239">
        <f>IF(N1473="nulová",J1473,0)</f>
        <v>0</v>
      </c>
      <c r="BJ1473" s="18" t="s">
        <v>83</v>
      </c>
      <c r="BK1473" s="239">
        <f>ROUND(I1473*H1473,2)</f>
        <v>0</v>
      </c>
      <c r="BL1473" s="18" t="s">
        <v>200</v>
      </c>
      <c r="BM1473" s="238" t="s">
        <v>2954</v>
      </c>
    </row>
    <row r="1474" s="2" customFormat="1">
      <c r="A1474" s="39"/>
      <c r="B1474" s="40"/>
      <c r="C1474" s="41"/>
      <c r="D1474" s="240" t="s">
        <v>190</v>
      </c>
      <c r="E1474" s="41"/>
      <c r="F1474" s="241" t="s">
        <v>2953</v>
      </c>
      <c r="G1474" s="41"/>
      <c r="H1474" s="41"/>
      <c r="I1474" s="242"/>
      <c r="J1474" s="41"/>
      <c r="K1474" s="41"/>
      <c r="L1474" s="45"/>
      <c r="M1474" s="243"/>
      <c r="N1474" s="244"/>
      <c r="O1474" s="92"/>
      <c r="P1474" s="92"/>
      <c r="Q1474" s="92"/>
      <c r="R1474" s="92"/>
      <c r="S1474" s="92"/>
      <c r="T1474" s="93"/>
      <c r="U1474" s="39"/>
      <c r="V1474" s="39"/>
      <c r="W1474" s="39"/>
      <c r="X1474" s="39"/>
      <c r="Y1474" s="39"/>
      <c r="Z1474" s="39"/>
      <c r="AA1474" s="39"/>
      <c r="AB1474" s="39"/>
      <c r="AC1474" s="39"/>
      <c r="AD1474" s="39"/>
      <c r="AE1474" s="39"/>
      <c r="AT1474" s="18" t="s">
        <v>190</v>
      </c>
      <c r="AU1474" s="18" t="s">
        <v>91</v>
      </c>
    </row>
    <row r="1475" s="13" customFormat="1">
      <c r="A1475" s="13"/>
      <c r="B1475" s="262"/>
      <c r="C1475" s="263"/>
      <c r="D1475" s="240" t="s">
        <v>1205</v>
      </c>
      <c r="E1475" s="264" t="s">
        <v>1</v>
      </c>
      <c r="F1475" s="265" t="s">
        <v>2955</v>
      </c>
      <c r="G1475" s="263"/>
      <c r="H1475" s="266">
        <v>1</v>
      </c>
      <c r="I1475" s="267"/>
      <c r="J1475" s="263"/>
      <c r="K1475" s="263"/>
      <c r="L1475" s="268"/>
      <c r="M1475" s="269"/>
      <c r="N1475" s="270"/>
      <c r="O1475" s="270"/>
      <c r="P1475" s="270"/>
      <c r="Q1475" s="270"/>
      <c r="R1475" s="270"/>
      <c r="S1475" s="270"/>
      <c r="T1475" s="271"/>
      <c r="U1475" s="13"/>
      <c r="V1475" s="13"/>
      <c r="W1475" s="13"/>
      <c r="X1475" s="13"/>
      <c r="Y1475" s="13"/>
      <c r="Z1475" s="13"/>
      <c r="AA1475" s="13"/>
      <c r="AB1475" s="13"/>
      <c r="AC1475" s="13"/>
      <c r="AD1475" s="13"/>
      <c r="AE1475" s="13"/>
      <c r="AT1475" s="272" t="s">
        <v>1205</v>
      </c>
      <c r="AU1475" s="272" t="s">
        <v>91</v>
      </c>
      <c r="AV1475" s="13" t="s">
        <v>85</v>
      </c>
      <c r="AW1475" s="13" t="s">
        <v>33</v>
      </c>
      <c r="AX1475" s="13" t="s">
        <v>76</v>
      </c>
      <c r="AY1475" s="272" t="s">
        <v>181</v>
      </c>
    </row>
    <row r="1476" s="15" customFormat="1">
      <c r="A1476" s="15"/>
      <c r="B1476" s="283"/>
      <c r="C1476" s="284"/>
      <c r="D1476" s="240" t="s">
        <v>1205</v>
      </c>
      <c r="E1476" s="285" t="s">
        <v>1</v>
      </c>
      <c r="F1476" s="286" t="s">
        <v>1219</v>
      </c>
      <c r="G1476" s="284"/>
      <c r="H1476" s="287">
        <v>1</v>
      </c>
      <c r="I1476" s="288"/>
      <c r="J1476" s="284"/>
      <c r="K1476" s="284"/>
      <c r="L1476" s="289"/>
      <c r="M1476" s="290"/>
      <c r="N1476" s="291"/>
      <c r="O1476" s="291"/>
      <c r="P1476" s="291"/>
      <c r="Q1476" s="291"/>
      <c r="R1476" s="291"/>
      <c r="S1476" s="291"/>
      <c r="T1476" s="292"/>
      <c r="U1476" s="15"/>
      <c r="V1476" s="15"/>
      <c r="W1476" s="15"/>
      <c r="X1476" s="15"/>
      <c r="Y1476" s="15"/>
      <c r="Z1476" s="15"/>
      <c r="AA1476" s="15"/>
      <c r="AB1476" s="15"/>
      <c r="AC1476" s="15"/>
      <c r="AD1476" s="15"/>
      <c r="AE1476" s="15"/>
      <c r="AT1476" s="293" t="s">
        <v>1205</v>
      </c>
      <c r="AU1476" s="293" t="s">
        <v>91</v>
      </c>
      <c r="AV1476" s="15" t="s">
        <v>200</v>
      </c>
      <c r="AW1476" s="15" t="s">
        <v>33</v>
      </c>
      <c r="AX1476" s="15" t="s">
        <v>83</v>
      </c>
      <c r="AY1476" s="293" t="s">
        <v>181</v>
      </c>
    </row>
    <row r="1477" s="2" customFormat="1" ht="24.15" customHeight="1">
      <c r="A1477" s="39"/>
      <c r="B1477" s="40"/>
      <c r="C1477" s="245" t="s">
        <v>2956</v>
      </c>
      <c r="D1477" s="245" t="s">
        <v>191</v>
      </c>
      <c r="E1477" s="246" t="s">
        <v>2957</v>
      </c>
      <c r="F1477" s="247" t="s">
        <v>2958</v>
      </c>
      <c r="G1477" s="248" t="s">
        <v>889</v>
      </c>
      <c r="H1477" s="249">
        <v>1</v>
      </c>
      <c r="I1477" s="250"/>
      <c r="J1477" s="251">
        <f>ROUND(I1477*H1477,2)</f>
        <v>0</v>
      </c>
      <c r="K1477" s="247" t="s">
        <v>1</v>
      </c>
      <c r="L1477" s="45"/>
      <c r="M1477" s="252" t="s">
        <v>1</v>
      </c>
      <c r="N1477" s="253" t="s">
        <v>41</v>
      </c>
      <c r="O1477" s="92"/>
      <c r="P1477" s="236">
        <f>O1477*H1477</f>
        <v>0</v>
      </c>
      <c r="Q1477" s="236">
        <v>0</v>
      </c>
      <c r="R1477" s="236">
        <f>Q1477*H1477</f>
        <v>0</v>
      </c>
      <c r="S1477" s="236">
        <v>0</v>
      </c>
      <c r="T1477" s="237">
        <f>S1477*H1477</f>
        <v>0</v>
      </c>
      <c r="U1477" s="39"/>
      <c r="V1477" s="39"/>
      <c r="W1477" s="39"/>
      <c r="X1477" s="39"/>
      <c r="Y1477" s="39"/>
      <c r="Z1477" s="39"/>
      <c r="AA1477" s="39"/>
      <c r="AB1477" s="39"/>
      <c r="AC1477" s="39"/>
      <c r="AD1477" s="39"/>
      <c r="AE1477" s="39"/>
      <c r="AR1477" s="238" t="s">
        <v>200</v>
      </c>
      <c r="AT1477" s="238" t="s">
        <v>191</v>
      </c>
      <c r="AU1477" s="238" t="s">
        <v>91</v>
      </c>
      <c r="AY1477" s="18" t="s">
        <v>181</v>
      </c>
      <c r="BE1477" s="239">
        <f>IF(N1477="základní",J1477,0)</f>
        <v>0</v>
      </c>
      <c r="BF1477" s="239">
        <f>IF(N1477="snížená",J1477,0)</f>
        <v>0</v>
      </c>
      <c r="BG1477" s="239">
        <f>IF(N1477="zákl. přenesená",J1477,0)</f>
        <v>0</v>
      </c>
      <c r="BH1477" s="239">
        <f>IF(N1477="sníž. přenesená",J1477,0)</f>
        <v>0</v>
      </c>
      <c r="BI1477" s="239">
        <f>IF(N1477="nulová",J1477,0)</f>
        <v>0</v>
      </c>
      <c r="BJ1477" s="18" t="s">
        <v>83</v>
      </c>
      <c r="BK1477" s="239">
        <f>ROUND(I1477*H1477,2)</f>
        <v>0</v>
      </c>
      <c r="BL1477" s="18" t="s">
        <v>200</v>
      </c>
      <c r="BM1477" s="238" t="s">
        <v>2959</v>
      </c>
    </row>
    <row r="1478" s="2" customFormat="1">
      <c r="A1478" s="39"/>
      <c r="B1478" s="40"/>
      <c r="C1478" s="41"/>
      <c r="D1478" s="240" t="s">
        <v>190</v>
      </c>
      <c r="E1478" s="41"/>
      <c r="F1478" s="241" t="s">
        <v>2958</v>
      </c>
      <c r="G1478" s="41"/>
      <c r="H1478" s="41"/>
      <c r="I1478" s="242"/>
      <c r="J1478" s="41"/>
      <c r="K1478" s="41"/>
      <c r="L1478" s="45"/>
      <c r="M1478" s="243"/>
      <c r="N1478" s="244"/>
      <c r="O1478" s="92"/>
      <c r="P1478" s="92"/>
      <c r="Q1478" s="92"/>
      <c r="R1478" s="92"/>
      <c r="S1478" s="92"/>
      <c r="T1478" s="93"/>
      <c r="U1478" s="39"/>
      <c r="V1478" s="39"/>
      <c r="W1478" s="39"/>
      <c r="X1478" s="39"/>
      <c r="Y1478" s="39"/>
      <c r="Z1478" s="39"/>
      <c r="AA1478" s="39"/>
      <c r="AB1478" s="39"/>
      <c r="AC1478" s="39"/>
      <c r="AD1478" s="39"/>
      <c r="AE1478" s="39"/>
      <c r="AT1478" s="18" t="s">
        <v>190</v>
      </c>
      <c r="AU1478" s="18" t="s">
        <v>91</v>
      </c>
    </row>
    <row r="1479" s="2" customFormat="1" ht="16.5" customHeight="1">
      <c r="A1479" s="39"/>
      <c r="B1479" s="40"/>
      <c r="C1479" s="245" t="s">
        <v>2960</v>
      </c>
      <c r="D1479" s="245" t="s">
        <v>191</v>
      </c>
      <c r="E1479" s="246" t="s">
        <v>2961</v>
      </c>
      <c r="F1479" s="247" t="s">
        <v>2962</v>
      </c>
      <c r="G1479" s="248" t="s">
        <v>889</v>
      </c>
      <c r="H1479" s="249">
        <v>1</v>
      </c>
      <c r="I1479" s="250"/>
      <c r="J1479" s="251">
        <f>ROUND(I1479*H1479,2)</f>
        <v>0</v>
      </c>
      <c r="K1479" s="247" t="s">
        <v>1</v>
      </c>
      <c r="L1479" s="45"/>
      <c r="M1479" s="252" t="s">
        <v>1</v>
      </c>
      <c r="N1479" s="253" t="s">
        <v>41</v>
      </c>
      <c r="O1479" s="92"/>
      <c r="P1479" s="236">
        <f>O1479*H1479</f>
        <v>0</v>
      </c>
      <c r="Q1479" s="236">
        <v>0</v>
      </c>
      <c r="R1479" s="236">
        <f>Q1479*H1479</f>
        <v>0</v>
      </c>
      <c r="S1479" s="236">
        <v>0</v>
      </c>
      <c r="T1479" s="237">
        <f>S1479*H1479</f>
        <v>0</v>
      </c>
      <c r="U1479" s="39"/>
      <c r="V1479" s="39"/>
      <c r="W1479" s="39"/>
      <c r="X1479" s="39"/>
      <c r="Y1479" s="39"/>
      <c r="Z1479" s="39"/>
      <c r="AA1479" s="39"/>
      <c r="AB1479" s="39"/>
      <c r="AC1479" s="39"/>
      <c r="AD1479" s="39"/>
      <c r="AE1479" s="39"/>
      <c r="AR1479" s="238" t="s">
        <v>200</v>
      </c>
      <c r="AT1479" s="238" t="s">
        <v>191</v>
      </c>
      <c r="AU1479" s="238" t="s">
        <v>91</v>
      </c>
      <c r="AY1479" s="18" t="s">
        <v>181</v>
      </c>
      <c r="BE1479" s="239">
        <f>IF(N1479="základní",J1479,0)</f>
        <v>0</v>
      </c>
      <c r="BF1479" s="239">
        <f>IF(N1479="snížená",J1479,0)</f>
        <v>0</v>
      </c>
      <c r="BG1479" s="239">
        <f>IF(N1479="zákl. přenesená",J1479,0)</f>
        <v>0</v>
      </c>
      <c r="BH1479" s="239">
        <f>IF(N1479="sníž. přenesená",J1479,0)</f>
        <v>0</v>
      </c>
      <c r="BI1479" s="239">
        <f>IF(N1479="nulová",J1479,0)</f>
        <v>0</v>
      </c>
      <c r="BJ1479" s="18" t="s">
        <v>83</v>
      </c>
      <c r="BK1479" s="239">
        <f>ROUND(I1479*H1479,2)</f>
        <v>0</v>
      </c>
      <c r="BL1479" s="18" t="s">
        <v>200</v>
      </c>
      <c r="BM1479" s="238" t="s">
        <v>2963</v>
      </c>
    </row>
    <row r="1480" s="2" customFormat="1">
      <c r="A1480" s="39"/>
      <c r="B1480" s="40"/>
      <c r="C1480" s="41"/>
      <c r="D1480" s="240" t="s">
        <v>190</v>
      </c>
      <c r="E1480" s="41"/>
      <c r="F1480" s="241" t="s">
        <v>2962</v>
      </c>
      <c r="G1480" s="41"/>
      <c r="H1480" s="41"/>
      <c r="I1480" s="242"/>
      <c r="J1480" s="41"/>
      <c r="K1480" s="41"/>
      <c r="L1480" s="45"/>
      <c r="M1480" s="243"/>
      <c r="N1480" s="244"/>
      <c r="O1480" s="92"/>
      <c r="P1480" s="92"/>
      <c r="Q1480" s="92"/>
      <c r="R1480" s="92"/>
      <c r="S1480" s="92"/>
      <c r="T1480" s="93"/>
      <c r="U1480" s="39"/>
      <c r="V1480" s="39"/>
      <c r="W1480" s="39"/>
      <c r="X1480" s="39"/>
      <c r="Y1480" s="39"/>
      <c r="Z1480" s="39"/>
      <c r="AA1480" s="39"/>
      <c r="AB1480" s="39"/>
      <c r="AC1480" s="39"/>
      <c r="AD1480" s="39"/>
      <c r="AE1480" s="39"/>
      <c r="AT1480" s="18" t="s">
        <v>190</v>
      </c>
      <c r="AU1480" s="18" t="s">
        <v>91</v>
      </c>
    </row>
    <row r="1481" s="14" customFormat="1">
      <c r="A1481" s="14"/>
      <c r="B1481" s="273"/>
      <c r="C1481" s="274"/>
      <c r="D1481" s="240" t="s">
        <v>1205</v>
      </c>
      <c r="E1481" s="275" t="s">
        <v>1</v>
      </c>
      <c r="F1481" s="276" t="s">
        <v>2964</v>
      </c>
      <c r="G1481" s="274"/>
      <c r="H1481" s="275" t="s">
        <v>1</v>
      </c>
      <c r="I1481" s="277"/>
      <c r="J1481" s="274"/>
      <c r="K1481" s="274"/>
      <c r="L1481" s="278"/>
      <c r="M1481" s="279"/>
      <c r="N1481" s="280"/>
      <c r="O1481" s="280"/>
      <c r="P1481" s="280"/>
      <c r="Q1481" s="280"/>
      <c r="R1481" s="280"/>
      <c r="S1481" s="280"/>
      <c r="T1481" s="281"/>
      <c r="U1481" s="14"/>
      <c r="V1481" s="14"/>
      <c r="W1481" s="14"/>
      <c r="X1481" s="14"/>
      <c r="Y1481" s="14"/>
      <c r="Z1481" s="14"/>
      <c r="AA1481" s="14"/>
      <c r="AB1481" s="14"/>
      <c r="AC1481" s="14"/>
      <c r="AD1481" s="14"/>
      <c r="AE1481" s="14"/>
      <c r="AT1481" s="282" t="s">
        <v>1205</v>
      </c>
      <c r="AU1481" s="282" t="s">
        <v>91</v>
      </c>
      <c r="AV1481" s="14" t="s">
        <v>83</v>
      </c>
      <c r="AW1481" s="14" t="s">
        <v>33</v>
      </c>
      <c r="AX1481" s="14" t="s">
        <v>76</v>
      </c>
      <c r="AY1481" s="282" t="s">
        <v>181</v>
      </c>
    </row>
    <row r="1482" s="13" customFormat="1">
      <c r="A1482" s="13"/>
      <c r="B1482" s="262"/>
      <c r="C1482" s="263"/>
      <c r="D1482" s="240" t="s">
        <v>1205</v>
      </c>
      <c r="E1482" s="264" t="s">
        <v>1</v>
      </c>
      <c r="F1482" s="265" t="s">
        <v>2965</v>
      </c>
      <c r="G1482" s="263"/>
      <c r="H1482" s="266">
        <v>1</v>
      </c>
      <c r="I1482" s="267"/>
      <c r="J1482" s="263"/>
      <c r="K1482" s="263"/>
      <c r="L1482" s="268"/>
      <c r="M1482" s="269"/>
      <c r="N1482" s="270"/>
      <c r="O1482" s="270"/>
      <c r="P1482" s="270"/>
      <c r="Q1482" s="270"/>
      <c r="R1482" s="270"/>
      <c r="S1482" s="270"/>
      <c r="T1482" s="271"/>
      <c r="U1482" s="13"/>
      <c r="V1482" s="13"/>
      <c r="W1482" s="13"/>
      <c r="X1482" s="13"/>
      <c r="Y1482" s="13"/>
      <c r="Z1482" s="13"/>
      <c r="AA1482" s="13"/>
      <c r="AB1482" s="13"/>
      <c r="AC1482" s="13"/>
      <c r="AD1482" s="13"/>
      <c r="AE1482" s="13"/>
      <c r="AT1482" s="272" t="s">
        <v>1205</v>
      </c>
      <c r="AU1482" s="272" t="s">
        <v>91</v>
      </c>
      <c r="AV1482" s="13" t="s">
        <v>85</v>
      </c>
      <c r="AW1482" s="13" t="s">
        <v>33</v>
      </c>
      <c r="AX1482" s="13" t="s">
        <v>83</v>
      </c>
      <c r="AY1482" s="272" t="s">
        <v>181</v>
      </c>
    </row>
    <row r="1483" s="2" customFormat="1" ht="16.5" customHeight="1">
      <c r="A1483" s="39"/>
      <c r="B1483" s="40"/>
      <c r="C1483" s="245" t="s">
        <v>2966</v>
      </c>
      <c r="D1483" s="245" t="s">
        <v>191</v>
      </c>
      <c r="E1483" s="246" t="s">
        <v>2967</v>
      </c>
      <c r="F1483" s="247" t="s">
        <v>2968</v>
      </c>
      <c r="G1483" s="248" t="s">
        <v>287</v>
      </c>
      <c r="H1483" s="249">
        <v>15</v>
      </c>
      <c r="I1483" s="250"/>
      <c r="J1483" s="251">
        <f>ROUND(I1483*H1483,2)</f>
        <v>0</v>
      </c>
      <c r="K1483" s="247" t="s">
        <v>1</v>
      </c>
      <c r="L1483" s="45"/>
      <c r="M1483" s="252" t="s">
        <v>1</v>
      </c>
      <c r="N1483" s="253" t="s">
        <v>41</v>
      </c>
      <c r="O1483" s="92"/>
      <c r="P1483" s="236">
        <f>O1483*H1483</f>
        <v>0</v>
      </c>
      <c r="Q1483" s="236">
        <v>0</v>
      </c>
      <c r="R1483" s="236">
        <f>Q1483*H1483</f>
        <v>0</v>
      </c>
      <c r="S1483" s="236">
        <v>0</v>
      </c>
      <c r="T1483" s="237">
        <f>S1483*H1483</f>
        <v>0</v>
      </c>
      <c r="U1483" s="39"/>
      <c r="V1483" s="39"/>
      <c r="W1483" s="39"/>
      <c r="X1483" s="39"/>
      <c r="Y1483" s="39"/>
      <c r="Z1483" s="39"/>
      <c r="AA1483" s="39"/>
      <c r="AB1483" s="39"/>
      <c r="AC1483" s="39"/>
      <c r="AD1483" s="39"/>
      <c r="AE1483" s="39"/>
      <c r="AR1483" s="238" t="s">
        <v>200</v>
      </c>
      <c r="AT1483" s="238" t="s">
        <v>191</v>
      </c>
      <c r="AU1483" s="238" t="s">
        <v>91</v>
      </c>
      <c r="AY1483" s="18" t="s">
        <v>181</v>
      </c>
      <c r="BE1483" s="239">
        <f>IF(N1483="základní",J1483,0)</f>
        <v>0</v>
      </c>
      <c r="BF1483" s="239">
        <f>IF(N1483="snížená",J1483,0)</f>
        <v>0</v>
      </c>
      <c r="BG1483" s="239">
        <f>IF(N1483="zákl. přenesená",J1483,0)</f>
        <v>0</v>
      </c>
      <c r="BH1483" s="239">
        <f>IF(N1483="sníž. přenesená",J1483,0)</f>
        <v>0</v>
      </c>
      <c r="BI1483" s="239">
        <f>IF(N1483="nulová",J1483,0)</f>
        <v>0</v>
      </c>
      <c r="BJ1483" s="18" t="s">
        <v>83</v>
      </c>
      <c r="BK1483" s="239">
        <f>ROUND(I1483*H1483,2)</f>
        <v>0</v>
      </c>
      <c r="BL1483" s="18" t="s">
        <v>200</v>
      </c>
      <c r="BM1483" s="238" t="s">
        <v>2969</v>
      </c>
    </row>
    <row r="1484" s="2" customFormat="1">
      <c r="A1484" s="39"/>
      <c r="B1484" s="40"/>
      <c r="C1484" s="41"/>
      <c r="D1484" s="240" t="s">
        <v>190</v>
      </c>
      <c r="E1484" s="41"/>
      <c r="F1484" s="241" t="s">
        <v>2968</v>
      </c>
      <c r="G1484" s="41"/>
      <c r="H1484" s="41"/>
      <c r="I1484" s="242"/>
      <c r="J1484" s="41"/>
      <c r="K1484" s="41"/>
      <c r="L1484" s="45"/>
      <c r="M1484" s="243"/>
      <c r="N1484" s="244"/>
      <c r="O1484" s="92"/>
      <c r="P1484" s="92"/>
      <c r="Q1484" s="92"/>
      <c r="R1484" s="92"/>
      <c r="S1484" s="92"/>
      <c r="T1484" s="93"/>
      <c r="U1484" s="39"/>
      <c r="V1484" s="39"/>
      <c r="W1484" s="39"/>
      <c r="X1484" s="39"/>
      <c r="Y1484" s="39"/>
      <c r="Z1484" s="39"/>
      <c r="AA1484" s="39"/>
      <c r="AB1484" s="39"/>
      <c r="AC1484" s="39"/>
      <c r="AD1484" s="39"/>
      <c r="AE1484" s="39"/>
      <c r="AT1484" s="18" t="s">
        <v>190</v>
      </c>
      <c r="AU1484" s="18" t="s">
        <v>91</v>
      </c>
    </row>
    <row r="1485" s="2" customFormat="1" ht="21.75" customHeight="1">
      <c r="A1485" s="39"/>
      <c r="B1485" s="40"/>
      <c r="C1485" s="245" t="s">
        <v>2970</v>
      </c>
      <c r="D1485" s="245" t="s">
        <v>191</v>
      </c>
      <c r="E1485" s="246" t="s">
        <v>2971</v>
      </c>
      <c r="F1485" s="247" t="s">
        <v>2972</v>
      </c>
      <c r="G1485" s="248" t="s">
        <v>889</v>
      </c>
      <c r="H1485" s="249">
        <v>1</v>
      </c>
      <c r="I1485" s="250"/>
      <c r="J1485" s="251">
        <f>ROUND(I1485*H1485,2)</f>
        <v>0</v>
      </c>
      <c r="K1485" s="247" t="s">
        <v>1</v>
      </c>
      <c r="L1485" s="45"/>
      <c r="M1485" s="252" t="s">
        <v>1</v>
      </c>
      <c r="N1485" s="253" t="s">
        <v>41</v>
      </c>
      <c r="O1485" s="92"/>
      <c r="P1485" s="236">
        <f>O1485*H1485</f>
        <v>0</v>
      </c>
      <c r="Q1485" s="236">
        <v>0</v>
      </c>
      <c r="R1485" s="236">
        <f>Q1485*H1485</f>
        <v>0</v>
      </c>
      <c r="S1485" s="236">
        <v>0</v>
      </c>
      <c r="T1485" s="237">
        <f>S1485*H1485</f>
        <v>0</v>
      </c>
      <c r="U1485" s="39"/>
      <c r="V1485" s="39"/>
      <c r="W1485" s="39"/>
      <c r="X1485" s="39"/>
      <c r="Y1485" s="39"/>
      <c r="Z1485" s="39"/>
      <c r="AA1485" s="39"/>
      <c r="AB1485" s="39"/>
      <c r="AC1485" s="39"/>
      <c r="AD1485" s="39"/>
      <c r="AE1485" s="39"/>
      <c r="AR1485" s="238" t="s">
        <v>200</v>
      </c>
      <c r="AT1485" s="238" t="s">
        <v>191</v>
      </c>
      <c r="AU1485" s="238" t="s">
        <v>91</v>
      </c>
      <c r="AY1485" s="18" t="s">
        <v>181</v>
      </c>
      <c r="BE1485" s="239">
        <f>IF(N1485="základní",J1485,0)</f>
        <v>0</v>
      </c>
      <c r="BF1485" s="239">
        <f>IF(N1485="snížená",J1485,0)</f>
        <v>0</v>
      </c>
      <c r="BG1485" s="239">
        <f>IF(N1485="zákl. přenesená",J1485,0)</f>
        <v>0</v>
      </c>
      <c r="BH1485" s="239">
        <f>IF(N1485="sníž. přenesená",J1485,0)</f>
        <v>0</v>
      </c>
      <c r="BI1485" s="239">
        <f>IF(N1485="nulová",J1485,0)</f>
        <v>0</v>
      </c>
      <c r="BJ1485" s="18" t="s">
        <v>83</v>
      </c>
      <c r="BK1485" s="239">
        <f>ROUND(I1485*H1485,2)</f>
        <v>0</v>
      </c>
      <c r="BL1485" s="18" t="s">
        <v>200</v>
      </c>
      <c r="BM1485" s="238" t="s">
        <v>2973</v>
      </c>
    </row>
    <row r="1486" s="2" customFormat="1">
      <c r="A1486" s="39"/>
      <c r="B1486" s="40"/>
      <c r="C1486" s="41"/>
      <c r="D1486" s="240" t="s">
        <v>190</v>
      </c>
      <c r="E1486" s="41"/>
      <c r="F1486" s="241" t="s">
        <v>2972</v>
      </c>
      <c r="G1486" s="41"/>
      <c r="H1486" s="41"/>
      <c r="I1486" s="242"/>
      <c r="J1486" s="41"/>
      <c r="K1486" s="41"/>
      <c r="L1486" s="45"/>
      <c r="M1486" s="243"/>
      <c r="N1486" s="244"/>
      <c r="O1486" s="92"/>
      <c r="P1486" s="92"/>
      <c r="Q1486" s="92"/>
      <c r="R1486" s="92"/>
      <c r="S1486" s="92"/>
      <c r="T1486" s="93"/>
      <c r="U1486" s="39"/>
      <c r="V1486" s="39"/>
      <c r="W1486" s="39"/>
      <c r="X1486" s="39"/>
      <c r="Y1486" s="39"/>
      <c r="Z1486" s="39"/>
      <c r="AA1486" s="39"/>
      <c r="AB1486" s="39"/>
      <c r="AC1486" s="39"/>
      <c r="AD1486" s="39"/>
      <c r="AE1486" s="39"/>
      <c r="AT1486" s="18" t="s">
        <v>190</v>
      </c>
      <c r="AU1486" s="18" t="s">
        <v>91</v>
      </c>
    </row>
    <row r="1487" s="14" customFormat="1">
      <c r="A1487" s="14"/>
      <c r="B1487" s="273"/>
      <c r="C1487" s="274"/>
      <c r="D1487" s="240" t="s">
        <v>1205</v>
      </c>
      <c r="E1487" s="275" t="s">
        <v>1</v>
      </c>
      <c r="F1487" s="276" t="s">
        <v>2974</v>
      </c>
      <c r="G1487" s="274"/>
      <c r="H1487" s="275" t="s">
        <v>1</v>
      </c>
      <c r="I1487" s="277"/>
      <c r="J1487" s="274"/>
      <c r="K1487" s="274"/>
      <c r="L1487" s="278"/>
      <c r="M1487" s="279"/>
      <c r="N1487" s="280"/>
      <c r="O1487" s="280"/>
      <c r="P1487" s="280"/>
      <c r="Q1487" s="280"/>
      <c r="R1487" s="280"/>
      <c r="S1487" s="280"/>
      <c r="T1487" s="281"/>
      <c r="U1487" s="14"/>
      <c r="V1487" s="14"/>
      <c r="W1487" s="14"/>
      <c r="X1487" s="14"/>
      <c r="Y1487" s="14"/>
      <c r="Z1487" s="14"/>
      <c r="AA1487" s="14"/>
      <c r="AB1487" s="14"/>
      <c r="AC1487" s="14"/>
      <c r="AD1487" s="14"/>
      <c r="AE1487" s="14"/>
      <c r="AT1487" s="282" t="s">
        <v>1205</v>
      </c>
      <c r="AU1487" s="282" t="s">
        <v>91</v>
      </c>
      <c r="AV1487" s="14" t="s">
        <v>83</v>
      </c>
      <c r="AW1487" s="14" t="s">
        <v>33</v>
      </c>
      <c r="AX1487" s="14" t="s">
        <v>76</v>
      </c>
      <c r="AY1487" s="282" t="s">
        <v>181</v>
      </c>
    </row>
    <row r="1488" s="13" customFormat="1">
      <c r="A1488" s="13"/>
      <c r="B1488" s="262"/>
      <c r="C1488" s="263"/>
      <c r="D1488" s="240" t="s">
        <v>1205</v>
      </c>
      <c r="E1488" s="264" t="s">
        <v>1</v>
      </c>
      <c r="F1488" s="265" t="s">
        <v>2975</v>
      </c>
      <c r="G1488" s="263"/>
      <c r="H1488" s="266">
        <v>1</v>
      </c>
      <c r="I1488" s="267"/>
      <c r="J1488" s="263"/>
      <c r="K1488" s="263"/>
      <c r="L1488" s="268"/>
      <c r="M1488" s="305"/>
      <c r="N1488" s="306"/>
      <c r="O1488" s="306"/>
      <c r="P1488" s="306"/>
      <c r="Q1488" s="306"/>
      <c r="R1488" s="306"/>
      <c r="S1488" s="306"/>
      <c r="T1488" s="307"/>
      <c r="U1488" s="13"/>
      <c r="V1488" s="13"/>
      <c r="W1488" s="13"/>
      <c r="X1488" s="13"/>
      <c r="Y1488" s="13"/>
      <c r="Z1488" s="13"/>
      <c r="AA1488" s="13"/>
      <c r="AB1488" s="13"/>
      <c r="AC1488" s="13"/>
      <c r="AD1488" s="13"/>
      <c r="AE1488" s="13"/>
      <c r="AT1488" s="272" t="s">
        <v>1205</v>
      </c>
      <c r="AU1488" s="272" t="s">
        <v>91</v>
      </c>
      <c r="AV1488" s="13" t="s">
        <v>85</v>
      </c>
      <c r="AW1488" s="13" t="s">
        <v>33</v>
      </c>
      <c r="AX1488" s="13" t="s">
        <v>83</v>
      </c>
      <c r="AY1488" s="272" t="s">
        <v>181</v>
      </c>
    </row>
    <row r="1489" s="2" customFormat="1" ht="6.96" customHeight="1">
      <c r="A1489" s="39"/>
      <c r="B1489" s="67"/>
      <c r="C1489" s="68"/>
      <c r="D1489" s="68"/>
      <c r="E1489" s="68"/>
      <c r="F1489" s="68"/>
      <c r="G1489" s="68"/>
      <c r="H1489" s="68"/>
      <c r="I1489" s="68"/>
      <c r="J1489" s="68"/>
      <c r="K1489" s="68"/>
      <c r="L1489" s="45"/>
      <c r="M1489" s="39"/>
      <c r="O1489" s="39"/>
      <c r="P1489" s="39"/>
      <c r="Q1489" s="39"/>
      <c r="R1489" s="39"/>
      <c r="S1489" s="39"/>
      <c r="T1489" s="39"/>
      <c r="U1489" s="39"/>
      <c r="V1489" s="39"/>
      <c r="W1489" s="39"/>
      <c r="X1489" s="39"/>
      <c r="Y1489" s="39"/>
      <c r="Z1489" s="39"/>
      <c r="AA1489" s="39"/>
      <c r="AB1489" s="39"/>
      <c r="AC1489" s="39"/>
      <c r="AD1489" s="39"/>
      <c r="AE1489" s="39"/>
    </row>
  </sheetData>
  <sheetProtection sheet="1" autoFilter="0" formatColumns="0" formatRows="0" objects="1" scenarios="1" spinCount="100000" saltValue="1/4C0sjWg0De3dWKB+aywXlXxJtgpfd8T9AWeLkHh211iL9C7GWWzvOrulaUgc1LyLFUZgfOZQWKg+PaOjCCTQ==" hashValue="UEqMotwBqRqeGPJbB0Oq3tQK3dnoPBHA2u2B/1ziEbEGT5Ujv3KwSH/czoldXxpddul5fgkarbrM1txV/SQj/g==" algorithmName="SHA-512" password="CC35"/>
  <autoFilter ref="C145:K1488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34:H134"/>
    <mergeCell ref="E136:H136"/>
    <mergeCell ref="E138:H13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119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150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ZUŠ BEDŘICHA SMETANY čp.142, LITOMYŠL</v>
      </c>
      <c r="F7" s="152"/>
      <c r="G7" s="152"/>
      <c r="H7" s="152"/>
      <c r="L7" s="21"/>
    </row>
    <row r="8" s="1" customFormat="1" ht="12" customHeight="1">
      <c r="B8" s="21"/>
      <c r="D8" s="152" t="s">
        <v>151</v>
      </c>
      <c r="L8" s="21"/>
    </row>
    <row r="9" s="2" customFormat="1" ht="23.25" customHeight="1">
      <c r="A9" s="39"/>
      <c r="B9" s="45"/>
      <c r="C9" s="39"/>
      <c r="D9" s="39"/>
      <c r="E9" s="153" t="s">
        <v>152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153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2976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6. 6. 2025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2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28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30</v>
      </c>
      <c r="E22" s="39"/>
      <c r="F22" s="39"/>
      <c r="G22" s="39"/>
      <c r="H22" s="39"/>
      <c r="I22" s="152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1174</v>
      </c>
      <c r="F23" s="39"/>
      <c r="G23" s="39"/>
      <c r="H23" s="39"/>
      <c r="I23" s="152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34</v>
      </c>
      <c r="E25" s="39"/>
      <c r="F25" s="39"/>
      <c r="G25" s="39"/>
      <c r="H25" s="39"/>
      <c r="I25" s="152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1174</v>
      </c>
      <c r="F26" s="39"/>
      <c r="G26" s="39"/>
      <c r="H26" s="39"/>
      <c r="I26" s="152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ROUND(J130,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ROUND((SUM(BE130:BE351)),  2)</f>
        <v>0</v>
      </c>
      <c r="G35" s="39"/>
      <c r="H35" s="39"/>
      <c r="I35" s="166">
        <v>0.20999999999999999</v>
      </c>
      <c r="J35" s="165">
        <f>ROUND(((SUM(BE130:BE351))*I35),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ROUND((SUM(BF130:BF351)),  2)</f>
        <v>0</v>
      </c>
      <c r="G36" s="39"/>
      <c r="H36" s="39"/>
      <c r="I36" s="166">
        <v>0.12</v>
      </c>
      <c r="J36" s="165">
        <f>ROUND(((SUM(BF130:BF351))*I36),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ROUND((SUM(BG130:BG351)),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ROUND((SUM(BH130:BH351)),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ROUND((SUM(BI130:BI351)),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157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ZUŠ BEDŘICHA SMETANY čp.142, LITOMYŠL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23.25" customHeight="1">
      <c r="A87" s="39"/>
      <c r="B87" s="40"/>
      <c r="C87" s="41"/>
      <c r="D87" s="41"/>
      <c r="E87" s="185" t="s">
        <v>152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153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SO.01 -06 - Vnitřní kanalizace a vodovod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Litomyšl</v>
      </c>
      <c r="G91" s="41"/>
      <c r="H91" s="41"/>
      <c r="I91" s="33" t="s">
        <v>22</v>
      </c>
      <c r="J91" s="80" t="str">
        <f>IF(J14="","",J14)</f>
        <v>6. 6. 2025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>Město Litomyšl</v>
      </c>
      <c r="G93" s="41"/>
      <c r="H93" s="41"/>
      <c r="I93" s="33" t="s">
        <v>30</v>
      </c>
      <c r="J93" s="37" t="str">
        <f>E23</f>
        <v>ing. Ivana Smolová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34</v>
      </c>
      <c r="J94" s="37" t="str">
        <f>E26</f>
        <v>ing. Ivana Smolová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158</v>
      </c>
      <c r="D96" s="187"/>
      <c r="E96" s="187"/>
      <c r="F96" s="187"/>
      <c r="G96" s="187"/>
      <c r="H96" s="187"/>
      <c r="I96" s="187"/>
      <c r="J96" s="188" t="s">
        <v>159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160</v>
      </c>
      <c r="D98" s="41"/>
      <c r="E98" s="41"/>
      <c r="F98" s="41"/>
      <c r="G98" s="41"/>
      <c r="H98" s="41"/>
      <c r="I98" s="41"/>
      <c r="J98" s="111">
        <f>J130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161</v>
      </c>
    </row>
    <row r="99" s="9" customFormat="1" ht="24.96" customHeight="1">
      <c r="A99" s="9"/>
      <c r="B99" s="190"/>
      <c r="C99" s="191"/>
      <c r="D99" s="192" t="s">
        <v>1175</v>
      </c>
      <c r="E99" s="193"/>
      <c r="F99" s="193"/>
      <c r="G99" s="193"/>
      <c r="H99" s="193"/>
      <c r="I99" s="193"/>
      <c r="J99" s="194">
        <f>J131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3"/>
      <c r="D100" s="197" t="s">
        <v>1182</v>
      </c>
      <c r="E100" s="198"/>
      <c r="F100" s="198"/>
      <c r="G100" s="198"/>
      <c r="H100" s="198"/>
      <c r="I100" s="198"/>
      <c r="J100" s="199">
        <f>J132</f>
        <v>0</v>
      </c>
      <c r="K100" s="133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9" customFormat="1" ht="24.96" customHeight="1">
      <c r="A101" s="9"/>
      <c r="B101" s="190"/>
      <c r="C101" s="191"/>
      <c r="D101" s="192" t="s">
        <v>522</v>
      </c>
      <c r="E101" s="193"/>
      <c r="F101" s="193"/>
      <c r="G101" s="193"/>
      <c r="H101" s="193"/>
      <c r="I101" s="193"/>
      <c r="J101" s="194">
        <f>J142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6"/>
      <c r="C102" s="133"/>
      <c r="D102" s="197" t="s">
        <v>1185</v>
      </c>
      <c r="E102" s="198"/>
      <c r="F102" s="198"/>
      <c r="G102" s="198"/>
      <c r="H102" s="198"/>
      <c r="I102" s="198"/>
      <c r="J102" s="199">
        <f>J143</f>
        <v>0</v>
      </c>
      <c r="K102" s="133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3"/>
      <c r="D103" s="197" t="s">
        <v>2977</v>
      </c>
      <c r="E103" s="198"/>
      <c r="F103" s="198"/>
      <c r="G103" s="198"/>
      <c r="H103" s="198"/>
      <c r="I103" s="198"/>
      <c r="J103" s="199">
        <f>J150</f>
        <v>0</v>
      </c>
      <c r="K103" s="133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6"/>
      <c r="C104" s="133"/>
      <c r="D104" s="197" t="s">
        <v>2978</v>
      </c>
      <c r="E104" s="198"/>
      <c r="F104" s="198"/>
      <c r="G104" s="198"/>
      <c r="H104" s="198"/>
      <c r="I104" s="198"/>
      <c r="J104" s="199">
        <f>J192</f>
        <v>0</v>
      </c>
      <c r="K104" s="133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6"/>
      <c r="C105" s="133"/>
      <c r="D105" s="197" t="s">
        <v>2979</v>
      </c>
      <c r="E105" s="198"/>
      <c r="F105" s="198"/>
      <c r="G105" s="198"/>
      <c r="H105" s="198"/>
      <c r="I105" s="198"/>
      <c r="J105" s="199">
        <f>J265</f>
        <v>0</v>
      </c>
      <c r="K105" s="133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6"/>
      <c r="C106" s="133"/>
      <c r="D106" s="197" t="s">
        <v>2980</v>
      </c>
      <c r="E106" s="198"/>
      <c r="F106" s="198"/>
      <c r="G106" s="198"/>
      <c r="H106" s="198"/>
      <c r="I106" s="198"/>
      <c r="J106" s="199">
        <f>J272</f>
        <v>0</v>
      </c>
      <c r="K106" s="133"/>
      <c r="L106" s="20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6"/>
      <c r="C107" s="133"/>
      <c r="D107" s="197" t="s">
        <v>2981</v>
      </c>
      <c r="E107" s="198"/>
      <c r="F107" s="198"/>
      <c r="G107" s="198"/>
      <c r="H107" s="198"/>
      <c r="I107" s="198"/>
      <c r="J107" s="199">
        <f>J329</f>
        <v>0</v>
      </c>
      <c r="K107" s="133"/>
      <c r="L107" s="20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6"/>
      <c r="C108" s="133"/>
      <c r="D108" s="197" t="s">
        <v>1192</v>
      </c>
      <c r="E108" s="198"/>
      <c r="F108" s="198"/>
      <c r="G108" s="198"/>
      <c r="H108" s="198"/>
      <c r="I108" s="198"/>
      <c r="J108" s="199">
        <f>J344</f>
        <v>0</v>
      </c>
      <c r="K108" s="133"/>
      <c r="L108" s="20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2" customFormat="1" ht="21.84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67"/>
      <c r="C110" s="68"/>
      <c r="D110" s="68"/>
      <c r="E110" s="68"/>
      <c r="F110" s="68"/>
      <c r="G110" s="68"/>
      <c r="H110" s="68"/>
      <c r="I110" s="68"/>
      <c r="J110" s="68"/>
      <c r="K110" s="68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4" s="2" customFormat="1" ht="6.96" customHeight="1">
      <c r="A114" s="39"/>
      <c r="B114" s="69"/>
      <c r="C114" s="70"/>
      <c r="D114" s="70"/>
      <c r="E114" s="70"/>
      <c r="F114" s="70"/>
      <c r="G114" s="70"/>
      <c r="H114" s="70"/>
      <c r="I114" s="70"/>
      <c r="J114" s="70"/>
      <c r="K114" s="70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24.96" customHeight="1">
      <c r="A115" s="39"/>
      <c r="B115" s="40"/>
      <c r="C115" s="24" t="s">
        <v>166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16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6.5" customHeight="1">
      <c r="A118" s="39"/>
      <c r="B118" s="40"/>
      <c r="C118" s="41"/>
      <c r="D118" s="41"/>
      <c r="E118" s="185" t="str">
        <f>E7</f>
        <v>ZUŠ BEDŘICHA SMETANY čp.142, LITOMYŠL</v>
      </c>
      <c r="F118" s="33"/>
      <c r="G118" s="33"/>
      <c r="H118" s="33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1" customFormat="1" ht="12" customHeight="1">
      <c r="B119" s="22"/>
      <c r="C119" s="33" t="s">
        <v>151</v>
      </c>
      <c r="D119" s="23"/>
      <c r="E119" s="23"/>
      <c r="F119" s="23"/>
      <c r="G119" s="23"/>
      <c r="H119" s="23"/>
      <c r="I119" s="23"/>
      <c r="J119" s="23"/>
      <c r="K119" s="23"/>
      <c r="L119" s="21"/>
    </row>
    <row r="120" s="2" customFormat="1" ht="23.25" customHeight="1">
      <c r="A120" s="39"/>
      <c r="B120" s="40"/>
      <c r="C120" s="41"/>
      <c r="D120" s="41"/>
      <c r="E120" s="185" t="s">
        <v>152</v>
      </c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153</v>
      </c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6.5" customHeight="1">
      <c r="A122" s="39"/>
      <c r="B122" s="40"/>
      <c r="C122" s="41"/>
      <c r="D122" s="41"/>
      <c r="E122" s="77" t="str">
        <f>E11</f>
        <v>SO.01 -06 - Vnitřní kanalizace a vodovod</v>
      </c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6.96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2" customHeight="1">
      <c r="A124" s="39"/>
      <c r="B124" s="40"/>
      <c r="C124" s="33" t="s">
        <v>20</v>
      </c>
      <c r="D124" s="41"/>
      <c r="E124" s="41"/>
      <c r="F124" s="28" t="str">
        <f>F14</f>
        <v>Litomyšl</v>
      </c>
      <c r="G124" s="41"/>
      <c r="H124" s="41"/>
      <c r="I124" s="33" t="s">
        <v>22</v>
      </c>
      <c r="J124" s="80" t="str">
        <f>IF(J14="","",J14)</f>
        <v>6. 6. 2025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6.96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15" customHeight="1">
      <c r="A126" s="39"/>
      <c r="B126" s="40"/>
      <c r="C126" s="33" t="s">
        <v>24</v>
      </c>
      <c r="D126" s="41"/>
      <c r="E126" s="41"/>
      <c r="F126" s="28" t="str">
        <f>E17</f>
        <v>Město Litomyšl</v>
      </c>
      <c r="G126" s="41"/>
      <c r="H126" s="41"/>
      <c r="I126" s="33" t="s">
        <v>30</v>
      </c>
      <c r="J126" s="37" t="str">
        <f>E23</f>
        <v>ing. Ivana Smolová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5.15" customHeight="1">
      <c r="A127" s="39"/>
      <c r="B127" s="40"/>
      <c r="C127" s="33" t="s">
        <v>28</v>
      </c>
      <c r="D127" s="41"/>
      <c r="E127" s="41"/>
      <c r="F127" s="28" t="str">
        <f>IF(E20="","",E20)</f>
        <v>Vyplň údaj</v>
      </c>
      <c r="G127" s="41"/>
      <c r="H127" s="41"/>
      <c r="I127" s="33" t="s">
        <v>34</v>
      </c>
      <c r="J127" s="37" t="str">
        <f>E26</f>
        <v>ing. Ivana Smolová</v>
      </c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0.32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11" customFormat="1" ht="29.28" customHeight="1">
      <c r="A129" s="201"/>
      <c r="B129" s="202"/>
      <c r="C129" s="203" t="s">
        <v>167</v>
      </c>
      <c r="D129" s="204" t="s">
        <v>61</v>
      </c>
      <c r="E129" s="204" t="s">
        <v>57</v>
      </c>
      <c r="F129" s="204" t="s">
        <v>58</v>
      </c>
      <c r="G129" s="204" t="s">
        <v>168</v>
      </c>
      <c r="H129" s="204" t="s">
        <v>169</v>
      </c>
      <c r="I129" s="204" t="s">
        <v>170</v>
      </c>
      <c r="J129" s="204" t="s">
        <v>159</v>
      </c>
      <c r="K129" s="205" t="s">
        <v>171</v>
      </c>
      <c r="L129" s="206"/>
      <c r="M129" s="101" t="s">
        <v>1</v>
      </c>
      <c r="N129" s="102" t="s">
        <v>40</v>
      </c>
      <c r="O129" s="102" t="s">
        <v>172</v>
      </c>
      <c r="P129" s="102" t="s">
        <v>173</v>
      </c>
      <c r="Q129" s="102" t="s">
        <v>174</v>
      </c>
      <c r="R129" s="102" t="s">
        <v>175</v>
      </c>
      <c r="S129" s="102" t="s">
        <v>176</v>
      </c>
      <c r="T129" s="103" t="s">
        <v>177</v>
      </c>
      <c r="U129" s="201"/>
      <c r="V129" s="201"/>
      <c r="W129" s="201"/>
      <c r="X129" s="201"/>
      <c r="Y129" s="201"/>
      <c r="Z129" s="201"/>
      <c r="AA129" s="201"/>
      <c r="AB129" s="201"/>
      <c r="AC129" s="201"/>
      <c r="AD129" s="201"/>
      <c r="AE129" s="201"/>
    </row>
    <row r="130" s="2" customFormat="1" ht="22.8" customHeight="1">
      <c r="A130" s="39"/>
      <c r="B130" s="40"/>
      <c r="C130" s="108" t="s">
        <v>178</v>
      </c>
      <c r="D130" s="41"/>
      <c r="E130" s="41"/>
      <c r="F130" s="41"/>
      <c r="G130" s="41"/>
      <c r="H130" s="41"/>
      <c r="I130" s="41"/>
      <c r="J130" s="207">
        <f>BK130</f>
        <v>0</v>
      </c>
      <c r="K130" s="41"/>
      <c r="L130" s="45"/>
      <c r="M130" s="104"/>
      <c r="N130" s="208"/>
      <c r="O130" s="105"/>
      <c r="P130" s="209">
        <f>P131+P142</f>
        <v>0</v>
      </c>
      <c r="Q130" s="105"/>
      <c r="R130" s="209">
        <f>R131+R142</f>
        <v>0.76165179999999999</v>
      </c>
      <c r="S130" s="105"/>
      <c r="T130" s="210">
        <f>T131+T142</f>
        <v>1.0267200000000001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75</v>
      </c>
      <c r="AU130" s="18" t="s">
        <v>161</v>
      </c>
      <c r="BK130" s="211">
        <f>BK131+BK142</f>
        <v>0</v>
      </c>
    </row>
    <row r="131" s="12" customFormat="1" ht="25.92" customHeight="1">
      <c r="A131" s="12"/>
      <c r="B131" s="212"/>
      <c r="C131" s="213"/>
      <c r="D131" s="214" t="s">
        <v>75</v>
      </c>
      <c r="E131" s="215" t="s">
        <v>179</v>
      </c>
      <c r="F131" s="215" t="s">
        <v>1200</v>
      </c>
      <c r="G131" s="213"/>
      <c r="H131" s="213"/>
      <c r="I131" s="216"/>
      <c r="J131" s="217">
        <f>BK131</f>
        <v>0</v>
      </c>
      <c r="K131" s="213"/>
      <c r="L131" s="218"/>
      <c r="M131" s="219"/>
      <c r="N131" s="220"/>
      <c r="O131" s="220"/>
      <c r="P131" s="221">
        <f>P132</f>
        <v>0</v>
      </c>
      <c r="Q131" s="220"/>
      <c r="R131" s="221">
        <f>R132</f>
        <v>0</v>
      </c>
      <c r="S131" s="220"/>
      <c r="T131" s="222">
        <f>T132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3" t="s">
        <v>83</v>
      </c>
      <c r="AT131" s="224" t="s">
        <v>75</v>
      </c>
      <c r="AU131" s="224" t="s">
        <v>76</v>
      </c>
      <c r="AY131" s="223" t="s">
        <v>181</v>
      </c>
      <c r="BK131" s="225">
        <f>BK132</f>
        <v>0</v>
      </c>
    </row>
    <row r="132" s="12" customFormat="1" ht="22.8" customHeight="1">
      <c r="A132" s="12"/>
      <c r="B132" s="212"/>
      <c r="C132" s="213"/>
      <c r="D132" s="214" t="s">
        <v>75</v>
      </c>
      <c r="E132" s="254" t="s">
        <v>1703</v>
      </c>
      <c r="F132" s="254" t="s">
        <v>1704</v>
      </c>
      <c r="G132" s="213"/>
      <c r="H132" s="213"/>
      <c r="I132" s="216"/>
      <c r="J132" s="255">
        <f>BK132</f>
        <v>0</v>
      </c>
      <c r="K132" s="213"/>
      <c r="L132" s="218"/>
      <c r="M132" s="219"/>
      <c r="N132" s="220"/>
      <c r="O132" s="220"/>
      <c r="P132" s="221">
        <f>SUM(P133:P141)</f>
        <v>0</v>
      </c>
      <c r="Q132" s="220"/>
      <c r="R132" s="221">
        <f>SUM(R133:R141)</f>
        <v>0</v>
      </c>
      <c r="S132" s="220"/>
      <c r="T132" s="222">
        <f>SUM(T133:T141)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23" t="s">
        <v>83</v>
      </c>
      <c r="AT132" s="224" t="s">
        <v>75</v>
      </c>
      <c r="AU132" s="224" t="s">
        <v>83</v>
      </c>
      <c r="AY132" s="223" t="s">
        <v>181</v>
      </c>
      <c r="BK132" s="225">
        <f>SUM(BK133:BK141)</f>
        <v>0</v>
      </c>
    </row>
    <row r="133" s="2" customFormat="1" ht="33" customHeight="1">
      <c r="A133" s="39"/>
      <c r="B133" s="40"/>
      <c r="C133" s="245" t="s">
        <v>83</v>
      </c>
      <c r="D133" s="245" t="s">
        <v>191</v>
      </c>
      <c r="E133" s="246" t="s">
        <v>1706</v>
      </c>
      <c r="F133" s="247" t="s">
        <v>1707</v>
      </c>
      <c r="G133" s="248" t="s">
        <v>868</v>
      </c>
      <c r="H133" s="249">
        <v>1.0269999999999999</v>
      </c>
      <c r="I133" s="250"/>
      <c r="J133" s="251">
        <f>ROUND(I133*H133,2)</f>
        <v>0</v>
      </c>
      <c r="K133" s="247" t="s">
        <v>1</v>
      </c>
      <c r="L133" s="45"/>
      <c r="M133" s="252" t="s">
        <v>1</v>
      </c>
      <c r="N133" s="253" t="s">
        <v>41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200</v>
      </c>
      <c r="AT133" s="238" t="s">
        <v>191</v>
      </c>
      <c r="AU133" s="238" t="s">
        <v>85</v>
      </c>
      <c r="AY133" s="18" t="s">
        <v>181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83</v>
      </c>
      <c r="BK133" s="239">
        <f>ROUND(I133*H133,2)</f>
        <v>0</v>
      </c>
      <c r="BL133" s="18" t="s">
        <v>200</v>
      </c>
      <c r="BM133" s="238" t="s">
        <v>2982</v>
      </c>
    </row>
    <row r="134" s="2" customFormat="1">
      <c r="A134" s="39"/>
      <c r="B134" s="40"/>
      <c r="C134" s="41"/>
      <c r="D134" s="240" t="s">
        <v>190</v>
      </c>
      <c r="E134" s="41"/>
      <c r="F134" s="241" t="s">
        <v>1707</v>
      </c>
      <c r="G134" s="41"/>
      <c r="H134" s="41"/>
      <c r="I134" s="242"/>
      <c r="J134" s="41"/>
      <c r="K134" s="41"/>
      <c r="L134" s="45"/>
      <c r="M134" s="243"/>
      <c r="N134" s="244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190</v>
      </c>
      <c r="AU134" s="18" t="s">
        <v>85</v>
      </c>
    </row>
    <row r="135" s="2" customFormat="1" ht="24.15" customHeight="1">
      <c r="A135" s="39"/>
      <c r="B135" s="40"/>
      <c r="C135" s="245" t="s">
        <v>85</v>
      </c>
      <c r="D135" s="245" t="s">
        <v>191</v>
      </c>
      <c r="E135" s="246" t="s">
        <v>1717</v>
      </c>
      <c r="F135" s="247" t="s">
        <v>1718</v>
      </c>
      <c r="G135" s="248" t="s">
        <v>868</v>
      </c>
      <c r="H135" s="249">
        <v>1.0269999999999999</v>
      </c>
      <c r="I135" s="250"/>
      <c r="J135" s="251">
        <f>ROUND(I135*H135,2)</f>
        <v>0</v>
      </c>
      <c r="K135" s="247" t="s">
        <v>1</v>
      </c>
      <c r="L135" s="45"/>
      <c r="M135" s="252" t="s">
        <v>1</v>
      </c>
      <c r="N135" s="253" t="s">
        <v>41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200</v>
      </c>
      <c r="AT135" s="238" t="s">
        <v>191</v>
      </c>
      <c r="AU135" s="238" t="s">
        <v>85</v>
      </c>
      <c r="AY135" s="18" t="s">
        <v>181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83</v>
      </c>
      <c r="BK135" s="239">
        <f>ROUND(I135*H135,2)</f>
        <v>0</v>
      </c>
      <c r="BL135" s="18" t="s">
        <v>200</v>
      </c>
      <c r="BM135" s="238" t="s">
        <v>2983</v>
      </c>
    </row>
    <row r="136" s="2" customFormat="1">
      <c r="A136" s="39"/>
      <c r="B136" s="40"/>
      <c r="C136" s="41"/>
      <c r="D136" s="240" t="s">
        <v>190</v>
      </c>
      <c r="E136" s="41"/>
      <c r="F136" s="241" t="s">
        <v>1718</v>
      </c>
      <c r="G136" s="41"/>
      <c r="H136" s="41"/>
      <c r="I136" s="242"/>
      <c r="J136" s="41"/>
      <c r="K136" s="41"/>
      <c r="L136" s="45"/>
      <c r="M136" s="243"/>
      <c r="N136" s="244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190</v>
      </c>
      <c r="AU136" s="18" t="s">
        <v>85</v>
      </c>
    </row>
    <row r="137" s="2" customFormat="1" ht="24.15" customHeight="1">
      <c r="A137" s="39"/>
      <c r="B137" s="40"/>
      <c r="C137" s="245" t="s">
        <v>91</v>
      </c>
      <c r="D137" s="245" t="s">
        <v>191</v>
      </c>
      <c r="E137" s="246" t="s">
        <v>1721</v>
      </c>
      <c r="F137" s="247" t="s">
        <v>1722</v>
      </c>
      <c r="G137" s="248" t="s">
        <v>868</v>
      </c>
      <c r="H137" s="249">
        <v>10.27</v>
      </c>
      <c r="I137" s="250"/>
      <c r="J137" s="251">
        <f>ROUND(I137*H137,2)</f>
        <v>0</v>
      </c>
      <c r="K137" s="247" t="s">
        <v>1</v>
      </c>
      <c r="L137" s="45"/>
      <c r="M137" s="252" t="s">
        <v>1</v>
      </c>
      <c r="N137" s="253" t="s">
        <v>41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200</v>
      </c>
      <c r="AT137" s="238" t="s">
        <v>191</v>
      </c>
      <c r="AU137" s="238" t="s">
        <v>85</v>
      </c>
      <c r="AY137" s="18" t="s">
        <v>181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83</v>
      </c>
      <c r="BK137" s="239">
        <f>ROUND(I137*H137,2)</f>
        <v>0</v>
      </c>
      <c r="BL137" s="18" t="s">
        <v>200</v>
      </c>
      <c r="BM137" s="238" t="s">
        <v>2984</v>
      </c>
    </row>
    <row r="138" s="2" customFormat="1">
      <c r="A138" s="39"/>
      <c r="B138" s="40"/>
      <c r="C138" s="41"/>
      <c r="D138" s="240" t="s">
        <v>190</v>
      </c>
      <c r="E138" s="41"/>
      <c r="F138" s="241" t="s">
        <v>1722</v>
      </c>
      <c r="G138" s="41"/>
      <c r="H138" s="41"/>
      <c r="I138" s="242"/>
      <c r="J138" s="41"/>
      <c r="K138" s="41"/>
      <c r="L138" s="45"/>
      <c r="M138" s="243"/>
      <c r="N138" s="244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190</v>
      </c>
      <c r="AU138" s="18" t="s">
        <v>85</v>
      </c>
    </row>
    <row r="139" s="13" customFormat="1">
      <c r="A139" s="13"/>
      <c r="B139" s="262"/>
      <c r="C139" s="263"/>
      <c r="D139" s="240" t="s">
        <v>1205</v>
      </c>
      <c r="E139" s="264" t="s">
        <v>1</v>
      </c>
      <c r="F139" s="265" t="s">
        <v>2985</v>
      </c>
      <c r="G139" s="263"/>
      <c r="H139" s="266">
        <v>10.27</v>
      </c>
      <c r="I139" s="267"/>
      <c r="J139" s="263"/>
      <c r="K139" s="263"/>
      <c r="L139" s="268"/>
      <c r="M139" s="269"/>
      <c r="N139" s="270"/>
      <c r="O139" s="270"/>
      <c r="P139" s="270"/>
      <c r="Q139" s="270"/>
      <c r="R139" s="270"/>
      <c r="S139" s="270"/>
      <c r="T139" s="271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72" t="s">
        <v>1205</v>
      </c>
      <c r="AU139" s="272" t="s">
        <v>85</v>
      </c>
      <c r="AV139" s="13" t="s">
        <v>85</v>
      </c>
      <c r="AW139" s="13" t="s">
        <v>33</v>
      </c>
      <c r="AX139" s="13" t="s">
        <v>83</v>
      </c>
      <c r="AY139" s="272" t="s">
        <v>181</v>
      </c>
    </row>
    <row r="140" s="2" customFormat="1" ht="33" customHeight="1">
      <c r="A140" s="39"/>
      <c r="B140" s="40"/>
      <c r="C140" s="245" t="s">
        <v>200</v>
      </c>
      <c r="D140" s="245" t="s">
        <v>191</v>
      </c>
      <c r="E140" s="246" t="s">
        <v>2986</v>
      </c>
      <c r="F140" s="247" t="s">
        <v>2987</v>
      </c>
      <c r="G140" s="248" t="s">
        <v>868</v>
      </c>
      <c r="H140" s="249">
        <v>0.70999999999999996</v>
      </c>
      <c r="I140" s="250"/>
      <c r="J140" s="251">
        <f>ROUND(I140*H140,2)</f>
        <v>0</v>
      </c>
      <c r="K140" s="247" t="s">
        <v>1</v>
      </c>
      <c r="L140" s="45"/>
      <c r="M140" s="252" t="s">
        <v>1</v>
      </c>
      <c r="N140" s="253" t="s">
        <v>41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200</v>
      </c>
      <c r="AT140" s="238" t="s">
        <v>191</v>
      </c>
      <c r="AU140" s="238" t="s">
        <v>85</v>
      </c>
      <c r="AY140" s="18" t="s">
        <v>181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83</v>
      </c>
      <c r="BK140" s="239">
        <f>ROUND(I140*H140,2)</f>
        <v>0</v>
      </c>
      <c r="BL140" s="18" t="s">
        <v>200</v>
      </c>
      <c r="BM140" s="238" t="s">
        <v>2988</v>
      </c>
    </row>
    <row r="141" s="2" customFormat="1">
      <c r="A141" s="39"/>
      <c r="B141" s="40"/>
      <c r="C141" s="41"/>
      <c r="D141" s="240" t="s">
        <v>190</v>
      </c>
      <c r="E141" s="41"/>
      <c r="F141" s="241" t="s">
        <v>2987</v>
      </c>
      <c r="G141" s="41"/>
      <c r="H141" s="41"/>
      <c r="I141" s="242"/>
      <c r="J141" s="41"/>
      <c r="K141" s="41"/>
      <c r="L141" s="45"/>
      <c r="M141" s="243"/>
      <c r="N141" s="244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190</v>
      </c>
      <c r="AU141" s="18" t="s">
        <v>85</v>
      </c>
    </row>
    <row r="142" s="12" customFormat="1" ht="25.92" customHeight="1">
      <c r="A142" s="12"/>
      <c r="B142" s="212"/>
      <c r="C142" s="213"/>
      <c r="D142" s="214" t="s">
        <v>75</v>
      </c>
      <c r="E142" s="215" t="s">
        <v>524</v>
      </c>
      <c r="F142" s="215" t="s">
        <v>525</v>
      </c>
      <c r="G142" s="213"/>
      <c r="H142" s="213"/>
      <c r="I142" s="216"/>
      <c r="J142" s="217">
        <f>BK142</f>
        <v>0</v>
      </c>
      <c r="K142" s="213"/>
      <c r="L142" s="218"/>
      <c r="M142" s="219"/>
      <c r="N142" s="220"/>
      <c r="O142" s="220"/>
      <c r="P142" s="221">
        <f>P143+P150+P192+P265+P272+P329+P344</f>
        <v>0</v>
      </c>
      <c r="Q142" s="220"/>
      <c r="R142" s="221">
        <f>R143+R150+R192+R265+R272+R329+R344</f>
        <v>0.76165179999999999</v>
      </c>
      <c r="S142" s="220"/>
      <c r="T142" s="222">
        <f>T143+T150+T192+T265+T272+T329+T344</f>
        <v>1.0267200000000001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23" t="s">
        <v>85</v>
      </c>
      <c r="AT142" s="224" t="s">
        <v>75</v>
      </c>
      <c r="AU142" s="224" t="s">
        <v>76</v>
      </c>
      <c r="AY142" s="223" t="s">
        <v>181</v>
      </c>
      <c r="BK142" s="225">
        <f>BK143+BK150+BK192+BK265+BK272+BK329+BK344</f>
        <v>0</v>
      </c>
    </row>
    <row r="143" s="12" customFormat="1" ht="22.8" customHeight="1">
      <c r="A143" s="12"/>
      <c r="B143" s="212"/>
      <c r="C143" s="213"/>
      <c r="D143" s="214" t="s">
        <v>75</v>
      </c>
      <c r="E143" s="254" t="s">
        <v>850</v>
      </c>
      <c r="F143" s="254" t="s">
        <v>851</v>
      </c>
      <c r="G143" s="213"/>
      <c r="H143" s="213"/>
      <c r="I143" s="216"/>
      <c r="J143" s="255">
        <f>BK143</f>
        <v>0</v>
      </c>
      <c r="K143" s="213"/>
      <c r="L143" s="218"/>
      <c r="M143" s="219"/>
      <c r="N143" s="220"/>
      <c r="O143" s="220"/>
      <c r="P143" s="221">
        <f>SUM(P144:P149)</f>
        <v>0</v>
      </c>
      <c r="Q143" s="220"/>
      <c r="R143" s="221">
        <f>SUM(R144:R149)</f>
        <v>0.0041000000000000003</v>
      </c>
      <c r="S143" s="220"/>
      <c r="T143" s="222">
        <f>SUM(T144:T149)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23" t="s">
        <v>85</v>
      </c>
      <c r="AT143" s="224" t="s">
        <v>75</v>
      </c>
      <c r="AU143" s="224" t="s">
        <v>83</v>
      </c>
      <c r="AY143" s="223" t="s">
        <v>181</v>
      </c>
      <c r="BK143" s="225">
        <f>SUM(BK144:BK149)</f>
        <v>0</v>
      </c>
    </row>
    <row r="144" s="2" customFormat="1" ht="24.15" customHeight="1">
      <c r="A144" s="39"/>
      <c r="B144" s="40"/>
      <c r="C144" s="245" t="s">
        <v>204</v>
      </c>
      <c r="D144" s="245" t="s">
        <v>191</v>
      </c>
      <c r="E144" s="246" t="s">
        <v>2989</v>
      </c>
      <c r="F144" s="247" t="s">
        <v>2990</v>
      </c>
      <c r="G144" s="248" t="s">
        <v>734</v>
      </c>
      <c r="H144" s="249">
        <v>2.5</v>
      </c>
      <c r="I144" s="250"/>
      <c r="J144" s="251">
        <f>ROUND(I144*H144,2)</f>
        <v>0</v>
      </c>
      <c r="K144" s="247" t="s">
        <v>1</v>
      </c>
      <c r="L144" s="45"/>
      <c r="M144" s="252" t="s">
        <v>1</v>
      </c>
      <c r="N144" s="253" t="s">
        <v>41</v>
      </c>
      <c r="O144" s="92"/>
      <c r="P144" s="236">
        <f>O144*H144</f>
        <v>0</v>
      </c>
      <c r="Q144" s="236">
        <v>0.00010000000000000001</v>
      </c>
      <c r="R144" s="236">
        <f>Q144*H144</f>
        <v>0.00025000000000000001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188</v>
      </c>
      <c r="AT144" s="238" t="s">
        <v>191</v>
      </c>
      <c r="AU144" s="238" t="s">
        <v>85</v>
      </c>
      <c r="AY144" s="18" t="s">
        <v>181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83</v>
      </c>
      <c r="BK144" s="239">
        <f>ROUND(I144*H144,2)</f>
        <v>0</v>
      </c>
      <c r="BL144" s="18" t="s">
        <v>188</v>
      </c>
      <c r="BM144" s="238" t="s">
        <v>2991</v>
      </c>
    </row>
    <row r="145" s="2" customFormat="1">
      <c r="A145" s="39"/>
      <c r="B145" s="40"/>
      <c r="C145" s="41"/>
      <c r="D145" s="240" t="s">
        <v>190</v>
      </c>
      <c r="E145" s="41"/>
      <c r="F145" s="241" t="s">
        <v>2990</v>
      </c>
      <c r="G145" s="41"/>
      <c r="H145" s="41"/>
      <c r="I145" s="242"/>
      <c r="J145" s="41"/>
      <c r="K145" s="41"/>
      <c r="L145" s="45"/>
      <c r="M145" s="243"/>
      <c r="N145" s="244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190</v>
      </c>
      <c r="AU145" s="18" t="s">
        <v>85</v>
      </c>
    </row>
    <row r="146" s="13" customFormat="1">
      <c r="A146" s="13"/>
      <c r="B146" s="262"/>
      <c r="C146" s="263"/>
      <c r="D146" s="240" t="s">
        <v>1205</v>
      </c>
      <c r="E146" s="264" t="s">
        <v>1</v>
      </c>
      <c r="F146" s="265" t="s">
        <v>2992</v>
      </c>
      <c r="G146" s="263"/>
      <c r="H146" s="266">
        <v>2.5</v>
      </c>
      <c r="I146" s="267"/>
      <c r="J146" s="263"/>
      <c r="K146" s="263"/>
      <c r="L146" s="268"/>
      <c r="M146" s="269"/>
      <c r="N146" s="270"/>
      <c r="O146" s="270"/>
      <c r="P146" s="270"/>
      <c r="Q146" s="270"/>
      <c r="R146" s="270"/>
      <c r="S146" s="270"/>
      <c r="T146" s="271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72" t="s">
        <v>1205</v>
      </c>
      <c r="AU146" s="272" t="s">
        <v>85</v>
      </c>
      <c r="AV146" s="13" t="s">
        <v>85</v>
      </c>
      <c r="AW146" s="13" t="s">
        <v>33</v>
      </c>
      <c r="AX146" s="13" t="s">
        <v>83</v>
      </c>
      <c r="AY146" s="272" t="s">
        <v>181</v>
      </c>
    </row>
    <row r="147" s="2" customFormat="1" ht="24.15" customHeight="1">
      <c r="A147" s="39"/>
      <c r="B147" s="40"/>
      <c r="C147" s="226" t="s">
        <v>209</v>
      </c>
      <c r="D147" s="226" t="s">
        <v>182</v>
      </c>
      <c r="E147" s="227" t="s">
        <v>2993</v>
      </c>
      <c r="F147" s="228" t="s">
        <v>2994</v>
      </c>
      <c r="G147" s="229" t="s">
        <v>734</v>
      </c>
      <c r="H147" s="230">
        <v>2.75</v>
      </c>
      <c r="I147" s="231"/>
      <c r="J147" s="232">
        <f>ROUND(I147*H147,2)</f>
        <v>0</v>
      </c>
      <c r="K147" s="228" t="s">
        <v>1</v>
      </c>
      <c r="L147" s="233"/>
      <c r="M147" s="234" t="s">
        <v>1</v>
      </c>
      <c r="N147" s="235" t="s">
        <v>41</v>
      </c>
      <c r="O147" s="92"/>
      <c r="P147" s="236">
        <f>O147*H147</f>
        <v>0</v>
      </c>
      <c r="Q147" s="236">
        <v>0.0014</v>
      </c>
      <c r="R147" s="236">
        <f>Q147*H147</f>
        <v>0.0038500000000000001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187</v>
      </c>
      <c r="AT147" s="238" t="s">
        <v>182</v>
      </c>
      <c r="AU147" s="238" t="s">
        <v>85</v>
      </c>
      <c r="AY147" s="18" t="s">
        <v>181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83</v>
      </c>
      <c r="BK147" s="239">
        <f>ROUND(I147*H147,2)</f>
        <v>0</v>
      </c>
      <c r="BL147" s="18" t="s">
        <v>188</v>
      </c>
      <c r="BM147" s="238" t="s">
        <v>2995</v>
      </c>
    </row>
    <row r="148" s="2" customFormat="1">
      <c r="A148" s="39"/>
      <c r="B148" s="40"/>
      <c r="C148" s="41"/>
      <c r="D148" s="240" t="s">
        <v>190</v>
      </c>
      <c r="E148" s="41"/>
      <c r="F148" s="241" t="s">
        <v>2994</v>
      </c>
      <c r="G148" s="41"/>
      <c r="H148" s="41"/>
      <c r="I148" s="242"/>
      <c r="J148" s="41"/>
      <c r="K148" s="41"/>
      <c r="L148" s="45"/>
      <c r="M148" s="243"/>
      <c r="N148" s="244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190</v>
      </c>
      <c r="AU148" s="18" t="s">
        <v>85</v>
      </c>
    </row>
    <row r="149" s="13" customFormat="1">
      <c r="A149" s="13"/>
      <c r="B149" s="262"/>
      <c r="C149" s="263"/>
      <c r="D149" s="240" t="s">
        <v>1205</v>
      </c>
      <c r="E149" s="264" t="s">
        <v>1</v>
      </c>
      <c r="F149" s="265" t="s">
        <v>2996</v>
      </c>
      <c r="G149" s="263"/>
      <c r="H149" s="266">
        <v>2.75</v>
      </c>
      <c r="I149" s="267"/>
      <c r="J149" s="263"/>
      <c r="K149" s="263"/>
      <c r="L149" s="268"/>
      <c r="M149" s="269"/>
      <c r="N149" s="270"/>
      <c r="O149" s="270"/>
      <c r="P149" s="270"/>
      <c r="Q149" s="270"/>
      <c r="R149" s="270"/>
      <c r="S149" s="270"/>
      <c r="T149" s="271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72" t="s">
        <v>1205</v>
      </c>
      <c r="AU149" s="272" t="s">
        <v>85</v>
      </c>
      <c r="AV149" s="13" t="s">
        <v>85</v>
      </c>
      <c r="AW149" s="13" t="s">
        <v>33</v>
      </c>
      <c r="AX149" s="13" t="s">
        <v>83</v>
      </c>
      <c r="AY149" s="272" t="s">
        <v>181</v>
      </c>
    </row>
    <row r="150" s="12" customFormat="1" ht="22.8" customHeight="1">
      <c r="A150" s="12"/>
      <c r="B150" s="212"/>
      <c r="C150" s="213"/>
      <c r="D150" s="214" t="s">
        <v>75</v>
      </c>
      <c r="E150" s="254" t="s">
        <v>2997</v>
      </c>
      <c r="F150" s="254" t="s">
        <v>2998</v>
      </c>
      <c r="G150" s="213"/>
      <c r="H150" s="213"/>
      <c r="I150" s="216"/>
      <c r="J150" s="255">
        <f>BK150</f>
        <v>0</v>
      </c>
      <c r="K150" s="213"/>
      <c r="L150" s="218"/>
      <c r="M150" s="219"/>
      <c r="N150" s="220"/>
      <c r="O150" s="220"/>
      <c r="P150" s="221">
        <f>SUM(P151:P191)</f>
        <v>0</v>
      </c>
      <c r="Q150" s="220"/>
      <c r="R150" s="221">
        <f>SUM(R151:R191)</f>
        <v>0.38448499999999997</v>
      </c>
      <c r="S150" s="220"/>
      <c r="T150" s="222">
        <f>SUM(T151:T191)</f>
        <v>0.2984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23" t="s">
        <v>85</v>
      </c>
      <c r="AT150" s="224" t="s">
        <v>75</v>
      </c>
      <c r="AU150" s="224" t="s">
        <v>83</v>
      </c>
      <c r="AY150" s="223" t="s">
        <v>181</v>
      </c>
      <c r="BK150" s="225">
        <f>SUM(BK151:BK191)</f>
        <v>0</v>
      </c>
    </row>
    <row r="151" s="2" customFormat="1" ht="16.5" customHeight="1">
      <c r="A151" s="39"/>
      <c r="B151" s="40"/>
      <c r="C151" s="245" t="s">
        <v>214</v>
      </c>
      <c r="D151" s="245" t="s">
        <v>191</v>
      </c>
      <c r="E151" s="246" t="s">
        <v>2999</v>
      </c>
      <c r="F151" s="247" t="s">
        <v>3000</v>
      </c>
      <c r="G151" s="248" t="s">
        <v>217</v>
      </c>
      <c r="H151" s="249">
        <v>20</v>
      </c>
      <c r="I151" s="250"/>
      <c r="J151" s="251">
        <f>ROUND(I151*H151,2)</f>
        <v>0</v>
      </c>
      <c r="K151" s="247" t="s">
        <v>1</v>
      </c>
      <c r="L151" s="45"/>
      <c r="M151" s="252" t="s">
        <v>1</v>
      </c>
      <c r="N151" s="253" t="s">
        <v>41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0.014919999999999999</v>
      </c>
      <c r="T151" s="237">
        <f>S151*H151</f>
        <v>0.2984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188</v>
      </c>
      <c r="AT151" s="238" t="s">
        <v>191</v>
      </c>
      <c r="AU151" s="238" t="s">
        <v>85</v>
      </c>
      <c r="AY151" s="18" t="s">
        <v>181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83</v>
      </c>
      <c r="BK151" s="239">
        <f>ROUND(I151*H151,2)</f>
        <v>0</v>
      </c>
      <c r="BL151" s="18" t="s">
        <v>188</v>
      </c>
      <c r="BM151" s="238" t="s">
        <v>3001</v>
      </c>
    </row>
    <row r="152" s="2" customFormat="1">
      <c r="A152" s="39"/>
      <c r="B152" s="40"/>
      <c r="C152" s="41"/>
      <c r="D152" s="240" t="s">
        <v>190</v>
      </c>
      <c r="E152" s="41"/>
      <c r="F152" s="241" t="s">
        <v>3000</v>
      </c>
      <c r="G152" s="41"/>
      <c r="H152" s="41"/>
      <c r="I152" s="242"/>
      <c r="J152" s="41"/>
      <c r="K152" s="41"/>
      <c r="L152" s="45"/>
      <c r="M152" s="243"/>
      <c r="N152" s="244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190</v>
      </c>
      <c r="AU152" s="18" t="s">
        <v>85</v>
      </c>
    </row>
    <row r="153" s="2" customFormat="1" ht="16.5" customHeight="1">
      <c r="A153" s="39"/>
      <c r="B153" s="40"/>
      <c r="C153" s="245" t="s">
        <v>220</v>
      </c>
      <c r="D153" s="245" t="s">
        <v>191</v>
      </c>
      <c r="E153" s="246" t="s">
        <v>3002</v>
      </c>
      <c r="F153" s="247" t="s">
        <v>3003</v>
      </c>
      <c r="G153" s="248" t="s">
        <v>185</v>
      </c>
      <c r="H153" s="249">
        <v>2</v>
      </c>
      <c r="I153" s="250"/>
      <c r="J153" s="251">
        <f>ROUND(I153*H153,2)</f>
        <v>0</v>
      </c>
      <c r="K153" s="247" t="s">
        <v>1</v>
      </c>
      <c r="L153" s="45"/>
      <c r="M153" s="252" t="s">
        <v>1</v>
      </c>
      <c r="N153" s="253" t="s">
        <v>41</v>
      </c>
      <c r="O153" s="92"/>
      <c r="P153" s="236">
        <f>O153*H153</f>
        <v>0</v>
      </c>
      <c r="Q153" s="236">
        <v>0.029659999999999999</v>
      </c>
      <c r="R153" s="236">
        <f>Q153*H153</f>
        <v>0.059319999999999998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188</v>
      </c>
      <c r="AT153" s="238" t="s">
        <v>191</v>
      </c>
      <c r="AU153" s="238" t="s">
        <v>85</v>
      </c>
      <c r="AY153" s="18" t="s">
        <v>181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83</v>
      </c>
      <c r="BK153" s="239">
        <f>ROUND(I153*H153,2)</f>
        <v>0</v>
      </c>
      <c r="BL153" s="18" t="s">
        <v>188</v>
      </c>
      <c r="BM153" s="238" t="s">
        <v>3004</v>
      </c>
    </row>
    <row r="154" s="2" customFormat="1">
      <c r="A154" s="39"/>
      <c r="B154" s="40"/>
      <c r="C154" s="41"/>
      <c r="D154" s="240" t="s">
        <v>190</v>
      </c>
      <c r="E154" s="41"/>
      <c r="F154" s="241" t="s">
        <v>3003</v>
      </c>
      <c r="G154" s="41"/>
      <c r="H154" s="41"/>
      <c r="I154" s="242"/>
      <c r="J154" s="41"/>
      <c r="K154" s="41"/>
      <c r="L154" s="45"/>
      <c r="M154" s="243"/>
      <c r="N154" s="244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190</v>
      </c>
      <c r="AU154" s="18" t="s">
        <v>85</v>
      </c>
    </row>
    <row r="155" s="2" customFormat="1" ht="16.5" customHeight="1">
      <c r="A155" s="39"/>
      <c r="B155" s="40"/>
      <c r="C155" s="245" t="s">
        <v>224</v>
      </c>
      <c r="D155" s="245" t="s">
        <v>191</v>
      </c>
      <c r="E155" s="246" t="s">
        <v>3005</v>
      </c>
      <c r="F155" s="247" t="s">
        <v>3006</v>
      </c>
      <c r="G155" s="248" t="s">
        <v>185</v>
      </c>
      <c r="H155" s="249">
        <v>2</v>
      </c>
      <c r="I155" s="250"/>
      <c r="J155" s="251">
        <f>ROUND(I155*H155,2)</f>
        <v>0</v>
      </c>
      <c r="K155" s="247" t="s">
        <v>1</v>
      </c>
      <c r="L155" s="45"/>
      <c r="M155" s="252" t="s">
        <v>1</v>
      </c>
      <c r="N155" s="253" t="s">
        <v>41</v>
      </c>
      <c r="O155" s="92"/>
      <c r="P155" s="236">
        <f>O155*H155</f>
        <v>0</v>
      </c>
      <c r="Q155" s="236">
        <v>0.00248</v>
      </c>
      <c r="R155" s="236">
        <f>Q155*H155</f>
        <v>0.00496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188</v>
      </c>
      <c r="AT155" s="238" t="s">
        <v>191</v>
      </c>
      <c r="AU155" s="238" t="s">
        <v>85</v>
      </c>
      <c r="AY155" s="18" t="s">
        <v>181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83</v>
      </c>
      <c r="BK155" s="239">
        <f>ROUND(I155*H155,2)</f>
        <v>0</v>
      </c>
      <c r="BL155" s="18" t="s">
        <v>188</v>
      </c>
      <c r="BM155" s="238" t="s">
        <v>3007</v>
      </c>
    </row>
    <row r="156" s="2" customFormat="1">
      <c r="A156" s="39"/>
      <c r="B156" s="40"/>
      <c r="C156" s="41"/>
      <c r="D156" s="240" t="s">
        <v>190</v>
      </c>
      <c r="E156" s="41"/>
      <c r="F156" s="241" t="s">
        <v>3006</v>
      </c>
      <c r="G156" s="41"/>
      <c r="H156" s="41"/>
      <c r="I156" s="242"/>
      <c r="J156" s="41"/>
      <c r="K156" s="41"/>
      <c r="L156" s="45"/>
      <c r="M156" s="243"/>
      <c r="N156" s="244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190</v>
      </c>
      <c r="AU156" s="18" t="s">
        <v>85</v>
      </c>
    </row>
    <row r="157" s="2" customFormat="1" ht="16.5" customHeight="1">
      <c r="A157" s="39"/>
      <c r="B157" s="40"/>
      <c r="C157" s="245" t="s">
        <v>228</v>
      </c>
      <c r="D157" s="245" t="s">
        <v>191</v>
      </c>
      <c r="E157" s="246" t="s">
        <v>3008</v>
      </c>
      <c r="F157" s="247" t="s">
        <v>3009</v>
      </c>
      <c r="G157" s="248" t="s">
        <v>217</v>
      </c>
      <c r="H157" s="249">
        <v>12</v>
      </c>
      <c r="I157" s="250"/>
      <c r="J157" s="251">
        <f>ROUND(I157*H157,2)</f>
        <v>0</v>
      </c>
      <c r="K157" s="247" t="s">
        <v>1</v>
      </c>
      <c r="L157" s="45"/>
      <c r="M157" s="252" t="s">
        <v>1</v>
      </c>
      <c r="N157" s="253" t="s">
        <v>41</v>
      </c>
      <c r="O157" s="92"/>
      <c r="P157" s="236">
        <f>O157*H157</f>
        <v>0</v>
      </c>
      <c r="Q157" s="236">
        <v>0.00331</v>
      </c>
      <c r="R157" s="236">
        <f>Q157*H157</f>
        <v>0.039719999999999998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188</v>
      </c>
      <c r="AT157" s="238" t="s">
        <v>191</v>
      </c>
      <c r="AU157" s="238" t="s">
        <v>85</v>
      </c>
      <c r="AY157" s="18" t="s">
        <v>181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83</v>
      </c>
      <c r="BK157" s="239">
        <f>ROUND(I157*H157,2)</f>
        <v>0</v>
      </c>
      <c r="BL157" s="18" t="s">
        <v>188</v>
      </c>
      <c r="BM157" s="238" t="s">
        <v>3010</v>
      </c>
    </row>
    <row r="158" s="2" customFormat="1">
      <c r="A158" s="39"/>
      <c r="B158" s="40"/>
      <c r="C158" s="41"/>
      <c r="D158" s="240" t="s">
        <v>190</v>
      </c>
      <c r="E158" s="41"/>
      <c r="F158" s="241" t="s">
        <v>3009</v>
      </c>
      <c r="G158" s="41"/>
      <c r="H158" s="41"/>
      <c r="I158" s="242"/>
      <c r="J158" s="41"/>
      <c r="K158" s="41"/>
      <c r="L158" s="45"/>
      <c r="M158" s="243"/>
      <c r="N158" s="244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190</v>
      </c>
      <c r="AU158" s="18" t="s">
        <v>85</v>
      </c>
    </row>
    <row r="159" s="2" customFormat="1" ht="16.5" customHeight="1">
      <c r="A159" s="39"/>
      <c r="B159" s="40"/>
      <c r="C159" s="245" t="s">
        <v>232</v>
      </c>
      <c r="D159" s="245" t="s">
        <v>191</v>
      </c>
      <c r="E159" s="246" t="s">
        <v>3011</v>
      </c>
      <c r="F159" s="247" t="s">
        <v>3012</v>
      </c>
      <c r="G159" s="248" t="s">
        <v>217</v>
      </c>
      <c r="H159" s="249">
        <v>26</v>
      </c>
      <c r="I159" s="250"/>
      <c r="J159" s="251">
        <f>ROUND(I159*H159,2)</f>
        <v>0</v>
      </c>
      <c r="K159" s="247" t="s">
        <v>1</v>
      </c>
      <c r="L159" s="45"/>
      <c r="M159" s="252" t="s">
        <v>1</v>
      </c>
      <c r="N159" s="253" t="s">
        <v>41</v>
      </c>
      <c r="O159" s="92"/>
      <c r="P159" s="236">
        <f>O159*H159</f>
        <v>0</v>
      </c>
      <c r="Q159" s="236">
        <v>0.0020300000000000001</v>
      </c>
      <c r="R159" s="236">
        <f>Q159*H159</f>
        <v>0.052780000000000001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188</v>
      </c>
      <c r="AT159" s="238" t="s">
        <v>191</v>
      </c>
      <c r="AU159" s="238" t="s">
        <v>85</v>
      </c>
      <c r="AY159" s="18" t="s">
        <v>181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83</v>
      </c>
      <c r="BK159" s="239">
        <f>ROUND(I159*H159,2)</f>
        <v>0</v>
      </c>
      <c r="BL159" s="18" t="s">
        <v>188</v>
      </c>
      <c r="BM159" s="238" t="s">
        <v>3013</v>
      </c>
    </row>
    <row r="160" s="2" customFormat="1">
      <c r="A160" s="39"/>
      <c r="B160" s="40"/>
      <c r="C160" s="41"/>
      <c r="D160" s="240" t="s">
        <v>190</v>
      </c>
      <c r="E160" s="41"/>
      <c r="F160" s="241" t="s">
        <v>3012</v>
      </c>
      <c r="G160" s="41"/>
      <c r="H160" s="41"/>
      <c r="I160" s="242"/>
      <c r="J160" s="41"/>
      <c r="K160" s="41"/>
      <c r="L160" s="45"/>
      <c r="M160" s="243"/>
      <c r="N160" s="244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190</v>
      </c>
      <c r="AU160" s="18" t="s">
        <v>85</v>
      </c>
    </row>
    <row r="161" s="2" customFormat="1" ht="16.5" customHeight="1">
      <c r="A161" s="39"/>
      <c r="B161" s="40"/>
      <c r="C161" s="245" t="s">
        <v>8</v>
      </c>
      <c r="D161" s="245" t="s">
        <v>191</v>
      </c>
      <c r="E161" s="246" t="s">
        <v>3014</v>
      </c>
      <c r="F161" s="247" t="s">
        <v>3015</v>
      </c>
      <c r="G161" s="248" t="s">
        <v>217</v>
      </c>
      <c r="H161" s="249">
        <v>23</v>
      </c>
      <c r="I161" s="250"/>
      <c r="J161" s="251">
        <f>ROUND(I161*H161,2)</f>
        <v>0</v>
      </c>
      <c r="K161" s="247" t="s">
        <v>1</v>
      </c>
      <c r="L161" s="45"/>
      <c r="M161" s="252" t="s">
        <v>1</v>
      </c>
      <c r="N161" s="253" t="s">
        <v>41</v>
      </c>
      <c r="O161" s="92"/>
      <c r="P161" s="236">
        <f>O161*H161</f>
        <v>0</v>
      </c>
      <c r="Q161" s="236">
        <v>0.00036000000000000002</v>
      </c>
      <c r="R161" s="236">
        <f>Q161*H161</f>
        <v>0.0082800000000000009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188</v>
      </c>
      <c r="AT161" s="238" t="s">
        <v>191</v>
      </c>
      <c r="AU161" s="238" t="s">
        <v>85</v>
      </c>
      <c r="AY161" s="18" t="s">
        <v>181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83</v>
      </c>
      <c r="BK161" s="239">
        <f>ROUND(I161*H161,2)</f>
        <v>0</v>
      </c>
      <c r="BL161" s="18" t="s">
        <v>188</v>
      </c>
      <c r="BM161" s="238" t="s">
        <v>3016</v>
      </c>
    </row>
    <row r="162" s="2" customFormat="1">
      <c r="A162" s="39"/>
      <c r="B162" s="40"/>
      <c r="C162" s="41"/>
      <c r="D162" s="240" t="s">
        <v>190</v>
      </c>
      <c r="E162" s="41"/>
      <c r="F162" s="241" t="s">
        <v>3015</v>
      </c>
      <c r="G162" s="41"/>
      <c r="H162" s="41"/>
      <c r="I162" s="242"/>
      <c r="J162" s="41"/>
      <c r="K162" s="41"/>
      <c r="L162" s="45"/>
      <c r="M162" s="243"/>
      <c r="N162" s="244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190</v>
      </c>
      <c r="AU162" s="18" t="s">
        <v>85</v>
      </c>
    </row>
    <row r="163" s="2" customFormat="1" ht="16.5" customHeight="1">
      <c r="A163" s="39"/>
      <c r="B163" s="40"/>
      <c r="C163" s="245" t="s">
        <v>239</v>
      </c>
      <c r="D163" s="245" t="s">
        <v>191</v>
      </c>
      <c r="E163" s="246" t="s">
        <v>3017</v>
      </c>
      <c r="F163" s="247" t="s">
        <v>3018</v>
      </c>
      <c r="G163" s="248" t="s">
        <v>217</v>
      </c>
      <c r="H163" s="249">
        <v>9</v>
      </c>
      <c r="I163" s="250"/>
      <c r="J163" s="251">
        <f>ROUND(I163*H163,2)</f>
        <v>0</v>
      </c>
      <c r="K163" s="247" t="s">
        <v>1</v>
      </c>
      <c r="L163" s="45"/>
      <c r="M163" s="252" t="s">
        <v>1</v>
      </c>
      <c r="N163" s="253" t="s">
        <v>41</v>
      </c>
      <c r="O163" s="92"/>
      <c r="P163" s="236">
        <f>O163*H163</f>
        <v>0</v>
      </c>
      <c r="Q163" s="236">
        <v>0.00046999999999999999</v>
      </c>
      <c r="R163" s="236">
        <f>Q163*H163</f>
        <v>0.0042300000000000003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188</v>
      </c>
      <c r="AT163" s="238" t="s">
        <v>191</v>
      </c>
      <c r="AU163" s="238" t="s">
        <v>85</v>
      </c>
      <c r="AY163" s="18" t="s">
        <v>181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83</v>
      </c>
      <c r="BK163" s="239">
        <f>ROUND(I163*H163,2)</f>
        <v>0</v>
      </c>
      <c r="BL163" s="18" t="s">
        <v>188</v>
      </c>
      <c r="BM163" s="238" t="s">
        <v>3019</v>
      </c>
    </row>
    <row r="164" s="2" customFormat="1">
      <c r="A164" s="39"/>
      <c r="B164" s="40"/>
      <c r="C164" s="41"/>
      <c r="D164" s="240" t="s">
        <v>190</v>
      </c>
      <c r="E164" s="41"/>
      <c r="F164" s="241" t="s">
        <v>3018</v>
      </c>
      <c r="G164" s="41"/>
      <c r="H164" s="41"/>
      <c r="I164" s="242"/>
      <c r="J164" s="41"/>
      <c r="K164" s="41"/>
      <c r="L164" s="45"/>
      <c r="M164" s="243"/>
      <c r="N164" s="244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190</v>
      </c>
      <c r="AU164" s="18" t="s">
        <v>85</v>
      </c>
    </row>
    <row r="165" s="2" customFormat="1" ht="16.5" customHeight="1">
      <c r="A165" s="39"/>
      <c r="B165" s="40"/>
      <c r="C165" s="245" t="s">
        <v>244</v>
      </c>
      <c r="D165" s="245" t="s">
        <v>191</v>
      </c>
      <c r="E165" s="246" t="s">
        <v>3020</v>
      </c>
      <c r="F165" s="247" t="s">
        <v>3021</v>
      </c>
      <c r="G165" s="248" t="s">
        <v>217</v>
      </c>
      <c r="H165" s="249">
        <v>8</v>
      </c>
      <c r="I165" s="250"/>
      <c r="J165" s="251">
        <f>ROUND(I165*H165,2)</f>
        <v>0</v>
      </c>
      <c r="K165" s="247" t="s">
        <v>1</v>
      </c>
      <c r="L165" s="45"/>
      <c r="M165" s="252" t="s">
        <v>1</v>
      </c>
      <c r="N165" s="253" t="s">
        <v>41</v>
      </c>
      <c r="O165" s="92"/>
      <c r="P165" s="236">
        <f>O165*H165</f>
        <v>0</v>
      </c>
      <c r="Q165" s="236">
        <v>0.00072999999999999996</v>
      </c>
      <c r="R165" s="236">
        <f>Q165*H165</f>
        <v>0.0058399999999999997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188</v>
      </c>
      <c r="AT165" s="238" t="s">
        <v>191</v>
      </c>
      <c r="AU165" s="238" t="s">
        <v>85</v>
      </c>
      <c r="AY165" s="18" t="s">
        <v>181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83</v>
      </c>
      <c r="BK165" s="239">
        <f>ROUND(I165*H165,2)</f>
        <v>0</v>
      </c>
      <c r="BL165" s="18" t="s">
        <v>188</v>
      </c>
      <c r="BM165" s="238" t="s">
        <v>3022</v>
      </c>
    </row>
    <row r="166" s="2" customFormat="1">
      <c r="A166" s="39"/>
      <c r="B166" s="40"/>
      <c r="C166" s="41"/>
      <c r="D166" s="240" t="s">
        <v>190</v>
      </c>
      <c r="E166" s="41"/>
      <c r="F166" s="241" t="s">
        <v>3021</v>
      </c>
      <c r="G166" s="41"/>
      <c r="H166" s="41"/>
      <c r="I166" s="242"/>
      <c r="J166" s="41"/>
      <c r="K166" s="41"/>
      <c r="L166" s="45"/>
      <c r="M166" s="243"/>
      <c r="N166" s="244"/>
      <c r="O166" s="92"/>
      <c r="P166" s="92"/>
      <c r="Q166" s="92"/>
      <c r="R166" s="92"/>
      <c r="S166" s="92"/>
      <c r="T166" s="93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T166" s="18" t="s">
        <v>190</v>
      </c>
      <c r="AU166" s="18" t="s">
        <v>85</v>
      </c>
    </row>
    <row r="167" s="2" customFormat="1" ht="16.5" customHeight="1">
      <c r="A167" s="39"/>
      <c r="B167" s="40"/>
      <c r="C167" s="245" t="s">
        <v>250</v>
      </c>
      <c r="D167" s="245" t="s">
        <v>191</v>
      </c>
      <c r="E167" s="246" t="s">
        <v>3023</v>
      </c>
      <c r="F167" s="247" t="s">
        <v>3024</v>
      </c>
      <c r="G167" s="248" t="s">
        <v>217</v>
      </c>
      <c r="H167" s="249">
        <v>34.5</v>
      </c>
      <c r="I167" s="250"/>
      <c r="J167" s="251">
        <f>ROUND(I167*H167,2)</f>
        <v>0</v>
      </c>
      <c r="K167" s="247" t="s">
        <v>1</v>
      </c>
      <c r="L167" s="45"/>
      <c r="M167" s="252" t="s">
        <v>1</v>
      </c>
      <c r="N167" s="253" t="s">
        <v>41</v>
      </c>
      <c r="O167" s="92"/>
      <c r="P167" s="236">
        <f>O167*H167</f>
        <v>0</v>
      </c>
      <c r="Q167" s="236">
        <v>0.00157</v>
      </c>
      <c r="R167" s="236">
        <f>Q167*H167</f>
        <v>0.054164999999999998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188</v>
      </c>
      <c r="AT167" s="238" t="s">
        <v>191</v>
      </c>
      <c r="AU167" s="238" t="s">
        <v>85</v>
      </c>
      <c r="AY167" s="18" t="s">
        <v>181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83</v>
      </c>
      <c r="BK167" s="239">
        <f>ROUND(I167*H167,2)</f>
        <v>0</v>
      </c>
      <c r="BL167" s="18" t="s">
        <v>188</v>
      </c>
      <c r="BM167" s="238" t="s">
        <v>3025</v>
      </c>
    </row>
    <row r="168" s="2" customFormat="1">
      <c r="A168" s="39"/>
      <c r="B168" s="40"/>
      <c r="C168" s="41"/>
      <c r="D168" s="240" t="s">
        <v>190</v>
      </c>
      <c r="E168" s="41"/>
      <c r="F168" s="241" t="s">
        <v>3024</v>
      </c>
      <c r="G168" s="41"/>
      <c r="H168" s="41"/>
      <c r="I168" s="242"/>
      <c r="J168" s="41"/>
      <c r="K168" s="41"/>
      <c r="L168" s="45"/>
      <c r="M168" s="243"/>
      <c r="N168" s="244"/>
      <c r="O168" s="92"/>
      <c r="P168" s="92"/>
      <c r="Q168" s="92"/>
      <c r="R168" s="92"/>
      <c r="S168" s="92"/>
      <c r="T168" s="93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T168" s="18" t="s">
        <v>190</v>
      </c>
      <c r="AU168" s="18" t="s">
        <v>85</v>
      </c>
    </row>
    <row r="169" s="2" customFormat="1" ht="16.5" customHeight="1">
      <c r="A169" s="39"/>
      <c r="B169" s="40"/>
      <c r="C169" s="245" t="s">
        <v>188</v>
      </c>
      <c r="D169" s="245" t="s">
        <v>191</v>
      </c>
      <c r="E169" s="246" t="s">
        <v>3026</v>
      </c>
      <c r="F169" s="247" t="s">
        <v>3027</v>
      </c>
      <c r="G169" s="248" t="s">
        <v>217</v>
      </c>
      <c r="H169" s="249">
        <v>14.5</v>
      </c>
      <c r="I169" s="250"/>
      <c r="J169" s="251">
        <f>ROUND(I169*H169,2)</f>
        <v>0</v>
      </c>
      <c r="K169" s="247" t="s">
        <v>1</v>
      </c>
      <c r="L169" s="45"/>
      <c r="M169" s="252" t="s">
        <v>1</v>
      </c>
      <c r="N169" s="253" t="s">
        <v>41</v>
      </c>
      <c r="O169" s="92"/>
      <c r="P169" s="236">
        <f>O169*H169</f>
        <v>0</v>
      </c>
      <c r="Q169" s="236">
        <v>0.0015</v>
      </c>
      <c r="R169" s="236">
        <f>Q169*H169</f>
        <v>0.021750000000000002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188</v>
      </c>
      <c r="AT169" s="238" t="s">
        <v>191</v>
      </c>
      <c r="AU169" s="238" t="s">
        <v>85</v>
      </c>
      <c r="AY169" s="18" t="s">
        <v>181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83</v>
      </c>
      <c r="BK169" s="239">
        <f>ROUND(I169*H169,2)</f>
        <v>0</v>
      </c>
      <c r="BL169" s="18" t="s">
        <v>188</v>
      </c>
      <c r="BM169" s="238" t="s">
        <v>3028</v>
      </c>
    </row>
    <row r="170" s="2" customFormat="1">
      <c r="A170" s="39"/>
      <c r="B170" s="40"/>
      <c r="C170" s="41"/>
      <c r="D170" s="240" t="s">
        <v>190</v>
      </c>
      <c r="E170" s="41"/>
      <c r="F170" s="241" t="s">
        <v>3027</v>
      </c>
      <c r="G170" s="41"/>
      <c r="H170" s="41"/>
      <c r="I170" s="242"/>
      <c r="J170" s="41"/>
      <c r="K170" s="41"/>
      <c r="L170" s="45"/>
      <c r="M170" s="243"/>
      <c r="N170" s="244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190</v>
      </c>
      <c r="AU170" s="18" t="s">
        <v>85</v>
      </c>
    </row>
    <row r="171" s="2" customFormat="1" ht="16.5" customHeight="1">
      <c r="A171" s="39"/>
      <c r="B171" s="40"/>
      <c r="C171" s="245" t="s">
        <v>261</v>
      </c>
      <c r="D171" s="245" t="s">
        <v>191</v>
      </c>
      <c r="E171" s="246" t="s">
        <v>3029</v>
      </c>
      <c r="F171" s="247" t="s">
        <v>3030</v>
      </c>
      <c r="G171" s="248" t="s">
        <v>185</v>
      </c>
      <c r="H171" s="249">
        <v>5</v>
      </c>
      <c r="I171" s="250"/>
      <c r="J171" s="251">
        <f>ROUND(I171*H171,2)</f>
        <v>0</v>
      </c>
      <c r="K171" s="247" t="s">
        <v>1</v>
      </c>
      <c r="L171" s="45"/>
      <c r="M171" s="252" t="s">
        <v>1</v>
      </c>
      <c r="N171" s="253" t="s">
        <v>41</v>
      </c>
      <c r="O171" s="92"/>
      <c r="P171" s="236">
        <f>O171*H171</f>
        <v>0</v>
      </c>
      <c r="Q171" s="236">
        <v>0.026519999999999998</v>
      </c>
      <c r="R171" s="236">
        <f>Q171*H171</f>
        <v>0.1326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188</v>
      </c>
      <c r="AT171" s="238" t="s">
        <v>191</v>
      </c>
      <c r="AU171" s="238" t="s">
        <v>85</v>
      </c>
      <c r="AY171" s="18" t="s">
        <v>181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83</v>
      </c>
      <c r="BK171" s="239">
        <f>ROUND(I171*H171,2)</f>
        <v>0</v>
      </c>
      <c r="BL171" s="18" t="s">
        <v>188</v>
      </c>
      <c r="BM171" s="238" t="s">
        <v>3031</v>
      </c>
    </row>
    <row r="172" s="2" customFormat="1">
      <c r="A172" s="39"/>
      <c r="B172" s="40"/>
      <c r="C172" s="41"/>
      <c r="D172" s="240" t="s">
        <v>190</v>
      </c>
      <c r="E172" s="41"/>
      <c r="F172" s="241" t="s">
        <v>3030</v>
      </c>
      <c r="G172" s="41"/>
      <c r="H172" s="41"/>
      <c r="I172" s="242"/>
      <c r="J172" s="41"/>
      <c r="K172" s="41"/>
      <c r="L172" s="45"/>
      <c r="M172" s="243"/>
      <c r="N172" s="244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190</v>
      </c>
      <c r="AU172" s="18" t="s">
        <v>85</v>
      </c>
    </row>
    <row r="173" s="2" customFormat="1" ht="21.75" customHeight="1">
      <c r="A173" s="39"/>
      <c r="B173" s="40"/>
      <c r="C173" s="245" t="s">
        <v>266</v>
      </c>
      <c r="D173" s="245" t="s">
        <v>191</v>
      </c>
      <c r="E173" s="246" t="s">
        <v>3032</v>
      </c>
      <c r="F173" s="247" t="s">
        <v>3033</v>
      </c>
      <c r="G173" s="248" t="s">
        <v>185</v>
      </c>
      <c r="H173" s="249">
        <v>2</v>
      </c>
      <c r="I173" s="250"/>
      <c r="J173" s="251">
        <f>ROUND(I173*H173,2)</f>
        <v>0</v>
      </c>
      <c r="K173" s="247" t="s">
        <v>1</v>
      </c>
      <c r="L173" s="45"/>
      <c r="M173" s="252" t="s">
        <v>1</v>
      </c>
      <c r="N173" s="253" t="s">
        <v>41</v>
      </c>
      <c r="O173" s="92"/>
      <c r="P173" s="236">
        <f>O173*H173</f>
        <v>0</v>
      </c>
      <c r="Q173" s="236">
        <v>0.00018000000000000001</v>
      </c>
      <c r="R173" s="236">
        <f>Q173*H173</f>
        <v>0.00036000000000000002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188</v>
      </c>
      <c r="AT173" s="238" t="s">
        <v>191</v>
      </c>
      <c r="AU173" s="238" t="s">
        <v>85</v>
      </c>
      <c r="AY173" s="18" t="s">
        <v>181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83</v>
      </c>
      <c r="BK173" s="239">
        <f>ROUND(I173*H173,2)</f>
        <v>0</v>
      </c>
      <c r="BL173" s="18" t="s">
        <v>188</v>
      </c>
      <c r="BM173" s="238" t="s">
        <v>3034</v>
      </c>
    </row>
    <row r="174" s="2" customFormat="1">
      <c r="A174" s="39"/>
      <c r="B174" s="40"/>
      <c r="C174" s="41"/>
      <c r="D174" s="240" t="s">
        <v>190</v>
      </c>
      <c r="E174" s="41"/>
      <c r="F174" s="241" t="s">
        <v>3033</v>
      </c>
      <c r="G174" s="41"/>
      <c r="H174" s="41"/>
      <c r="I174" s="242"/>
      <c r="J174" s="41"/>
      <c r="K174" s="41"/>
      <c r="L174" s="45"/>
      <c r="M174" s="243"/>
      <c r="N174" s="244"/>
      <c r="O174" s="92"/>
      <c r="P174" s="92"/>
      <c r="Q174" s="92"/>
      <c r="R174" s="92"/>
      <c r="S174" s="92"/>
      <c r="T174" s="93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T174" s="18" t="s">
        <v>190</v>
      </c>
      <c r="AU174" s="18" t="s">
        <v>85</v>
      </c>
    </row>
    <row r="175" s="2" customFormat="1" ht="24.15" customHeight="1">
      <c r="A175" s="39"/>
      <c r="B175" s="40"/>
      <c r="C175" s="245" t="s">
        <v>271</v>
      </c>
      <c r="D175" s="245" t="s">
        <v>191</v>
      </c>
      <c r="E175" s="246" t="s">
        <v>3035</v>
      </c>
      <c r="F175" s="247" t="s">
        <v>3036</v>
      </c>
      <c r="G175" s="248" t="s">
        <v>185</v>
      </c>
      <c r="H175" s="249">
        <v>3</v>
      </c>
      <c r="I175" s="250"/>
      <c r="J175" s="251">
        <f>ROUND(I175*H175,2)</f>
        <v>0</v>
      </c>
      <c r="K175" s="247" t="s">
        <v>1</v>
      </c>
      <c r="L175" s="45"/>
      <c r="M175" s="252" t="s">
        <v>1</v>
      </c>
      <c r="N175" s="253" t="s">
        <v>41</v>
      </c>
      <c r="O175" s="92"/>
      <c r="P175" s="236">
        <f>O175*H175</f>
        <v>0</v>
      </c>
      <c r="Q175" s="236">
        <v>3.0000000000000001E-05</v>
      </c>
      <c r="R175" s="236">
        <f>Q175*H175</f>
        <v>9.0000000000000006E-05</v>
      </c>
      <c r="S175" s="236">
        <v>0</v>
      </c>
      <c r="T175" s="237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8" t="s">
        <v>188</v>
      </c>
      <c r="AT175" s="238" t="s">
        <v>191</v>
      </c>
      <c r="AU175" s="238" t="s">
        <v>85</v>
      </c>
      <c r="AY175" s="18" t="s">
        <v>181</v>
      </c>
      <c r="BE175" s="239">
        <f>IF(N175="základní",J175,0)</f>
        <v>0</v>
      </c>
      <c r="BF175" s="239">
        <f>IF(N175="snížená",J175,0)</f>
        <v>0</v>
      </c>
      <c r="BG175" s="239">
        <f>IF(N175="zákl. přenesená",J175,0)</f>
        <v>0</v>
      </c>
      <c r="BH175" s="239">
        <f>IF(N175="sníž. přenesená",J175,0)</f>
        <v>0</v>
      </c>
      <c r="BI175" s="239">
        <f>IF(N175="nulová",J175,0)</f>
        <v>0</v>
      </c>
      <c r="BJ175" s="18" t="s">
        <v>83</v>
      </c>
      <c r="BK175" s="239">
        <f>ROUND(I175*H175,2)</f>
        <v>0</v>
      </c>
      <c r="BL175" s="18" t="s">
        <v>188</v>
      </c>
      <c r="BM175" s="238" t="s">
        <v>3037</v>
      </c>
    </row>
    <row r="176" s="2" customFormat="1">
      <c r="A176" s="39"/>
      <c r="B176" s="40"/>
      <c r="C176" s="41"/>
      <c r="D176" s="240" t="s">
        <v>190</v>
      </c>
      <c r="E176" s="41"/>
      <c r="F176" s="241" t="s">
        <v>3036</v>
      </c>
      <c r="G176" s="41"/>
      <c r="H176" s="41"/>
      <c r="I176" s="242"/>
      <c r="J176" s="41"/>
      <c r="K176" s="41"/>
      <c r="L176" s="45"/>
      <c r="M176" s="243"/>
      <c r="N176" s="244"/>
      <c r="O176" s="92"/>
      <c r="P176" s="92"/>
      <c r="Q176" s="92"/>
      <c r="R176" s="92"/>
      <c r="S176" s="92"/>
      <c r="T176" s="93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T176" s="18" t="s">
        <v>190</v>
      </c>
      <c r="AU176" s="18" t="s">
        <v>85</v>
      </c>
    </row>
    <row r="177" s="2" customFormat="1" ht="16.5" customHeight="1">
      <c r="A177" s="39"/>
      <c r="B177" s="40"/>
      <c r="C177" s="226" t="s">
        <v>276</v>
      </c>
      <c r="D177" s="226" t="s">
        <v>182</v>
      </c>
      <c r="E177" s="227" t="s">
        <v>3038</v>
      </c>
      <c r="F177" s="228" t="s">
        <v>3039</v>
      </c>
      <c r="G177" s="229" t="s">
        <v>185</v>
      </c>
      <c r="H177" s="230">
        <v>3</v>
      </c>
      <c r="I177" s="231"/>
      <c r="J177" s="232">
        <f>ROUND(I177*H177,2)</f>
        <v>0</v>
      </c>
      <c r="K177" s="228" t="s">
        <v>1</v>
      </c>
      <c r="L177" s="233"/>
      <c r="M177" s="234" t="s">
        <v>1</v>
      </c>
      <c r="N177" s="235" t="s">
        <v>41</v>
      </c>
      <c r="O177" s="92"/>
      <c r="P177" s="236">
        <f>O177*H177</f>
        <v>0</v>
      </c>
      <c r="Q177" s="236">
        <v>0.00012999999999999999</v>
      </c>
      <c r="R177" s="236">
        <f>Q177*H177</f>
        <v>0.00038999999999999994</v>
      </c>
      <c r="S177" s="236">
        <v>0</v>
      </c>
      <c r="T177" s="237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8" t="s">
        <v>187</v>
      </c>
      <c r="AT177" s="238" t="s">
        <v>182</v>
      </c>
      <c r="AU177" s="238" t="s">
        <v>85</v>
      </c>
      <c r="AY177" s="18" t="s">
        <v>181</v>
      </c>
      <c r="BE177" s="239">
        <f>IF(N177="základní",J177,0)</f>
        <v>0</v>
      </c>
      <c r="BF177" s="239">
        <f>IF(N177="snížená",J177,0)</f>
        <v>0</v>
      </c>
      <c r="BG177" s="239">
        <f>IF(N177="zákl. přenesená",J177,0)</f>
        <v>0</v>
      </c>
      <c r="BH177" s="239">
        <f>IF(N177="sníž. přenesená",J177,0)</f>
        <v>0</v>
      </c>
      <c r="BI177" s="239">
        <f>IF(N177="nulová",J177,0)</f>
        <v>0</v>
      </c>
      <c r="BJ177" s="18" t="s">
        <v>83</v>
      </c>
      <c r="BK177" s="239">
        <f>ROUND(I177*H177,2)</f>
        <v>0</v>
      </c>
      <c r="BL177" s="18" t="s">
        <v>188</v>
      </c>
      <c r="BM177" s="238" t="s">
        <v>3040</v>
      </c>
    </row>
    <row r="178" s="2" customFormat="1">
      <c r="A178" s="39"/>
      <c r="B178" s="40"/>
      <c r="C178" s="41"/>
      <c r="D178" s="240" t="s">
        <v>190</v>
      </c>
      <c r="E178" s="41"/>
      <c r="F178" s="241" t="s">
        <v>3039</v>
      </c>
      <c r="G178" s="41"/>
      <c r="H178" s="41"/>
      <c r="I178" s="242"/>
      <c r="J178" s="41"/>
      <c r="K178" s="41"/>
      <c r="L178" s="45"/>
      <c r="M178" s="243"/>
      <c r="N178" s="244"/>
      <c r="O178" s="92"/>
      <c r="P178" s="92"/>
      <c r="Q178" s="92"/>
      <c r="R178" s="92"/>
      <c r="S178" s="92"/>
      <c r="T178" s="93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T178" s="18" t="s">
        <v>190</v>
      </c>
      <c r="AU178" s="18" t="s">
        <v>85</v>
      </c>
    </row>
    <row r="179" s="2" customFormat="1" ht="21.75" customHeight="1">
      <c r="A179" s="39"/>
      <c r="B179" s="40"/>
      <c r="C179" s="245" t="s">
        <v>7</v>
      </c>
      <c r="D179" s="245" t="s">
        <v>191</v>
      </c>
      <c r="E179" s="246" t="s">
        <v>3041</v>
      </c>
      <c r="F179" s="247" t="s">
        <v>3042</v>
      </c>
      <c r="G179" s="248" t="s">
        <v>217</v>
      </c>
      <c r="H179" s="249">
        <v>115</v>
      </c>
      <c r="I179" s="250"/>
      <c r="J179" s="251">
        <f>ROUND(I179*H179,2)</f>
        <v>0</v>
      </c>
      <c r="K179" s="247" t="s">
        <v>1</v>
      </c>
      <c r="L179" s="45"/>
      <c r="M179" s="252" t="s">
        <v>1</v>
      </c>
      <c r="N179" s="253" t="s">
        <v>41</v>
      </c>
      <c r="O179" s="92"/>
      <c r="P179" s="236">
        <f>O179*H179</f>
        <v>0</v>
      </c>
      <c r="Q179" s="236">
        <v>0</v>
      </c>
      <c r="R179" s="236">
        <f>Q179*H179</f>
        <v>0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188</v>
      </c>
      <c r="AT179" s="238" t="s">
        <v>191</v>
      </c>
      <c r="AU179" s="238" t="s">
        <v>85</v>
      </c>
      <c r="AY179" s="18" t="s">
        <v>181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83</v>
      </c>
      <c r="BK179" s="239">
        <f>ROUND(I179*H179,2)</f>
        <v>0</v>
      </c>
      <c r="BL179" s="18" t="s">
        <v>188</v>
      </c>
      <c r="BM179" s="238" t="s">
        <v>3043</v>
      </c>
    </row>
    <row r="180" s="2" customFormat="1">
      <c r="A180" s="39"/>
      <c r="B180" s="40"/>
      <c r="C180" s="41"/>
      <c r="D180" s="240" t="s">
        <v>190</v>
      </c>
      <c r="E180" s="41"/>
      <c r="F180" s="241" t="s">
        <v>3042</v>
      </c>
      <c r="G180" s="41"/>
      <c r="H180" s="41"/>
      <c r="I180" s="242"/>
      <c r="J180" s="41"/>
      <c r="K180" s="41"/>
      <c r="L180" s="45"/>
      <c r="M180" s="243"/>
      <c r="N180" s="244"/>
      <c r="O180" s="92"/>
      <c r="P180" s="92"/>
      <c r="Q180" s="92"/>
      <c r="R180" s="92"/>
      <c r="S180" s="92"/>
      <c r="T180" s="93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18" t="s">
        <v>190</v>
      </c>
      <c r="AU180" s="18" t="s">
        <v>85</v>
      </c>
    </row>
    <row r="181" s="13" customFormat="1">
      <c r="A181" s="13"/>
      <c r="B181" s="262"/>
      <c r="C181" s="263"/>
      <c r="D181" s="240" t="s">
        <v>1205</v>
      </c>
      <c r="E181" s="264" t="s">
        <v>1</v>
      </c>
      <c r="F181" s="265" t="s">
        <v>3044</v>
      </c>
      <c r="G181" s="263"/>
      <c r="H181" s="266">
        <v>115</v>
      </c>
      <c r="I181" s="267"/>
      <c r="J181" s="263"/>
      <c r="K181" s="263"/>
      <c r="L181" s="268"/>
      <c r="M181" s="269"/>
      <c r="N181" s="270"/>
      <c r="O181" s="270"/>
      <c r="P181" s="270"/>
      <c r="Q181" s="270"/>
      <c r="R181" s="270"/>
      <c r="S181" s="270"/>
      <c r="T181" s="271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72" t="s">
        <v>1205</v>
      </c>
      <c r="AU181" s="272" t="s">
        <v>85</v>
      </c>
      <c r="AV181" s="13" t="s">
        <v>85</v>
      </c>
      <c r="AW181" s="13" t="s">
        <v>33</v>
      </c>
      <c r="AX181" s="13" t="s">
        <v>83</v>
      </c>
      <c r="AY181" s="272" t="s">
        <v>181</v>
      </c>
    </row>
    <row r="182" s="2" customFormat="1" ht="24.15" customHeight="1">
      <c r="A182" s="39"/>
      <c r="B182" s="40"/>
      <c r="C182" s="245" t="s">
        <v>284</v>
      </c>
      <c r="D182" s="245" t="s">
        <v>191</v>
      </c>
      <c r="E182" s="246" t="s">
        <v>3045</v>
      </c>
      <c r="F182" s="247" t="s">
        <v>3046</v>
      </c>
      <c r="G182" s="248" t="s">
        <v>185</v>
      </c>
      <c r="H182" s="249">
        <v>2</v>
      </c>
      <c r="I182" s="250"/>
      <c r="J182" s="251">
        <f>ROUND(I182*H182,2)</f>
        <v>0</v>
      </c>
      <c r="K182" s="247" t="s">
        <v>1</v>
      </c>
      <c r="L182" s="45"/>
      <c r="M182" s="252" t="s">
        <v>1</v>
      </c>
      <c r="N182" s="253" t="s">
        <v>41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188</v>
      </c>
      <c r="AT182" s="238" t="s">
        <v>191</v>
      </c>
      <c r="AU182" s="238" t="s">
        <v>85</v>
      </c>
      <c r="AY182" s="18" t="s">
        <v>181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83</v>
      </c>
      <c r="BK182" s="239">
        <f>ROUND(I182*H182,2)</f>
        <v>0</v>
      </c>
      <c r="BL182" s="18" t="s">
        <v>188</v>
      </c>
      <c r="BM182" s="238" t="s">
        <v>3047</v>
      </c>
    </row>
    <row r="183" s="2" customFormat="1">
      <c r="A183" s="39"/>
      <c r="B183" s="40"/>
      <c r="C183" s="41"/>
      <c r="D183" s="240" t="s">
        <v>190</v>
      </c>
      <c r="E183" s="41"/>
      <c r="F183" s="241" t="s">
        <v>3046</v>
      </c>
      <c r="G183" s="41"/>
      <c r="H183" s="41"/>
      <c r="I183" s="242"/>
      <c r="J183" s="41"/>
      <c r="K183" s="41"/>
      <c r="L183" s="45"/>
      <c r="M183" s="243"/>
      <c r="N183" s="244"/>
      <c r="O183" s="92"/>
      <c r="P183" s="92"/>
      <c r="Q183" s="92"/>
      <c r="R183" s="92"/>
      <c r="S183" s="92"/>
      <c r="T183" s="93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18" t="s">
        <v>190</v>
      </c>
      <c r="AU183" s="18" t="s">
        <v>85</v>
      </c>
    </row>
    <row r="184" s="2" customFormat="1" ht="16.5" customHeight="1">
      <c r="A184" s="39"/>
      <c r="B184" s="40"/>
      <c r="C184" s="245" t="s">
        <v>289</v>
      </c>
      <c r="D184" s="245" t="s">
        <v>191</v>
      </c>
      <c r="E184" s="246" t="s">
        <v>3048</v>
      </c>
      <c r="F184" s="247" t="s">
        <v>3049</v>
      </c>
      <c r="G184" s="248" t="s">
        <v>217</v>
      </c>
      <c r="H184" s="249">
        <v>12</v>
      </c>
      <c r="I184" s="250"/>
      <c r="J184" s="251">
        <f>ROUND(I184*H184,2)</f>
        <v>0</v>
      </c>
      <c r="K184" s="247" t="s">
        <v>1</v>
      </c>
      <c r="L184" s="45"/>
      <c r="M184" s="252" t="s">
        <v>1</v>
      </c>
      <c r="N184" s="253" t="s">
        <v>41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188</v>
      </c>
      <c r="AT184" s="238" t="s">
        <v>191</v>
      </c>
      <c r="AU184" s="238" t="s">
        <v>85</v>
      </c>
      <c r="AY184" s="18" t="s">
        <v>181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83</v>
      </c>
      <c r="BK184" s="239">
        <f>ROUND(I184*H184,2)</f>
        <v>0</v>
      </c>
      <c r="BL184" s="18" t="s">
        <v>188</v>
      </c>
      <c r="BM184" s="238" t="s">
        <v>3050</v>
      </c>
    </row>
    <row r="185" s="2" customFormat="1">
      <c r="A185" s="39"/>
      <c r="B185" s="40"/>
      <c r="C185" s="41"/>
      <c r="D185" s="240" t="s">
        <v>190</v>
      </c>
      <c r="E185" s="41"/>
      <c r="F185" s="241" t="s">
        <v>3049</v>
      </c>
      <c r="G185" s="41"/>
      <c r="H185" s="41"/>
      <c r="I185" s="242"/>
      <c r="J185" s="41"/>
      <c r="K185" s="41"/>
      <c r="L185" s="45"/>
      <c r="M185" s="243"/>
      <c r="N185" s="244"/>
      <c r="O185" s="92"/>
      <c r="P185" s="92"/>
      <c r="Q185" s="92"/>
      <c r="R185" s="92"/>
      <c r="S185" s="92"/>
      <c r="T185" s="93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T185" s="18" t="s">
        <v>190</v>
      </c>
      <c r="AU185" s="18" t="s">
        <v>85</v>
      </c>
    </row>
    <row r="186" s="2" customFormat="1" ht="33" customHeight="1">
      <c r="A186" s="39"/>
      <c r="B186" s="40"/>
      <c r="C186" s="245" t="s">
        <v>293</v>
      </c>
      <c r="D186" s="245" t="s">
        <v>191</v>
      </c>
      <c r="E186" s="246" t="s">
        <v>3051</v>
      </c>
      <c r="F186" s="247" t="s">
        <v>3052</v>
      </c>
      <c r="G186" s="248" t="s">
        <v>868</v>
      </c>
      <c r="H186" s="249">
        <v>0.38400000000000001</v>
      </c>
      <c r="I186" s="250"/>
      <c r="J186" s="251">
        <f>ROUND(I186*H186,2)</f>
        <v>0</v>
      </c>
      <c r="K186" s="247" t="s">
        <v>1</v>
      </c>
      <c r="L186" s="45"/>
      <c r="M186" s="252" t="s">
        <v>1</v>
      </c>
      <c r="N186" s="253" t="s">
        <v>41</v>
      </c>
      <c r="O186" s="92"/>
      <c r="P186" s="236">
        <f>O186*H186</f>
        <v>0</v>
      </c>
      <c r="Q186" s="236">
        <v>0</v>
      </c>
      <c r="R186" s="236">
        <f>Q186*H186</f>
        <v>0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188</v>
      </c>
      <c r="AT186" s="238" t="s">
        <v>191</v>
      </c>
      <c r="AU186" s="238" t="s">
        <v>85</v>
      </c>
      <c r="AY186" s="18" t="s">
        <v>181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83</v>
      </c>
      <c r="BK186" s="239">
        <f>ROUND(I186*H186,2)</f>
        <v>0</v>
      </c>
      <c r="BL186" s="18" t="s">
        <v>188</v>
      </c>
      <c r="BM186" s="238" t="s">
        <v>3053</v>
      </c>
    </row>
    <row r="187" s="2" customFormat="1">
      <c r="A187" s="39"/>
      <c r="B187" s="40"/>
      <c r="C187" s="41"/>
      <c r="D187" s="240" t="s">
        <v>190</v>
      </c>
      <c r="E187" s="41"/>
      <c r="F187" s="241" t="s">
        <v>3052</v>
      </c>
      <c r="G187" s="41"/>
      <c r="H187" s="41"/>
      <c r="I187" s="242"/>
      <c r="J187" s="41"/>
      <c r="K187" s="41"/>
      <c r="L187" s="45"/>
      <c r="M187" s="243"/>
      <c r="N187" s="244"/>
      <c r="O187" s="92"/>
      <c r="P187" s="92"/>
      <c r="Q187" s="92"/>
      <c r="R187" s="92"/>
      <c r="S187" s="92"/>
      <c r="T187" s="93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T187" s="18" t="s">
        <v>190</v>
      </c>
      <c r="AU187" s="18" t="s">
        <v>85</v>
      </c>
    </row>
    <row r="188" s="2" customFormat="1" ht="16.5" customHeight="1">
      <c r="A188" s="39"/>
      <c r="B188" s="40"/>
      <c r="C188" s="245" t="s">
        <v>298</v>
      </c>
      <c r="D188" s="245" t="s">
        <v>191</v>
      </c>
      <c r="E188" s="246" t="s">
        <v>3054</v>
      </c>
      <c r="F188" s="247" t="s">
        <v>3055</v>
      </c>
      <c r="G188" s="248" t="s">
        <v>185</v>
      </c>
      <c r="H188" s="249">
        <v>2</v>
      </c>
      <c r="I188" s="250"/>
      <c r="J188" s="251">
        <f>ROUND(I188*H188,2)</f>
        <v>0</v>
      </c>
      <c r="K188" s="247" t="s">
        <v>1</v>
      </c>
      <c r="L188" s="45"/>
      <c r="M188" s="252" t="s">
        <v>1</v>
      </c>
      <c r="N188" s="253" t="s">
        <v>41</v>
      </c>
      <c r="O188" s="92"/>
      <c r="P188" s="236">
        <f>O188*H188</f>
        <v>0</v>
      </c>
      <c r="Q188" s="236">
        <v>0</v>
      </c>
      <c r="R188" s="236">
        <f>Q188*H188</f>
        <v>0</v>
      </c>
      <c r="S188" s="236">
        <v>0</v>
      </c>
      <c r="T188" s="237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8" t="s">
        <v>188</v>
      </c>
      <c r="AT188" s="238" t="s">
        <v>191</v>
      </c>
      <c r="AU188" s="238" t="s">
        <v>85</v>
      </c>
      <c r="AY188" s="18" t="s">
        <v>181</v>
      </c>
      <c r="BE188" s="239">
        <f>IF(N188="základní",J188,0)</f>
        <v>0</v>
      </c>
      <c r="BF188" s="239">
        <f>IF(N188="snížená",J188,0)</f>
        <v>0</v>
      </c>
      <c r="BG188" s="239">
        <f>IF(N188="zákl. přenesená",J188,0)</f>
        <v>0</v>
      </c>
      <c r="BH188" s="239">
        <f>IF(N188="sníž. přenesená",J188,0)</f>
        <v>0</v>
      </c>
      <c r="BI188" s="239">
        <f>IF(N188="nulová",J188,0)</f>
        <v>0</v>
      </c>
      <c r="BJ188" s="18" t="s">
        <v>83</v>
      </c>
      <c r="BK188" s="239">
        <f>ROUND(I188*H188,2)</f>
        <v>0</v>
      </c>
      <c r="BL188" s="18" t="s">
        <v>188</v>
      </c>
      <c r="BM188" s="238" t="s">
        <v>3056</v>
      </c>
    </row>
    <row r="189" s="2" customFormat="1">
      <c r="A189" s="39"/>
      <c r="B189" s="40"/>
      <c r="C189" s="41"/>
      <c r="D189" s="240" t="s">
        <v>190</v>
      </c>
      <c r="E189" s="41"/>
      <c r="F189" s="241" t="s">
        <v>3055</v>
      </c>
      <c r="G189" s="41"/>
      <c r="H189" s="41"/>
      <c r="I189" s="242"/>
      <c r="J189" s="41"/>
      <c r="K189" s="41"/>
      <c r="L189" s="45"/>
      <c r="M189" s="243"/>
      <c r="N189" s="244"/>
      <c r="O189" s="92"/>
      <c r="P189" s="92"/>
      <c r="Q189" s="92"/>
      <c r="R189" s="92"/>
      <c r="S189" s="92"/>
      <c r="T189" s="93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T189" s="18" t="s">
        <v>190</v>
      </c>
      <c r="AU189" s="18" t="s">
        <v>85</v>
      </c>
    </row>
    <row r="190" s="13" customFormat="1">
      <c r="A190" s="13"/>
      <c r="B190" s="262"/>
      <c r="C190" s="263"/>
      <c r="D190" s="240" t="s">
        <v>1205</v>
      </c>
      <c r="E190" s="264" t="s">
        <v>1</v>
      </c>
      <c r="F190" s="265" t="s">
        <v>3057</v>
      </c>
      <c r="G190" s="263"/>
      <c r="H190" s="266">
        <v>2</v>
      </c>
      <c r="I190" s="267"/>
      <c r="J190" s="263"/>
      <c r="K190" s="263"/>
      <c r="L190" s="268"/>
      <c r="M190" s="269"/>
      <c r="N190" s="270"/>
      <c r="O190" s="270"/>
      <c r="P190" s="270"/>
      <c r="Q190" s="270"/>
      <c r="R190" s="270"/>
      <c r="S190" s="270"/>
      <c r="T190" s="271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72" t="s">
        <v>1205</v>
      </c>
      <c r="AU190" s="272" t="s">
        <v>85</v>
      </c>
      <c r="AV190" s="13" t="s">
        <v>85</v>
      </c>
      <c r="AW190" s="13" t="s">
        <v>33</v>
      </c>
      <c r="AX190" s="13" t="s">
        <v>76</v>
      </c>
      <c r="AY190" s="272" t="s">
        <v>181</v>
      </c>
    </row>
    <row r="191" s="15" customFormat="1">
      <c r="A191" s="15"/>
      <c r="B191" s="283"/>
      <c r="C191" s="284"/>
      <c r="D191" s="240" t="s">
        <v>1205</v>
      </c>
      <c r="E191" s="285" t="s">
        <v>1</v>
      </c>
      <c r="F191" s="286" t="s">
        <v>1219</v>
      </c>
      <c r="G191" s="284"/>
      <c r="H191" s="287">
        <v>2</v>
      </c>
      <c r="I191" s="288"/>
      <c r="J191" s="284"/>
      <c r="K191" s="284"/>
      <c r="L191" s="289"/>
      <c r="M191" s="290"/>
      <c r="N191" s="291"/>
      <c r="O191" s="291"/>
      <c r="P191" s="291"/>
      <c r="Q191" s="291"/>
      <c r="R191" s="291"/>
      <c r="S191" s="291"/>
      <c r="T191" s="292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T191" s="293" t="s">
        <v>1205</v>
      </c>
      <c r="AU191" s="293" t="s">
        <v>85</v>
      </c>
      <c r="AV191" s="15" t="s">
        <v>200</v>
      </c>
      <c r="AW191" s="15" t="s">
        <v>33</v>
      </c>
      <c r="AX191" s="15" t="s">
        <v>83</v>
      </c>
      <c r="AY191" s="293" t="s">
        <v>181</v>
      </c>
    </row>
    <row r="192" s="12" customFormat="1" ht="22.8" customHeight="1">
      <c r="A192" s="12"/>
      <c r="B192" s="212"/>
      <c r="C192" s="213"/>
      <c r="D192" s="214" t="s">
        <v>75</v>
      </c>
      <c r="E192" s="254" t="s">
        <v>3058</v>
      </c>
      <c r="F192" s="254" t="s">
        <v>3059</v>
      </c>
      <c r="G192" s="213"/>
      <c r="H192" s="213"/>
      <c r="I192" s="216"/>
      <c r="J192" s="255">
        <f>BK192</f>
        <v>0</v>
      </c>
      <c r="K192" s="213"/>
      <c r="L192" s="218"/>
      <c r="M192" s="219"/>
      <c r="N192" s="220"/>
      <c r="O192" s="220"/>
      <c r="P192" s="221">
        <f>SUM(P193:P264)</f>
        <v>0</v>
      </c>
      <c r="Q192" s="220"/>
      <c r="R192" s="221">
        <f>SUM(R193:R264)</f>
        <v>0.27761999999999992</v>
      </c>
      <c r="S192" s="220"/>
      <c r="T192" s="222">
        <f>SUM(T193:T264)</f>
        <v>0.045059999999999996</v>
      </c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R192" s="223" t="s">
        <v>85</v>
      </c>
      <c r="AT192" s="224" t="s">
        <v>75</v>
      </c>
      <c r="AU192" s="224" t="s">
        <v>83</v>
      </c>
      <c r="AY192" s="223" t="s">
        <v>181</v>
      </c>
      <c r="BK192" s="225">
        <f>SUM(BK193:BK264)</f>
        <v>0</v>
      </c>
    </row>
    <row r="193" s="2" customFormat="1" ht="21.75" customHeight="1">
      <c r="A193" s="39"/>
      <c r="B193" s="40"/>
      <c r="C193" s="245" t="s">
        <v>302</v>
      </c>
      <c r="D193" s="245" t="s">
        <v>191</v>
      </c>
      <c r="E193" s="246" t="s">
        <v>3060</v>
      </c>
      <c r="F193" s="247" t="s">
        <v>3061</v>
      </c>
      <c r="G193" s="248" t="s">
        <v>185</v>
      </c>
      <c r="H193" s="249">
        <v>1</v>
      </c>
      <c r="I193" s="250"/>
      <c r="J193" s="251">
        <f>ROUND(I193*H193,2)</f>
        <v>0</v>
      </c>
      <c r="K193" s="247" t="s">
        <v>1</v>
      </c>
      <c r="L193" s="45"/>
      <c r="M193" s="252" t="s">
        <v>1</v>
      </c>
      <c r="N193" s="253" t="s">
        <v>41</v>
      </c>
      <c r="O193" s="92"/>
      <c r="P193" s="236">
        <f>O193*H193</f>
        <v>0</v>
      </c>
      <c r="Q193" s="236">
        <v>0.02333</v>
      </c>
      <c r="R193" s="236">
        <f>Q193*H193</f>
        <v>0.02333</v>
      </c>
      <c r="S193" s="236">
        <v>0</v>
      </c>
      <c r="T193" s="237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8" t="s">
        <v>188</v>
      </c>
      <c r="AT193" s="238" t="s">
        <v>191</v>
      </c>
      <c r="AU193" s="238" t="s">
        <v>85</v>
      </c>
      <c r="AY193" s="18" t="s">
        <v>181</v>
      </c>
      <c r="BE193" s="239">
        <f>IF(N193="základní",J193,0)</f>
        <v>0</v>
      </c>
      <c r="BF193" s="239">
        <f>IF(N193="snížená",J193,0)</f>
        <v>0</v>
      </c>
      <c r="BG193" s="239">
        <f>IF(N193="zákl. přenesená",J193,0)</f>
        <v>0</v>
      </c>
      <c r="BH193" s="239">
        <f>IF(N193="sníž. přenesená",J193,0)</f>
        <v>0</v>
      </c>
      <c r="BI193" s="239">
        <f>IF(N193="nulová",J193,0)</f>
        <v>0</v>
      </c>
      <c r="BJ193" s="18" t="s">
        <v>83</v>
      </c>
      <c r="BK193" s="239">
        <f>ROUND(I193*H193,2)</f>
        <v>0</v>
      </c>
      <c r="BL193" s="18" t="s">
        <v>188</v>
      </c>
      <c r="BM193" s="238" t="s">
        <v>3062</v>
      </c>
    </row>
    <row r="194" s="2" customFormat="1">
      <c r="A194" s="39"/>
      <c r="B194" s="40"/>
      <c r="C194" s="41"/>
      <c r="D194" s="240" t="s">
        <v>190</v>
      </c>
      <c r="E194" s="41"/>
      <c r="F194" s="241" t="s">
        <v>3061</v>
      </c>
      <c r="G194" s="41"/>
      <c r="H194" s="41"/>
      <c r="I194" s="242"/>
      <c r="J194" s="41"/>
      <c r="K194" s="41"/>
      <c r="L194" s="45"/>
      <c r="M194" s="243"/>
      <c r="N194" s="244"/>
      <c r="O194" s="92"/>
      <c r="P194" s="92"/>
      <c r="Q194" s="92"/>
      <c r="R194" s="92"/>
      <c r="S194" s="92"/>
      <c r="T194" s="93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T194" s="18" t="s">
        <v>190</v>
      </c>
      <c r="AU194" s="18" t="s">
        <v>85</v>
      </c>
    </row>
    <row r="195" s="2" customFormat="1" ht="24.15" customHeight="1">
      <c r="A195" s="39"/>
      <c r="B195" s="40"/>
      <c r="C195" s="245" t="s">
        <v>306</v>
      </c>
      <c r="D195" s="245" t="s">
        <v>191</v>
      </c>
      <c r="E195" s="246" t="s">
        <v>3063</v>
      </c>
      <c r="F195" s="247" t="s">
        <v>3064</v>
      </c>
      <c r="G195" s="248" t="s">
        <v>217</v>
      </c>
      <c r="H195" s="249">
        <v>20</v>
      </c>
      <c r="I195" s="250"/>
      <c r="J195" s="251">
        <f>ROUND(I195*H195,2)</f>
        <v>0</v>
      </c>
      <c r="K195" s="247" t="s">
        <v>1</v>
      </c>
      <c r="L195" s="45"/>
      <c r="M195" s="252" t="s">
        <v>1</v>
      </c>
      <c r="N195" s="253" t="s">
        <v>41</v>
      </c>
      <c r="O195" s="92"/>
      <c r="P195" s="236">
        <f>O195*H195</f>
        <v>0</v>
      </c>
      <c r="Q195" s="236">
        <v>0</v>
      </c>
      <c r="R195" s="236">
        <f>Q195*H195</f>
        <v>0</v>
      </c>
      <c r="S195" s="236">
        <v>0.0021299999999999999</v>
      </c>
      <c r="T195" s="237">
        <f>S195*H195</f>
        <v>0.042599999999999999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188</v>
      </c>
      <c r="AT195" s="238" t="s">
        <v>191</v>
      </c>
      <c r="AU195" s="238" t="s">
        <v>85</v>
      </c>
      <c r="AY195" s="18" t="s">
        <v>181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83</v>
      </c>
      <c r="BK195" s="239">
        <f>ROUND(I195*H195,2)</f>
        <v>0</v>
      </c>
      <c r="BL195" s="18" t="s">
        <v>188</v>
      </c>
      <c r="BM195" s="238" t="s">
        <v>3065</v>
      </c>
    </row>
    <row r="196" s="2" customFormat="1">
      <c r="A196" s="39"/>
      <c r="B196" s="40"/>
      <c r="C196" s="41"/>
      <c r="D196" s="240" t="s">
        <v>190</v>
      </c>
      <c r="E196" s="41"/>
      <c r="F196" s="241" t="s">
        <v>3064</v>
      </c>
      <c r="G196" s="41"/>
      <c r="H196" s="41"/>
      <c r="I196" s="242"/>
      <c r="J196" s="41"/>
      <c r="K196" s="41"/>
      <c r="L196" s="45"/>
      <c r="M196" s="243"/>
      <c r="N196" s="244"/>
      <c r="O196" s="92"/>
      <c r="P196" s="92"/>
      <c r="Q196" s="92"/>
      <c r="R196" s="92"/>
      <c r="S196" s="92"/>
      <c r="T196" s="93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T196" s="18" t="s">
        <v>190</v>
      </c>
      <c r="AU196" s="18" t="s">
        <v>85</v>
      </c>
    </row>
    <row r="197" s="2" customFormat="1" ht="24.15" customHeight="1">
      <c r="A197" s="39"/>
      <c r="B197" s="40"/>
      <c r="C197" s="245" t="s">
        <v>310</v>
      </c>
      <c r="D197" s="245" t="s">
        <v>191</v>
      </c>
      <c r="E197" s="246" t="s">
        <v>3066</v>
      </c>
      <c r="F197" s="247" t="s">
        <v>3067</v>
      </c>
      <c r="G197" s="248" t="s">
        <v>889</v>
      </c>
      <c r="H197" s="249">
        <v>1</v>
      </c>
      <c r="I197" s="250"/>
      <c r="J197" s="251">
        <f>ROUND(I197*H197,2)</f>
        <v>0</v>
      </c>
      <c r="K197" s="247" t="s">
        <v>1</v>
      </c>
      <c r="L197" s="45"/>
      <c r="M197" s="252" t="s">
        <v>1</v>
      </c>
      <c r="N197" s="253" t="s">
        <v>41</v>
      </c>
      <c r="O197" s="92"/>
      <c r="P197" s="236">
        <f>O197*H197</f>
        <v>0</v>
      </c>
      <c r="Q197" s="236">
        <v>0.0052399999999999999</v>
      </c>
      <c r="R197" s="236">
        <f>Q197*H197</f>
        <v>0.0052399999999999999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188</v>
      </c>
      <c r="AT197" s="238" t="s">
        <v>191</v>
      </c>
      <c r="AU197" s="238" t="s">
        <v>85</v>
      </c>
      <c r="AY197" s="18" t="s">
        <v>181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83</v>
      </c>
      <c r="BK197" s="239">
        <f>ROUND(I197*H197,2)</f>
        <v>0</v>
      </c>
      <c r="BL197" s="18" t="s">
        <v>188</v>
      </c>
      <c r="BM197" s="238" t="s">
        <v>3068</v>
      </c>
    </row>
    <row r="198" s="2" customFormat="1">
      <c r="A198" s="39"/>
      <c r="B198" s="40"/>
      <c r="C198" s="41"/>
      <c r="D198" s="240" t="s">
        <v>190</v>
      </c>
      <c r="E198" s="41"/>
      <c r="F198" s="241" t="s">
        <v>3067</v>
      </c>
      <c r="G198" s="41"/>
      <c r="H198" s="41"/>
      <c r="I198" s="242"/>
      <c r="J198" s="41"/>
      <c r="K198" s="41"/>
      <c r="L198" s="45"/>
      <c r="M198" s="243"/>
      <c r="N198" s="244"/>
      <c r="O198" s="92"/>
      <c r="P198" s="92"/>
      <c r="Q198" s="92"/>
      <c r="R198" s="92"/>
      <c r="S198" s="92"/>
      <c r="T198" s="93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T198" s="18" t="s">
        <v>190</v>
      </c>
      <c r="AU198" s="18" t="s">
        <v>85</v>
      </c>
    </row>
    <row r="199" s="2" customFormat="1" ht="21.75" customHeight="1">
      <c r="A199" s="39"/>
      <c r="B199" s="40"/>
      <c r="C199" s="245" t="s">
        <v>314</v>
      </c>
      <c r="D199" s="245" t="s">
        <v>191</v>
      </c>
      <c r="E199" s="246" t="s">
        <v>3069</v>
      </c>
      <c r="F199" s="247" t="s">
        <v>3070</v>
      </c>
      <c r="G199" s="248" t="s">
        <v>185</v>
      </c>
      <c r="H199" s="249">
        <v>1</v>
      </c>
      <c r="I199" s="250"/>
      <c r="J199" s="251">
        <f>ROUND(I199*H199,2)</f>
        <v>0</v>
      </c>
      <c r="K199" s="247" t="s">
        <v>1</v>
      </c>
      <c r="L199" s="45"/>
      <c r="M199" s="252" t="s">
        <v>1</v>
      </c>
      <c r="N199" s="253" t="s">
        <v>41</v>
      </c>
      <c r="O199" s="92"/>
      <c r="P199" s="236">
        <f>O199*H199</f>
        <v>0</v>
      </c>
      <c r="Q199" s="236">
        <v>0.0011999999999999999</v>
      </c>
      <c r="R199" s="236">
        <f>Q199*H199</f>
        <v>0.0011999999999999999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188</v>
      </c>
      <c r="AT199" s="238" t="s">
        <v>191</v>
      </c>
      <c r="AU199" s="238" t="s">
        <v>85</v>
      </c>
      <c r="AY199" s="18" t="s">
        <v>181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83</v>
      </c>
      <c r="BK199" s="239">
        <f>ROUND(I199*H199,2)</f>
        <v>0</v>
      </c>
      <c r="BL199" s="18" t="s">
        <v>188</v>
      </c>
      <c r="BM199" s="238" t="s">
        <v>3071</v>
      </c>
    </row>
    <row r="200" s="2" customFormat="1">
      <c r="A200" s="39"/>
      <c r="B200" s="40"/>
      <c r="C200" s="41"/>
      <c r="D200" s="240" t="s">
        <v>190</v>
      </c>
      <c r="E200" s="41"/>
      <c r="F200" s="241" t="s">
        <v>3070</v>
      </c>
      <c r="G200" s="41"/>
      <c r="H200" s="41"/>
      <c r="I200" s="242"/>
      <c r="J200" s="41"/>
      <c r="K200" s="41"/>
      <c r="L200" s="45"/>
      <c r="M200" s="243"/>
      <c r="N200" s="244"/>
      <c r="O200" s="92"/>
      <c r="P200" s="92"/>
      <c r="Q200" s="92"/>
      <c r="R200" s="92"/>
      <c r="S200" s="92"/>
      <c r="T200" s="93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T200" s="18" t="s">
        <v>190</v>
      </c>
      <c r="AU200" s="18" t="s">
        <v>85</v>
      </c>
    </row>
    <row r="201" s="2" customFormat="1" ht="24.15" customHeight="1">
      <c r="A201" s="39"/>
      <c r="B201" s="40"/>
      <c r="C201" s="245" t="s">
        <v>318</v>
      </c>
      <c r="D201" s="245" t="s">
        <v>191</v>
      </c>
      <c r="E201" s="246" t="s">
        <v>3072</v>
      </c>
      <c r="F201" s="247" t="s">
        <v>3073</v>
      </c>
      <c r="G201" s="248" t="s">
        <v>217</v>
      </c>
      <c r="H201" s="249">
        <v>127</v>
      </c>
      <c r="I201" s="250"/>
      <c r="J201" s="251">
        <f>ROUND(I201*H201,2)</f>
        <v>0</v>
      </c>
      <c r="K201" s="247" t="s">
        <v>1</v>
      </c>
      <c r="L201" s="45"/>
      <c r="M201" s="252" t="s">
        <v>1</v>
      </c>
      <c r="N201" s="253" t="s">
        <v>41</v>
      </c>
      <c r="O201" s="92"/>
      <c r="P201" s="236">
        <f>O201*H201</f>
        <v>0</v>
      </c>
      <c r="Q201" s="236">
        <v>0.00040000000000000002</v>
      </c>
      <c r="R201" s="236">
        <f>Q201*H201</f>
        <v>0.050800000000000005</v>
      </c>
      <c r="S201" s="236">
        <v>0</v>
      </c>
      <c r="T201" s="237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38" t="s">
        <v>188</v>
      </c>
      <c r="AT201" s="238" t="s">
        <v>191</v>
      </c>
      <c r="AU201" s="238" t="s">
        <v>85</v>
      </c>
      <c r="AY201" s="18" t="s">
        <v>181</v>
      </c>
      <c r="BE201" s="239">
        <f>IF(N201="základní",J201,0)</f>
        <v>0</v>
      </c>
      <c r="BF201" s="239">
        <f>IF(N201="snížená",J201,0)</f>
        <v>0</v>
      </c>
      <c r="BG201" s="239">
        <f>IF(N201="zákl. přenesená",J201,0)</f>
        <v>0</v>
      </c>
      <c r="BH201" s="239">
        <f>IF(N201="sníž. přenesená",J201,0)</f>
        <v>0</v>
      </c>
      <c r="BI201" s="239">
        <f>IF(N201="nulová",J201,0)</f>
        <v>0</v>
      </c>
      <c r="BJ201" s="18" t="s">
        <v>83</v>
      </c>
      <c r="BK201" s="239">
        <f>ROUND(I201*H201,2)</f>
        <v>0</v>
      </c>
      <c r="BL201" s="18" t="s">
        <v>188</v>
      </c>
      <c r="BM201" s="238" t="s">
        <v>3074</v>
      </c>
    </row>
    <row r="202" s="2" customFormat="1">
      <c r="A202" s="39"/>
      <c r="B202" s="40"/>
      <c r="C202" s="41"/>
      <c r="D202" s="240" t="s">
        <v>190</v>
      </c>
      <c r="E202" s="41"/>
      <c r="F202" s="241" t="s">
        <v>3073</v>
      </c>
      <c r="G202" s="41"/>
      <c r="H202" s="41"/>
      <c r="I202" s="242"/>
      <c r="J202" s="41"/>
      <c r="K202" s="41"/>
      <c r="L202" s="45"/>
      <c r="M202" s="243"/>
      <c r="N202" s="244"/>
      <c r="O202" s="92"/>
      <c r="P202" s="92"/>
      <c r="Q202" s="92"/>
      <c r="R202" s="92"/>
      <c r="S202" s="92"/>
      <c r="T202" s="93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T202" s="18" t="s">
        <v>190</v>
      </c>
      <c r="AU202" s="18" t="s">
        <v>85</v>
      </c>
    </row>
    <row r="203" s="13" customFormat="1">
      <c r="A203" s="13"/>
      <c r="B203" s="262"/>
      <c r="C203" s="263"/>
      <c r="D203" s="240" t="s">
        <v>1205</v>
      </c>
      <c r="E203" s="264" t="s">
        <v>1</v>
      </c>
      <c r="F203" s="265" t="s">
        <v>3075</v>
      </c>
      <c r="G203" s="263"/>
      <c r="H203" s="266">
        <v>58</v>
      </c>
      <c r="I203" s="267"/>
      <c r="J203" s="263"/>
      <c r="K203" s="263"/>
      <c r="L203" s="268"/>
      <c r="M203" s="269"/>
      <c r="N203" s="270"/>
      <c r="O203" s="270"/>
      <c r="P203" s="270"/>
      <c r="Q203" s="270"/>
      <c r="R203" s="270"/>
      <c r="S203" s="270"/>
      <c r="T203" s="271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72" t="s">
        <v>1205</v>
      </c>
      <c r="AU203" s="272" t="s">
        <v>85</v>
      </c>
      <c r="AV203" s="13" t="s">
        <v>85</v>
      </c>
      <c r="AW203" s="13" t="s">
        <v>33</v>
      </c>
      <c r="AX203" s="13" t="s">
        <v>76</v>
      </c>
      <c r="AY203" s="272" t="s">
        <v>181</v>
      </c>
    </row>
    <row r="204" s="13" customFormat="1">
      <c r="A204" s="13"/>
      <c r="B204" s="262"/>
      <c r="C204" s="263"/>
      <c r="D204" s="240" t="s">
        <v>1205</v>
      </c>
      <c r="E204" s="264" t="s">
        <v>1</v>
      </c>
      <c r="F204" s="265" t="s">
        <v>3076</v>
      </c>
      <c r="G204" s="263"/>
      <c r="H204" s="266">
        <v>55</v>
      </c>
      <c r="I204" s="267"/>
      <c r="J204" s="263"/>
      <c r="K204" s="263"/>
      <c r="L204" s="268"/>
      <c r="M204" s="269"/>
      <c r="N204" s="270"/>
      <c r="O204" s="270"/>
      <c r="P204" s="270"/>
      <c r="Q204" s="270"/>
      <c r="R204" s="270"/>
      <c r="S204" s="270"/>
      <c r="T204" s="271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72" t="s">
        <v>1205</v>
      </c>
      <c r="AU204" s="272" t="s">
        <v>85</v>
      </c>
      <c r="AV204" s="13" t="s">
        <v>85</v>
      </c>
      <c r="AW204" s="13" t="s">
        <v>33</v>
      </c>
      <c r="AX204" s="13" t="s">
        <v>76</v>
      </c>
      <c r="AY204" s="272" t="s">
        <v>181</v>
      </c>
    </row>
    <row r="205" s="13" customFormat="1">
      <c r="A205" s="13"/>
      <c r="B205" s="262"/>
      <c r="C205" s="263"/>
      <c r="D205" s="240" t="s">
        <v>1205</v>
      </c>
      <c r="E205" s="264" t="s">
        <v>1</v>
      </c>
      <c r="F205" s="265" t="s">
        <v>3077</v>
      </c>
      <c r="G205" s="263"/>
      <c r="H205" s="266">
        <v>14</v>
      </c>
      <c r="I205" s="267"/>
      <c r="J205" s="263"/>
      <c r="K205" s="263"/>
      <c r="L205" s="268"/>
      <c r="M205" s="269"/>
      <c r="N205" s="270"/>
      <c r="O205" s="270"/>
      <c r="P205" s="270"/>
      <c r="Q205" s="270"/>
      <c r="R205" s="270"/>
      <c r="S205" s="270"/>
      <c r="T205" s="271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72" t="s">
        <v>1205</v>
      </c>
      <c r="AU205" s="272" t="s">
        <v>85</v>
      </c>
      <c r="AV205" s="13" t="s">
        <v>85</v>
      </c>
      <c r="AW205" s="13" t="s">
        <v>33</v>
      </c>
      <c r="AX205" s="13" t="s">
        <v>76</v>
      </c>
      <c r="AY205" s="272" t="s">
        <v>181</v>
      </c>
    </row>
    <row r="206" s="15" customFormat="1">
      <c r="A206" s="15"/>
      <c r="B206" s="283"/>
      <c r="C206" s="284"/>
      <c r="D206" s="240" t="s">
        <v>1205</v>
      </c>
      <c r="E206" s="285" t="s">
        <v>1</v>
      </c>
      <c r="F206" s="286" t="s">
        <v>1219</v>
      </c>
      <c r="G206" s="284"/>
      <c r="H206" s="287">
        <v>127</v>
      </c>
      <c r="I206" s="288"/>
      <c r="J206" s="284"/>
      <c r="K206" s="284"/>
      <c r="L206" s="289"/>
      <c r="M206" s="290"/>
      <c r="N206" s="291"/>
      <c r="O206" s="291"/>
      <c r="P206" s="291"/>
      <c r="Q206" s="291"/>
      <c r="R206" s="291"/>
      <c r="S206" s="291"/>
      <c r="T206" s="292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T206" s="293" t="s">
        <v>1205</v>
      </c>
      <c r="AU206" s="293" t="s">
        <v>85</v>
      </c>
      <c r="AV206" s="15" t="s">
        <v>200</v>
      </c>
      <c r="AW206" s="15" t="s">
        <v>33</v>
      </c>
      <c r="AX206" s="15" t="s">
        <v>83</v>
      </c>
      <c r="AY206" s="293" t="s">
        <v>181</v>
      </c>
    </row>
    <row r="207" s="2" customFormat="1" ht="24.15" customHeight="1">
      <c r="A207" s="39"/>
      <c r="B207" s="40"/>
      <c r="C207" s="245" t="s">
        <v>322</v>
      </c>
      <c r="D207" s="245" t="s">
        <v>191</v>
      </c>
      <c r="E207" s="246" t="s">
        <v>3078</v>
      </c>
      <c r="F207" s="247" t="s">
        <v>3079</v>
      </c>
      <c r="G207" s="248" t="s">
        <v>217</v>
      </c>
      <c r="H207" s="249">
        <v>55</v>
      </c>
      <c r="I207" s="250"/>
      <c r="J207" s="251">
        <f>ROUND(I207*H207,2)</f>
        <v>0</v>
      </c>
      <c r="K207" s="247" t="s">
        <v>1</v>
      </c>
      <c r="L207" s="45"/>
      <c r="M207" s="252" t="s">
        <v>1</v>
      </c>
      <c r="N207" s="253" t="s">
        <v>41</v>
      </c>
      <c r="O207" s="92"/>
      <c r="P207" s="236">
        <f>O207*H207</f>
        <v>0</v>
      </c>
      <c r="Q207" s="236">
        <v>0.00084000000000000003</v>
      </c>
      <c r="R207" s="236">
        <f>Q207*H207</f>
        <v>0.046200000000000005</v>
      </c>
      <c r="S207" s="236">
        <v>0</v>
      </c>
      <c r="T207" s="237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8" t="s">
        <v>188</v>
      </c>
      <c r="AT207" s="238" t="s">
        <v>191</v>
      </c>
      <c r="AU207" s="238" t="s">
        <v>85</v>
      </c>
      <c r="AY207" s="18" t="s">
        <v>181</v>
      </c>
      <c r="BE207" s="239">
        <f>IF(N207="základní",J207,0)</f>
        <v>0</v>
      </c>
      <c r="BF207" s="239">
        <f>IF(N207="snížená",J207,0)</f>
        <v>0</v>
      </c>
      <c r="BG207" s="239">
        <f>IF(N207="zákl. přenesená",J207,0)</f>
        <v>0</v>
      </c>
      <c r="BH207" s="239">
        <f>IF(N207="sníž. přenesená",J207,0)</f>
        <v>0</v>
      </c>
      <c r="BI207" s="239">
        <f>IF(N207="nulová",J207,0)</f>
        <v>0</v>
      </c>
      <c r="BJ207" s="18" t="s">
        <v>83</v>
      </c>
      <c r="BK207" s="239">
        <f>ROUND(I207*H207,2)</f>
        <v>0</v>
      </c>
      <c r="BL207" s="18" t="s">
        <v>188</v>
      </c>
      <c r="BM207" s="238" t="s">
        <v>3080</v>
      </c>
    </row>
    <row r="208" s="2" customFormat="1">
      <c r="A208" s="39"/>
      <c r="B208" s="40"/>
      <c r="C208" s="41"/>
      <c r="D208" s="240" t="s">
        <v>190</v>
      </c>
      <c r="E208" s="41"/>
      <c r="F208" s="241" t="s">
        <v>3079</v>
      </c>
      <c r="G208" s="41"/>
      <c r="H208" s="41"/>
      <c r="I208" s="242"/>
      <c r="J208" s="41"/>
      <c r="K208" s="41"/>
      <c r="L208" s="45"/>
      <c r="M208" s="243"/>
      <c r="N208" s="244"/>
      <c r="O208" s="92"/>
      <c r="P208" s="92"/>
      <c r="Q208" s="92"/>
      <c r="R208" s="92"/>
      <c r="S208" s="92"/>
      <c r="T208" s="93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T208" s="18" t="s">
        <v>190</v>
      </c>
      <c r="AU208" s="18" t="s">
        <v>85</v>
      </c>
    </row>
    <row r="209" s="13" customFormat="1">
      <c r="A209" s="13"/>
      <c r="B209" s="262"/>
      <c r="C209" s="263"/>
      <c r="D209" s="240" t="s">
        <v>1205</v>
      </c>
      <c r="E209" s="264" t="s">
        <v>1</v>
      </c>
      <c r="F209" s="265" t="s">
        <v>3081</v>
      </c>
      <c r="G209" s="263"/>
      <c r="H209" s="266">
        <v>30</v>
      </c>
      <c r="I209" s="267"/>
      <c r="J209" s="263"/>
      <c r="K209" s="263"/>
      <c r="L209" s="268"/>
      <c r="M209" s="269"/>
      <c r="N209" s="270"/>
      <c r="O209" s="270"/>
      <c r="P209" s="270"/>
      <c r="Q209" s="270"/>
      <c r="R209" s="270"/>
      <c r="S209" s="270"/>
      <c r="T209" s="271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72" t="s">
        <v>1205</v>
      </c>
      <c r="AU209" s="272" t="s">
        <v>85</v>
      </c>
      <c r="AV209" s="13" t="s">
        <v>85</v>
      </c>
      <c r="AW209" s="13" t="s">
        <v>33</v>
      </c>
      <c r="AX209" s="13" t="s">
        <v>76</v>
      </c>
      <c r="AY209" s="272" t="s">
        <v>181</v>
      </c>
    </row>
    <row r="210" s="13" customFormat="1">
      <c r="A210" s="13"/>
      <c r="B210" s="262"/>
      <c r="C210" s="263"/>
      <c r="D210" s="240" t="s">
        <v>1205</v>
      </c>
      <c r="E210" s="264" t="s">
        <v>1</v>
      </c>
      <c r="F210" s="265" t="s">
        <v>3082</v>
      </c>
      <c r="G210" s="263"/>
      <c r="H210" s="266">
        <v>25</v>
      </c>
      <c r="I210" s="267"/>
      <c r="J210" s="263"/>
      <c r="K210" s="263"/>
      <c r="L210" s="268"/>
      <c r="M210" s="269"/>
      <c r="N210" s="270"/>
      <c r="O210" s="270"/>
      <c r="P210" s="270"/>
      <c r="Q210" s="270"/>
      <c r="R210" s="270"/>
      <c r="S210" s="270"/>
      <c r="T210" s="271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72" t="s">
        <v>1205</v>
      </c>
      <c r="AU210" s="272" t="s">
        <v>85</v>
      </c>
      <c r="AV210" s="13" t="s">
        <v>85</v>
      </c>
      <c r="AW210" s="13" t="s">
        <v>33</v>
      </c>
      <c r="AX210" s="13" t="s">
        <v>76</v>
      </c>
      <c r="AY210" s="272" t="s">
        <v>181</v>
      </c>
    </row>
    <row r="211" s="15" customFormat="1">
      <c r="A211" s="15"/>
      <c r="B211" s="283"/>
      <c r="C211" s="284"/>
      <c r="D211" s="240" t="s">
        <v>1205</v>
      </c>
      <c r="E211" s="285" t="s">
        <v>1</v>
      </c>
      <c r="F211" s="286" t="s">
        <v>1219</v>
      </c>
      <c r="G211" s="284"/>
      <c r="H211" s="287">
        <v>55</v>
      </c>
      <c r="I211" s="288"/>
      <c r="J211" s="284"/>
      <c r="K211" s="284"/>
      <c r="L211" s="289"/>
      <c r="M211" s="290"/>
      <c r="N211" s="291"/>
      <c r="O211" s="291"/>
      <c r="P211" s="291"/>
      <c r="Q211" s="291"/>
      <c r="R211" s="291"/>
      <c r="S211" s="291"/>
      <c r="T211" s="292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T211" s="293" t="s">
        <v>1205</v>
      </c>
      <c r="AU211" s="293" t="s">
        <v>85</v>
      </c>
      <c r="AV211" s="15" t="s">
        <v>200</v>
      </c>
      <c r="AW211" s="15" t="s">
        <v>33</v>
      </c>
      <c r="AX211" s="15" t="s">
        <v>83</v>
      </c>
      <c r="AY211" s="293" t="s">
        <v>181</v>
      </c>
    </row>
    <row r="212" s="2" customFormat="1" ht="24.15" customHeight="1">
      <c r="A212" s="39"/>
      <c r="B212" s="40"/>
      <c r="C212" s="245" t="s">
        <v>187</v>
      </c>
      <c r="D212" s="245" t="s">
        <v>191</v>
      </c>
      <c r="E212" s="246" t="s">
        <v>3083</v>
      </c>
      <c r="F212" s="247" t="s">
        <v>3084</v>
      </c>
      <c r="G212" s="248" t="s">
        <v>217</v>
      </c>
      <c r="H212" s="249">
        <v>75</v>
      </c>
      <c r="I212" s="250"/>
      <c r="J212" s="251">
        <f>ROUND(I212*H212,2)</f>
        <v>0</v>
      </c>
      <c r="K212" s="247" t="s">
        <v>1</v>
      </c>
      <c r="L212" s="45"/>
      <c r="M212" s="252" t="s">
        <v>1</v>
      </c>
      <c r="N212" s="253" t="s">
        <v>41</v>
      </c>
      <c r="O212" s="92"/>
      <c r="P212" s="236">
        <f>O212*H212</f>
        <v>0</v>
      </c>
      <c r="Q212" s="236">
        <v>0.00116</v>
      </c>
      <c r="R212" s="236">
        <f>Q212*H212</f>
        <v>0.086999999999999994</v>
      </c>
      <c r="S212" s="236">
        <v>0</v>
      </c>
      <c r="T212" s="237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8" t="s">
        <v>188</v>
      </c>
      <c r="AT212" s="238" t="s">
        <v>191</v>
      </c>
      <c r="AU212" s="238" t="s">
        <v>85</v>
      </c>
      <c r="AY212" s="18" t="s">
        <v>181</v>
      </c>
      <c r="BE212" s="239">
        <f>IF(N212="základní",J212,0)</f>
        <v>0</v>
      </c>
      <c r="BF212" s="239">
        <f>IF(N212="snížená",J212,0)</f>
        <v>0</v>
      </c>
      <c r="BG212" s="239">
        <f>IF(N212="zákl. přenesená",J212,0)</f>
        <v>0</v>
      </c>
      <c r="BH212" s="239">
        <f>IF(N212="sníž. přenesená",J212,0)</f>
        <v>0</v>
      </c>
      <c r="BI212" s="239">
        <f>IF(N212="nulová",J212,0)</f>
        <v>0</v>
      </c>
      <c r="BJ212" s="18" t="s">
        <v>83</v>
      </c>
      <c r="BK212" s="239">
        <f>ROUND(I212*H212,2)</f>
        <v>0</v>
      </c>
      <c r="BL212" s="18" t="s">
        <v>188</v>
      </c>
      <c r="BM212" s="238" t="s">
        <v>3085</v>
      </c>
    </row>
    <row r="213" s="2" customFormat="1">
      <c r="A213" s="39"/>
      <c r="B213" s="40"/>
      <c r="C213" s="41"/>
      <c r="D213" s="240" t="s">
        <v>190</v>
      </c>
      <c r="E213" s="41"/>
      <c r="F213" s="241" t="s">
        <v>3084</v>
      </c>
      <c r="G213" s="41"/>
      <c r="H213" s="41"/>
      <c r="I213" s="242"/>
      <c r="J213" s="41"/>
      <c r="K213" s="41"/>
      <c r="L213" s="45"/>
      <c r="M213" s="243"/>
      <c r="N213" s="244"/>
      <c r="O213" s="92"/>
      <c r="P213" s="92"/>
      <c r="Q213" s="92"/>
      <c r="R213" s="92"/>
      <c r="S213" s="92"/>
      <c r="T213" s="93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T213" s="18" t="s">
        <v>190</v>
      </c>
      <c r="AU213" s="18" t="s">
        <v>85</v>
      </c>
    </row>
    <row r="214" s="13" customFormat="1">
      <c r="A214" s="13"/>
      <c r="B214" s="262"/>
      <c r="C214" s="263"/>
      <c r="D214" s="240" t="s">
        <v>1205</v>
      </c>
      <c r="E214" s="264" t="s">
        <v>1</v>
      </c>
      <c r="F214" s="265" t="s">
        <v>3086</v>
      </c>
      <c r="G214" s="263"/>
      <c r="H214" s="266">
        <v>40</v>
      </c>
      <c r="I214" s="267"/>
      <c r="J214" s="263"/>
      <c r="K214" s="263"/>
      <c r="L214" s="268"/>
      <c r="M214" s="269"/>
      <c r="N214" s="270"/>
      <c r="O214" s="270"/>
      <c r="P214" s="270"/>
      <c r="Q214" s="270"/>
      <c r="R214" s="270"/>
      <c r="S214" s="270"/>
      <c r="T214" s="271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72" t="s">
        <v>1205</v>
      </c>
      <c r="AU214" s="272" t="s">
        <v>85</v>
      </c>
      <c r="AV214" s="13" t="s">
        <v>85</v>
      </c>
      <c r="AW214" s="13" t="s">
        <v>33</v>
      </c>
      <c r="AX214" s="13" t="s">
        <v>76</v>
      </c>
      <c r="AY214" s="272" t="s">
        <v>181</v>
      </c>
    </row>
    <row r="215" s="13" customFormat="1">
      <c r="A215" s="13"/>
      <c r="B215" s="262"/>
      <c r="C215" s="263"/>
      <c r="D215" s="240" t="s">
        <v>1205</v>
      </c>
      <c r="E215" s="264" t="s">
        <v>1</v>
      </c>
      <c r="F215" s="265" t="s">
        <v>3087</v>
      </c>
      <c r="G215" s="263"/>
      <c r="H215" s="266">
        <v>35</v>
      </c>
      <c r="I215" s="267"/>
      <c r="J215" s="263"/>
      <c r="K215" s="263"/>
      <c r="L215" s="268"/>
      <c r="M215" s="269"/>
      <c r="N215" s="270"/>
      <c r="O215" s="270"/>
      <c r="P215" s="270"/>
      <c r="Q215" s="270"/>
      <c r="R215" s="270"/>
      <c r="S215" s="270"/>
      <c r="T215" s="271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72" t="s">
        <v>1205</v>
      </c>
      <c r="AU215" s="272" t="s">
        <v>85</v>
      </c>
      <c r="AV215" s="13" t="s">
        <v>85</v>
      </c>
      <c r="AW215" s="13" t="s">
        <v>33</v>
      </c>
      <c r="AX215" s="13" t="s">
        <v>76</v>
      </c>
      <c r="AY215" s="272" t="s">
        <v>181</v>
      </c>
    </row>
    <row r="216" s="15" customFormat="1">
      <c r="A216" s="15"/>
      <c r="B216" s="283"/>
      <c r="C216" s="284"/>
      <c r="D216" s="240" t="s">
        <v>1205</v>
      </c>
      <c r="E216" s="285" t="s">
        <v>1</v>
      </c>
      <c r="F216" s="286" t="s">
        <v>1219</v>
      </c>
      <c r="G216" s="284"/>
      <c r="H216" s="287">
        <v>75</v>
      </c>
      <c r="I216" s="288"/>
      <c r="J216" s="284"/>
      <c r="K216" s="284"/>
      <c r="L216" s="289"/>
      <c r="M216" s="290"/>
      <c r="N216" s="291"/>
      <c r="O216" s="291"/>
      <c r="P216" s="291"/>
      <c r="Q216" s="291"/>
      <c r="R216" s="291"/>
      <c r="S216" s="291"/>
      <c r="T216" s="292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T216" s="293" t="s">
        <v>1205</v>
      </c>
      <c r="AU216" s="293" t="s">
        <v>85</v>
      </c>
      <c r="AV216" s="15" t="s">
        <v>200</v>
      </c>
      <c r="AW216" s="15" t="s">
        <v>33</v>
      </c>
      <c r="AX216" s="15" t="s">
        <v>83</v>
      </c>
      <c r="AY216" s="293" t="s">
        <v>181</v>
      </c>
    </row>
    <row r="217" s="2" customFormat="1" ht="37.8" customHeight="1">
      <c r="A217" s="39"/>
      <c r="B217" s="40"/>
      <c r="C217" s="245" t="s">
        <v>329</v>
      </c>
      <c r="D217" s="245" t="s">
        <v>191</v>
      </c>
      <c r="E217" s="246" t="s">
        <v>3088</v>
      </c>
      <c r="F217" s="247" t="s">
        <v>3089</v>
      </c>
      <c r="G217" s="248" t="s">
        <v>217</v>
      </c>
      <c r="H217" s="249">
        <v>182</v>
      </c>
      <c r="I217" s="250"/>
      <c r="J217" s="251">
        <f>ROUND(I217*H217,2)</f>
        <v>0</v>
      </c>
      <c r="K217" s="247" t="s">
        <v>1</v>
      </c>
      <c r="L217" s="45"/>
      <c r="M217" s="252" t="s">
        <v>1</v>
      </c>
      <c r="N217" s="253" t="s">
        <v>41</v>
      </c>
      <c r="O217" s="92"/>
      <c r="P217" s="236">
        <f>O217*H217</f>
        <v>0</v>
      </c>
      <c r="Q217" s="236">
        <v>0.00012</v>
      </c>
      <c r="R217" s="236">
        <f>Q217*H217</f>
        <v>0.021840000000000002</v>
      </c>
      <c r="S217" s="236">
        <v>0</v>
      </c>
      <c r="T217" s="237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8" t="s">
        <v>188</v>
      </c>
      <c r="AT217" s="238" t="s">
        <v>191</v>
      </c>
      <c r="AU217" s="238" t="s">
        <v>85</v>
      </c>
      <c r="AY217" s="18" t="s">
        <v>181</v>
      </c>
      <c r="BE217" s="239">
        <f>IF(N217="základní",J217,0)</f>
        <v>0</v>
      </c>
      <c r="BF217" s="239">
        <f>IF(N217="snížená",J217,0)</f>
        <v>0</v>
      </c>
      <c r="BG217" s="239">
        <f>IF(N217="zákl. přenesená",J217,0)</f>
        <v>0</v>
      </c>
      <c r="BH217" s="239">
        <f>IF(N217="sníž. přenesená",J217,0)</f>
        <v>0</v>
      </c>
      <c r="BI217" s="239">
        <f>IF(N217="nulová",J217,0)</f>
        <v>0</v>
      </c>
      <c r="BJ217" s="18" t="s">
        <v>83</v>
      </c>
      <c r="BK217" s="239">
        <f>ROUND(I217*H217,2)</f>
        <v>0</v>
      </c>
      <c r="BL217" s="18" t="s">
        <v>188</v>
      </c>
      <c r="BM217" s="238" t="s">
        <v>3090</v>
      </c>
    </row>
    <row r="218" s="2" customFormat="1">
      <c r="A218" s="39"/>
      <c r="B218" s="40"/>
      <c r="C218" s="41"/>
      <c r="D218" s="240" t="s">
        <v>190</v>
      </c>
      <c r="E218" s="41"/>
      <c r="F218" s="241" t="s">
        <v>3089</v>
      </c>
      <c r="G218" s="41"/>
      <c r="H218" s="41"/>
      <c r="I218" s="242"/>
      <c r="J218" s="41"/>
      <c r="K218" s="41"/>
      <c r="L218" s="45"/>
      <c r="M218" s="243"/>
      <c r="N218" s="244"/>
      <c r="O218" s="92"/>
      <c r="P218" s="92"/>
      <c r="Q218" s="92"/>
      <c r="R218" s="92"/>
      <c r="S218" s="92"/>
      <c r="T218" s="93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T218" s="18" t="s">
        <v>190</v>
      </c>
      <c r="AU218" s="18" t="s">
        <v>85</v>
      </c>
    </row>
    <row r="219" s="13" customFormat="1">
      <c r="A219" s="13"/>
      <c r="B219" s="262"/>
      <c r="C219" s="263"/>
      <c r="D219" s="240" t="s">
        <v>1205</v>
      </c>
      <c r="E219" s="264" t="s">
        <v>1</v>
      </c>
      <c r="F219" s="265" t="s">
        <v>3091</v>
      </c>
      <c r="G219" s="263"/>
      <c r="H219" s="266">
        <v>182</v>
      </c>
      <c r="I219" s="267"/>
      <c r="J219" s="263"/>
      <c r="K219" s="263"/>
      <c r="L219" s="268"/>
      <c r="M219" s="269"/>
      <c r="N219" s="270"/>
      <c r="O219" s="270"/>
      <c r="P219" s="270"/>
      <c r="Q219" s="270"/>
      <c r="R219" s="270"/>
      <c r="S219" s="270"/>
      <c r="T219" s="271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72" t="s">
        <v>1205</v>
      </c>
      <c r="AU219" s="272" t="s">
        <v>85</v>
      </c>
      <c r="AV219" s="13" t="s">
        <v>85</v>
      </c>
      <c r="AW219" s="13" t="s">
        <v>33</v>
      </c>
      <c r="AX219" s="13" t="s">
        <v>83</v>
      </c>
      <c r="AY219" s="272" t="s">
        <v>181</v>
      </c>
    </row>
    <row r="220" s="2" customFormat="1" ht="37.8" customHeight="1">
      <c r="A220" s="39"/>
      <c r="B220" s="40"/>
      <c r="C220" s="245" t="s">
        <v>333</v>
      </c>
      <c r="D220" s="245" t="s">
        <v>191</v>
      </c>
      <c r="E220" s="246" t="s">
        <v>3092</v>
      </c>
      <c r="F220" s="247" t="s">
        <v>3093</v>
      </c>
      <c r="G220" s="248" t="s">
        <v>217</v>
      </c>
      <c r="H220" s="249">
        <v>75</v>
      </c>
      <c r="I220" s="250"/>
      <c r="J220" s="251">
        <f>ROUND(I220*H220,2)</f>
        <v>0</v>
      </c>
      <c r="K220" s="247" t="s">
        <v>1</v>
      </c>
      <c r="L220" s="45"/>
      <c r="M220" s="252" t="s">
        <v>1</v>
      </c>
      <c r="N220" s="253" t="s">
        <v>41</v>
      </c>
      <c r="O220" s="92"/>
      <c r="P220" s="236">
        <f>O220*H220</f>
        <v>0</v>
      </c>
      <c r="Q220" s="236">
        <v>0.00016000000000000001</v>
      </c>
      <c r="R220" s="236">
        <f>Q220*H220</f>
        <v>0.012</v>
      </c>
      <c r="S220" s="236">
        <v>0</v>
      </c>
      <c r="T220" s="237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38" t="s">
        <v>188</v>
      </c>
      <c r="AT220" s="238" t="s">
        <v>191</v>
      </c>
      <c r="AU220" s="238" t="s">
        <v>85</v>
      </c>
      <c r="AY220" s="18" t="s">
        <v>181</v>
      </c>
      <c r="BE220" s="239">
        <f>IF(N220="základní",J220,0)</f>
        <v>0</v>
      </c>
      <c r="BF220" s="239">
        <f>IF(N220="snížená",J220,0)</f>
        <v>0</v>
      </c>
      <c r="BG220" s="239">
        <f>IF(N220="zákl. přenesená",J220,0)</f>
        <v>0</v>
      </c>
      <c r="BH220" s="239">
        <f>IF(N220="sníž. přenesená",J220,0)</f>
        <v>0</v>
      </c>
      <c r="BI220" s="239">
        <f>IF(N220="nulová",J220,0)</f>
        <v>0</v>
      </c>
      <c r="BJ220" s="18" t="s">
        <v>83</v>
      </c>
      <c r="BK220" s="239">
        <f>ROUND(I220*H220,2)</f>
        <v>0</v>
      </c>
      <c r="BL220" s="18" t="s">
        <v>188</v>
      </c>
      <c r="BM220" s="238" t="s">
        <v>3094</v>
      </c>
    </row>
    <row r="221" s="2" customFormat="1">
      <c r="A221" s="39"/>
      <c r="B221" s="40"/>
      <c r="C221" s="41"/>
      <c r="D221" s="240" t="s">
        <v>190</v>
      </c>
      <c r="E221" s="41"/>
      <c r="F221" s="241" t="s">
        <v>3093</v>
      </c>
      <c r="G221" s="41"/>
      <c r="H221" s="41"/>
      <c r="I221" s="242"/>
      <c r="J221" s="41"/>
      <c r="K221" s="41"/>
      <c r="L221" s="45"/>
      <c r="M221" s="243"/>
      <c r="N221" s="244"/>
      <c r="O221" s="92"/>
      <c r="P221" s="92"/>
      <c r="Q221" s="92"/>
      <c r="R221" s="92"/>
      <c r="S221" s="92"/>
      <c r="T221" s="93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T221" s="18" t="s">
        <v>190</v>
      </c>
      <c r="AU221" s="18" t="s">
        <v>85</v>
      </c>
    </row>
    <row r="222" s="2" customFormat="1" ht="24.15" customHeight="1">
      <c r="A222" s="39"/>
      <c r="B222" s="40"/>
      <c r="C222" s="245" t="s">
        <v>338</v>
      </c>
      <c r="D222" s="245" t="s">
        <v>191</v>
      </c>
      <c r="E222" s="246" t="s">
        <v>3095</v>
      </c>
      <c r="F222" s="247" t="s">
        <v>3096</v>
      </c>
      <c r="G222" s="248" t="s">
        <v>185</v>
      </c>
      <c r="H222" s="249">
        <v>2</v>
      </c>
      <c r="I222" s="250"/>
      <c r="J222" s="251">
        <f>ROUND(I222*H222,2)</f>
        <v>0</v>
      </c>
      <c r="K222" s="247" t="s">
        <v>1</v>
      </c>
      <c r="L222" s="45"/>
      <c r="M222" s="252" t="s">
        <v>1</v>
      </c>
      <c r="N222" s="253" t="s">
        <v>41</v>
      </c>
      <c r="O222" s="92"/>
      <c r="P222" s="236">
        <f>O222*H222</f>
        <v>0</v>
      </c>
      <c r="Q222" s="236">
        <v>0</v>
      </c>
      <c r="R222" s="236">
        <f>Q222*H222</f>
        <v>0</v>
      </c>
      <c r="S222" s="236">
        <v>0</v>
      </c>
      <c r="T222" s="237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38" t="s">
        <v>188</v>
      </c>
      <c r="AT222" s="238" t="s">
        <v>191</v>
      </c>
      <c r="AU222" s="238" t="s">
        <v>85</v>
      </c>
      <c r="AY222" s="18" t="s">
        <v>181</v>
      </c>
      <c r="BE222" s="239">
        <f>IF(N222="základní",J222,0)</f>
        <v>0</v>
      </c>
      <c r="BF222" s="239">
        <f>IF(N222="snížená",J222,0)</f>
        <v>0</v>
      </c>
      <c r="BG222" s="239">
        <f>IF(N222="zákl. přenesená",J222,0)</f>
        <v>0</v>
      </c>
      <c r="BH222" s="239">
        <f>IF(N222="sníž. přenesená",J222,0)</f>
        <v>0</v>
      </c>
      <c r="BI222" s="239">
        <f>IF(N222="nulová",J222,0)</f>
        <v>0</v>
      </c>
      <c r="BJ222" s="18" t="s">
        <v>83</v>
      </c>
      <c r="BK222" s="239">
        <f>ROUND(I222*H222,2)</f>
        <v>0</v>
      </c>
      <c r="BL222" s="18" t="s">
        <v>188</v>
      </c>
      <c r="BM222" s="238" t="s">
        <v>3097</v>
      </c>
    </row>
    <row r="223" s="2" customFormat="1">
      <c r="A223" s="39"/>
      <c r="B223" s="40"/>
      <c r="C223" s="41"/>
      <c r="D223" s="240" t="s">
        <v>190</v>
      </c>
      <c r="E223" s="41"/>
      <c r="F223" s="241" t="s">
        <v>3096</v>
      </c>
      <c r="G223" s="41"/>
      <c r="H223" s="41"/>
      <c r="I223" s="242"/>
      <c r="J223" s="41"/>
      <c r="K223" s="41"/>
      <c r="L223" s="45"/>
      <c r="M223" s="243"/>
      <c r="N223" s="244"/>
      <c r="O223" s="92"/>
      <c r="P223" s="92"/>
      <c r="Q223" s="92"/>
      <c r="R223" s="92"/>
      <c r="S223" s="92"/>
      <c r="T223" s="93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T223" s="18" t="s">
        <v>190</v>
      </c>
      <c r="AU223" s="18" t="s">
        <v>85</v>
      </c>
    </row>
    <row r="224" s="2" customFormat="1" ht="21.75" customHeight="1">
      <c r="A224" s="39"/>
      <c r="B224" s="40"/>
      <c r="C224" s="245" t="s">
        <v>343</v>
      </c>
      <c r="D224" s="245" t="s">
        <v>191</v>
      </c>
      <c r="E224" s="246" t="s">
        <v>3098</v>
      </c>
      <c r="F224" s="247" t="s">
        <v>3099</v>
      </c>
      <c r="G224" s="248" t="s">
        <v>185</v>
      </c>
      <c r="H224" s="249">
        <v>8</v>
      </c>
      <c r="I224" s="250"/>
      <c r="J224" s="251">
        <f>ROUND(I224*H224,2)</f>
        <v>0</v>
      </c>
      <c r="K224" s="247" t="s">
        <v>1</v>
      </c>
      <c r="L224" s="45"/>
      <c r="M224" s="252" t="s">
        <v>1</v>
      </c>
      <c r="N224" s="253" t="s">
        <v>41</v>
      </c>
      <c r="O224" s="92"/>
      <c r="P224" s="236">
        <f>O224*H224</f>
        <v>0</v>
      </c>
      <c r="Q224" s="236">
        <v>0.00012999999999999999</v>
      </c>
      <c r="R224" s="236">
        <f>Q224*H224</f>
        <v>0.0010399999999999999</v>
      </c>
      <c r="S224" s="236">
        <v>0</v>
      </c>
      <c r="T224" s="237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38" t="s">
        <v>188</v>
      </c>
      <c r="AT224" s="238" t="s">
        <v>191</v>
      </c>
      <c r="AU224" s="238" t="s">
        <v>85</v>
      </c>
      <c r="AY224" s="18" t="s">
        <v>181</v>
      </c>
      <c r="BE224" s="239">
        <f>IF(N224="základní",J224,0)</f>
        <v>0</v>
      </c>
      <c r="BF224" s="239">
        <f>IF(N224="snížená",J224,0)</f>
        <v>0</v>
      </c>
      <c r="BG224" s="239">
        <f>IF(N224="zákl. přenesená",J224,0)</f>
        <v>0</v>
      </c>
      <c r="BH224" s="239">
        <f>IF(N224="sníž. přenesená",J224,0)</f>
        <v>0</v>
      </c>
      <c r="BI224" s="239">
        <f>IF(N224="nulová",J224,0)</f>
        <v>0</v>
      </c>
      <c r="BJ224" s="18" t="s">
        <v>83</v>
      </c>
      <c r="BK224" s="239">
        <f>ROUND(I224*H224,2)</f>
        <v>0</v>
      </c>
      <c r="BL224" s="18" t="s">
        <v>188</v>
      </c>
      <c r="BM224" s="238" t="s">
        <v>3100</v>
      </c>
    </row>
    <row r="225" s="2" customFormat="1">
      <c r="A225" s="39"/>
      <c r="B225" s="40"/>
      <c r="C225" s="41"/>
      <c r="D225" s="240" t="s">
        <v>190</v>
      </c>
      <c r="E225" s="41"/>
      <c r="F225" s="241" t="s">
        <v>3099</v>
      </c>
      <c r="G225" s="41"/>
      <c r="H225" s="41"/>
      <c r="I225" s="242"/>
      <c r="J225" s="41"/>
      <c r="K225" s="41"/>
      <c r="L225" s="45"/>
      <c r="M225" s="243"/>
      <c r="N225" s="244"/>
      <c r="O225" s="92"/>
      <c r="P225" s="92"/>
      <c r="Q225" s="92"/>
      <c r="R225" s="92"/>
      <c r="S225" s="92"/>
      <c r="T225" s="93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T225" s="18" t="s">
        <v>190</v>
      </c>
      <c r="AU225" s="18" t="s">
        <v>85</v>
      </c>
    </row>
    <row r="226" s="2" customFormat="1" ht="16.5" customHeight="1">
      <c r="A226" s="39"/>
      <c r="B226" s="40"/>
      <c r="C226" s="245" t="s">
        <v>348</v>
      </c>
      <c r="D226" s="245" t="s">
        <v>191</v>
      </c>
      <c r="E226" s="246" t="s">
        <v>3101</v>
      </c>
      <c r="F226" s="247" t="s">
        <v>3102</v>
      </c>
      <c r="G226" s="248" t="s">
        <v>3103</v>
      </c>
      <c r="H226" s="249">
        <v>15</v>
      </c>
      <c r="I226" s="250"/>
      <c r="J226" s="251">
        <f>ROUND(I226*H226,2)</f>
        <v>0</v>
      </c>
      <c r="K226" s="247" t="s">
        <v>1</v>
      </c>
      <c r="L226" s="45"/>
      <c r="M226" s="252" t="s">
        <v>1</v>
      </c>
      <c r="N226" s="253" t="s">
        <v>41</v>
      </c>
      <c r="O226" s="92"/>
      <c r="P226" s="236">
        <f>O226*H226</f>
        <v>0</v>
      </c>
      <c r="Q226" s="236">
        <v>0.00025000000000000001</v>
      </c>
      <c r="R226" s="236">
        <f>Q226*H226</f>
        <v>0.0037499999999999999</v>
      </c>
      <c r="S226" s="236">
        <v>0</v>
      </c>
      <c r="T226" s="237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38" t="s">
        <v>188</v>
      </c>
      <c r="AT226" s="238" t="s">
        <v>191</v>
      </c>
      <c r="AU226" s="238" t="s">
        <v>85</v>
      </c>
      <c r="AY226" s="18" t="s">
        <v>181</v>
      </c>
      <c r="BE226" s="239">
        <f>IF(N226="základní",J226,0)</f>
        <v>0</v>
      </c>
      <c r="BF226" s="239">
        <f>IF(N226="snížená",J226,0)</f>
        <v>0</v>
      </c>
      <c r="BG226" s="239">
        <f>IF(N226="zákl. přenesená",J226,0)</f>
        <v>0</v>
      </c>
      <c r="BH226" s="239">
        <f>IF(N226="sníž. přenesená",J226,0)</f>
        <v>0</v>
      </c>
      <c r="BI226" s="239">
        <f>IF(N226="nulová",J226,0)</f>
        <v>0</v>
      </c>
      <c r="BJ226" s="18" t="s">
        <v>83</v>
      </c>
      <c r="BK226" s="239">
        <f>ROUND(I226*H226,2)</f>
        <v>0</v>
      </c>
      <c r="BL226" s="18" t="s">
        <v>188</v>
      </c>
      <c r="BM226" s="238" t="s">
        <v>3104</v>
      </c>
    </row>
    <row r="227" s="2" customFormat="1">
      <c r="A227" s="39"/>
      <c r="B227" s="40"/>
      <c r="C227" s="41"/>
      <c r="D227" s="240" t="s">
        <v>190</v>
      </c>
      <c r="E227" s="41"/>
      <c r="F227" s="241" t="s">
        <v>3102</v>
      </c>
      <c r="G227" s="41"/>
      <c r="H227" s="41"/>
      <c r="I227" s="242"/>
      <c r="J227" s="41"/>
      <c r="K227" s="41"/>
      <c r="L227" s="45"/>
      <c r="M227" s="243"/>
      <c r="N227" s="244"/>
      <c r="O227" s="92"/>
      <c r="P227" s="92"/>
      <c r="Q227" s="92"/>
      <c r="R227" s="92"/>
      <c r="S227" s="92"/>
      <c r="T227" s="93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T227" s="18" t="s">
        <v>190</v>
      </c>
      <c r="AU227" s="18" t="s">
        <v>85</v>
      </c>
    </row>
    <row r="228" s="2" customFormat="1" ht="24.15" customHeight="1">
      <c r="A228" s="39"/>
      <c r="B228" s="40"/>
      <c r="C228" s="245" t="s">
        <v>352</v>
      </c>
      <c r="D228" s="245" t="s">
        <v>191</v>
      </c>
      <c r="E228" s="246" t="s">
        <v>3105</v>
      </c>
      <c r="F228" s="247" t="s">
        <v>3106</v>
      </c>
      <c r="G228" s="248" t="s">
        <v>185</v>
      </c>
      <c r="H228" s="249">
        <v>2</v>
      </c>
      <c r="I228" s="250"/>
      <c r="J228" s="251">
        <f>ROUND(I228*H228,2)</f>
        <v>0</v>
      </c>
      <c r="K228" s="247" t="s">
        <v>1</v>
      </c>
      <c r="L228" s="45"/>
      <c r="M228" s="252" t="s">
        <v>1</v>
      </c>
      <c r="N228" s="253" t="s">
        <v>41</v>
      </c>
      <c r="O228" s="92"/>
      <c r="P228" s="236">
        <f>O228*H228</f>
        <v>0</v>
      </c>
      <c r="Q228" s="236">
        <v>0</v>
      </c>
      <c r="R228" s="236">
        <f>Q228*H228</f>
        <v>0</v>
      </c>
      <c r="S228" s="236">
        <v>0.00123</v>
      </c>
      <c r="T228" s="237">
        <f>S228*H228</f>
        <v>0.0024599999999999999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38" t="s">
        <v>188</v>
      </c>
      <c r="AT228" s="238" t="s">
        <v>191</v>
      </c>
      <c r="AU228" s="238" t="s">
        <v>85</v>
      </c>
      <c r="AY228" s="18" t="s">
        <v>181</v>
      </c>
      <c r="BE228" s="239">
        <f>IF(N228="základní",J228,0)</f>
        <v>0</v>
      </c>
      <c r="BF228" s="239">
        <f>IF(N228="snížená",J228,0)</f>
        <v>0</v>
      </c>
      <c r="BG228" s="239">
        <f>IF(N228="zákl. přenesená",J228,0)</f>
        <v>0</v>
      </c>
      <c r="BH228" s="239">
        <f>IF(N228="sníž. přenesená",J228,0)</f>
        <v>0</v>
      </c>
      <c r="BI228" s="239">
        <f>IF(N228="nulová",J228,0)</f>
        <v>0</v>
      </c>
      <c r="BJ228" s="18" t="s">
        <v>83</v>
      </c>
      <c r="BK228" s="239">
        <f>ROUND(I228*H228,2)</f>
        <v>0</v>
      </c>
      <c r="BL228" s="18" t="s">
        <v>188</v>
      </c>
      <c r="BM228" s="238" t="s">
        <v>3107</v>
      </c>
    </row>
    <row r="229" s="2" customFormat="1">
      <c r="A229" s="39"/>
      <c r="B229" s="40"/>
      <c r="C229" s="41"/>
      <c r="D229" s="240" t="s">
        <v>190</v>
      </c>
      <c r="E229" s="41"/>
      <c r="F229" s="241" t="s">
        <v>3106</v>
      </c>
      <c r="G229" s="41"/>
      <c r="H229" s="41"/>
      <c r="I229" s="242"/>
      <c r="J229" s="41"/>
      <c r="K229" s="41"/>
      <c r="L229" s="45"/>
      <c r="M229" s="243"/>
      <c r="N229" s="244"/>
      <c r="O229" s="92"/>
      <c r="P229" s="92"/>
      <c r="Q229" s="92"/>
      <c r="R229" s="92"/>
      <c r="S229" s="92"/>
      <c r="T229" s="93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T229" s="18" t="s">
        <v>190</v>
      </c>
      <c r="AU229" s="18" t="s">
        <v>85</v>
      </c>
    </row>
    <row r="230" s="2" customFormat="1" ht="24.15" customHeight="1">
      <c r="A230" s="39"/>
      <c r="B230" s="40"/>
      <c r="C230" s="245" t="s">
        <v>356</v>
      </c>
      <c r="D230" s="245" t="s">
        <v>191</v>
      </c>
      <c r="E230" s="246" t="s">
        <v>3108</v>
      </c>
      <c r="F230" s="247" t="s">
        <v>3109</v>
      </c>
      <c r="G230" s="248" t="s">
        <v>185</v>
      </c>
      <c r="H230" s="249">
        <v>1</v>
      </c>
      <c r="I230" s="250"/>
      <c r="J230" s="251">
        <f>ROUND(I230*H230,2)</f>
        <v>0</v>
      </c>
      <c r="K230" s="247" t="s">
        <v>1</v>
      </c>
      <c r="L230" s="45"/>
      <c r="M230" s="252" t="s">
        <v>1</v>
      </c>
      <c r="N230" s="253" t="s">
        <v>41</v>
      </c>
      <c r="O230" s="92"/>
      <c r="P230" s="236">
        <f>O230*H230</f>
        <v>0</v>
      </c>
      <c r="Q230" s="236">
        <v>0.00027</v>
      </c>
      <c r="R230" s="236">
        <f>Q230*H230</f>
        <v>0.00027</v>
      </c>
      <c r="S230" s="236">
        <v>0</v>
      </c>
      <c r="T230" s="237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38" t="s">
        <v>188</v>
      </c>
      <c r="AT230" s="238" t="s">
        <v>191</v>
      </c>
      <c r="AU230" s="238" t="s">
        <v>85</v>
      </c>
      <c r="AY230" s="18" t="s">
        <v>181</v>
      </c>
      <c r="BE230" s="239">
        <f>IF(N230="základní",J230,0)</f>
        <v>0</v>
      </c>
      <c r="BF230" s="239">
        <f>IF(N230="snížená",J230,0)</f>
        <v>0</v>
      </c>
      <c r="BG230" s="239">
        <f>IF(N230="zákl. přenesená",J230,0)</f>
        <v>0</v>
      </c>
      <c r="BH230" s="239">
        <f>IF(N230="sníž. přenesená",J230,0)</f>
        <v>0</v>
      </c>
      <c r="BI230" s="239">
        <f>IF(N230="nulová",J230,0)</f>
        <v>0</v>
      </c>
      <c r="BJ230" s="18" t="s">
        <v>83</v>
      </c>
      <c r="BK230" s="239">
        <f>ROUND(I230*H230,2)</f>
        <v>0</v>
      </c>
      <c r="BL230" s="18" t="s">
        <v>188</v>
      </c>
      <c r="BM230" s="238" t="s">
        <v>3110</v>
      </c>
    </row>
    <row r="231" s="2" customFormat="1">
      <c r="A231" s="39"/>
      <c r="B231" s="40"/>
      <c r="C231" s="41"/>
      <c r="D231" s="240" t="s">
        <v>190</v>
      </c>
      <c r="E231" s="41"/>
      <c r="F231" s="241" t="s">
        <v>3109</v>
      </c>
      <c r="G231" s="41"/>
      <c r="H231" s="41"/>
      <c r="I231" s="242"/>
      <c r="J231" s="41"/>
      <c r="K231" s="41"/>
      <c r="L231" s="45"/>
      <c r="M231" s="243"/>
      <c r="N231" s="244"/>
      <c r="O231" s="92"/>
      <c r="P231" s="92"/>
      <c r="Q231" s="92"/>
      <c r="R231" s="92"/>
      <c r="S231" s="92"/>
      <c r="T231" s="93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T231" s="18" t="s">
        <v>190</v>
      </c>
      <c r="AU231" s="18" t="s">
        <v>85</v>
      </c>
    </row>
    <row r="232" s="2" customFormat="1" ht="16.5" customHeight="1">
      <c r="A232" s="39"/>
      <c r="B232" s="40"/>
      <c r="C232" s="245" t="s">
        <v>361</v>
      </c>
      <c r="D232" s="245" t="s">
        <v>191</v>
      </c>
      <c r="E232" s="246" t="s">
        <v>3111</v>
      </c>
      <c r="F232" s="247" t="s">
        <v>3112</v>
      </c>
      <c r="G232" s="248" t="s">
        <v>185</v>
      </c>
      <c r="H232" s="249">
        <v>5</v>
      </c>
      <c r="I232" s="250"/>
      <c r="J232" s="251">
        <f>ROUND(I232*H232,2)</f>
        <v>0</v>
      </c>
      <c r="K232" s="247" t="s">
        <v>1</v>
      </c>
      <c r="L232" s="45"/>
      <c r="M232" s="252" t="s">
        <v>1</v>
      </c>
      <c r="N232" s="253" t="s">
        <v>41</v>
      </c>
      <c r="O232" s="92"/>
      <c r="P232" s="236">
        <f>O232*H232</f>
        <v>0</v>
      </c>
      <c r="Q232" s="236">
        <v>5.0000000000000002E-05</v>
      </c>
      <c r="R232" s="236">
        <f>Q232*H232</f>
        <v>0.00025000000000000001</v>
      </c>
      <c r="S232" s="236">
        <v>0</v>
      </c>
      <c r="T232" s="237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38" t="s">
        <v>188</v>
      </c>
      <c r="AT232" s="238" t="s">
        <v>191</v>
      </c>
      <c r="AU232" s="238" t="s">
        <v>85</v>
      </c>
      <c r="AY232" s="18" t="s">
        <v>181</v>
      </c>
      <c r="BE232" s="239">
        <f>IF(N232="základní",J232,0)</f>
        <v>0</v>
      </c>
      <c r="BF232" s="239">
        <f>IF(N232="snížená",J232,0)</f>
        <v>0</v>
      </c>
      <c r="BG232" s="239">
        <f>IF(N232="zákl. přenesená",J232,0)</f>
        <v>0</v>
      </c>
      <c r="BH232" s="239">
        <f>IF(N232="sníž. přenesená",J232,0)</f>
        <v>0</v>
      </c>
      <c r="BI232" s="239">
        <f>IF(N232="nulová",J232,0)</f>
        <v>0</v>
      </c>
      <c r="BJ232" s="18" t="s">
        <v>83</v>
      </c>
      <c r="BK232" s="239">
        <f>ROUND(I232*H232,2)</f>
        <v>0</v>
      </c>
      <c r="BL232" s="18" t="s">
        <v>188</v>
      </c>
      <c r="BM232" s="238" t="s">
        <v>3113</v>
      </c>
    </row>
    <row r="233" s="2" customFormat="1">
      <c r="A233" s="39"/>
      <c r="B233" s="40"/>
      <c r="C233" s="41"/>
      <c r="D233" s="240" t="s">
        <v>190</v>
      </c>
      <c r="E233" s="41"/>
      <c r="F233" s="241" t="s">
        <v>3112</v>
      </c>
      <c r="G233" s="41"/>
      <c r="H233" s="41"/>
      <c r="I233" s="242"/>
      <c r="J233" s="41"/>
      <c r="K233" s="41"/>
      <c r="L233" s="45"/>
      <c r="M233" s="243"/>
      <c r="N233" s="244"/>
      <c r="O233" s="92"/>
      <c r="P233" s="92"/>
      <c r="Q233" s="92"/>
      <c r="R233" s="92"/>
      <c r="S233" s="92"/>
      <c r="T233" s="93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T233" s="18" t="s">
        <v>190</v>
      </c>
      <c r="AU233" s="18" t="s">
        <v>85</v>
      </c>
    </row>
    <row r="234" s="2" customFormat="1" ht="21.75" customHeight="1">
      <c r="A234" s="39"/>
      <c r="B234" s="40"/>
      <c r="C234" s="245" t="s">
        <v>366</v>
      </c>
      <c r="D234" s="245" t="s">
        <v>191</v>
      </c>
      <c r="E234" s="246" t="s">
        <v>3114</v>
      </c>
      <c r="F234" s="247" t="s">
        <v>3115</v>
      </c>
      <c r="G234" s="248" t="s">
        <v>185</v>
      </c>
      <c r="H234" s="249">
        <v>1</v>
      </c>
      <c r="I234" s="250"/>
      <c r="J234" s="251">
        <f>ROUND(I234*H234,2)</f>
        <v>0</v>
      </c>
      <c r="K234" s="247" t="s">
        <v>1</v>
      </c>
      <c r="L234" s="45"/>
      <c r="M234" s="252" t="s">
        <v>1</v>
      </c>
      <c r="N234" s="253" t="s">
        <v>41</v>
      </c>
      <c r="O234" s="92"/>
      <c r="P234" s="236">
        <f>O234*H234</f>
        <v>0</v>
      </c>
      <c r="Q234" s="236">
        <v>0.00056999999999999998</v>
      </c>
      <c r="R234" s="236">
        <f>Q234*H234</f>
        <v>0.00056999999999999998</v>
      </c>
      <c r="S234" s="236">
        <v>0</v>
      </c>
      <c r="T234" s="237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38" t="s">
        <v>188</v>
      </c>
      <c r="AT234" s="238" t="s">
        <v>191</v>
      </c>
      <c r="AU234" s="238" t="s">
        <v>85</v>
      </c>
      <c r="AY234" s="18" t="s">
        <v>181</v>
      </c>
      <c r="BE234" s="239">
        <f>IF(N234="základní",J234,0)</f>
        <v>0</v>
      </c>
      <c r="BF234" s="239">
        <f>IF(N234="snížená",J234,0)</f>
        <v>0</v>
      </c>
      <c r="BG234" s="239">
        <f>IF(N234="zákl. přenesená",J234,0)</f>
        <v>0</v>
      </c>
      <c r="BH234" s="239">
        <f>IF(N234="sníž. přenesená",J234,0)</f>
        <v>0</v>
      </c>
      <c r="BI234" s="239">
        <f>IF(N234="nulová",J234,0)</f>
        <v>0</v>
      </c>
      <c r="BJ234" s="18" t="s">
        <v>83</v>
      </c>
      <c r="BK234" s="239">
        <f>ROUND(I234*H234,2)</f>
        <v>0</v>
      </c>
      <c r="BL234" s="18" t="s">
        <v>188</v>
      </c>
      <c r="BM234" s="238" t="s">
        <v>3116</v>
      </c>
    </row>
    <row r="235" s="2" customFormat="1">
      <c r="A235" s="39"/>
      <c r="B235" s="40"/>
      <c r="C235" s="41"/>
      <c r="D235" s="240" t="s">
        <v>190</v>
      </c>
      <c r="E235" s="41"/>
      <c r="F235" s="241" t="s">
        <v>3115</v>
      </c>
      <c r="G235" s="41"/>
      <c r="H235" s="41"/>
      <c r="I235" s="242"/>
      <c r="J235" s="41"/>
      <c r="K235" s="41"/>
      <c r="L235" s="45"/>
      <c r="M235" s="243"/>
      <c r="N235" s="244"/>
      <c r="O235" s="92"/>
      <c r="P235" s="92"/>
      <c r="Q235" s="92"/>
      <c r="R235" s="92"/>
      <c r="S235" s="92"/>
      <c r="T235" s="93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T235" s="18" t="s">
        <v>190</v>
      </c>
      <c r="AU235" s="18" t="s">
        <v>85</v>
      </c>
    </row>
    <row r="236" s="2" customFormat="1" ht="16.5" customHeight="1">
      <c r="A236" s="39"/>
      <c r="B236" s="40"/>
      <c r="C236" s="245" t="s">
        <v>371</v>
      </c>
      <c r="D236" s="245" t="s">
        <v>191</v>
      </c>
      <c r="E236" s="246" t="s">
        <v>3117</v>
      </c>
      <c r="F236" s="247" t="s">
        <v>3118</v>
      </c>
      <c r="G236" s="248" t="s">
        <v>185</v>
      </c>
      <c r="H236" s="249">
        <v>8</v>
      </c>
      <c r="I236" s="250"/>
      <c r="J236" s="251">
        <f>ROUND(I236*H236,2)</f>
        <v>0</v>
      </c>
      <c r="K236" s="247" t="s">
        <v>1</v>
      </c>
      <c r="L236" s="45"/>
      <c r="M236" s="252" t="s">
        <v>1</v>
      </c>
      <c r="N236" s="253" t="s">
        <v>41</v>
      </c>
      <c r="O236" s="92"/>
      <c r="P236" s="236">
        <f>O236*H236</f>
        <v>0</v>
      </c>
      <c r="Q236" s="236">
        <v>0.00072000000000000005</v>
      </c>
      <c r="R236" s="236">
        <f>Q236*H236</f>
        <v>0.0057600000000000004</v>
      </c>
      <c r="S236" s="236">
        <v>0</v>
      </c>
      <c r="T236" s="237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38" t="s">
        <v>188</v>
      </c>
      <c r="AT236" s="238" t="s">
        <v>191</v>
      </c>
      <c r="AU236" s="238" t="s">
        <v>85</v>
      </c>
      <c r="AY236" s="18" t="s">
        <v>181</v>
      </c>
      <c r="BE236" s="239">
        <f>IF(N236="základní",J236,0)</f>
        <v>0</v>
      </c>
      <c r="BF236" s="239">
        <f>IF(N236="snížená",J236,0)</f>
        <v>0</v>
      </c>
      <c r="BG236" s="239">
        <f>IF(N236="zákl. přenesená",J236,0)</f>
        <v>0</v>
      </c>
      <c r="BH236" s="239">
        <f>IF(N236="sníž. přenesená",J236,0)</f>
        <v>0</v>
      </c>
      <c r="BI236" s="239">
        <f>IF(N236="nulová",J236,0)</f>
        <v>0</v>
      </c>
      <c r="BJ236" s="18" t="s">
        <v>83</v>
      </c>
      <c r="BK236" s="239">
        <f>ROUND(I236*H236,2)</f>
        <v>0</v>
      </c>
      <c r="BL236" s="18" t="s">
        <v>188</v>
      </c>
      <c r="BM236" s="238" t="s">
        <v>3119</v>
      </c>
    </row>
    <row r="237" s="2" customFormat="1">
      <c r="A237" s="39"/>
      <c r="B237" s="40"/>
      <c r="C237" s="41"/>
      <c r="D237" s="240" t="s">
        <v>190</v>
      </c>
      <c r="E237" s="41"/>
      <c r="F237" s="241" t="s">
        <v>3118</v>
      </c>
      <c r="G237" s="41"/>
      <c r="H237" s="41"/>
      <c r="I237" s="242"/>
      <c r="J237" s="41"/>
      <c r="K237" s="41"/>
      <c r="L237" s="45"/>
      <c r="M237" s="243"/>
      <c r="N237" s="244"/>
      <c r="O237" s="92"/>
      <c r="P237" s="92"/>
      <c r="Q237" s="92"/>
      <c r="R237" s="92"/>
      <c r="S237" s="92"/>
      <c r="T237" s="93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T237" s="18" t="s">
        <v>190</v>
      </c>
      <c r="AU237" s="18" t="s">
        <v>85</v>
      </c>
    </row>
    <row r="238" s="2" customFormat="1" ht="16.5" customHeight="1">
      <c r="A238" s="39"/>
      <c r="B238" s="40"/>
      <c r="C238" s="245" t="s">
        <v>376</v>
      </c>
      <c r="D238" s="245" t="s">
        <v>191</v>
      </c>
      <c r="E238" s="246" t="s">
        <v>3120</v>
      </c>
      <c r="F238" s="247" t="s">
        <v>3121</v>
      </c>
      <c r="G238" s="248" t="s">
        <v>185</v>
      </c>
      <c r="H238" s="249">
        <v>1</v>
      </c>
      <c r="I238" s="250"/>
      <c r="J238" s="251">
        <f>ROUND(I238*H238,2)</f>
        <v>0</v>
      </c>
      <c r="K238" s="247" t="s">
        <v>1</v>
      </c>
      <c r="L238" s="45"/>
      <c r="M238" s="252" t="s">
        <v>1</v>
      </c>
      <c r="N238" s="253" t="s">
        <v>41</v>
      </c>
      <c r="O238" s="92"/>
      <c r="P238" s="236">
        <f>O238*H238</f>
        <v>0</v>
      </c>
      <c r="Q238" s="236">
        <v>0.00072000000000000005</v>
      </c>
      <c r="R238" s="236">
        <f>Q238*H238</f>
        <v>0.00072000000000000005</v>
      </c>
      <c r="S238" s="236">
        <v>0</v>
      </c>
      <c r="T238" s="237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38" t="s">
        <v>188</v>
      </c>
      <c r="AT238" s="238" t="s">
        <v>191</v>
      </c>
      <c r="AU238" s="238" t="s">
        <v>85</v>
      </c>
      <c r="AY238" s="18" t="s">
        <v>181</v>
      </c>
      <c r="BE238" s="239">
        <f>IF(N238="základní",J238,0)</f>
        <v>0</v>
      </c>
      <c r="BF238" s="239">
        <f>IF(N238="snížená",J238,0)</f>
        <v>0</v>
      </c>
      <c r="BG238" s="239">
        <f>IF(N238="zákl. přenesená",J238,0)</f>
        <v>0</v>
      </c>
      <c r="BH238" s="239">
        <f>IF(N238="sníž. přenesená",J238,0)</f>
        <v>0</v>
      </c>
      <c r="BI238" s="239">
        <f>IF(N238="nulová",J238,0)</f>
        <v>0</v>
      </c>
      <c r="BJ238" s="18" t="s">
        <v>83</v>
      </c>
      <c r="BK238" s="239">
        <f>ROUND(I238*H238,2)</f>
        <v>0</v>
      </c>
      <c r="BL238" s="18" t="s">
        <v>188</v>
      </c>
      <c r="BM238" s="238" t="s">
        <v>3122</v>
      </c>
    </row>
    <row r="239" s="2" customFormat="1">
      <c r="A239" s="39"/>
      <c r="B239" s="40"/>
      <c r="C239" s="41"/>
      <c r="D239" s="240" t="s">
        <v>190</v>
      </c>
      <c r="E239" s="41"/>
      <c r="F239" s="241" t="s">
        <v>3121</v>
      </c>
      <c r="G239" s="41"/>
      <c r="H239" s="41"/>
      <c r="I239" s="242"/>
      <c r="J239" s="41"/>
      <c r="K239" s="41"/>
      <c r="L239" s="45"/>
      <c r="M239" s="243"/>
      <c r="N239" s="244"/>
      <c r="O239" s="92"/>
      <c r="P239" s="92"/>
      <c r="Q239" s="92"/>
      <c r="R239" s="92"/>
      <c r="S239" s="92"/>
      <c r="T239" s="93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T239" s="18" t="s">
        <v>190</v>
      </c>
      <c r="AU239" s="18" t="s">
        <v>85</v>
      </c>
    </row>
    <row r="240" s="2" customFormat="1" ht="24.15" customHeight="1">
      <c r="A240" s="39"/>
      <c r="B240" s="40"/>
      <c r="C240" s="245" t="s">
        <v>381</v>
      </c>
      <c r="D240" s="245" t="s">
        <v>191</v>
      </c>
      <c r="E240" s="246" t="s">
        <v>3123</v>
      </c>
      <c r="F240" s="247" t="s">
        <v>3124</v>
      </c>
      <c r="G240" s="248" t="s">
        <v>185</v>
      </c>
      <c r="H240" s="249">
        <v>1</v>
      </c>
      <c r="I240" s="250"/>
      <c r="J240" s="251">
        <f>ROUND(I240*H240,2)</f>
        <v>0</v>
      </c>
      <c r="K240" s="247" t="s">
        <v>1</v>
      </c>
      <c r="L240" s="45"/>
      <c r="M240" s="252" t="s">
        <v>1</v>
      </c>
      <c r="N240" s="253" t="s">
        <v>41</v>
      </c>
      <c r="O240" s="92"/>
      <c r="P240" s="236">
        <f>O240*H240</f>
        <v>0</v>
      </c>
      <c r="Q240" s="236">
        <v>0.00012</v>
      </c>
      <c r="R240" s="236">
        <f>Q240*H240</f>
        <v>0.00012</v>
      </c>
      <c r="S240" s="236">
        <v>0</v>
      </c>
      <c r="T240" s="237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38" t="s">
        <v>188</v>
      </c>
      <c r="AT240" s="238" t="s">
        <v>191</v>
      </c>
      <c r="AU240" s="238" t="s">
        <v>85</v>
      </c>
      <c r="AY240" s="18" t="s">
        <v>181</v>
      </c>
      <c r="BE240" s="239">
        <f>IF(N240="základní",J240,0)</f>
        <v>0</v>
      </c>
      <c r="BF240" s="239">
        <f>IF(N240="snížená",J240,0)</f>
        <v>0</v>
      </c>
      <c r="BG240" s="239">
        <f>IF(N240="zákl. přenesená",J240,0)</f>
        <v>0</v>
      </c>
      <c r="BH240" s="239">
        <f>IF(N240="sníž. přenesená",J240,0)</f>
        <v>0</v>
      </c>
      <c r="BI240" s="239">
        <f>IF(N240="nulová",J240,0)</f>
        <v>0</v>
      </c>
      <c r="BJ240" s="18" t="s">
        <v>83</v>
      </c>
      <c r="BK240" s="239">
        <f>ROUND(I240*H240,2)</f>
        <v>0</v>
      </c>
      <c r="BL240" s="18" t="s">
        <v>188</v>
      </c>
      <c r="BM240" s="238" t="s">
        <v>3125</v>
      </c>
    </row>
    <row r="241" s="2" customFormat="1">
      <c r="A241" s="39"/>
      <c r="B241" s="40"/>
      <c r="C241" s="41"/>
      <c r="D241" s="240" t="s">
        <v>190</v>
      </c>
      <c r="E241" s="41"/>
      <c r="F241" s="241" t="s">
        <v>3124</v>
      </c>
      <c r="G241" s="41"/>
      <c r="H241" s="41"/>
      <c r="I241" s="242"/>
      <c r="J241" s="41"/>
      <c r="K241" s="41"/>
      <c r="L241" s="45"/>
      <c r="M241" s="243"/>
      <c r="N241" s="244"/>
      <c r="O241" s="92"/>
      <c r="P241" s="92"/>
      <c r="Q241" s="92"/>
      <c r="R241" s="92"/>
      <c r="S241" s="92"/>
      <c r="T241" s="93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T241" s="18" t="s">
        <v>190</v>
      </c>
      <c r="AU241" s="18" t="s">
        <v>85</v>
      </c>
    </row>
    <row r="242" s="2" customFormat="1" ht="24.15" customHeight="1">
      <c r="A242" s="39"/>
      <c r="B242" s="40"/>
      <c r="C242" s="245" t="s">
        <v>385</v>
      </c>
      <c r="D242" s="245" t="s">
        <v>191</v>
      </c>
      <c r="E242" s="246" t="s">
        <v>3126</v>
      </c>
      <c r="F242" s="247" t="s">
        <v>3127</v>
      </c>
      <c r="G242" s="248" t="s">
        <v>185</v>
      </c>
      <c r="H242" s="249">
        <v>1</v>
      </c>
      <c r="I242" s="250"/>
      <c r="J242" s="251">
        <f>ROUND(I242*H242,2)</f>
        <v>0</v>
      </c>
      <c r="K242" s="247" t="s">
        <v>1</v>
      </c>
      <c r="L242" s="45"/>
      <c r="M242" s="252" t="s">
        <v>1</v>
      </c>
      <c r="N242" s="253" t="s">
        <v>41</v>
      </c>
      <c r="O242" s="92"/>
      <c r="P242" s="236">
        <f>O242*H242</f>
        <v>0</v>
      </c>
      <c r="Q242" s="236">
        <v>0.00017000000000000001</v>
      </c>
      <c r="R242" s="236">
        <f>Q242*H242</f>
        <v>0.00017000000000000001</v>
      </c>
      <c r="S242" s="236">
        <v>0</v>
      </c>
      <c r="T242" s="237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38" t="s">
        <v>188</v>
      </c>
      <c r="AT242" s="238" t="s">
        <v>191</v>
      </c>
      <c r="AU242" s="238" t="s">
        <v>85</v>
      </c>
      <c r="AY242" s="18" t="s">
        <v>181</v>
      </c>
      <c r="BE242" s="239">
        <f>IF(N242="základní",J242,0)</f>
        <v>0</v>
      </c>
      <c r="BF242" s="239">
        <f>IF(N242="snížená",J242,0)</f>
        <v>0</v>
      </c>
      <c r="BG242" s="239">
        <f>IF(N242="zákl. přenesená",J242,0)</f>
        <v>0</v>
      </c>
      <c r="BH242" s="239">
        <f>IF(N242="sníž. přenesená",J242,0)</f>
        <v>0</v>
      </c>
      <c r="BI242" s="239">
        <f>IF(N242="nulová",J242,0)</f>
        <v>0</v>
      </c>
      <c r="BJ242" s="18" t="s">
        <v>83</v>
      </c>
      <c r="BK242" s="239">
        <f>ROUND(I242*H242,2)</f>
        <v>0</v>
      </c>
      <c r="BL242" s="18" t="s">
        <v>188</v>
      </c>
      <c r="BM242" s="238" t="s">
        <v>3128</v>
      </c>
    </row>
    <row r="243" s="2" customFormat="1">
      <c r="A243" s="39"/>
      <c r="B243" s="40"/>
      <c r="C243" s="41"/>
      <c r="D243" s="240" t="s">
        <v>190</v>
      </c>
      <c r="E243" s="41"/>
      <c r="F243" s="241" t="s">
        <v>3127</v>
      </c>
      <c r="G243" s="41"/>
      <c r="H243" s="41"/>
      <c r="I243" s="242"/>
      <c r="J243" s="41"/>
      <c r="K243" s="41"/>
      <c r="L243" s="45"/>
      <c r="M243" s="243"/>
      <c r="N243" s="244"/>
      <c r="O243" s="92"/>
      <c r="P243" s="92"/>
      <c r="Q243" s="92"/>
      <c r="R243" s="92"/>
      <c r="S243" s="92"/>
      <c r="T243" s="93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T243" s="18" t="s">
        <v>190</v>
      </c>
      <c r="AU243" s="18" t="s">
        <v>85</v>
      </c>
    </row>
    <row r="244" s="2" customFormat="1" ht="24.15" customHeight="1">
      <c r="A244" s="39"/>
      <c r="B244" s="40"/>
      <c r="C244" s="245" t="s">
        <v>390</v>
      </c>
      <c r="D244" s="245" t="s">
        <v>191</v>
      </c>
      <c r="E244" s="246" t="s">
        <v>3129</v>
      </c>
      <c r="F244" s="247" t="s">
        <v>3130</v>
      </c>
      <c r="G244" s="248" t="s">
        <v>185</v>
      </c>
      <c r="H244" s="249">
        <v>1</v>
      </c>
      <c r="I244" s="250"/>
      <c r="J244" s="251">
        <f>ROUND(I244*H244,2)</f>
        <v>0</v>
      </c>
      <c r="K244" s="247" t="s">
        <v>1</v>
      </c>
      <c r="L244" s="45"/>
      <c r="M244" s="252" t="s">
        <v>1</v>
      </c>
      <c r="N244" s="253" t="s">
        <v>41</v>
      </c>
      <c r="O244" s="92"/>
      <c r="P244" s="236">
        <f>O244*H244</f>
        <v>0</v>
      </c>
      <c r="Q244" s="236">
        <v>0.00051999999999999995</v>
      </c>
      <c r="R244" s="236">
        <f>Q244*H244</f>
        <v>0.00051999999999999995</v>
      </c>
      <c r="S244" s="236">
        <v>0</v>
      </c>
      <c r="T244" s="237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38" t="s">
        <v>188</v>
      </c>
      <c r="AT244" s="238" t="s">
        <v>191</v>
      </c>
      <c r="AU244" s="238" t="s">
        <v>85</v>
      </c>
      <c r="AY244" s="18" t="s">
        <v>181</v>
      </c>
      <c r="BE244" s="239">
        <f>IF(N244="základní",J244,0)</f>
        <v>0</v>
      </c>
      <c r="BF244" s="239">
        <f>IF(N244="snížená",J244,0)</f>
        <v>0</v>
      </c>
      <c r="BG244" s="239">
        <f>IF(N244="zákl. přenesená",J244,0)</f>
        <v>0</v>
      </c>
      <c r="BH244" s="239">
        <f>IF(N244="sníž. přenesená",J244,0)</f>
        <v>0</v>
      </c>
      <c r="BI244" s="239">
        <f>IF(N244="nulová",J244,0)</f>
        <v>0</v>
      </c>
      <c r="BJ244" s="18" t="s">
        <v>83</v>
      </c>
      <c r="BK244" s="239">
        <f>ROUND(I244*H244,2)</f>
        <v>0</v>
      </c>
      <c r="BL244" s="18" t="s">
        <v>188</v>
      </c>
      <c r="BM244" s="238" t="s">
        <v>3131</v>
      </c>
    </row>
    <row r="245" s="2" customFormat="1">
      <c r="A245" s="39"/>
      <c r="B245" s="40"/>
      <c r="C245" s="41"/>
      <c r="D245" s="240" t="s">
        <v>190</v>
      </c>
      <c r="E245" s="41"/>
      <c r="F245" s="241" t="s">
        <v>3130</v>
      </c>
      <c r="G245" s="41"/>
      <c r="H245" s="41"/>
      <c r="I245" s="242"/>
      <c r="J245" s="41"/>
      <c r="K245" s="41"/>
      <c r="L245" s="45"/>
      <c r="M245" s="243"/>
      <c r="N245" s="244"/>
      <c r="O245" s="92"/>
      <c r="P245" s="92"/>
      <c r="Q245" s="92"/>
      <c r="R245" s="92"/>
      <c r="S245" s="92"/>
      <c r="T245" s="93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T245" s="18" t="s">
        <v>190</v>
      </c>
      <c r="AU245" s="18" t="s">
        <v>85</v>
      </c>
    </row>
    <row r="246" s="2" customFormat="1" ht="24.15" customHeight="1">
      <c r="A246" s="39"/>
      <c r="B246" s="40"/>
      <c r="C246" s="245" t="s">
        <v>394</v>
      </c>
      <c r="D246" s="245" t="s">
        <v>191</v>
      </c>
      <c r="E246" s="246" t="s">
        <v>3132</v>
      </c>
      <c r="F246" s="247" t="s">
        <v>3133</v>
      </c>
      <c r="G246" s="248" t="s">
        <v>185</v>
      </c>
      <c r="H246" s="249">
        <v>2</v>
      </c>
      <c r="I246" s="250"/>
      <c r="J246" s="251">
        <f>ROUND(I246*H246,2)</f>
        <v>0</v>
      </c>
      <c r="K246" s="247" t="s">
        <v>1</v>
      </c>
      <c r="L246" s="45"/>
      <c r="M246" s="252" t="s">
        <v>1</v>
      </c>
      <c r="N246" s="253" t="s">
        <v>41</v>
      </c>
      <c r="O246" s="92"/>
      <c r="P246" s="236">
        <f>O246*H246</f>
        <v>0</v>
      </c>
      <c r="Q246" s="236">
        <v>0.00056999999999999998</v>
      </c>
      <c r="R246" s="236">
        <f>Q246*H246</f>
        <v>0.00114</v>
      </c>
      <c r="S246" s="236">
        <v>0</v>
      </c>
      <c r="T246" s="237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38" t="s">
        <v>188</v>
      </c>
      <c r="AT246" s="238" t="s">
        <v>191</v>
      </c>
      <c r="AU246" s="238" t="s">
        <v>85</v>
      </c>
      <c r="AY246" s="18" t="s">
        <v>181</v>
      </c>
      <c r="BE246" s="239">
        <f>IF(N246="základní",J246,0)</f>
        <v>0</v>
      </c>
      <c r="BF246" s="239">
        <f>IF(N246="snížená",J246,0)</f>
        <v>0</v>
      </c>
      <c r="BG246" s="239">
        <f>IF(N246="zákl. přenesená",J246,0)</f>
        <v>0</v>
      </c>
      <c r="BH246" s="239">
        <f>IF(N246="sníž. přenesená",J246,0)</f>
        <v>0</v>
      </c>
      <c r="BI246" s="239">
        <f>IF(N246="nulová",J246,0)</f>
        <v>0</v>
      </c>
      <c r="BJ246" s="18" t="s">
        <v>83</v>
      </c>
      <c r="BK246" s="239">
        <f>ROUND(I246*H246,2)</f>
        <v>0</v>
      </c>
      <c r="BL246" s="18" t="s">
        <v>188</v>
      </c>
      <c r="BM246" s="238" t="s">
        <v>3134</v>
      </c>
    </row>
    <row r="247" s="2" customFormat="1">
      <c r="A247" s="39"/>
      <c r="B247" s="40"/>
      <c r="C247" s="41"/>
      <c r="D247" s="240" t="s">
        <v>190</v>
      </c>
      <c r="E247" s="41"/>
      <c r="F247" s="241" t="s">
        <v>3133</v>
      </c>
      <c r="G247" s="41"/>
      <c r="H247" s="41"/>
      <c r="I247" s="242"/>
      <c r="J247" s="41"/>
      <c r="K247" s="41"/>
      <c r="L247" s="45"/>
      <c r="M247" s="243"/>
      <c r="N247" s="244"/>
      <c r="O247" s="92"/>
      <c r="P247" s="92"/>
      <c r="Q247" s="92"/>
      <c r="R247" s="92"/>
      <c r="S247" s="92"/>
      <c r="T247" s="93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T247" s="18" t="s">
        <v>190</v>
      </c>
      <c r="AU247" s="18" t="s">
        <v>85</v>
      </c>
    </row>
    <row r="248" s="2" customFormat="1" ht="24.15" customHeight="1">
      <c r="A248" s="39"/>
      <c r="B248" s="40"/>
      <c r="C248" s="245" t="s">
        <v>399</v>
      </c>
      <c r="D248" s="245" t="s">
        <v>191</v>
      </c>
      <c r="E248" s="246" t="s">
        <v>3135</v>
      </c>
      <c r="F248" s="247" t="s">
        <v>3136</v>
      </c>
      <c r="G248" s="248" t="s">
        <v>185</v>
      </c>
      <c r="H248" s="249">
        <v>3</v>
      </c>
      <c r="I248" s="250"/>
      <c r="J248" s="251">
        <f>ROUND(I248*H248,2)</f>
        <v>0</v>
      </c>
      <c r="K248" s="247" t="s">
        <v>1</v>
      </c>
      <c r="L248" s="45"/>
      <c r="M248" s="252" t="s">
        <v>1</v>
      </c>
      <c r="N248" s="253" t="s">
        <v>41</v>
      </c>
      <c r="O248" s="92"/>
      <c r="P248" s="236">
        <f>O248*H248</f>
        <v>0</v>
      </c>
      <c r="Q248" s="236">
        <v>0.00076999999999999996</v>
      </c>
      <c r="R248" s="236">
        <f>Q248*H248</f>
        <v>0.00231</v>
      </c>
      <c r="S248" s="236">
        <v>0</v>
      </c>
      <c r="T248" s="237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38" t="s">
        <v>188</v>
      </c>
      <c r="AT248" s="238" t="s">
        <v>191</v>
      </c>
      <c r="AU248" s="238" t="s">
        <v>85</v>
      </c>
      <c r="AY248" s="18" t="s">
        <v>181</v>
      </c>
      <c r="BE248" s="239">
        <f>IF(N248="základní",J248,0)</f>
        <v>0</v>
      </c>
      <c r="BF248" s="239">
        <f>IF(N248="snížená",J248,0)</f>
        <v>0</v>
      </c>
      <c r="BG248" s="239">
        <f>IF(N248="zákl. přenesená",J248,0)</f>
        <v>0</v>
      </c>
      <c r="BH248" s="239">
        <f>IF(N248="sníž. přenesená",J248,0)</f>
        <v>0</v>
      </c>
      <c r="BI248" s="239">
        <f>IF(N248="nulová",J248,0)</f>
        <v>0</v>
      </c>
      <c r="BJ248" s="18" t="s">
        <v>83</v>
      </c>
      <c r="BK248" s="239">
        <f>ROUND(I248*H248,2)</f>
        <v>0</v>
      </c>
      <c r="BL248" s="18" t="s">
        <v>188</v>
      </c>
      <c r="BM248" s="238" t="s">
        <v>3137</v>
      </c>
    </row>
    <row r="249" s="2" customFormat="1">
      <c r="A249" s="39"/>
      <c r="B249" s="40"/>
      <c r="C249" s="41"/>
      <c r="D249" s="240" t="s">
        <v>190</v>
      </c>
      <c r="E249" s="41"/>
      <c r="F249" s="241" t="s">
        <v>3136</v>
      </c>
      <c r="G249" s="41"/>
      <c r="H249" s="41"/>
      <c r="I249" s="242"/>
      <c r="J249" s="41"/>
      <c r="K249" s="41"/>
      <c r="L249" s="45"/>
      <c r="M249" s="243"/>
      <c r="N249" s="244"/>
      <c r="O249" s="92"/>
      <c r="P249" s="92"/>
      <c r="Q249" s="92"/>
      <c r="R249" s="92"/>
      <c r="S249" s="92"/>
      <c r="T249" s="93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T249" s="18" t="s">
        <v>190</v>
      </c>
      <c r="AU249" s="18" t="s">
        <v>85</v>
      </c>
    </row>
    <row r="250" s="2" customFormat="1" ht="24.15" customHeight="1">
      <c r="A250" s="39"/>
      <c r="B250" s="40"/>
      <c r="C250" s="245" t="s">
        <v>403</v>
      </c>
      <c r="D250" s="245" t="s">
        <v>191</v>
      </c>
      <c r="E250" s="246" t="s">
        <v>3138</v>
      </c>
      <c r="F250" s="247" t="s">
        <v>3139</v>
      </c>
      <c r="G250" s="248" t="s">
        <v>185</v>
      </c>
      <c r="H250" s="249">
        <v>4</v>
      </c>
      <c r="I250" s="250"/>
      <c r="J250" s="251">
        <f>ROUND(I250*H250,2)</f>
        <v>0</v>
      </c>
      <c r="K250" s="247" t="s">
        <v>1</v>
      </c>
      <c r="L250" s="45"/>
      <c r="M250" s="252" t="s">
        <v>1</v>
      </c>
      <c r="N250" s="253" t="s">
        <v>41</v>
      </c>
      <c r="O250" s="92"/>
      <c r="P250" s="236">
        <f>O250*H250</f>
        <v>0</v>
      </c>
      <c r="Q250" s="236">
        <v>0.00092000000000000003</v>
      </c>
      <c r="R250" s="236">
        <f>Q250*H250</f>
        <v>0.0036800000000000001</v>
      </c>
      <c r="S250" s="236">
        <v>0</v>
      </c>
      <c r="T250" s="237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38" t="s">
        <v>188</v>
      </c>
      <c r="AT250" s="238" t="s">
        <v>191</v>
      </c>
      <c r="AU250" s="238" t="s">
        <v>85</v>
      </c>
      <c r="AY250" s="18" t="s">
        <v>181</v>
      </c>
      <c r="BE250" s="239">
        <f>IF(N250="základní",J250,0)</f>
        <v>0</v>
      </c>
      <c r="BF250" s="239">
        <f>IF(N250="snížená",J250,0)</f>
        <v>0</v>
      </c>
      <c r="BG250" s="239">
        <f>IF(N250="zákl. přenesená",J250,0)</f>
        <v>0</v>
      </c>
      <c r="BH250" s="239">
        <f>IF(N250="sníž. přenesená",J250,0)</f>
        <v>0</v>
      </c>
      <c r="BI250" s="239">
        <f>IF(N250="nulová",J250,0)</f>
        <v>0</v>
      </c>
      <c r="BJ250" s="18" t="s">
        <v>83</v>
      </c>
      <c r="BK250" s="239">
        <f>ROUND(I250*H250,2)</f>
        <v>0</v>
      </c>
      <c r="BL250" s="18" t="s">
        <v>188</v>
      </c>
      <c r="BM250" s="238" t="s">
        <v>3140</v>
      </c>
    </row>
    <row r="251" s="2" customFormat="1">
      <c r="A251" s="39"/>
      <c r="B251" s="40"/>
      <c r="C251" s="41"/>
      <c r="D251" s="240" t="s">
        <v>190</v>
      </c>
      <c r="E251" s="41"/>
      <c r="F251" s="241" t="s">
        <v>3139</v>
      </c>
      <c r="G251" s="41"/>
      <c r="H251" s="41"/>
      <c r="I251" s="242"/>
      <c r="J251" s="41"/>
      <c r="K251" s="41"/>
      <c r="L251" s="45"/>
      <c r="M251" s="243"/>
      <c r="N251" s="244"/>
      <c r="O251" s="92"/>
      <c r="P251" s="92"/>
      <c r="Q251" s="92"/>
      <c r="R251" s="92"/>
      <c r="S251" s="92"/>
      <c r="T251" s="93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T251" s="18" t="s">
        <v>190</v>
      </c>
      <c r="AU251" s="18" t="s">
        <v>85</v>
      </c>
    </row>
    <row r="252" s="2" customFormat="1" ht="16.5" customHeight="1">
      <c r="A252" s="39"/>
      <c r="B252" s="40"/>
      <c r="C252" s="245" t="s">
        <v>407</v>
      </c>
      <c r="D252" s="245" t="s">
        <v>191</v>
      </c>
      <c r="E252" s="246" t="s">
        <v>3141</v>
      </c>
      <c r="F252" s="247" t="s">
        <v>3142</v>
      </c>
      <c r="G252" s="248" t="s">
        <v>889</v>
      </c>
      <c r="H252" s="249">
        <v>1</v>
      </c>
      <c r="I252" s="250"/>
      <c r="J252" s="251">
        <f>ROUND(I252*H252,2)</f>
        <v>0</v>
      </c>
      <c r="K252" s="247" t="s">
        <v>1</v>
      </c>
      <c r="L252" s="45"/>
      <c r="M252" s="252" t="s">
        <v>1</v>
      </c>
      <c r="N252" s="253" t="s">
        <v>41</v>
      </c>
      <c r="O252" s="92"/>
      <c r="P252" s="236">
        <f>O252*H252</f>
        <v>0</v>
      </c>
      <c r="Q252" s="236">
        <v>0.002</v>
      </c>
      <c r="R252" s="236">
        <f>Q252*H252</f>
        <v>0.002</v>
      </c>
      <c r="S252" s="236">
        <v>0</v>
      </c>
      <c r="T252" s="237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38" t="s">
        <v>188</v>
      </c>
      <c r="AT252" s="238" t="s">
        <v>191</v>
      </c>
      <c r="AU252" s="238" t="s">
        <v>85</v>
      </c>
      <c r="AY252" s="18" t="s">
        <v>181</v>
      </c>
      <c r="BE252" s="239">
        <f>IF(N252="základní",J252,0)</f>
        <v>0</v>
      </c>
      <c r="BF252" s="239">
        <f>IF(N252="snížená",J252,0)</f>
        <v>0</v>
      </c>
      <c r="BG252" s="239">
        <f>IF(N252="zákl. přenesená",J252,0)</f>
        <v>0</v>
      </c>
      <c r="BH252" s="239">
        <f>IF(N252="sníž. přenesená",J252,0)</f>
        <v>0</v>
      </c>
      <c r="BI252" s="239">
        <f>IF(N252="nulová",J252,0)</f>
        <v>0</v>
      </c>
      <c r="BJ252" s="18" t="s">
        <v>83</v>
      </c>
      <c r="BK252" s="239">
        <f>ROUND(I252*H252,2)</f>
        <v>0</v>
      </c>
      <c r="BL252" s="18" t="s">
        <v>188</v>
      </c>
      <c r="BM252" s="238" t="s">
        <v>3143</v>
      </c>
    </row>
    <row r="253" s="2" customFormat="1">
      <c r="A253" s="39"/>
      <c r="B253" s="40"/>
      <c r="C253" s="41"/>
      <c r="D253" s="240" t="s">
        <v>190</v>
      </c>
      <c r="E253" s="41"/>
      <c r="F253" s="241" t="s">
        <v>3142</v>
      </c>
      <c r="G253" s="41"/>
      <c r="H253" s="41"/>
      <c r="I253" s="242"/>
      <c r="J253" s="41"/>
      <c r="K253" s="41"/>
      <c r="L253" s="45"/>
      <c r="M253" s="243"/>
      <c r="N253" s="244"/>
      <c r="O253" s="92"/>
      <c r="P253" s="92"/>
      <c r="Q253" s="92"/>
      <c r="R253" s="92"/>
      <c r="S253" s="92"/>
      <c r="T253" s="93"/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T253" s="18" t="s">
        <v>190</v>
      </c>
      <c r="AU253" s="18" t="s">
        <v>85</v>
      </c>
    </row>
    <row r="254" s="2" customFormat="1" ht="21.75" customHeight="1">
      <c r="A254" s="39"/>
      <c r="B254" s="40"/>
      <c r="C254" s="245" t="s">
        <v>412</v>
      </c>
      <c r="D254" s="245" t="s">
        <v>191</v>
      </c>
      <c r="E254" s="246" t="s">
        <v>3144</v>
      </c>
      <c r="F254" s="247" t="s">
        <v>3145</v>
      </c>
      <c r="G254" s="248" t="s">
        <v>217</v>
      </c>
      <c r="H254" s="249">
        <v>257</v>
      </c>
      <c r="I254" s="250"/>
      <c r="J254" s="251">
        <f>ROUND(I254*H254,2)</f>
        <v>0</v>
      </c>
      <c r="K254" s="247" t="s">
        <v>1</v>
      </c>
      <c r="L254" s="45"/>
      <c r="M254" s="252" t="s">
        <v>1</v>
      </c>
      <c r="N254" s="253" t="s">
        <v>41</v>
      </c>
      <c r="O254" s="92"/>
      <c r="P254" s="236">
        <f>O254*H254</f>
        <v>0</v>
      </c>
      <c r="Q254" s="236">
        <v>1.0000000000000001E-05</v>
      </c>
      <c r="R254" s="236">
        <f>Q254*H254</f>
        <v>0.0025700000000000002</v>
      </c>
      <c r="S254" s="236">
        <v>0</v>
      </c>
      <c r="T254" s="237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38" t="s">
        <v>188</v>
      </c>
      <c r="AT254" s="238" t="s">
        <v>191</v>
      </c>
      <c r="AU254" s="238" t="s">
        <v>85</v>
      </c>
      <c r="AY254" s="18" t="s">
        <v>181</v>
      </c>
      <c r="BE254" s="239">
        <f>IF(N254="základní",J254,0)</f>
        <v>0</v>
      </c>
      <c r="BF254" s="239">
        <f>IF(N254="snížená",J254,0)</f>
        <v>0</v>
      </c>
      <c r="BG254" s="239">
        <f>IF(N254="zákl. přenesená",J254,0)</f>
        <v>0</v>
      </c>
      <c r="BH254" s="239">
        <f>IF(N254="sníž. přenesená",J254,0)</f>
        <v>0</v>
      </c>
      <c r="BI254" s="239">
        <f>IF(N254="nulová",J254,0)</f>
        <v>0</v>
      </c>
      <c r="BJ254" s="18" t="s">
        <v>83</v>
      </c>
      <c r="BK254" s="239">
        <f>ROUND(I254*H254,2)</f>
        <v>0</v>
      </c>
      <c r="BL254" s="18" t="s">
        <v>188</v>
      </c>
      <c r="BM254" s="238" t="s">
        <v>3146</v>
      </c>
    </row>
    <row r="255" s="2" customFormat="1">
      <c r="A255" s="39"/>
      <c r="B255" s="40"/>
      <c r="C255" s="41"/>
      <c r="D255" s="240" t="s">
        <v>190</v>
      </c>
      <c r="E255" s="41"/>
      <c r="F255" s="241" t="s">
        <v>3145</v>
      </c>
      <c r="G255" s="41"/>
      <c r="H255" s="41"/>
      <c r="I255" s="242"/>
      <c r="J255" s="41"/>
      <c r="K255" s="41"/>
      <c r="L255" s="45"/>
      <c r="M255" s="243"/>
      <c r="N255" s="244"/>
      <c r="O255" s="92"/>
      <c r="P255" s="92"/>
      <c r="Q255" s="92"/>
      <c r="R255" s="92"/>
      <c r="S255" s="92"/>
      <c r="T255" s="93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T255" s="18" t="s">
        <v>190</v>
      </c>
      <c r="AU255" s="18" t="s">
        <v>85</v>
      </c>
    </row>
    <row r="256" s="13" customFormat="1">
      <c r="A256" s="13"/>
      <c r="B256" s="262"/>
      <c r="C256" s="263"/>
      <c r="D256" s="240" t="s">
        <v>1205</v>
      </c>
      <c r="E256" s="264" t="s">
        <v>1</v>
      </c>
      <c r="F256" s="265" t="s">
        <v>3147</v>
      </c>
      <c r="G256" s="263"/>
      <c r="H256" s="266">
        <v>257</v>
      </c>
      <c r="I256" s="267"/>
      <c r="J256" s="263"/>
      <c r="K256" s="263"/>
      <c r="L256" s="268"/>
      <c r="M256" s="269"/>
      <c r="N256" s="270"/>
      <c r="O256" s="270"/>
      <c r="P256" s="270"/>
      <c r="Q256" s="270"/>
      <c r="R256" s="270"/>
      <c r="S256" s="270"/>
      <c r="T256" s="271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72" t="s">
        <v>1205</v>
      </c>
      <c r="AU256" s="272" t="s">
        <v>85</v>
      </c>
      <c r="AV256" s="13" t="s">
        <v>85</v>
      </c>
      <c r="AW256" s="13" t="s">
        <v>33</v>
      </c>
      <c r="AX256" s="13" t="s">
        <v>83</v>
      </c>
      <c r="AY256" s="272" t="s">
        <v>181</v>
      </c>
    </row>
    <row r="257" s="2" customFormat="1" ht="24.15" customHeight="1">
      <c r="A257" s="39"/>
      <c r="B257" s="40"/>
      <c r="C257" s="245" t="s">
        <v>416</v>
      </c>
      <c r="D257" s="245" t="s">
        <v>191</v>
      </c>
      <c r="E257" s="246" t="s">
        <v>3148</v>
      </c>
      <c r="F257" s="247" t="s">
        <v>3149</v>
      </c>
      <c r="G257" s="248" t="s">
        <v>217</v>
      </c>
      <c r="H257" s="249">
        <v>257</v>
      </c>
      <c r="I257" s="250"/>
      <c r="J257" s="251">
        <f>ROUND(I257*H257,2)</f>
        <v>0</v>
      </c>
      <c r="K257" s="247" t="s">
        <v>1</v>
      </c>
      <c r="L257" s="45"/>
      <c r="M257" s="252" t="s">
        <v>1</v>
      </c>
      <c r="N257" s="253" t="s">
        <v>41</v>
      </c>
      <c r="O257" s="92"/>
      <c r="P257" s="236">
        <f>O257*H257</f>
        <v>0</v>
      </c>
      <c r="Q257" s="236">
        <v>2.0000000000000002E-05</v>
      </c>
      <c r="R257" s="236">
        <f>Q257*H257</f>
        <v>0.0051400000000000005</v>
      </c>
      <c r="S257" s="236">
        <v>0</v>
      </c>
      <c r="T257" s="237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38" t="s">
        <v>188</v>
      </c>
      <c r="AT257" s="238" t="s">
        <v>191</v>
      </c>
      <c r="AU257" s="238" t="s">
        <v>85</v>
      </c>
      <c r="AY257" s="18" t="s">
        <v>181</v>
      </c>
      <c r="BE257" s="239">
        <f>IF(N257="základní",J257,0)</f>
        <v>0</v>
      </c>
      <c r="BF257" s="239">
        <f>IF(N257="snížená",J257,0)</f>
        <v>0</v>
      </c>
      <c r="BG257" s="239">
        <f>IF(N257="zákl. přenesená",J257,0)</f>
        <v>0</v>
      </c>
      <c r="BH257" s="239">
        <f>IF(N257="sníž. přenesená",J257,0)</f>
        <v>0</v>
      </c>
      <c r="BI257" s="239">
        <f>IF(N257="nulová",J257,0)</f>
        <v>0</v>
      </c>
      <c r="BJ257" s="18" t="s">
        <v>83</v>
      </c>
      <c r="BK257" s="239">
        <f>ROUND(I257*H257,2)</f>
        <v>0</v>
      </c>
      <c r="BL257" s="18" t="s">
        <v>188</v>
      </c>
      <c r="BM257" s="238" t="s">
        <v>3150</v>
      </c>
    </row>
    <row r="258" s="2" customFormat="1">
      <c r="A258" s="39"/>
      <c r="B258" s="40"/>
      <c r="C258" s="41"/>
      <c r="D258" s="240" t="s">
        <v>190</v>
      </c>
      <c r="E258" s="41"/>
      <c r="F258" s="241" t="s">
        <v>3149</v>
      </c>
      <c r="G258" s="41"/>
      <c r="H258" s="41"/>
      <c r="I258" s="242"/>
      <c r="J258" s="41"/>
      <c r="K258" s="41"/>
      <c r="L258" s="45"/>
      <c r="M258" s="243"/>
      <c r="N258" s="244"/>
      <c r="O258" s="92"/>
      <c r="P258" s="92"/>
      <c r="Q258" s="92"/>
      <c r="R258" s="92"/>
      <c r="S258" s="92"/>
      <c r="T258" s="93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T258" s="18" t="s">
        <v>190</v>
      </c>
      <c r="AU258" s="18" t="s">
        <v>85</v>
      </c>
    </row>
    <row r="259" s="2" customFormat="1" ht="33" customHeight="1">
      <c r="A259" s="39"/>
      <c r="B259" s="40"/>
      <c r="C259" s="245" t="s">
        <v>421</v>
      </c>
      <c r="D259" s="245" t="s">
        <v>191</v>
      </c>
      <c r="E259" s="246" t="s">
        <v>3151</v>
      </c>
      <c r="F259" s="247" t="s">
        <v>3152</v>
      </c>
      <c r="G259" s="248" t="s">
        <v>868</v>
      </c>
      <c r="H259" s="249">
        <v>0.27800000000000002</v>
      </c>
      <c r="I259" s="250"/>
      <c r="J259" s="251">
        <f>ROUND(I259*H259,2)</f>
        <v>0</v>
      </c>
      <c r="K259" s="247" t="s">
        <v>1</v>
      </c>
      <c r="L259" s="45"/>
      <c r="M259" s="252" t="s">
        <v>1</v>
      </c>
      <c r="N259" s="253" t="s">
        <v>41</v>
      </c>
      <c r="O259" s="92"/>
      <c r="P259" s="236">
        <f>O259*H259</f>
        <v>0</v>
      </c>
      <c r="Q259" s="236">
        <v>0</v>
      </c>
      <c r="R259" s="236">
        <f>Q259*H259</f>
        <v>0</v>
      </c>
      <c r="S259" s="236">
        <v>0</v>
      </c>
      <c r="T259" s="237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38" t="s">
        <v>188</v>
      </c>
      <c r="AT259" s="238" t="s">
        <v>191</v>
      </c>
      <c r="AU259" s="238" t="s">
        <v>85</v>
      </c>
      <c r="AY259" s="18" t="s">
        <v>181</v>
      </c>
      <c r="BE259" s="239">
        <f>IF(N259="základní",J259,0)</f>
        <v>0</v>
      </c>
      <c r="BF259" s="239">
        <f>IF(N259="snížená",J259,0)</f>
        <v>0</v>
      </c>
      <c r="BG259" s="239">
        <f>IF(N259="zákl. přenesená",J259,0)</f>
        <v>0</v>
      </c>
      <c r="BH259" s="239">
        <f>IF(N259="sníž. přenesená",J259,0)</f>
        <v>0</v>
      </c>
      <c r="BI259" s="239">
        <f>IF(N259="nulová",J259,0)</f>
        <v>0</v>
      </c>
      <c r="BJ259" s="18" t="s">
        <v>83</v>
      </c>
      <c r="BK259" s="239">
        <f>ROUND(I259*H259,2)</f>
        <v>0</v>
      </c>
      <c r="BL259" s="18" t="s">
        <v>188</v>
      </c>
      <c r="BM259" s="238" t="s">
        <v>3153</v>
      </c>
    </row>
    <row r="260" s="2" customFormat="1">
      <c r="A260" s="39"/>
      <c r="B260" s="40"/>
      <c r="C260" s="41"/>
      <c r="D260" s="240" t="s">
        <v>190</v>
      </c>
      <c r="E260" s="41"/>
      <c r="F260" s="241" t="s">
        <v>3152</v>
      </c>
      <c r="G260" s="41"/>
      <c r="H260" s="41"/>
      <c r="I260" s="242"/>
      <c r="J260" s="41"/>
      <c r="K260" s="41"/>
      <c r="L260" s="45"/>
      <c r="M260" s="243"/>
      <c r="N260" s="244"/>
      <c r="O260" s="92"/>
      <c r="P260" s="92"/>
      <c r="Q260" s="92"/>
      <c r="R260" s="92"/>
      <c r="S260" s="92"/>
      <c r="T260" s="93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T260" s="18" t="s">
        <v>190</v>
      </c>
      <c r="AU260" s="18" t="s">
        <v>85</v>
      </c>
    </row>
    <row r="261" s="2" customFormat="1" ht="16.5" customHeight="1">
      <c r="A261" s="39"/>
      <c r="B261" s="40"/>
      <c r="C261" s="245" t="s">
        <v>426</v>
      </c>
      <c r="D261" s="245" t="s">
        <v>191</v>
      </c>
      <c r="E261" s="246" t="s">
        <v>3154</v>
      </c>
      <c r="F261" s="247" t="s">
        <v>3155</v>
      </c>
      <c r="G261" s="248" t="s">
        <v>185</v>
      </c>
      <c r="H261" s="249">
        <v>1</v>
      </c>
      <c r="I261" s="250"/>
      <c r="J261" s="251">
        <f>ROUND(I261*H261,2)</f>
        <v>0</v>
      </c>
      <c r="K261" s="247" t="s">
        <v>1</v>
      </c>
      <c r="L261" s="45"/>
      <c r="M261" s="252" t="s">
        <v>1</v>
      </c>
      <c r="N261" s="253" t="s">
        <v>41</v>
      </c>
      <c r="O261" s="92"/>
      <c r="P261" s="236">
        <f>O261*H261</f>
        <v>0</v>
      </c>
      <c r="Q261" s="236">
        <v>0</v>
      </c>
      <c r="R261" s="236">
        <f>Q261*H261</f>
        <v>0</v>
      </c>
      <c r="S261" s="236">
        <v>0</v>
      </c>
      <c r="T261" s="237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38" t="s">
        <v>188</v>
      </c>
      <c r="AT261" s="238" t="s">
        <v>191</v>
      </c>
      <c r="AU261" s="238" t="s">
        <v>85</v>
      </c>
      <c r="AY261" s="18" t="s">
        <v>181</v>
      </c>
      <c r="BE261" s="239">
        <f>IF(N261="základní",J261,0)</f>
        <v>0</v>
      </c>
      <c r="BF261" s="239">
        <f>IF(N261="snížená",J261,0)</f>
        <v>0</v>
      </c>
      <c r="BG261" s="239">
        <f>IF(N261="zákl. přenesená",J261,0)</f>
        <v>0</v>
      </c>
      <c r="BH261" s="239">
        <f>IF(N261="sníž. přenesená",J261,0)</f>
        <v>0</v>
      </c>
      <c r="BI261" s="239">
        <f>IF(N261="nulová",J261,0)</f>
        <v>0</v>
      </c>
      <c r="BJ261" s="18" t="s">
        <v>83</v>
      </c>
      <c r="BK261" s="239">
        <f>ROUND(I261*H261,2)</f>
        <v>0</v>
      </c>
      <c r="BL261" s="18" t="s">
        <v>188</v>
      </c>
      <c r="BM261" s="238" t="s">
        <v>3156</v>
      </c>
    </row>
    <row r="262" s="2" customFormat="1">
      <c r="A262" s="39"/>
      <c r="B262" s="40"/>
      <c r="C262" s="41"/>
      <c r="D262" s="240" t="s">
        <v>190</v>
      </c>
      <c r="E262" s="41"/>
      <c r="F262" s="241" t="s">
        <v>3155</v>
      </c>
      <c r="G262" s="41"/>
      <c r="H262" s="41"/>
      <c r="I262" s="242"/>
      <c r="J262" s="41"/>
      <c r="K262" s="41"/>
      <c r="L262" s="45"/>
      <c r="M262" s="243"/>
      <c r="N262" s="244"/>
      <c r="O262" s="92"/>
      <c r="P262" s="92"/>
      <c r="Q262" s="92"/>
      <c r="R262" s="92"/>
      <c r="S262" s="92"/>
      <c r="T262" s="93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T262" s="18" t="s">
        <v>190</v>
      </c>
      <c r="AU262" s="18" t="s">
        <v>85</v>
      </c>
    </row>
    <row r="263" s="2" customFormat="1" ht="16.5" customHeight="1">
      <c r="A263" s="39"/>
      <c r="B263" s="40"/>
      <c r="C263" s="245" t="s">
        <v>431</v>
      </c>
      <c r="D263" s="245" t="s">
        <v>191</v>
      </c>
      <c r="E263" s="246" t="s">
        <v>3157</v>
      </c>
      <c r="F263" s="247" t="s">
        <v>3158</v>
      </c>
      <c r="G263" s="248" t="s">
        <v>185</v>
      </c>
      <c r="H263" s="249">
        <v>1</v>
      </c>
      <c r="I263" s="250"/>
      <c r="J263" s="251">
        <f>ROUND(I263*H263,2)</f>
        <v>0</v>
      </c>
      <c r="K263" s="247" t="s">
        <v>1</v>
      </c>
      <c r="L263" s="45"/>
      <c r="M263" s="252" t="s">
        <v>1</v>
      </c>
      <c r="N263" s="253" t="s">
        <v>41</v>
      </c>
      <c r="O263" s="92"/>
      <c r="P263" s="236">
        <f>O263*H263</f>
        <v>0</v>
      </c>
      <c r="Q263" s="236">
        <v>0</v>
      </c>
      <c r="R263" s="236">
        <f>Q263*H263</f>
        <v>0</v>
      </c>
      <c r="S263" s="236">
        <v>0</v>
      </c>
      <c r="T263" s="237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38" t="s">
        <v>188</v>
      </c>
      <c r="AT263" s="238" t="s">
        <v>191</v>
      </c>
      <c r="AU263" s="238" t="s">
        <v>85</v>
      </c>
      <c r="AY263" s="18" t="s">
        <v>181</v>
      </c>
      <c r="BE263" s="239">
        <f>IF(N263="základní",J263,0)</f>
        <v>0</v>
      </c>
      <c r="BF263" s="239">
        <f>IF(N263="snížená",J263,0)</f>
        <v>0</v>
      </c>
      <c r="BG263" s="239">
        <f>IF(N263="zákl. přenesená",J263,0)</f>
        <v>0</v>
      </c>
      <c r="BH263" s="239">
        <f>IF(N263="sníž. přenesená",J263,0)</f>
        <v>0</v>
      </c>
      <c r="BI263" s="239">
        <f>IF(N263="nulová",J263,0)</f>
        <v>0</v>
      </c>
      <c r="BJ263" s="18" t="s">
        <v>83</v>
      </c>
      <c r="BK263" s="239">
        <f>ROUND(I263*H263,2)</f>
        <v>0</v>
      </c>
      <c r="BL263" s="18" t="s">
        <v>188</v>
      </c>
      <c r="BM263" s="238" t="s">
        <v>3159</v>
      </c>
    </row>
    <row r="264" s="2" customFormat="1">
      <c r="A264" s="39"/>
      <c r="B264" s="40"/>
      <c r="C264" s="41"/>
      <c r="D264" s="240" t="s">
        <v>190</v>
      </c>
      <c r="E264" s="41"/>
      <c r="F264" s="241" t="s">
        <v>3158</v>
      </c>
      <c r="G264" s="41"/>
      <c r="H264" s="41"/>
      <c r="I264" s="242"/>
      <c r="J264" s="41"/>
      <c r="K264" s="41"/>
      <c r="L264" s="45"/>
      <c r="M264" s="243"/>
      <c r="N264" s="244"/>
      <c r="O264" s="92"/>
      <c r="P264" s="92"/>
      <c r="Q264" s="92"/>
      <c r="R264" s="92"/>
      <c r="S264" s="92"/>
      <c r="T264" s="93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T264" s="18" t="s">
        <v>190</v>
      </c>
      <c r="AU264" s="18" t="s">
        <v>85</v>
      </c>
    </row>
    <row r="265" s="12" customFormat="1" ht="22.8" customHeight="1">
      <c r="A265" s="12"/>
      <c r="B265" s="212"/>
      <c r="C265" s="213"/>
      <c r="D265" s="214" t="s">
        <v>75</v>
      </c>
      <c r="E265" s="254" t="s">
        <v>3160</v>
      </c>
      <c r="F265" s="254" t="s">
        <v>3161</v>
      </c>
      <c r="G265" s="213"/>
      <c r="H265" s="213"/>
      <c r="I265" s="216"/>
      <c r="J265" s="255">
        <f>BK265</f>
        <v>0</v>
      </c>
      <c r="K265" s="213"/>
      <c r="L265" s="218"/>
      <c r="M265" s="219"/>
      <c r="N265" s="220"/>
      <c r="O265" s="220"/>
      <c r="P265" s="221">
        <f>SUM(P266:P271)</f>
        <v>0</v>
      </c>
      <c r="Q265" s="220"/>
      <c r="R265" s="221">
        <f>SUM(R266:R271)</f>
        <v>0.051490000000000001</v>
      </c>
      <c r="S265" s="220"/>
      <c r="T265" s="222">
        <f>SUM(T266:T271)</f>
        <v>0</v>
      </c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R265" s="223" t="s">
        <v>85</v>
      </c>
      <c r="AT265" s="224" t="s">
        <v>75</v>
      </c>
      <c r="AU265" s="224" t="s">
        <v>83</v>
      </c>
      <c r="AY265" s="223" t="s">
        <v>181</v>
      </c>
      <c r="BK265" s="225">
        <f>SUM(BK266:BK271)</f>
        <v>0</v>
      </c>
    </row>
    <row r="266" s="2" customFormat="1" ht="24.15" customHeight="1">
      <c r="A266" s="39"/>
      <c r="B266" s="40"/>
      <c r="C266" s="245" t="s">
        <v>436</v>
      </c>
      <c r="D266" s="245" t="s">
        <v>191</v>
      </c>
      <c r="E266" s="246" t="s">
        <v>3162</v>
      </c>
      <c r="F266" s="247" t="s">
        <v>3163</v>
      </c>
      <c r="G266" s="248" t="s">
        <v>889</v>
      </c>
      <c r="H266" s="249">
        <v>1</v>
      </c>
      <c r="I266" s="250"/>
      <c r="J266" s="251">
        <f>ROUND(I266*H266,2)</f>
        <v>0</v>
      </c>
      <c r="K266" s="247" t="s">
        <v>1</v>
      </c>
      <c r="L266" s="45"/>
      <c r="M266" s="252" t="s">
        <v>1</v>
      </c>
      <c r="N266" s="253" t="s">
        <v>41</v>
      </c>
      <c r="O266" s="92"/>
      <c r="P266" s="236">
        <f>O266*H266</f>
        <v>0</v>
      </c>
      <c r="Q266" s="236">
        <v>0.04428</v>
      </c>
      <c r="R266" s="236">
        <f>Q266*H266</f>
        <v>0.04428</v>
      </c>
      <c r="S266" s="236">
        <v>0</v>
      </c>
      <c r="T266" s="237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38" t="s">
        <v>188</v>
      </c>
      <c r="AT266" s="238" t="s">
        <v>191</v>
      </c>
      <c r="AU266" s="238" t="s">
        <v>85</v>
      </c>
      <c r="AY266" s="18" t="s">
        <v>181</v>
      </c>
      <c r="BE266" s="239">
        <f>IF(N266="základní",J266,0)</f>
        <v>0</v>
      </c>
      <c r="BF266" s="239">
        <f>IF(N266="snížená",J266,0)</f>
        <v>0</v>
      </c>
      <c r="BG266" s="239">
        <f>IF(N266="zákl. přenesená",J266,0)</f>
        <v>0</v>
      </c>
      <c r="BH266" s="239">
        <f>IF(N266="sníž. přenesená",J266,0)</f>
        <v>0</v>
      </c>
      <c r="BI266" s="239">
        <f>IF(N266="nulová",J266,0)</f>
        <v>0</v>
      </c>
      <c r="BJ266" s="18" t="s">
        <v>83</v>
      </c>
      <c r="BK266" s="239">
        <f>ROUND(I266*H266,2)</f>
        <v>0</v>
      </c>
      <c r="BL266" s="18" t="s">
        <v>188</v>
      </c>
      <c r="BM266" s="238" t="s">
        <v>3164</v>
      </c>
    </row>
    <row r="267" s="2" customFormat="1">
      <c r="A267" s="39"/>
      <c r="B267" s="40"/>
      <c r="C267" s="41"/>
      <c r="D267" s="240" t="s">
        <v>190</v>
      </c>
      <c r="E267" s="41"/>
      <c r="F267" s="241" t="s">
        <v>3163</v>
      </c>
      <c r="G267" s="41"/>
      <c r="H267" s="41"/>
      <c r="I267" s="242"/>
      <c r="J267" s="41"/>
      <c r="K267" s="41"/>
      <c r="L267" s="45"/>
      <c r="M267" s="243"/>
      <c r="N267" s="244"/>
      <c r="O267" s="92"/>
      <c r="P267" s="92"/>
      <c r="Q267" s="92"/>
      <c r="R267" s="92"/>
      <c r="S267" s="92"/>
      <c r="T267" s="93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T267" s="18" t="s">
        <v>190</v>
      </c>
      <c r="AU267" s="18" t="s">
        <v>85</v>
      </c>
    </row>
    <row r="268" s="2" customFormat="1" ht="33" customHeight="1">
      <c r="A268" s="39"/>
      <c r="B268" s="40"/>
      <c r="C268" s="245" t="s">
        <v>441</v>
      </c>
      <c r="D268" s="245" t="s">
        <v>191</v>
      </c>
      <c r="E268" s="246" t="s">
        <v>3165</v>
      </c>
      <c r="F268" s="247" t="s">
        <v>3166</v>
      </c>
      <c r="G268" s="248" t="s">
        <v>889</v>
      </c>
      <c r="H268" s="249">
        <v>1</v>
      </c>
      <c r="I268" s="250"/>
      <c r="J268" s="251">
        <f>ROUND(I268*H268,2)</f>
        <v>0</v>
      </c>
      <c r="K268" s="247" t="s">
        <v>1</v>
      </c>
      <c r="L268" s="45"/>
      <c r="M268" s="252" t="s">
        <v>1</v>
      </c>
      <c r="N268" s="253" t="s">
        <v>41</v>
      </c>
      <c r="O268" s="92"/>
      <c r="P268" s="236">
        <f>O268*H268</f>
        <v>0</v>
      </c>
      <c r="Q268" s="236">
        <v>0.0045799999999999999</v>
      </c>
      <c r="R268" s="236">
        <f>Q268*H268</f>
        <v>0.0045799999999999999</v>
      </c>
      <c r="S268" s="236">
        <v>0</v>
      </c>
      <c r="T268" s="237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38" t="s">
        <v>188</v>
      </c>
      <c r="AT268" s="238" t="s">
        <v>191</v>
      </c>
      <c r="AU268" s="238" t="s">
        <v>85</v>
      </c>
      <c r="AY268" s="18" t="s">
        <v>181</v>
      </c>
      <c r="BE268" s="239">
        <f>IF(N268="základní",J268,0)</f>
        <v>0</v>
      </c>
      <c r="BF268" s="239">
        <f>IF(N268="snížená",J268,0)</f>
        <v>0</v>
      </c>
      <c r="BG268" s="239">
        <f>IF(N268="zákl. přenesená",J268,0)</f>
        <v>0</v>
      </c>
      <c r="BH268" s="239">
        <f>IF(N268="sníž. přenesená",J268,0)</f>
        <v>0</v>
      </c>
      <c r="BI268" s="239">
        <f>IF(N268="nulová",J268,0)</f>
        <v>0</v>
      </c>
      <c r="BJ268" s="18" t="s">
        <v>83</v>
      </c>
      <c r="BK268" s="239">
        <f>ROUND(I268*H268,2)</f>
        <v>0</v>
      </c>
      <c r="BL268" s="18" t="s">
        <v>188</v>
      </c>
      <c r="BM268" s="238" t="s">
        <v>3167</v>
      </c>
    </row>
    <row r="269" s="2" customFormat="1">
      <c r="A269" s="39"/>
      <c r="B269" s="40"/>
      <c r="C269" s="41"/>
      <c r="D269" s="240" t="s">
        <v>190</v>
      </c>
      <c r="E269" s="41"/>
      <c r="F269" s="241" t="s">
        <v>3166</v>
      </c>
      <c r="G269" s="41"/>
      <c r="H269" s="41"/>
      <c r="I269" s="242"/>
      <c r="J269" s="41"/>
      <c r="K269" s="41"/>
      <c r="L269" s="45"/>
      <c r="M269" s="243"/>
      <c r="N269" s="244"/>
      <c r="O269" s="92"/>
      <c r="P269" s="92"/>
      <c r="Q269" s="92"/>
      <c r="R269" s="92"/>
      <c r="S269" s="92"/>
      <c r="T269" s="93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T269" s="18" t="s">
        <v>190</v>
      </c>
      <c r="AU269" s="18" t="s">
        <v>85</v>
      </c>
    </row>
    <row r="270" s="2" customFormat="1" ht="24.15" customHeight="1">
      <c r="A270" s="39"/>
      <c r="B270" s="40"/>
      <c r="C270" s="245" t="s">
        <v>445</v>
      </c>
      <c r="D270" s="245" t="s">
        <v>191</v>
      </c>
      <c r="E270" s="246" t="s">
        <v>3168</v>
      </c>
      <c r="F270" s="247" t="s">
        <v>3169</v>
      </c>
      <c r="G270" s="248" t="s">
        <v>889</v>
      </c>
      <c r="H270" s="249">
        <v>1</v>
      </c>
      <c r="I270" s="250"/>
      <c r="J270" s="251">
        <f>ROUND(I270*H270,2)</f>
        <v>0</v>
      </c>
      <c r="K270" s="247" t="s">
        <v>1</v>
      </c>
      <c r="L270" s="45"/>
      <c r="M270" s="252" t="s">
        <v>1</v>
      </c>
      <c r="N270" s="253" t="s">
        <v>41</v>
      </c>
      <c r="O270" s="92"/>
      <c r="P270" s="236">
        <f>O270*H270</f>
        <v>0</v>
      </c>
      <c r="Q270" s="236">
        <v>0.00263</v>
      </c>
      <c r="R270" s="236">
        <f>Q270*H270</f>
        <v>0.00263</v>
      </c>
      <c r="S270" s="236">
        <v>0</v>
      </c>
      <c r="T270" s="237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38" t="s">
        <v>188</v>
      </c>
      <c r="AT270" s="238" t="s">
        <v>191</v>
      </c>
      <c r="AU270" s="238" t="s">
        <v>85</v>
      </c>
      <c r="AY270" s="18" t="s">
        <v>181</v>
      </c>
      <c r="BE270" s="239">
        <f>IF(N270="základní",J270,0)</f>
        <v>0</v>
      </c>
      <c r="BF270" s="239">
        <f>IF(N270="snížená",J270,0)</f>
        <v>0</v>
      </c>
      <c r="BG270" s="239">
        <f>IF(N270="zákl. přenesená",J270,0)</f>
        <v>0</v>
      </c>
      <c r="BH270" s="239">
        <f>IF(N270="sníž. přenesená",J270,0)</f>
        <v>0</v>
      </c>
      <c r="BI270" s="239">
        <f>IF(N270="nulová",J270,0)</f>
        <v>0</v>
      </c>
      <c r="BJ270" s="18" t="s">
        <v>83</v>
      </c>
      <c r="BK270" s="239">
        <f>ROUND(I270*H270,2)</f>
        <v>0</v>
      </c>
      <c r="BL270" s="18" t="s">
        <v>188</v>
      </c>
      <c r="BM270" s="238" t="s">
        <v>3170</v>
      </c>
    </row>
    <row r="271" s="2" customFormat="1">
      <c r="A271" s="39"/>
      <c r="B271" s="40"/>
      <c r="C271" s="41"/>
      <c r="D271" s="240" t="s">
        <v>190</v>
      </c>
      <c r="E271" s="41"/>
      <c r="F271" s="241" t="s">
        <v>3169</v>
      </c>
      <c r="G271" s="41"/>
      <c r="H271" s="41"/>
      <c r="I271" s="242"/>
      <c r="J271" s="41"/>
      <c r="K271" s="41"/>
      <c r="L271" s="45"/>
      <c r="M271" s="243"/>
      <c r="N271" s="244"/>
      <c r="O271" s="92"/>
      <c r="P271" s="92"/>
      <c r="Q271" s="92"/>
      <c r="R271" s="92"/>
      <c r="S271" s="92"/>
      <c r="T271" s="93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T271" s="18" t="s">
        <v>190</v>
      </c>
      <c r="AU271" s="18" t="s">
        <v>85</v>
      </c>
    </row>
    <row r="272" s="12" customFormat="1" ht="22.8" customHeight="1">
      <c r="A272" s="12"/>
      <c r="B272" s="212"/>
      <c r="C272" s="213"/>
      <c r="D272" s="214" t="s">
        <v>75</v>
      </c>
      <c r="E272" s="254" t="s">
        <v>3171</v>
      </c>
      <c r="F272" s="254" t="s">
        <v>3172</v>
      </c>
      <c r="G272" s="213"/>
      <c r="H272" s="213"/>
      <c r="I272" s="216"/>
      <c r="J272" s="255">
        <f>BK272</f>
        <v>0</v>
      </c>
      <c r="K272" s="213"/>
      <c r="L272" s="218"/>
      <c r="M272" s="219"/>
      <c r="N272" s="220"/>
      <c r="O272" s="220"/>
      <c r="P272" s="221">
        <f>SUM(P273:P328)</f>
        <v>0</v>
      </c>
      <c r="Q272" s="220"/>
      <c r="R272" s="221">
        <f>SUM(R273:R328)</f>
        <v>0.041770000000000002</v>
      </c>
      <c r="S272" s="220"/>
      <c r="T272" s="222">
        <f>SUM(T273:T328)</f>
        <v>0.68325999999999998</v>
      </c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R272" s="223" t="s">
        <v>85</v>
      </c>
      <c r="AT272" s="224" t="s">
        <v>75</v>
      </c>
      <c r="AU272" s="224" t="s">
        <v>83</v>
      </c>
      <c r="AY272" s="223" t="s">
        <v>181</v>
      </c>
      <c r="BK272" s="225">
        <f>SUM(BK273:BK328)</f>
        <v>0</v>
      </c>
    </row>
    <row r="273" s="2" customFormat="1" ht="16.5" customHeight="1">
      <c r="A273" s="39"/>
      <c r="B273" s="40"/>
      <c r="C273" s="245" t="s">
        <v>450</v>
      </c>
      <c r="D273" s="245" t="s">
        <v>191</v>
      </c>
      <c r="E273" s="246" t="s">
        <v>3173</v>
      </c>
      <c r="F273" s="247" t="s">
        <v>3174</v>
      </c>
      <c r="G273" s="248" t="s">
        <v>889</v>
      </c>
      <c r="H273" s="249">
        <v>8</v>
      </c>
      <c r="I273" s="250"/>
      <c r="J273" s="251">
        <f>ROUND(I273*H273,2)</f>
        <v>0</v>
      </c>
      <c r="K273" s="247" t="s">
        <v>1</v>
      </c>
      <c r="L273" s="45"/>
      <c r="M273" s="252" t="s">
        <v>1</v>
      </c>
      <c r="N273" s="253" t="s">
        <v>41</v>
      </c>
      <c r="O273" s="92"/>
      <c r="P273" s="236">
        <f>O273*H273</f>
        <v>0</v>
      </c>
      <c r="Q273" s="236">
        <v>0</v>
      </c>
      <c r="R273" s="236">
        <f>Q273*H273</f>
        <v>0</v>
      </c>
      <c r="S273" s="236">
        <v>0.034200000000000001</v>
      </c>
      <c r="T273" s="237">
        <f>S273*H273</f>
        <v>0.27360000000000001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38" t="s">
        <v>188</v>
      </c>
      <c r="AT273" s="238" t="s">
        <v>191</v>
      </c>
      <c r="AU273" s="238" t="s">
        <v>85</v>
      </c>
      <c r="AY273" s="18" t="s">
        <v>181</v>
      </c>
      <c r="BE273" s="239">
        <f>IF(N273="základní",J273,0)</f>
        <v>0</v>
      </c>
      <c r="BF273" s="239">
        <f>IF(N273="snížená",J273,0)</f>
        <v>0</v>
      </c>
      <c r="BG273" s="239">
        <f>IF(N273="zákl. přenesená",J273,0)</f>
        <v>0</v>
      </c>
      <c r="BH273" s="239">
        <f>IF(N273="sníž. přenesená",J273,0)</f>
        <v>0</v>
      </c>
      <c r="BI273" s="239">
        <f>IF(N273="nulová",J273,0)</f>
        <v>0</v>
      </c>
      <c r="BJ273" s="18" t="s">
        <v>83</v>
      </c>
      <c r="BK273" s="239">
        <f>ROUND(I273*H273,2)</f>
        <v>0</v>
      </c>
      <c r="BL273" s="18" t="s">
        <v>188</v>
      </c>
      <c r="BM273" s="238" t="s">
        <v>3175</v>
      </c>
    </row>
    <row r="274" s="2" customFormat="1">
      <c r="A274" s="39"/>
      <c r="B274" s="40"/>
      <c r="C274" s="41"/>
      <c r="D274" s="240" t="s">
        <v>190</v>
      </c>
      <c r="E274" s="41"/>
      <c r="F274" s="241" t="s">
        <v>3174</v>
      </c>
      <c r="G274" s="41"/>
      <c r="H274" s="41"/>
      <c r="I274" s="242"/>
      <c r="J274" s="41"/>
      <c r="K274" s="41"/>
      <c r="L274" s="45"/>
      <c r="M274" s="243"/>
      <c r="N274" s="244"/>
      <c r="O274" s="92"/>
      <c r="P274" s="92"/>
      <c r="Q274" s="92"/>
      <c r="R274" s="92"/>
      <c r="S274" s="92"/>
      <c r="T274" s="93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T274" s="18" t="s">
        <v>190</v>
      </c>
      <c r="AU274" s="18" t="s">
        <v>85</v>
      </c>
    </row>
    <row r="275" s="2" customFormat="1" ht="16.5" customHeight="1">
      <c r="A275" s="39"/>
      <c r="B275" s="40"/>
      <c r="C275" s="245" t="s">
        <v>454</v>
      </c>
      <c r="D275" s="245" t="s">
        <v>191</v>
      </c>
      <c r="E275" s="246" t="s">
        <v>3176</v>
      </c>
      <c r="F275" s="247" t="s">
        <v>3177</v>
      </c>
      <c r="G275" s="248" t="s">
        <v>185</v>
      </c>
      <c r="H275" s="249">
        <v>2</v>
      </c>
      <c r="I275" s="250"/>
      <c r="J275" s="251">
        <f>ROUND(I275*H275,2)</f>
        <v>0</v>
      </c>
      <c r="K275" s="247" t="s">
        <v>1</v>
      </c>
      <c r="L275" s="45"/>
      <c r="M275" s="252" t="s">
        <v>1</v>
      </c>
      <c r="N275" s="253" t="s">
        <v>41</v>
      </c>
      <c r="O275" s="92"/>
      <c r="P275" s="236">
        <f>O275*H275</f>
        <v>0</v>
      </c>
      <c r="Q275" s="236">
        <v>0.00042999999999999999</v>
      </c>
      <c r="R275" s="236">
        <f>Q275*H275</f>
        <v>0.00085999999999999998</v>
      </c>
      <c r="S275" s="236">
        <v>0</v>
      </c>
      <c r="T275" s="237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38" t="s">
        <v>188</v>
      </c>
      <c r="AT275" s="238" t="s">
        <v>191</v>
      </c>
      <c r="AU275" s="238" t="s">
        <v>85</v>
      </c>
      <c r="AY275" s="18" t="s">
        <v>181</v>
      </c>
      <c r="BE275" s="239">
        <f>IF(N275="základní",J275,0)</f>
        <v>0</v>
      </c>
      <c r="BF275" s="239">
        <f>IF(N275="snížená",J275,0)</f>
        <v>0</v>
      </c>
      <c r="BG275" s="239">
        <f>IF(N275="zákl. přenesená",J275,0)</f>
        <v>0</v>
      </c>
      <c r="BH275" s="239">
        <f>IF(N275="sníž. přenesená",J275,0)</f>
        <v>0</v>
      </c>
      <c r="BI275" s="239">
        <f>IF(N275="nulová",J275,0)</f>
        <v>0</v>
      </c>
      <c r="BJ275" s="18" t="s">
        <v>83</v>
      </c>
      <c r="BK275" s="239">
        <f>ROUND(I275*H275,2)</f>
        <v>0</v>
      </c>
      <c r="BL275" s="18" t="s">
        <v>188</v>
      </c>
      <c r="BM275" s="238" t="s">
        <v>3178</v>
      </c>
    </row>
    <row r="276" s="2" customFormat="1">
      <c r="A276" s="39"/>
      <c r="B276" s="40"/>
      <c r="C276" s="41"/>
      <c r="D276" s="240" t="s">
        <v>190</v>
      </c>
      <c r="E276" s="41"/>
      <c r="F276" s="241" t="s">
        <v>3177</v>
      </c>
      <c r="G276" s="41"/>
      <c r="H276" s="41"/>
      <c r="I276" s="242"/>
      <c r="J276" s="41"/>
      <c r="K276" s="41"/>
      <c r="L276" s="45"/>
      <c r="M276" s="243"/>
      <c r="N276" s="244"/>
      <c r="O276" s="92"/>
      <c r="P276" s="92"/>
      <c r="Q276" s="92"/>
      <c r="R276" s="92"/>
      <c r="S276" s="92"/>
      <c r="T276" s="93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T276" s="18" t="s">
        <v>190</v>
      </c>
      <c r="AU276" s="18" t="s">
        <v>85</v>
      </c>
    </row>
    <row r="277" s="2" customFormat="1" ht="16.5" customHeight="1">
      <c r="A277" s="39"/>
      <c r="B277" s="40"/>
      <c r="C277" s="245" t="s">
        <v>458</v>
      </c>
      <c r="D277" s="245" t="s">
        <v>191</v>
      </c>
      <c r="E277" s="246" t="s">
        <v>3179</v>
      </c>
      <c r="F277" s="247" t="s">
        <v>3180</v>
      </c>
      <c r="G277" s="248" t="s">
        <v>185</v>
      </c>
      <c r="H277" s="249">
        <v>1</v>
      </c>
      <c r="I277" s="250"/>
      <c r="J277" s="251">
        <f>ROUND(I277*H277,2)</f>
        <v>0</v>
      </c>
      <c r="K277" s="247" t="s">
        <v>1</v>
      </c>
      <c r="L277" s="45"/>
      <c r="M277" s="252" t="s">
        <v>1</v>
      </c>
      <c r="N277" s="253" t="s">
        <v>41</v>
      </c>
      <c r="O277" s="92"/>
      <c r="P277" s="236">
        <f>O277*H277</f>
        <v>0</v>
      </c>
      <c r="Q277" s="236">
        <v>0.00055000000000000003</v>
      </c>
      <c r="R277" s="236">
        <f>Q277*H277</f>
        <v>0.00055000000000000003</v>
      </c>
      <c r="S277" s="236">
        <v>0</v>
      </c>
      <c r="T277" s="237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38" t="s">
        <v>188</v>
      </c>
      <c r="AT277" s="238" t="s">
        <v>191</v>
      </c>
      <c r="AU277" s="238" t="s">
        <v>85</v>
      </c>
      <c r="AY277" s="18" t="s">
        <v>181</v>
      </c>
      <c r="BE277" s="239">
        <f>IF(N277="základní",J277,0)</f>
        <v>0</v>
      </c>
      <c r="BF277" s="239">
        <f>IF(N277="snížená",J277,0)</f>
        <v>0</v>
      </c>
      <c r="BG277" s="239">
        <f>IF(N277="zákl. přenesená",J277,0)</f>
        <v>0</v>
      </c>
      <c r="BH277" s="239">
        <f>IF(N277="sníž. přenesená",J277,0)</f>
        <v>0</v>
      </c>
      <c r="BI277" s="239">
        <f>IF(N277="nulová",J277,0)</f>
        <v>0</v>
      </c>
      <c r="BJ277" s="18" t="s">
        <v>83</v>
      </c>
      <c r="BK277" s="239">
        <f>ROUND(I277*H277,2)</f>
        <v>0</v>
      </c>
      <c r="BL277" s="18" t="s">
        <v>188</v>
      </c>
      <c r="BM277" s="238" t="s">
        <v>3181</v>
      </c>
    </row>
    <row r="278" s="2" customFormat="1">
      <c r="A278" s="39"/>
      <c r="B278" s="40"/>
      <c r="C278" s="41"/>
      <c r="D278" s="240" t="s">
        <v>190</v>
      </c>
      <c r="E278" s="41"/>
      <c r="F278" s="241" t="s">
        <v>3180</v>
      </c>
      <c r="G278" s="41"/>
      <c r="H278" s="41"/>
      <c r="I278" s="242"/>
      <c r="J278" s="41"/>
      <c r="K278" s="41"/>
      <c r="L278" s="45"/>
      <c r="M278" s="243"/>
      <c r="N278" s="244"/>
      <c r="O278" s="92"/>
      <c r="P278" s="92"/>
      <c r="Q278" s="92"/>
      <c r="R278" s="92"/>
      <c r="S278" s="92"/>
      <c r="T278" s="93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T278" s="18" t="s">
        <v>190</v>
      </c>
      <c r="AU278" s="18" t="s">
        <v>85</v>
      </c>
    </row>
    <row r="279" s="2" customFormat="1" ht="21.75" customHeight="1">
      <c r="A279" s="39"/>
      <c r="B279" s="40"/>
      <c r="C279" s="245" t="s">
        <v>463</v>
      </c>
      <c r="D279" s="245" t="s">
        <v>191</v>
      </c>
      <c r="E279" s="246" t="s">
        <v>3182</v>
      </c>
      <c r="F279" s="247" t="s">
        <v>3183</v>
      </c>
      <c r="G279" s="248" t="s">
        <v>185</v>
      </c>
      <c r="H279" s="249">
        <v>5</v>
      </c>
      <c r="I279" s="250"/>
      <c r="J279" s="251">
        <f>ROUND(I279*H279,2)</f>
        <v>0</v>
      </c>
      <c r="K279" s="247" t="s">
        <v>1</v>
      </c>
      <c r="L279" s="45"/>
      <c r="M279" s="252" t="s">
        <v>1</v>
      </c>
      <c r="N279" s="253" t="s">
        <v>41</v>
      </c>
      <c r="O279" s="92"/>
      <c r="P279" s="236">
        <f>O279*H279</f>
        <v>0</v>
      </c>
      <c r="Q279" s="236">
        <v>0.0011900000000000001</v>
      </c>
      <c r="R279" s="236">
        <f>Q279*H279</f>
        <v>0.0059500000000000004</v>
      </c>
      <c r="S279" s="236">
        <v>0</v>
      </c>
      <c r="T279" s="237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38" t="s">
        <v>188</v>
      </c>
      <c r="AT279" s="238" t="s">
        <v>191</v>
      </c>
      <c r="AU279" s="238" t="s">
        <v>85</v>
      </c>
      <c r="AY279" s="18" t="s">
        <v>181</v>
      </c>
      <c r="BE279" s="239">
        <f>IF(N279="základní",J279,0)</f>
        <v>0</v>
      </c>
      <c r="BF279" s="239">
        <f>IF(N279="snížená",J279,0)</f>
        <v>0</v>
      </c>
      <c r="BG279" s="239">
        <f>IF(N279="zákl. přenesená",J279,0)</f>
        <v>0</v>
      </c>
      <c r="BH279" s="239">
        <f>IF(N279="sníž. přenesená",J279,0)</f>
        <v>0</v>
      </c>
      <c r="BI279" s="239">
        <f>IF(N279="nulová",J279,0)</f>
        <v>0</v>
      </c>
      <c r="BJ279" s="18" t="s">
        <v>83</v>
      </c>
      <c r="BK279" s="239">
        <f>ROUND(I279*H279,2)</f>
        <v>0</v>
      </c>
      <c r="BL279" s="18" t="s">
        <v>188</v>
      </c>
      <c r="BM279" s="238" t="s">
        <v>3184</v>
      </c>
    </row>
    <row r="280" s="2" customFormat="1">
      <c r="A280" s="39"/>
      <c r="B280" s="40"/>
      <c r="C280" s="41"/>
      <c r="D280" s="240" t="s">
        <v>190</v>
      </c>
      <c r="E280" s="41"/>
      <c r="F280" s="241" t="s">
        <v>3183</v>
      </c>
      <c r="G280" s="41"/>
      <c r="H280" s="41"/>
      <c r="I280" s="242"/>
      <c r="J280" s="41"/>
      <c r="K280" s="41"/>
      <c r="L280" s="45"/>
      <c r="M280" s="243"/>
      <c r="N280" s="244"/>
      <c r="O280" s="92"/>
      <c r="P280" s="92"/>
      <c r="Q280" s="92"/>
      <c r="R280" s="92"/>
      <c r="S280" s="92"/>
      <c r="T280" s="93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T280" s="18" t="s">
        <v>190</v>
      </c>
      <c r="AU280" s="18" t="s">
        <v>85</v>
      </c>
    </row>
    <row r="281" s="2" customFormat="1" ht="24.15" customHeight="1">
      <c r="A281" s="39"/>
      <c r="B281" s="40"/>
      <c r="C281" s="245" t="s">
        <v>469</v>
      </c>
      <c r="D281" s="245" t="s">
        <v>191</v>
      </c>
      <c r="E281" s="246" t="s">
        <v>3185</v>
      </c>
      <c r="F281" s="247" t="s">
        <v>3186</v>
      </c>
      <c r="G281" s="248" t="s">
        <v>889</v>
      </c>
      <c r="H281" s="249">
        <v>2</v>
      </c>
      <c r="I281" s="250"/>
      <c r="J281" s="251">
        <f>ROUND(I281*H281,2)</f>
        <v>0</v>
      </c>
      <c r="K281" s="247" t="s">
        <v>1</v>
      </c>
      <c r="L281" s="45"/>
      <c r="M281" s="252" t="s">
        <v>1</v>
      </c>
      <c r="N281" s="253" t="s">
        <v>41</v>
      </c>
      <c r="O281" s="92"/>
      <c r="P281" s="236">
        <f>O281*H281</f>
        <v>0</v>
      </c>
      <c r="Q281" s="236">
        <v>0</v>
      </c>
      <c r="R281" s="236">
        <f>Q281*H281</f>
        <v>0</v>
      </c>
      <c r="S281" s="236">
        <v>0.01107</v>
      </c>
      <c r="T281" s="237">
        <f>S281*H281</f>
        <v>0.02214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38" t="s">
        <v>188</v>
      </c>
      <c r="AT281" s="238" t="s">
        <v>191</v>
      </c>
      <c r="AU281" s="238" t="s">
        <v>85</v>
      </c>
      <c r="AY281" s="18" t="s">
        <v>181</v>
      </c>
      <c r="BE281" s="239">
        <f>IF(N281="základní",J281,0)</f>
        <v>0</v>
      </c>
      <c r="BF281" s="239">
        <f>IF(N281="snížená",J281,0)</f>
        <v>0</v>
      </c>
      <c r="BG281" s="239">
        <f>IF(N281="zákl. přenesená",J281,0)</f>
        <v>0</v>
      </c>
      <c r="BH281" s="239">
        <f>IF(N281="sníž. přenesená",J281,0)</f>
        <v>0</v>
      </c>
      <c r="BI281" s="239">
        <f>IF(N281="nulová",J281,0)</f>
        <v>0</v>
      </c>
      <c r="BJ281" s="18" t="s">
        <v>83</v>
      </c>
      <c r="BK281" s="239">
        <f>ROUND(I281*H281,2)</f>
        <v>0</v>
      </c>
      <c r="BL281" s="18" t="s">
        <v>188</v>
      </c>
      <c r="BM281" s="238" t="s">
        <v>3187</v>
      </c>
    </row>
    <row r="282" s="2" customFormat="1">
      <c r="A282" s="39"/>
      <c r="B282" s="40"/>
      <c r="C282" s="41"/>
      <c r="D282" s="240" t="s">
        <v>190</v>
      </c>
      <c r="E282" s="41"/>
      <c r="F282" s="241" t="s">
        <v>3186</v>
      </c>
      <c r="G282" s="41"/>
      <c r="H282" s="41"/>
      <c r="I282" s="242"/>
      <c r="J282" s="41"/>
      <c r="K282" s="41"/>
      <c r="L282" s="45"/>
      <c r="M282" s="243"/>
      <c r="N282" s="244"/>
      <c r="O282" s="92"/>
      <c r="P282" s="92"/>
      <c r="Q282" s="92"/>
      <c r="R282" s="92"/>
      <c r="S282" s="92"/>
      <c r="T282" s="93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T282" s="18" t="s">
        <v>190</v>
      </c>
      <c r="AU282" s="18" t="s">
        <v>85</v>
      </c>
    </row>
    <row r="283" s="2" customFormat="1" ht="16.5" customHeight="1">
      <c r="A283" s="39"/>
      <c r="B283" s="40"/>
      <c r="C283" s="245" t="s">
        <v>248</v>
      </c>
      <c r="D283" s="245" t="s">
        <v>191</v>
      </c>
      <c r="E283" s="246" t="s">
        <v>3188</v>
      </c>
      <c r="F283" s="247" t="s">
        <v>3189</v>
      </c>
      <c r="G283" s="248" t="s">
        <v>185</v>
      </c>
      <c r="H283" s="249">
        <v>2</v>
      </c>
      <c r="I283" s="250"/>
      <c r="J283" s="251">
        <f>ROUND(I283*H283,2)</f>
        <v>0</v>
      </c>
      <c r="K283" s="247" t="s">
        <v>1</v>
      </c>
      <c r="L283" s="45"/>
      <c r="M283" s="252" t="s">
        <v>1</v>
      </c>
      <c r="N283" s="253" t="s">
        <v>41</v>
      </c>
      <c r="O283" s="92"/>
      <c r="P283" s="236">
        <f>O283*H283</f>
        <v>0</v>
      </c>
      <c r="Q283" s="236">
        <v>0.00068999999999999997</v>
      </c>
      <c r="R283" s="236">
        <f>Q283*H283</f>
        <v>0.0013799999999999999</v>
      </c>
      <c r="S283" s="236">
        <v>0</v>
      </c>
      <c r="T283" s="237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38" t="s">
        <v>188</v>
      </c>
      <c r="AT283" s="238" t="s">
        <v>191</v>
      </c>
      <c r="AU283" s="238" t="s">
        <v>85</v>
      </c>
      <c r="AY283" s="18" t="s">
        <v>181</v>
      </c>
      <c r="BE283" s="239">
        <f>IF(N283="základní",J283,0)</f>
        <v>0</v>
      </c>
      <c r="BF283" s="239">
        <f>IF(N283="snížená",J283,0)</f>
        <v>0</v>
      </c>
      <c r="BG283" s="239">
        <f>IF(N283="zákl. přenesená",J283,0)</f>
        <v>0</v>
      </c>
      <c r="BH283" s="239">
        <f>IF(N283="sníž. přenesená",J283,0)</f>
        <v>0</v>
      </c>
      <c r="BI283" s="239">
        <f>IF(N283="nulová",J283,0)</f>
        <v>0</v>
      </c>
      <c r="BJ283" s="18" t="s">
        <v>83</v>
      </c>
      <c r="BK283" s="239">
        <f>ROUND(I283*H283,2)</f>
        <v>0</v>
      </c>
      <c r="BL283" s="18" t="s">
        <v>188</v>
      </c>
      <c r="BM283" s="238" t="s">
        <v>3190</v>
      </c>
    </row>
    <row r="284" s="2" customFormat="1">
      <c r="A284" s="39"/>
      <c r="B284" s="40"/>
      <c r="C284" s="41"/>
      <c r="D284" s="240" t="s">
        <v>190</v>
      </c>
      <c r="E284" s="41"/>
      <c r="F284" s="241" t="s">
        <v>3189</v>
      </c>
      <c r="G284" s="41"/>
      <c r="H284" s="41"/>
      <c r="I284" s="242"/>
      <c r="J284" s="41"/>
      <c r="K284" s="41"/>
      <c r="L284" s="45"/>
      <c r="M284" s="243"/>
      <c r="N284" s="244"/>
      <c r="O284" s="92"/>
      <c r="P284" s="92"/>
      <c r="Q284" s="92"/>
      <c r="R284" s="92"/>
      <c r="S284" s="92"/>
      <c r="T284" s="93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T284" s="18" t="s">
        <v>190</v>
      </c>
      <c r="AU284" s="18" t="s">
        <v>85</v>
      </c>
    </row>
    <row r="285" s="2" customFormat="1" ht="16.5" customHeight="1">
      <c r="A285" s="39"/>
      <c r="B285" s="40"/>
      <c r="C285" s="245" t="s">
        <v>481</v>
      </c>
      <c r="D285" s="245" t="s">
        <v>191</v>
      </c>
      <c r="E285" s="246" t="s">
        <v>3191</v>
      </c>
      <c r="F285" s="247" t="s">
        <v>3192</v>
      </c>
      <c r="G285" s="248" t="s">
        <v>889</v>
      </c>
      <c r="H285" s="249">
        <v>5</v>
      </c>
      <c r="I285" s="250"/>
      <c r="J285" s="251">
        <f>ROUND(I285*H285,2)</f>
        <v>0</v>
      </c>
      <c r="K285" s="247" t="s">
        <v>1</v>
      </c>
      <c r="L285" s="45"/>
      <c r="M285" s="252" t="s">
        <v>1</v>
      </c>
      <c r="N285" s="253" t="s">
        <v>41</v>
      </c>
      <c r="O285" s="92"/>
      <c r="P285" s="236">
        <f>O285*H285</f>
        <v>0</v>
      </c>
      <c r="Q285" s="236">
        <v>0</v>
      </c>
      <c r="R285" s="236">
        <f>Q285*H285</f>
        <v>0</v>
      </c>
      <c r="S285" s="236">
        <v>0.019460000000000002</v>
      </c>
      <c r="T285" s="237">
        <f>S285*H285</f>
        <v>0.097300000000000011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38" t="s">
        <v>188</v>
      </c>
      <c r="AT285" s="238" t="s">
        <v>191</v>
      </c>
      <c r="AU285" s="238" t="s">
        <v>85</v>
      </c>
      <c r="AY285" s="18" t="s">
        <v>181</v>
      </c>
      <c r="BE285" s="239">
        <f>IF(N285="základní",J285,0)</f>
        <v>0</v>
      </c>
      <c r="BF285" s="239">
        <f>IF(N285="snížená",J285,0)</f>
        <v>0</v>
      </c>
      <c r="BG285" s="239">
        <f>IF(N285="zákl. přenesená",J285,0)</f>
        <v>0</v>
      </c>
      <c r="BH285" s="239">
        <f>IF(N285="sníž. přenesená",J285,0)</f>
        <v>0</v>
      </c>
      <c r="BI285" s="239">
        <f>IF(N285="nulová",J285,0)</f>
        <v>0</v>
      </c>
      <c r="BJ285" s="18" t="s">
        <v>83</v>
      </c>
      <c r="BK285" s="239">
        <f>ROUND(I285*H285,2)</f>
        <v>0</v>
      </c>
      <c r="BL285" s="18" t="s">
        <v>188</v>
      </c>
      <c r="BM285" s="238" t="s">
        <v>3193</v>
      </c>
    </row>
    <row r="286" s="2" customFormat="1">
      <c r="A286" s="39"/>
      <c r="B286" s="40"/>
      <c r="C286" s="41"/>
      <c r="D286" s="240" t="s">
        <v>190</v>
      </c>
      <c r="E286" s="41"/>
      <c r="F286" s="241" t="s">
        <v>3192</v>
      </c>
      <c r="G286" s="41"/>
      <c r="H286" s="41"/>
      <c r="I286" s="242"/>
      <c r="J286" s="41"/>
      <c r="K286" s="41"/>
      <c r="L286" s="45"/>
      <c r="M286" s="243"/>
      <c r="N286" s="244"/>
      <c r="O286" s="92"/>
      <c r="P286" s="92"/>
      <c r="Q286" s="92"/>
      <c r="R286" s="92"/>
      <c r="S286" s="92"/>
      <c r="T286" s="93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T286" s="18" t="s">
        <v>190</v>
      </c>
      <c r="AU286" s="18" t="s">
        <v>85</v>
      </c>
    </row>
    <row r="287" s="2" customFormat="1" ht="21.75" customHeight="1">
      <c r="A287" s="39"/>
      <c r="B287" s="40"/>
      <c r="C287" s="245" t="s">
        <v>487</v>
      </c>
      <c r="D287" s="245" t="s">
        <v>191</v>
      </c>
      <c r="E287" s="246" t="s">
        <v>3194</v>
      </c>
      <c r="F287" s="247" t="s">
        <v>3195</v>
      </c>
      <c r="G287" s="248" t="s">
        <v>889</v>
      </c>
      <c r="H287" s="249">
        <v>10</v>
      </c>
      <c r="I287" s="250"/>
      <c r="J287" s="251">
        <f>ROUND(I287*H287,2)</f>
        <v>0</v>
      </c>
      <c r="K287" s="247" t="s">
        <v>1</v>
      </c>
      <c r="L287" s="45"/>
      <c r="M287" s="252" t="s">
        <v>1</v>
      </c>
      <c r="N287" s="253" t="s">
        <v>41</v>
      </c>
      <c r="O287" s="92"/>
      <c r="P287" s="236">
        <f>O287*H287</f>
        <v>0</v>
      </c>
      <c r="Q287" s="236">
        <v>0.00173</v>
      </c>
      <c r="R287" s="236">
        <f>Q287*H287</f>
        <v>0.017299999999999999</v>
      </c>
      <c r="S287" s="236">
        <v>0</v>
      </c>
      <c r="T287" s="237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38" t="s">
        <v>188</v>
      </c>
      <c r="AT287" s="238" t="s">
        <v>191</v>
      </c>
      <c r="AU287" s="238" t="s">
        <v>85</v>
      </c>
      <c r="AY287" s="18" t="s">
        <v>181</v>
      </c>
      <c r="BE287" s="239">
        <f>IF(N287="základní",J287,0)</f>
        <v>0</v>
      </c>
      <c r="BF287" s="239">
        <f>IF(N287="snížená",J287,0)</f>
        <v>0</v>
      </c>
      <c r="BG287" s="239">
        <f>IF(N287="zákl. přenesená",J287,0)</f>
        <v>0</v>
      </c>
      <c r="BH287" s="239">
        <f>IF(N287="sníž. přenesená",J287,0)</f>
        <v>0</v>
      </c>
      <c r="BI287" s="239">
        <f>IF(N287="nulová",J287,0)</f>
        <v>0</v>
      </c>
      <c r="BJ287" s="18" t="s">
        <v>83</v>
      </c>
      <c r="BK287" s="239">
        <f>ROUND(I287*H287,2)</f>
        <v>0</v>
      </c>
      <c r="BL287" s="18" t="s">
        <v>188</v>
      </c>
      <c r="BM287" s="238" t="s">
        <v>3196</v>
      </c>
    </row>
    <row r="288" s="2" customFormat="1">
      <c r="A288" s="39"/>
      <c r="B288" s="40"/>
      <c r="C288" s="41"/>
      <c r="D288" s="240" t="s">
        <v>190</v>
      </c>
      <c r="E288" s="41"/>
      <c r="F288" s="241" t="s">
        <v>3195</v>
      </c>
      <c r="G288" s="41"/>
      <c r="H288" s="41"/>
      <c r="I288" s="242"/>
      <c r="J288" s="41"/>
      <c r="K288" s="41"/>
      <c r="L288" s="45"/>
      <c r="M288" s="243"/>
      <c r="N288" s="244"/>
      <c r="O288" s="92"/>
      <c r="P288" s="92"/>
      <c r="Q288" s="92"/>
      <c r="R288" s="92"/>
      <c r="S288" s="92"/>
      <c r="T288" s="93"/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T288" s="18" t="s">
        <v>190</v>
      </c>
      <c r="AU288" s="18" t="s">
        <v>85</v>
      </c>
    </row>
    <row r="289" s="2" customFormat="1" ht="21.75" customHeight="1">
      <c r="A289" s="39"/>
      <c r="B289" s="40"/>
      <c r="C289" s="245" t="s">
        <v>1020</v>
      </c>
      <c r="D289" s="245" t="s">
        <v>191</v>
      </c>
      <c r="E289" s="246" t="s">
        <v>3197</v>
      </c>
      <c r="F289" s="247" t="s">
        <v>3198</v>
      </c>
      <c r="G289" s="248" t="s">
        <v>889</v>
      </c>
      <c r="H289" s="249">
        <v>1</v>
      </c>
      <c r="I289" s="250"/>
      <c r="J289" s="251">
        <f>ROUND(I289*H289,2)</f>
        <v>0</v>
      </c>
      <c r="K289" s="247" t="s">
        <v>1</v>
      </c>
      <c r="L289" s="45"/>
      <c r="M289" s="252" t="s">
        <v>1</v>
      </c>
      <c r="N289" s="253" t="s">
        <v>41</v>
      </c>
      <c r="O289" s="92"/>
      <c r="P289" s="236">
        <f>O289*H289</f>
        <v>0</v>
      </c>
      <c r="Q289" s="236">
        <v>0</v>
      </c>
      <c r="R289" s="236">
        <f>Q289*H289</f>
        <v>0</v>
      </c>
      <c r="S289" s="236">
        <v>0.087999999999999995</v>
      </c>
      <c r="T289" s="237">
        <f>S289*H289</f>
        <v>0.087999999999999995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238" t="s">
        <v>188</v>
      </c>
      <c r="AT289" s="238" t="s">
        <v>191</v>
      </c>
      <c r="AU289" s="238" t="s">
        <v>85</v>
      </c>
      <c r="AY289" s="18" t="s">
        <v>181</v>
      </c>
      <c r="BE289" s="239">
        <f>IF(N289="základní",J289,0)</f>
        <v>0</v>
      </c>
      <c r="BF289" s="239">
        <f>IF(N289="snížená",J289,0)</f>
        <v>0</v>
      </c>
      <c r="BG289" s="239">
        <f>IF(N289="zákl. přenesená",J289,0)</f>
        <v>0</v>
      </c>
      <c r="BH289" s="239">
        <f>IF(N289="sníž. přenesená",J289,0)</f>
        <v>0</v>
      </c>
      <c r="BI289" s="239">
        <f>IF(N289="nulová",J289,0)</f>
        <v>0</v>
      </c>
      <c r="BJ289" s="18" t="s">
        <v>83</v>
      </c>
      <c r="BK289" s="239">
        <f>ROUND(I289*H289,2)</f>
        <v>0</v>
      </c>
      <c r="BL289" s="18" t="s">
        <v>188</v>
      </c>
      <c r="BM289" s="238" t="s">
        <v>3199</v>
      </c>
    </row>
    <row r="290" s="2" customFormat="1">
      <c r="A290" s="39"/>
      <c r="B290" s="40"/>
      <c r="C290" s="41"/>
      <c r="D290" s="240" t="s">
        <v>190</v>
      </c>
      <c r="E290" s="41"/>
      <c r="F290" s="241" t="s">
        <v>3198</v>
      </c>
      <c r="G290" s="41"/>
      <c r="H290" s="41"/>
      <c r="I290" s="242"/>
      <c r="J290" s="41"/>
      <c r="K290" s="41"/>
      <c r="L290" s="45"/>
      <c r="M290" s="243"/>
      <c r="N290" s="244"/>
      <c r="O290" s="92"/>
      <c r="P290" s="92"/>
      <c r="Q290" s="92"/>
      <c r="R290" s="92"/>
      <c r="S290" s="92"/>
      <c r="T290" s="93"/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T290" s="18" t="s">
        <v>190</v>
      </c>
      <c r="AU290" s="18" t="s">
        <v>85</v>
      </c>
    </row>
    <row r="291" s="2" customFormat="1" ht="16.5" customHeight="1">
      <c r="A291" s="39"/>
      <c r="B291" s="40"/>
      <c r="C291" s="245" t="s">
        <v>793</v>
      </c>
      <c r="D291" s="245" t="s">
        <v>191</v>
      </c>
      <c r="E291" s="246" t="s">
        <v>3200</v>
      </c>
      <c r="F291" s="247" t="s">
        <v>3201</v>
      </c>
      <c r="G291" s="248" t="s">
        <v>889</v>
      </c>
      <c r="H291" s="249">
        <v>1</v>
      </c>
      <c r="I291" s="250"/>
      <c r="J291" s="251">
        <f>ROUND(I291*H291,2)</f>
        <v>0</v>
      </c>
      <c r="K291" s="247" t="s">
        <v>1</v>
      </c>
      <c r="L291" s="45"/>
      <c r="M291" s="252" t="s">
        <v>1</v>
      </c>
      <c r="N291" s="253" t="s">
        <v>41</v>
      </c>
      <c r="O291" s="92"/>
      <c r="P291" s="236">
        <f>O291*H291</f>
        <v>0</v>
      </c>
      <c r="Q291" s="236">
        <v>0.0058300000000000001</v>
      </c>
      <c r="R291" s="236">
        <f>Q291*H291</f>
        <v>0.0058300000000000001</v>
      </c>
      <c r="S291" s="236">
        <v>0</v>
      </c>
      <c r="T291" s="237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38" t="s">
        <v>188</v>
      </c>
      <c r="AT291" s="238" t="s">
        <v>191</v>
      </c>
      <c r="AU291" s="238" t="s">
        <v>85</v>
      </c>
      <c r="AY291" s="18" t="s">
        <v>181</v>
      </c>
      <c r="BE291" s="239">
        <f>IF(N291="základní",J291,0)</f>
        <v>0</v>
      </c>
      <c r="BF291" s="239">
        <f>IF(N291="snížená",J291,0)</f>
        <v>0</v>
      </c>
      <c r="BG291" s="239">
        <f>IF(N291="zákl. přenesená",J291,0)</f>
        <v>0</v>
      </c>
      <c r="BH291" s="239">
        <f>IF(N291="sníž. přenesená",J291,0)</f>
        <v>0</v>
      </c>
      <c r="BI291" s="239">
        <f>IF(N291="nulová",J291,0)</f>
        <v>0</v>
      </c>
      <c r="BJ291" s="18" t="s">
        <v>83</v>
      </c>
      <c r="BK291" s="239">
        <f>ROUND(I291*H291,2)</f>
        <v>0</v>
      </c>
      <c r="BL291" s="18" t="s">
        <v>188</v>
      </c>
      <c r="BM291" s="238" t="s">
        <v>3202</v>
      </c>
    </row>
    <row r="292" s="2" customFormat="1">
      <c r="A292" s="39"/>
      <c r="B292" s="40"/>
      <c r="C292" s="41"/>
      <c r="D292" s="240" t="s">
        <v>190</v>
      </c>
      <c r="E292" s="41"/>
      <c r="F292" s="241" t="s">
        <v>3201</v>
      </c>
      <c r="G292" s="41"/>
      <c r="H292" s="41"/>
      <c r="I292" s="242"/>
      <c r="J292" s="41"/>
      <c r="K292" s="41"/>
      <c r="L292" s="45"/>
      <c r="M292" s="243"/>
      <c r="N292" s="244"/>
      <c r="O292" s="92"/>
      <c r="P292" s="92"/>
      <c r="Q292" s="92"/>
      <c r="R292" s="92"/>
      <c r="S292" s="92"/>
      <c r="T292" s="93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T292" s="18" t="s">
        <v>190</v>
      </c>
      <c r="AU292" s="18" t="s">
        <v>85</v>
      </c>
    </row>
    <row r="293" s="2" customFormat="1" ht="16.5" customHeight="1">
      <c r="A293" s="39"/>
      <c r="B293" s="40"/>
      <c r="C293" s="245" t="s">
        <v>1027</v>
      </c>
      <c r="D293" s="245" t="s">
        <v>191</v>
      </c>
      <c r="E293" s="246" t="s">
        <v>3203</v>
      </c>
      <c r="F293" s="247" t="s">
        <v>3204</v>
      </c>
      <c r="G293" s="248" t="s">
        <v>889</v>
      </c>
      <c r="H293" s="249">
        <v>4</v>
      </c>
      <c r="I293" s="250"/>
      <c r="J293" s="251">
        <f>ROUND(I293*H293,2)</f>
        <v>0</v>
      </c>
      <c r="K293" s="247" t="s">
        <v>1</v>
      </c>
      <c r="L293" s="45"/>
      <c r="M293" s="252" t="s">
        <v>1</v>
      </c>
      <c r="N293" s="253" t="s">
        <v>41</v>
      </c>
      <c r="O293" s="92"/>
      <c r="P293" s="236">
        <f>O293*H293</f>
        <v>0</v>
      </c>
      <c r="Q293" s="236">
        <v>0.00017000000000000001</v>
      </c>
      <c r="R293" s="236">
        <f>Q293*H293</f>
        <v>0.00068000000000000005</v>
      </c>
      <c r="S293" s="236">
        <v>0</v>
      </c>
      <c r="T293" s="237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238" t="s">
        <v>188</v>
      </c>
      <c r="AT293" s="238" t="s">
        <v>191</v>
      </c>
      <c r="AU293" s="238" t="s">
        <v>85</v>
      </c>
      <c r="AY293" s="18" t="s">
        <v>181</v>
      </c>
      <c r="BE293" s="239">
        <f>IF(N293="základní",J293,0)</f>
        <v>0</v>
      </c>
      <c r="BF293" s="239">
        <f>IF(N293="snížená",J293,0)</f>
        <v>0</v>
      </c>
      <c r="BG293" s="239">
        <f>IF(N293="zákl. přenesená",J293,0)</f>
        <v>0</v>
      </c>
      <c r="BH293" s="239">
        <f>IF(N293="sníž. přenesená",J293,0)</f>
        <v>0</v>
      </c>
      <c r="BI293" s="239">
        <f>IF(N293="nulová",J293,0)</f>
        <v>0</v>
      </c>
      <c r="BJ293" s="18" t="s">
        <v>83</v>
      </c>
      <c r="BK293" s="239">
        <f>ROUND(I293*H293,2)</f>
        <v>0</v>
      </c>
      <c r="BL293" s="18" t="s">
        <v>188</v>
      </c>
      <c r="BM293" s="238" t="s">
        <v>3205</v>
      </c>
    </row>
    <row r="294" s="2" customFormat="1">
      <c r="A294" s="39"/>
      <c r="B294" s="40"/>
      <c r="C294" s="41"/>
      <c r="D294" s="240" t="s">
        <v>190</v>
      </c>
      <c r="E294" s="41"/>
      <c r="F294" s="241" t="s">
        <v>3204</v>
      </c>
      <c r="G294" s="41"/>
      <c r="H294" s="41"/>
      <c r="I294" s="242"/>
      <c r="J294" s="41"/>
      <c r="K294" s="41"/>
      <c r="L294" s="45"/>
      <c r="M294" s="243"/>
      <c r="N294" s="244"/>
      <c r="O294" s="92"/>
      <c r="P294" s="92"/>
      <c r="Q294" s="92"/>
      <c r="R294" s="92"/>
      <c r="S294" s="92"/>
      <c r="T294" s="93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T294" s="18" t="s">
        <v>190</v>
      </c>
      <c r="AU294" s="18" t="s">
        <v>85</v>
      </c>
    </row>
    <row r="295" s="2" customFormat="1" ht="16.5" customHeight="1">
      <c r="A295" s="39"/>
      <c r="B295" s="40"/>
      <c r="C295" s="245" t="s">
        <v>796</v>
      </c>
      <c r="D295" s="245" t="s">
        <v>191</v>
      </c>
      <c r="E295" s="246" t="s">
        <v>3206</v>
      </c>
      <c r="F295" s="247" t="s">
        <v>3207</v>
      </c>
      <c r="G295" s="248" t="s">
        <v>185</v>
      </c>
      <c r="H295" s="249">
        <v>33</v>
      </c>
      <c r="I295" s="250"/>
      <c r="J295" s="251">
        <f>ROUND(I295*H295,2)</f>
        <v>0</v>
      </c>
      <c r="K295" s="247" t="s">
        <v>1</v>
      </c>
      <c r="L295" s="45"/>
      <c r="M295" s="252" t="s">
        <v>1</v>
      </c>
      <c r="N295" s="253" t="s">
        <v>41</v>
      </c>
      <c r="O295" s="92"/>
      <c r="P295" s="236">
        <f>O295*H295</f>
        <v>0</v>
      </c>
      <c r="Q295" s="236">
        <v>0</v>
      </c>
      <c r="R295" s="236">
        <f>Q295*H295</f>
        <v>0</v>
      </c>
      <c r="S295" s="236">
        <v>0</v>
      </c>
      <c r="T295" s="237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38" t="s">
        <v>188</v>
      </c>
      <c r="AT295" s="238" t="s">
        <v>191</v>
      </c>
      <c r="AU295" s="238" t="s">
        <v>85</v>
      </c>
      <c r="AY295" s="18" t="s">
        <v>181</v>
      </c>
      <c r="BE295" s="239">
        <f>IF(N295="základní",J295,0)</f>
        <v>0</v>
      </c>
      <c r="BF295" s="239">
        <f>IF(N295="snížená",J295,0)</f>
        <v>0</v>
      </c>
      <c r="BG295" s="239">
        <f>IF(N295="zákl. přenesená",J295,0)</f>
        <v>0</v>
      </c>
      <c r="BH295" s="239">
        <f>IF(N295="sníž. přenesená",J295,0)</f>
        <v>0</v>
      </c>
      <c r="BI295" s="239">
        <f>IF(N295="nulová",J295,0)</f>
        <v>0</v>
      </c>
      <c r="BJ295" s="18" t="s">
        <v>83</v>
      </c>
      <c r="BK295" s="239">
        <f>ROUND(I295*H295,2)</f>
        <v>0</v>
      </c>
      <c r="BL295" s="18" t="s">
        <v>188</v>
      </c>
      <c r="BM295" s="238" t="s">
        <v>3208</v>
      </c>
    </row>
    <row r="296" s="2" customFormat="1">
      <c r="A296" s="39"/>
      <c r="B296" s="40"/>
      <c r="C296" s="41"/>
      <c r="D296" s="240" t="s">
        <v>190</v>
      </c>
      <c r="E296" s="41"/>
      <c r="F296" s="241" t="s">
        <v>3207</v>
      </c>
      <c r="G296" s="41"/>
      <c r="H296" s="41"/>
      <c r="I296" s="242"/>
      <c r="J296" s="41"/>
      <c r="K296" s="41"/>
      <c r="L296" s="45"/>
      <c r="M296" s="243"/>
      <c r="N296" s="244"/>
      <c r="O296" s="92"/>
      <c r="P296" s="92"/>
      <c r="Q296" s="92"/>
      <c r="R296" s="92"/>
      <c r="S296" s="92"/>
      <c r="T296" s="93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T296" s="18" t="s">
        <v>190</v>
      </c>
      <c r="AU296" s="18" t="s">
        <v>85</v>
      </c>
    </row>
    <row r="297" s="2" customFormat="1" ht="16.5" customHeight="1">
      <c r="A297" s="39"/>
      <c r="B297" s="40"/>
      <c r="C297" s="245" t="s">
        <v>1034</v>
      </c>
      <c r="D297" s="245" t="s">
        <v>191</v>
      </c>
      <c r="E297" s="246" t="s">
        <v>3209</v>
      </c>
      <c r="F297" s="247" t="s">
        <v>3210</v>
      </c>
      <c r="G297" s="248" t="s">
        <v>185</v>
      </c>
      <c r="H297" s="249">
        <v>1</v>
      </c>
      <c r="I297" s="250"/>
      <c r="J297" s="251">
        <f>ROUND(I297*H297,2)</f>
        <v>0</v>
      </c>
      <c r="K297" s="247" t="s">
        <v>1</v>
      </c>
      <c r="L297" s="45"/>
      <c r="M297" s="252" t="s">
        <v>1</v>
      </c>
      <c r="N297" s="253" t="s">
        <v>41</v>
      </c>
      <c r="O297" s="92"/>
      <c r="P297" s="236">
        <f>O297*H297</f>
        <v>0</v>
      </c>
      <c r="Q297" s="236">
        <v>0</v>
      </c>
      <c r="R297" s="236">
        <f>Q297*H297</f>
        <v>0</v>
      </c>
      <c r="S297" s="236">
        <v>0</v>
      </c>
      <c r="T297" s="237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38" t="s">
        <v>188</v>
      </c>
      <c r="AT297" s="238" t="s">
        <v>191</v>
      </c>
      <c r="AU297" s="238" t="s">
        <v>85</v>
      </c>
      <c r="AY297" s="18" t="s">
        <v>181</v>
      </c>
      <c r="BE297" s="239">
        <f>IF(N297="základní",J297,0)</f>
        <v>0</v>
      </c>
      <c r="BF297" s="239">
        <f>IF(N297="snížená",J297,0)</f>
        <v>0</v>
      </c>
      <c r="BG297" s="239">
        <f>IF(N297="zákl. přenesená",J297,0)</f>
        <v>0</v>
      </c>
      <c r="BH297" s="239">
        <f>IF(N297="sníž. přenesená",J297,0)</f>
        <v>0</v>
      </c>
      <c r="BI297" s="239">
        <f>IF(N297="nulová",J297,0)</f>
        <v>0</v>
      </c>
      <c r="BJ297" s="18" t="s">
        <v>83</v>
      </c>
      <c r="BK297" s="239">
        <f>ROUND(I297*H297,2)</f>
        <v>0</v>
      </c>
      <c r="BL297" s="18" t="s">
        <v>188</v>
      </c>
      <c r="BM297" s="238" t="s">
        <v>3211</v>
      </c>
    </row>
    <row r="298" s="2" customFormat="1">
      <c r="A298" s="39"/>
      <c r="B298" s="40"/>
      <c r="C298" s="41"/>
      <c r="D298" s="240" t="s">
        <v>190</v>
      </c>
      <c r="E298" s="41"/>
      <c r="F298" s="241" t="s">
        <v>3210</v>
      </c>
      <c r="G298" s="41"/>
      <c r="H298" s="41"/>
      <c r="I298" s="242"/>
      <c r="J298" s="41"/>
      <c r="K298" s="41"/>
      <c r="L298" s="45"/>
      <c r="M298" s="243"/>
      <c r="N298" s="244"/>
      <c r="O298" s="92"/>
      <c r="P298" s="92"/>
      <c r="Q298" s="92"/>
      <c r="R298" s="92"/>
      <c r="S298" s="92"/>
      <c r="T298" s="93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T298" s="18" t="s">
        <v>190</v>
      </c>
      <c r="AU298" s="18" t="s">
        <v>85</v>
      </c>
    </row>
    <row r="299" s="2" customFormat="1" ht="16.5" customHeight="1">
      <c r="A299" s="39"/>
      <c r="B299" s="40"/>
      <c r="C299" s="245" t="s">
        <v>799</v>
      </c>
      <c r="D299" s="245" t="s">
        <v>191</v>
      </c>
      <c r="E299" s="246" t="s">
        <v>3212</v>
      </c>
      <c r="F299" s="247" t="s">
        <v>3213</v>
      </c>
      <c r="G299" s="248" t="s">
        <v>185</v>
      </c>
      <c r="H299" s="249">
        <v>1</v>
      </c>
      <c r="I299" s="250"/>
      <c r="J299" s="251">
        <f>ROUND(I299*H299,2)</f>
        <v>0</v>
      </c>
      <c r="K299" s="247" t="s">
        <v>1</v>
      </c>
      <c r="L299" s="45"/>
      <c r="M299" s="252" t="s">
        <v>1</v>
      </c>
      <c r="N299" s="253" t="s">
        <v>41</v>
      </c>
      <c r="O299" s="92"/>
      <c r="P299" s="236">
        <f>O299*H299</f>
        <v>0</v>
      </c>
      <c r="Q299" s="236">
        <v>0</v>
      </c>
      <c r="R299" s="236">
        <f>Q299*H299</f>
        <v>0</v>
      </c>
      <c r="S299" s="236">
        <v>0</v>
      </c>
      <c r="T299" s="237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38" t="s">
        <v>188</v>
      </c>
      <c r="AT299" s="238" t="s">
        <v>191</v>
      </c>
      <c r="AU299" s="238" t="s">
        <v>85</v>
      </c>
      <c r="AY299" s="18" t="s">
        <v>181</v>
      </c>
      <c r="BE299" s="239">
        <f>IF(N299="základní",J299,0)</f>
        <v>0</v>
      </c>
      <c r="BF299" s="239">
        <f>IF(N299="snížená",J299,0)</f>
        <v>0</v>
      </c>
      <c r="BG299" s="239">
        <f>IF(N299="zákl. přenesená",J299,0)</f>
        <v>0</v>
      </c>
      <c r="BH299" s="239">
        <f>IF(N299="sníž. přenesená",J299,0)</f>
        <v>0</v>
      </c>
      <c r="BI299" s="239">
        <f>IF(N299="nulová",J299,0)</f>
        <v>0</v>
      </c>
      <c r="BJ299" s="18" t="s">
        <v>83</v>
      </c>
      <c r="BK299" s="239">
        <f>ROUND(I299*H299,2)</f>
        <v>0</v>
      </c>
      <c r="BL299" s="18" t="s">
        <v>188</v>
      </c>
      <c r="BM299" s="238" t="s">
        <v>3214</v>
      </c>
    </row>
    <row r="300" s="2" customFormat="1">
      <c r="A300" s="39"/>
      <c r="B300" s="40"/>
      <c r="C300" s="41"/>
      <c r="D300" s="240" t="s">
        <v>190</v>
      </c>
      <c r="E300" s="41"/>
      <c r="F300" s="241" t="s">
        <v>3213</v>
      </c>
      <c r="G300" s="41"/>
      <c r="H300" s="41"/>
      <c r="I300" s="242"/>
      <c r="J300" s="41"/>
      <c r="K300" s="41"/>
      <c r="L300" s="45"/>
      <c r="M300" s="243"/>
      <c r="N300" s="244"/>
      <c r="O300" s="92"/>
      <c r="P300" s="92"/>
      <c r="Q300" s="92"/>
      <c r="R300" s="92"/>
      <c r="S300" s="92"/>
      <c r="T300" s="93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T300" s="18" t="s">
        <v>190</v>
      </c>
      <c r="AU300" s="18" t="s">
        <v>85</v>
      </c>
    </row>
    <row r="301" s="2" customFormat="1" ht="16.5" customHeight="1">
      <c r="A301" s="39"/>
      <c r="B301" s="40"/>
      <c r="C301" s="245" t="s">
        <v>1041</v>
      </c>
      <c r="D301" s="245" t="s">
        <v>191</v>
      </c>
      <c r="E301" s="246" t="s">
        <v>3215</v>
      </c>
      <c r="F301" s="247" t="s">
        <v>3216</v>
      </c>
      <c r="G301" s="248" t="s">
        <v>889</v>
      </c>
      <c r="H301" s="249">
        <v>2</v>
      </c>
      <c r="I301" s="250"/>
      <c r="J301" s="251">
        <f>ROUND(I301*H301,2)</f>
        <v>0</v>
      </c>
      <c r="K301" s="247" t="s">
        <v>1</v>
      </c>
      <c r="L301" s="45"/>
      <c r="M301" s="252" t="s">
        <v>1</v>
      </c>
      <c r="N301" s="253" t="s">
        <v>41</v>
      </c>
      <c r="O301" s="92"/>
      <c r="P301" s="236">
        <f>O301*H301</f>
        <v>0</v>
      </c>
      <c r="Q301" s="236">
        <v>0.00042999999999999999</v>
      </c>
      <c r="R301" s="236">
        <f>Q301*H301</f>
        <v>0.00085999999999999998</v>
      </c>
      <c r="S301" s="236">
        <v>0</v>
      </c>
      <c r="T301" s="237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38" t="s">
        <v>188</v>
      </c>
      <c r="AT301" s="238" t="s">
        <v>191</v>
      </c>
      <c r="AU301" s="238" t="s">
        <v>85</v>
      </c>
      <c r="AY301" s="18" t="s">
        <v>181</v>
      </c>
      <c r="BE301" s="239">
        <f>IF(N301="základní",J301,0)</f>
        <v>0</v>
      </c>
      <c r="BF301" s="239">
        <f>IF(N301="snížená",J301,0)</f>
        <v>0</v>
      </c>
      <c r="BG301" s="239">
        <f>IF(N301="zákl. přenesená",J301,0)</f>
        <v>0</v>
      </c>
      <c r="BH301" s="239">
        <f>IF(N301="sníž. přenesená",J301,0)</f>
        <v>0</v>
      </c>
      <c r="BI301" s="239">
        <f>IF(N301="nulová",J301,0)</f>
        <v>0</v>
      </c>
      <c r="BJ301" s="18" t="s">
        <v>83</v>
      </c>
      <c r="BK301" s="239">
        <f>ROUND(I301*H301,2)</f>
        <v>0</v>
      </c>
      <c r="BL301" s="18" t="s">
        <v>188</v>
      </c>
      <c r="BM301" s="238" t="s">
        <v>3217</v>
      </c>
    </row>
    <row r="302" s="2" customFormat="1">
      <c r="A302" s="39"/>
      <c r="B302" s="40"/>
      <c r="C302" s="41"/>
      <c r="D302" s="240" t="s">
        <v>190</v>
      </c>
      <c r="E302" s="41"/>
      <c r="F302" s="241" t="s">
        <v>3216</v>
      </c>
      <c r="G302" s="41"/>
      <c r="H302" s="41"/>
      <c r="I302" s="242"/>
      <c r="J302" s="41"/>
      <c r="K302" s="41"/>
      <c r="L302" s="45"/>
      <c r="M302" s="243"/>
      <c r="N302" s="244"/>
      <c r="O302" s="92"/>
      <c r="P302" s="92"/>
      <c r="Q302" s="92"/>
      <c r="R302" s="92"/>
      <c r="S302" s="92"/>
      <c r="T302" s="93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T302" s="18" t="s">
        <v>190</v>
      </c>
      <c r="AU302" s="18" t="s">
        <v>85</v>
      </c>
    </row>
    <row r="303" s="2" customFormat="1" ht="16.5" customHeight="1">
      <c r="A303" s="39"/>
      <c r="B303" s="40"/>
      <c r="C303" s="245" t="s">
        <v>802</v>
      </c>
      <c r="D303" s="245" t="s">
        <v>191</v>
      </c>
      <c r="E303" s="246" t="s">
        <v>3218</v>
      </c>
      <c r="F303" s="247" t="s">
        <v>3219</v>
      </c>
      <c r="G303" s="248" t="s">
        <v>889</v>
      </c>
      <c r="H303" s="249">
        <v>1</v>
      </c>
      <c r="I303" s="250"/>
      <c r="J303" s="251">
        <f>ROUND(I303*H303,2)</f>
        <v>0</v>
      </c>
      <c r="K303" s="247" t="s">
        <v>1</v>
      </c>
      <c r="L303" s="45"/>
      <c r="M303" s="252" t="s">
        <v>1</v>
      </c>
      <c r="N303" s="253" t="s">
        <v>41</v>
      </c>
      <c r="O303" s="92"/>
      <c r="P303" s="236">
        <f>O303*H303</f>
        <v>0</v>
      </c>
      <c r="Q303" s="236">
        <v>0</v>
      </c>
      <c r="R303" s="236">
        <f>Q303*H303</f>
        <v>0</v>
      </c>
      <c r="S303" s="236">
        <v>0.018800000000000001</v>
      </c>
      <c r="T303" s="237">
        <f>S303*H303</f>
        <v>0.018800000000000001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38" t="s">
        <v>188</v>
      </c>
      <c r="AT303" s="238" t="s">
        <v>191</v>
      </c>
      <c r="AU303" s="238" t="s">
        <v>85</v>
      </c>
      <c r="AY303" s="18" t="s">
        <v>181</v>
      </c>
      <c r="BE303" s="239">
        <f>IF(N303="základní",J303,0)</f>
        <v>0</v>
      </c>
      <c r="BF303" s="239">
        <f>IF(N303="snížená",J303,0)</f>
        <v>0</v>
      </c>
      <c r="BG303" s="239">
        <f>IF(N303="zákl. přenesená",J303,0)</f>
        <v>0</v>
      </c>
      <c r="BH303" s="239">
        <f>IF(N303="sníž. přenesená",J303,0)</f>
        <v>0</v>
      </c>
      <c r="BI303" s="239">
        <f>IF(N303="nulová",J303,0)</f>
        <v>0</v>
      </c>
      <c r="BJ303" s="18" t="s">
        <v>83</v>
      </c>
      <c r="BK303" s="239">
        <f>ROUND(I303*H303,2)</f>
        <v>0</v>
      </c>
      <c r="BL303" s="18" t="s">
        <v>188</v>
      </c>
      <c r="BM303" s="238" t="s">
        <v>3220</v>
      </c>
    </row>
    <row r="304" s="2" customFormat="1">
      <c r="A304" s="39"/>
      <c r="B304" s="40"/>
      <c r="C304" s="41"/>
      <c r="D304" s="240" t="s">
        <v>190</v>
      </c>
      <c r="E304" s="41"/>
      <c r="F304" s="241" t="s">
        <v>3219</v>
      </c>
      <c r="G304" s="41"/>
      <c r="H304" s="41"/>
      <c r="I304" s="242"/>
      <c r="J304" s="41"/>
      <c r="K304" s="41"/>
      <c r="L304" s="45"/>
      <c r="M304" s="243"/>
      <c r="N304" s="244"/>
      <c r="O304" s="92"/>
      <c r="P304" s="92"/>
      <c r="Q304" s="92"/>
      <c r="R304" s="92"/>
      <c r="S304" s="92"/>
      <c r="T304" s="93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T304" s="18" t="s">
        <v>190</v>
      </c>
      <c r="AU304" s="18" t="s">
        <v>85</v>
      </c>
    </row>
    <row r="305" s="2" customFormat="1" ht="16.5" customHeight="1">
      <c r="A305" s="39"/>
      <c r="B305" s="40"/>
      <c r="C305" s="245" t="s">
        <v>1050</v>
      </c>
      <c r="D305" s="245" t="s">
        <v>191</v>
      </c>
      <c r="E305" s="246" t="s">
        <v>3221</v>
      </c>
      <c r="F305" s="247" t="s">
        <v>3222</v>
      </c>
      <c r="G305" s="248" t="s">
        <v>889</v>
      </c>
      <c r="H305" s="249">
        <v>3</v>
      </c>
      <c r="I305" s="250"/>
      <c r="J305" s="251">
        <f>ROUND(I305*H305,2)</f>
        <v>0</v>
      </c>
      <c r="K305" s="247" t="s">
        <v>1</v>
      </c>
      <c r="L305" s="45"/>
      <c r="M305" s="252" t="s">
        <v>1</v>
      </c>
      <c r="N305" s="253" t="s">
        <v>41</v>
      </c>
      <c r="O305" s="92"/>
      <c r="P305" s="236">
        <f>O305*H305</f>
        <v>0</v>
      </c>
      <c r="Q305" s="236">
        <v>0.00064000000000000005</v>
      </c>
      <c r="R305" s="236">
        <f>Q305*H305</f>
        <v>0.0019200000000000003</v>
      </c>
      <c r="S305" s="236">
        <v>0</v>
      </c>
      <c r="T305" s="237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238" t="s">
        <v>188</v>
      </c>
      <c r="AT305" s="238" t="s">
        <v>191</v>
      </c>
      <c r="AU305" s="238" t="s">
        <v>85</v>
      </c>
      <c r="AY305" s="18" t="s">
        <v>181</v>
      </c>
      <c r="BE305" s="239">
        <f>IF(N305="základní",J305,0)</f>
        <v>0</v>
      </c>
      <c r="BF305" s="239">
        <f>IF(N305="snížená",J305,0)</f>
        <v>0</v>
      </c>
      <c r="BG305" s="239">
        <f>IF(N305="zákl. přenesená",J305,0)</f>
        <v>0</v>
      </c>
      <c r="BH305" s="239">
        <f>IF(N305="sníž. přenesená",J305,0)</f>
        <v>0</v>
      </c>
      <c r="BI305" s="239">
        <f>IF(N305="nulová",J305,0)</f>
        <v>0</v>
      </c>
      <c r="BJ305" s="18" t="s">
        <v>83</v>
      </c>
      <c r="BK305" s="239">
        <f>ROUND(I305*H305,2)</f>
        <v>0</v>
      </c>
      <c r="BL305" s="18" t="s">
        <v>188</v>
      </c>
      <c r="BM305" s="238" t="s">
        <v>3223</v>
      </c>
    </row>
    <row r="306" s="2" customFormat="1">
      <c r="A306" s="39"/>
      <c r="B306" s="40"/>
      <c r="C306" s="41"/>
      <c r="D306" s="240" t="s">
        <v>190</v>
      </c>
      <c r="E306" s="41"/>
      <c r="F306" s="241" t="s">
        <v>3222</v>
      </c>
      <c r="G306" s="41"/>
      <c r="H306" s="41"/>
      <c r="I306" s="242"/>
      <c r="J306" s="41"/>
      <c r="K306" s="41"/>
      <c r="L306" s="45"/>
      <c r="M306" s="243"/>
      <c r="N306" s="244"/>
      <c r="O306" s="92"/>
      <c r="P306" s="92"/>
      <c r="Q306" s="92"/>
      <c r="R306" s="92"/>
      <c r="S306" s="92"/>
      <c r="T306" s="93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T306" s="18" t="s">
        <v>190</v>
      </c>
      <c r="AU306" s="18" t="s">
        <v>85</v>
      </c>
    </row>
    <row r="307" s="2" customFormat="1" ht="16.5" customHeight="1">
      <c r="A307" s="39"/>
      <c r="B307" s="40"/>
      <c r="C307" s="245" t="s">
        <v>805</v>
      </c>
      <c r="D307" s="245" t="s">
        <v>191</v>
      </c>
      <c r="E307" s="246" t="s">
        <v>3224</v>
      </c>
      <c r="F307" s="247" t="s">
        <v>3225</v>
      </c>
      <c r="G307" s="248" t="s">
        <v>889</v>
      </c>
      <c r="H307" s="249">
        <v>1</v>
      </c>
      <c r="I307" s="250"/>
      <c r="J307" s="251">
        <f>ROUND(I307*H307,2)</f>
        <v>0</v>
      </c>
      <c r="K307" s="247" t="s">
        <v>1</v>
      </c>
      <c r="L307" s="45"/>
      <c r="M307" s="252" t="s">
        <v>1</v>
      </c>
      <c r="N307" s="253" t="s">
        <v>41</v>
      </c>
      <c r="O307" s="92"/>
      <c r="P307" s="236">
        <f>O307*H307</f>
        <v>0</v>
      </c>
      <c r="Q307" s="236">
        <v>0</v>
      </c>
      <c r="R307" s="236">
        <f>Q307*H307</f>
        <v>0</v>
      </c>
      <c r="S307" s="236">
        <v>0.017500000000000002</v>
      </c>
      <c r="T307" s="237">
        <f>S307*H307</f>
        <v>0.017500000000000002</v>
      </c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R307" s="238" t="s">
        <v>188</v>
      </c>
      <c r="AT307" s="238" t="s">
        <v>191</v>
      </c>
      <c r="AU307" s="238" t="s">
        <v>85</v>
      </c>
      <c r="AY307" s="18" t="s">
        <v>181</v>
      </c>
      <c r="BE307" s="239">
        <f>IF(N307="základní",J307,0)</f>
        <v>0</v>
      </c>
      <c r="BF307" s="239">
        <f>IF(N307="snížená",J307,0)</f>
        <v>0</v>
      </c>
      <c r="BG307" s="239">
        <f>IF(N307="zákl. přenesená",J307,0)</f>
        <v>0</v>
      </c>
      <c r="BH307" s="239">
        <f>IF(N307="sníž. přenesená",J307,0)</f>
        <v>0</v>
      </c>
      <c r="BI307" s="239">
        <f>IF(N307="nulová",J307,0)</f>
        <v>0</v>
      </c>
      <c r="BJ307" s="18" t="s">
        <v>83</v>
      </c>
      <c r="BK307" s="239">
        <f>ROUND(I307*H307,2)</f>
        <v>0</v>
      </c>
      <c r="BL307" s="18" t="s">
        <v>188</v>
      </c>
      <c r="BM307" s="238" t="s">
        <v>3226</v>
      </c>
    </row>
    <row r="308" s="2" customFormat="1">
      <c r="A308" s="39"/>
      <c r="B308" s="40"/>
      <c r="C308" s="41"/>
      <c r="D308" s="240" t="s">
        <v>190</v>
      </c>
      <c r="E308" s="41"/>
      <c r="F308" s="241" t="s">
        <v>3225</v>
      </c>
      <c r="G308" s="41"/>
      <c r="H308" s="41"/>
      <c r="I308" s="242"/>
      <c r="J308" s="41"/>
      <c r="K308" s="41"/>
      <c r="L308" s="45"/>
      <c r="M308" s="243"/>
      <c r="N308" s="244"/>
      <c r="O308" s="92"/>
      <c r="P308" s="92"/>
      <c r="Q308" s="92"/>
      <c r="R308" s="92"/>
      <c r="S308" s="92"/>
      <c r="T308" s="93"/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T308" s="18" t="s">
        <v>190</v>
      </c>
      <c r="AU308" s="18" t="s">
        <v>85</v>
      </c>
    </row>
    <row r="309" s="2" customFormat="1" ht="21.75" customHeight="1">
      <c r="A309" s="39"/>
      <c r="B309" s="40"/>
      <c r="C309" s="245" t="s">
        <v>1057</v>
      </c>
      <c r="D309" s="245" t="s">
        <v>191</v>
      </c>
      <c r="E309" s="246" t="s">
        <v>3227</v>
      </c>
      <c r="F309" s="247" t="s">
        <v>3228</v>
      </c>
      <c r="G309" s="248" t="s">
        <v>889</v>
      </c>
      <c r="H309" s="249">
        <v>1</v>
      </c>
      <c r="I309" s="250"/>
      <c r="J309" s="251">
        <f>ROUND(I309*H309,2)</f>
        <v>0</v>
      </c>
      <c r="K309" s="247" t="s">
        <v>1</v>
      </c>
      <c r="L309" s="45"/>
      <c r="M309" s="252" t="s">
        <v>1</v>
      </c>
      <c r="N309" s="253" t="s">
        <v>41</v>
      </c>
      <c r="O309" s="92"/>
      <c r="P309" s="236">
        <f>O309*H309</f>
        <v>0</v>
      </c>
      <c r="Q309" s="236">
        <v>0</v>
      </c>
      <c r="R309" s="236">
        <f>Q309*H309</f>
        <v>0</v>
      </c>
      <c r="S309" s="236">
        <v>0.155</v>
      </c>
      <c r="T309" s="237">
        <f>S309*H309</f>
        <v>0.155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38" t="s">
        <v>188</v>
      </c>
      <c r="AT309" s="238" t="s">
        <v>191</v>
      </c>
      <c r="AU309" s="238" t="s">
        <v>85</v>
      </c>
      <c r="AY309" s="18" t="s">
        <v>181</v>
      </c>
      <c r="BE309" s="239">
        <f>IF(N309="základní",J309,0)</f>
        <v>0</v>
      </c>
      <c r="BF309" s="239">
        <f>IF(N309="snížená",J309,0)</f>
        <v>0</v>
      </c>
      <c r="BG309" s="239">
        <f>IF(N309="zákl. přenesená",J309,0)</f>
        <v>0</v>
      </c>
      <c r="BH309" s="239">
        <f>IF(N309="sníž. přenesená",J309,0)</f>
        <v>0</v>
      </c>
      <c r="BI309" s="239">
        <f>IF(N309="nulová",J309,0)</f>
        <v>0</v>
      </c>
      <c r="BJ309" s="18" t="s">
        <v>83</v>
      </c>
      <c r="BK309" s="239">
        <f>ROUND(I309*H309,2)</f>
        <v>0</v>
      </c>
      <c r="BL309" s="18" t="s">
        <v>188</v>
      </c>
      <c r="BM309" s="238" t="s">
        <v>3229</v>
      </c>
    </row>
    <row r="310" s="2" customFormat="1">
      <c r="A310" s="39"/>
      <c r="B310" s="40"/>
      <c r="C310" s="41"/>
      <c r="D310" s="240" t="s">
        <v>190</v>
      </c>
      <c r="E310" s="41"/>
      <c r="F310" s="241" t="s">
        <v>3228</v>
      </c>
      <c r="G310" s="41"/>
      <c r="H310" s="41"/>
      <c r="I310" s="242"/>
      <c r="J310" s="41"/>
      <c r="K310" s="41"/>
      <c r="L310" s="45"/>
      <c r="M310" s="243"/>
      <c r="N310" s="244"/>
      <c r="O310" s="92"/>
      <c r="P310" s="92"/>
      <c r="Q310" s="92"/>
      <c r="R310" s="92"/>
      <c r="S310" s="92"/>
      <c r="T310" s="93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T310" s="18" t="s">
        <v>190</v>
      </c>
      <c r="AU310" s="18" t="s">
        <v>85</v>
      </c>
    </row>
    <row r="311" s="2" customFormat="1" ht="16.5" customHeight="1">
      <c r="A311" s="39"/>
      <c r="B311" s="40"/>
      <c r="C311" s="245" t="s">
        <v>808</v>
      </c>
      <c r="D311" s="245" t="s">
        <v>191</v>
      </c>
      <c r="E311" s="246" t="s">
        <v>3230</v>
      </c>
      <c r="F311" s="247" t="s">
        <v>3231</v>
      </c>
      <c r="G311" s="248" t="s">
        <v>889</v>
      </c>
      <c r="H311" s="249">
        <v>7</v>
      </c>
      <c r="I311" s="250"/>
      <c r="J311" s="251">
        <f>ROUND(I311*H311,2)</f>
        <v>0</v>
      </c>
      <c r="K311" s="247" t="s">
        <v>1</v>
      </c>
      <c r="L311" s="45"/>
      <c r="M311" s="252" t="s">
        <v>1</v>
      </c>
      <c r="N311" s="253" t="s">
        <v>41</v>
      </c>
      <c r="O311" s="92"/>
      <c r="P311" s="236">
        <f>O311*H311</f>
        <v>0</v>
      </c>
      <c r="Q311" s="236">
        <v>0</v>
      </c>
      <c r="R311" s="236">
        <f>Q311*H311</f>
        <v>0</v>
      </c>
      <c r="S311" s="236">
        <v>0.00156</v>
      </c>
      <c r="T311" s="237">
        <f>S311*H311</f>
        <v>0.010919999999999999</v>
      </c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R311" s="238" t="s">
        <v>188</v>
      </c>
      <c r="AT311" s="238" t="s">
        <v>191</v>
      </c>
      <c r="AU311" s="238" t="s">
        <v>85</v>
      </c>
      <c r="AY311" s="18" t="s">
        <v>181</v>
      </c>
      <c r="BE311" s="239">
        <f>IF(N311="základní",J311,0)</f>
        <v>0</v>
      </c>
      <c r="BF311" s="239">
        <f>IF(N311="snížená",J311,0)</f>
        <v>0</v>
      </c>
      <c r="BG311" s="239">
        <f>IF(N311="zákl. přenesená",J311,0)</f>
        <v>0</v>
      </c>
      <c r="BH311" s="239">
        <f>IF(N311="sníž. přenesená",J311,0)</f>
        <v>0</v>
      </c>
      <c r="BI311" s="239">
        <f>IF(N311="nulová",J311,0)</f>
        <v>0</v>
      </c>
      <c r="BJ311" s="18" t="s">
        <v>83</v>
      </c>
      <c r="BK311" s="239">
        <f>ROUND(I311*H311,2)</f>
        <v>0</v>
      </c>
      <c r="BL311" s="18" t="s">
        <v>188</v>
      </c>
      <c r="BM311" s="238" t="s">
        <v>3232</v>
      </c>
    </row>
    <row r="312" s="2" customFormat="1">
      <c r="A312" s="39"/>
      <c r="B312" s="40"/>
      <c r="C312" s="41"/>
      <c r="D312" s="240" t="s">
        <v>190</v>
      </c>
      <c r="E312" s="41"/>
      <c r="F312" s="241" t="s">
        <v>3231</v>
      </c>
      <c r="G312" s="41"/>
      <c r="H312" s="41"/>
      <c r="I312" s="242"/>
      <c r="J312" s="41"/>
      <c r="K312" s="41"/>
      <c r="L312" s="45"/>
      <c r="M312" s="243"/>
      <c r="N312" s="244"/>
      <c r="O312" s="92"/>
      <c r="P312" s="92"/>
      <c r="Q312" s="92"/>
      <c r="R312" s="92"/>
      <c r="S312" s="92"/>
      <c r="T312" s="93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T312" s="18" t="s">
        <v>190</v>
      </c>
      <c r="AU312" s="18" t="s">
        <v>85</v>
      </c>
    </row>
    <row r="313" s="2" customFormat="1" ht="21.75" customHeight="1">
      <c r="A313" s="39"/>
      <c r="B313" s="40"/>
      <c r="C313" s="245" t="s">
        <v>1065</v>
      </c>
      <c r="D313" s="245" t="s">
        <v>191</v>
      </c>
      <c r="E313" s="246" t="s">
        <v>3233</v>
      </c>
      <c r="F313" s="247" t="s">
        <v>3234</v>
      </c>
      <c r="G313" s="248" t="s">
        <v>185</v>
      </c>
      <c r="H313" s="249">
        <v>5</v>
      </c>
      <c r="I313" s="250"/>
      <c r="J313" s="251">
        <f>ROUND(I313*H313,2)</f>
        <v>0</v>
      </c>
      <c r="K313" s="247" t="s">
        <v>1</v>
      </c>
      <c r="L313" s="45"/>
      <c r="M313" s="252" t="s">
        <v>1</v>
      </c>
      <c r="N313" s="253" t="s">
        <v>41</v>
      </c>
      <c r="O313" s="92"/>
      <c r="P313" s="236">
        <f>O313*H313</f>
        <v>0</v>
      </c>
      <c r="Q313" s="236">
        <v>0.00016000000000000001</v>
      </c>
      <c r="R313" s="236">
        <f>Q313*H313</f>
        <v>0.00080000000000000004</v>
      </c>
      <c r="S313" s="236">
        <v>0</v>
      </c>
      <c r="T313" s="237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238" t="s">
        <v>188</v>
      </c>
      <c r="AT313" s="238" t="s">
        <v>191</v>
      </c>
      <c r="AU313" s="238" t="s">
        <v>85</v>
      </c>
      <c r="AY313" s="18" t="s">
        <v>181</v>
      </c>
      <c r="BE313" s="239">
        <f>IF(N313="základní",J313,0)</f>
        <v>0</v>
      </c>
      <c r="BF313" s="239">
        <f>IF(N313="snížená",J313,0)</f>
        <v>0</v>
      </c>
      <c r="BG313" s="239">
        <f>IF(N313="zákl. přenesená",J313,0)</f>
        <v>0</v>
      </c>
      <c r="BH313" s="239">
        <f>IF(N313="sníž. přenesená",J313,0)</f>
        <v>0</v>
      </c>
      <c r="BI313" s="239">
        <f>IF(N313="nulová",J313,0)</f>
        <v>0</v>
      </c>
      <c r="BJ313" s="18" t="s">
        <v>83</v>
      </c>
      <c r="BK313" s="239">
        <f>ROUND(I313*H313,2)</f>
        <v>0</v>
      </c>
      <c r="BL313" s="18" t="s">
        <v>188</v>
      </c>
      <c r="BM313" s="238" t="s">
        <v>3235</v>
      </c>
    </row>
    <row r="314" s="2" customFormat="1">
      <c r="A314" s="39"/>
      <c r="B314" s="40"/>
      <c r="C314" s="41"/>
      <c r="D314" s="240" t="s">
        <v>190</v>
      </c>
      <c r="E314" s="41"/>
      <c r="F314" s="241" t="s">
        <v>3234</v>
      </c>
      <c r="G314" s="41"/>
      <c r="H314" s="41"/>
      <c r="I314" s="242"/>
      <c r="J314" s="41"/>
      <c r="K314" s="41"/>
      <c r="L314" s="45"/>
      <c r="M314" s="243"/>
      <c r="N314" s="244"/>
      <c r="O314" s="92"/>
      <c r="P314" s="92"/>
      <c r="Q314" s="92"/>
      <c r="R314" s="92"/>
      <c r="S314" s="92"/>
      <c r="T314" s="93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T314" s="18" t="s">
        <v>190</v>
      </c>
      <c r="AU314" s="18" t="s">
        <v>85</v>
      </c>
    </row>
    <row r="315" s="2" customFormat="1" ht="24.15" customHeight="1">
      <c r="A315" s="39"/>
      <c r="B315" s="40"/>
      <c r="C315" s="245" t="s">
        <v>809</v>
      </c>
      <c r="D315" s="245" t="s">
        <v>191</v>
      </c>
      <c r="E315" s="246" t="s">
        <v>3236</v>
      </c>
      <c r="F315" s="247" t="s">
        <v>3237</v>
      </c>
      <c r="G315" s="248" t="s">
        <v>185</v>
      </c>
      <c r="H315" s="249">
        <v>10</v>
      </c>
      <c r="I315" s="250"/>
      <c r="J315" s="251">
        <f>ROUND(I315*H315,2)</f>
        <v>0</v>
      </c>
      <c r="K315" s="247" t="s">
        <v>1</v>
      </c>
      <c r="L315" s="45"/>
      <c r="M315" s="252" t="s">
        <v>1</v>
      </c>
      <c r="N315" s="253" t="s">
        <v>41</v>
      </c>
      <c r="O315" s="92"/>
      <c r="P315" s="236">
        <f>O315*H315</f>
        <v>0</v>
      </c>
      <c r="Q315" s="236">
        <v>0.00016000000000000001</v>
      </c>
      <c r="R315" s="236">
        <f>Q315*H315</f>
        <v>0.0016000000000000001</v>
      </c>
      <c r="S315" s="236">
        <v>0</v>
      </c>
      <c r="T315" s="237">
        <f>S315*H315</f>
        <v>0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238" t="s">
        <v>188</v>
      </c>
      <c r="AT315" s="238" t="s">
        <v>191</v>
      </c>
      <c r="AU315" s="238" t="s">
        <v>85</v>
      </c>
      <c r="AY315" s="18" t="s">
        <v>181</v>
      </c>
      <c r="BE315" s="239">
        <f>IF(N315="základní",J315,0)</f>
        <v>0</v>
      </c>
      <c r="BF315" s="239">
        <f>IF(N315="snížená",J315,0)</f>
        <v>0</v>
      </c>
      <c r="BG315" s="239">
        <f>IF(N315="zákl. přenesená",J315,0)</f>
        <v>0</v>
      </c>
      <c r="BH315" s="239">
        <f>IF(N315="sníž. přenesená",J315,0)</f>
        <v>0</v>
      </c>
      <c r="BI315" s="239">
        <f>IF(N315="nulová",J315,0)</f>
        <v>0</v>
      </c>
      <c r="BJ315" s="18" t="s">
        <v>83</v>
      </c>
      <c r="BK315" s="239">
        <f>ROUND(I315*H315,2)</f>
        <v>0</v>
      </c>
      <c r="BL315" s="18" t="s">
        <v>188</v>
      </c>
      <c r="BM315" s="238" t="s">
        <v>3238</v>
      </c>
    </row>
    <row r="316" s="2" customFormat="1">
      <c r="A316" s="39"/>
      <c r="B316" s="40"/>
      <c r="C316" s="41"/>
      <c r="D316" s="240" t="s">
        <v>190</v>
      </c>
      <c r="E316" s="41"/>
      <c r="F316" s="241" t="s">
        <v>3237</v>
      </c>
      <c r="G316" s="41"/>
      <c r="H316" s="41"/>
      <c r="I316" s="242"/>
      <c r="J316" s="41"/>
      <c r="K316" s="41"/>
      <c r="L316" s="45"/>
      <c r="M316" s="243"/>
      <c r="N316" s="244"/>
      <c r="O316" s="92"/>
      <c r="P316" s="92"/>
      <c r="Q316" s="92"/>
      <c r="R316" s="92"/>
      <c r="S316" s="92"/>
      <c r="T316" s="93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T316" s="18" t="s">
        <v>190</v>
      </c>
      <c r="AU316" s="18" t="s">
        <v>85</v>
      </c>
    </row>
    <row r="317" s="2" customFormat="1" ht="24.15" customHeight="1">
      <c r="A317" s="39"/>
      <c r="B317" s="40"/>
      <c r="C317" s="245" t="s">
        <v>1072</v>
      </c>
      <c r="D317" s="245" t="s">
        <v>191</v>
      </c>
      <c r="E317" s="246" t="s">
        <v>3239</v>
      </c>
      <c r="F317" s="247" t="s">
        <v>3240</v>
      </c>
      <c r="G317" s="248" t="s">
        <v>185</v>
      </c>
      <c r="H317" s="249">
        <v>1</v>
      </c>
      <c r="I317" s="250"/>
      <c r="J317" s="251">
        <f>ROUND(I317*H317,2)</f>
        <v>0</v>
      </c>
      <c r="K317" s="247" t="s">
        <v>1</v>
      </c>
      <c r="L317" s="45"/>
      <c r="M317" s="252" t="s">
        <v>1</v>
      </c>
      <c r="N317" s="253" t="s">
        <v>41</v>
      </c>
      <c r="O317" s="92"/>
      <c r="P317" s="236">
        <f>O317*H317</f>
        <v>0</v>
      </c>
      <c r="Q317" s="236">
        <v>0.00012</v>
      </c>
      <c r="R317" s="236">
        <f>Q317*H317</f>
        <v>0.00012</v>
      </c>
      <c r="S317" s="236">
        <v>0</v>
      </c>
      <c r="T317" s="237">
        <f>S317*H317</f>
        <v>0</v>
      </c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R317" s="238" t="s">
        <v>188</v>
      </c>
      <c r="AT317" s="238" t="s">
        <v>191</v>
      </c>
      <c r="AU317" s="238" t="s">
        <v>85</v>
      </c>
      <c r="AY317" s="18" t="s">
        <v>181</v>
      </c>
      <c r="BE317" s="239">
        <f>IF(N317="základní",J317,0)</f>
        <v>0</v>
      </c>
      <c r="BF317" s="239">
        <f>IF(N317="snížená",J317,0)</f>
        <v>0</v>
      </c>
      <c r="BG317" s="239">
        <f>IF(N317="zákl. přenesená",J317,0)</f>
        <v>0</v>
      </c>
      <c r="BH317" s="239">
        <f>IF(N317="sníž. přenesená",J317,0)</f>
        <v>0</v>
      </c>
      <c r="BI317" s="239">
        <f>IF(N317="nulová",J317,0)</f>
        <v>0</v>
      </c>
      <c r="BJ317" s="18" t="s">
        <v>83</v>
      </c>
      <c r="BK317" s="239">
        <f>ROUND(I317*H317,2)</f>
        <v>0</v>
      </c>
      <c r="BL317" s="18" t="s">
        <v>188</v>
      </c>
      <c r="BM317" s="238" t="s">
        <v>3241</v>
      </c>
    </row>
    <row r="318" s="2" customFormat="1">
      <c r="A318" s="39"/>
      <c r="B318" s="40"/>
      <c r="C318" s="41"/>
      <c r="D318" s="240" t="s">
        <v>190</v>
      </c>
      <c r="E318" s="41"/>
      <c r="F318" s="241" t="s">
        <v>3240</v>
      </c>
      <c r="G318" s="41"/>
      <c r="H318" s="41"/>
      <c r="I318" s="242"/>
      <c r="J318" s="41"/>
      <c r="K318" s="41"/>
      <c r="L318" s="45"/>
      <c r="M318" s="243"/>
      <c r="N318" s="244"/>
      <c r="O318" s="92"/>
      <c r="P318" s="92"/>
      <c r="Q318" s="92"/>
      <c r="R318" s="92"/>
      <c r="S318" s="92"/>
      <c r="T318" s="93"/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T318" s="18" t="s">
        <v>190</v>
      </c>
      <c r="AU318" s="18" t="s">
        <v>85</v>
      </c>
    </row>
    <row r="319" s="2" customFormat="1" ht="16.5" customHeight="1">
      <c r="A319" s="39"/>
      <c r="B319" s="40"/>
      <c r="C319" s="245" t="s">
        <v>812</v>
      </c>
      <c r="D319" s="245" t="s">
        <v>191</v>
      </c>
      <c r="E319" s="246" t="s">
        <v>3242</v>
      </c>
      <c r="F319" s="247" t="s">
        <v>3243</v>
      </c>
      <c r="G319" s="248" t="s">
        <v>185</v>
      </c>
      <c r="H319" s="249">
        <v>2</v>
      </c>
      <c r="I319" s="250"/>
      <c r="J319" s="251">
        <f>ROUND(I319*H319,2)</f>
        <v>0</v>
      </c>
      <c r="K319" s="247" t="s">
        <v>1</v>
      </c>
      <c r="L319" s="45"/>
      <c r="M319" s="252" t="s">
        <v>1</v>
      </c>
      <c r="N319" s="253" t="s">
        <v>41</v>
      </c>
      <c r="O319" s="92"/>
      <c r="P319" s="236">
        <f>O319*H319</f>
        <v>0</v>
      </c>
      <c r="Q319" s="236">
        <v>0.00036000000000000002</v>
      </c>
      <c r="R319" s="236">
        <f>Q319*H319</f>
        <v>0.00072000000000000005</v>
      </c>
      <c r="S319" s="236">
        <v>0</v>
      </c>
      <c r="T319" s="237">
        <f>S319*H319</f>
        <v>0</v>
      </c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R319" s="238" t="s">
        <v>188</v>
      </c>
      <c r="AT319" s="238" t="s">
        <v>191</v>
      </c>
      <c r="AU319" s="238" t="s">
        <v>85</v>
      </c>
      <c r="AY319" s="18" t="s">
        <v>181</v>
      </c>
      <c r="BE319" s="239">
        <f>IF(N319="základní",J319,0)</f>
        <v>0</v>
      </c>
      <c r="BF319" s="239">
        <f>IF(N319="snížená",J319,0)</f>
        <v>0</v>
      </c>
      <c r="BG319" s="239">
        <f>IF(N319="zákl. přenesená",J319,0)</f>
        <v>0</v>
      </c>
      <c r="BH319" s="239">
        <f>IF(N319="sníž. přenesená",J319,0)</f>
        <v>0</v>
      </c>
      <c r="BI319" s="239">
        <f>IF(N319="nulová",J319,0)</f>
        <v>0</v>
      </c>
      <c r="BJ319" s="18" t="s">
        <v>83</v>
      </c>
      <c r="BK319" s="239">
        <f>ROUND(I319*H319,2)</f>
        <v>0</v>
      </c>
      <c r="BL319" s="18" t="s">
        <v>188</v>
      </c>
      <c r="BM319" s="238" t="s">
        <v>3244</v>
      </c>
    </row>
    <row r="320" s="2" customFormat="1">
      <c r="A320" s="39"/>
      <c r="B320" s="40"/>
      <c r="C320" s="41"/>
      <c r="D320" s="240" t="s">
        <v>190</v>
      </c>
      <c r="E320" s="41"/>
      <c r="F320" s="241" t="s">
        <v>3243</v>
      </c>
      <c r="G320" s="41"/>
      <c r="H320" s="41"/>
      <c r="I320" s="242"/>
      <c r="J320" s="41"/>
      <c r="K320" s="41"/>
      <c r="L320" s="45"/>
      <c r="M320" s="243"/>
      <c r="N320" s="244"/>
      <c r="O320" s="92"/>
      <c r="P320" s="92"/>
      <c r="Q320" s="92"/>
      <c r="R320" s="92"/>
      <c r="S320" s="92"/>
      <c r="T320" s="93"/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T320" s="18" t="s">
        <v>190</v>
      </c>
      <c r="AU320" s="18" t="s">
        <v>85</v>
      </c>
    </row>
    <row r="321" s="2" customFormat="1" ht="16.5" customHeight="1">
      <c r="A321" s="39"/>
      <c r="B321" s="40"/>
      <c r="C321" s="245" t="s">
        <v>1079</v>
      </c>
      <c r="D321" s="245" t="s">
        <v>191</v>
      </c>
      <c r="E321" s="246" t="s">
        <v>3245</v>
      </c>
      <c r="F321" s="247" t="s">
        <v>3246</v>
      </c>
      <c r="G321" s="248" t="s">
        <v>185</v>
      </c>
      <c r="H321" s="249">
        <v>10</v>
      </c>
      <c r="I321" s="250"/>
      <c r="J321" s="251">
        <f>ROUND(I321*H321,2)</f>
        <v>0</v>
      </c>
      <c r="K321" s="247" t="s">
        <v>1</v>
      </c>
      <c r="L321" s="45"/>
      <c r="M321" s="252" t="s">
        <v>1</v>
      </c>
      <c r="N321" s="253" t="s">
        <v>41</v>
      </c>
      <c r="O321" s="92"/>
      <c r="P321" s="236">
        <f>O321*H321</f>
        <v>0</v>
      </c>
      <c r="Q321" s="236">
        <v>0.00013999999999999999</v>
      </c>
      <c r="R321" s="236">
        <f>Q321*H321</f>
        <v>0.0013999999999999998</v>
      </c>
      <c r="S321" s="236">
        <v>0</v>
      </c>
      <c r="T321" s="237">
        <f>S321*H321</f>
        <v>0</v>
      </c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R321" s="238" t="s">
        <v>188</v>
      </c>
      <c r="AT321" s="238" t="s">
        <v>191</v>
      </c>
      <c r="AU321" s="238" t="s">
        <v>85</v>
      </c>
      <c r="AY321" s="18" t="s">
        <v>181</v>
      </c>
      <c r="BE321" s="239">
        <f>IF(N321="základní",J321,0)</f>
        <v>0</v>
      </c>
      <c r="BF321" s="239">
        <f>IF(N321="snížená",J321,0)</f>
        <v>0</v>
      </c>
      <c r="BG321" s="239">
        <f>IF(N321="zákl. přenesená",J321,0)</f>
        <v>0</v>
      </c>
      <c r="BH321" s="239">
        <f>IF(N321="sníž. přenesená",J321,0)</f>
        <v>0</v>
      </c>
      <c r="BI321" s="239">
        <f>IF(N321="nulová",J321,0)</f>
        <v>0</v>
      </c>
      <c r="BJ321" s="18" t="s">
        <v>83</v>
      </c>
      <c r="BK321" s="239">
        <f>ROUND(I321*H321,2)</f>
        <v>0</v>
      </c>
      <c r="BL321" s="18" t="s">
        <v>188</v>
      </c>
      <c r="BM321" s="238" t="s">
        <v>3247</v>
      </c>
    </row>
    <row r="322" s="2" customFormat="1">
      <c r="A322" s="39"/>
      <c r="B322" s="40"/>
      <c r="C322" s="41"/>
      <c r="D322" s="240" t="s">
        <v>190</v>
      </c>
      <c r="E322" s="41"/>
      <c r="F322" s="241" t="s">
        <v>3246</v>
      </c>
      <c r="G322" s="41"/>
      <c r="H322" s="41"/>
      <c r="I322" s="242"/>
      <c r="J322" s="41"/>
      <c r="K322" s="41"/>
      <c r="L322" s="45"/>
      <c r="M322" s="243"/>
      <c r="N322" s="244"/>
      <c r="O322" s="92"/>
      <c r="P322" s="92"/>
      <c r="Q322" s="92"/>
      <c r="R322" s="92"/>
      <c r="S322" s="92"/>
      <c r="T322" s="93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T322" s="18" t="s">
        <v>190</v>
      </c>
      <c r="AU322" s="18" t="s">
        <v>85</v>
      </c>
    </row>
    <row r="323" s="2" customFormat="1" ht="16.5" customHeight="1">
      <c r="A323" s="39"/>
      <c r="B323" s="40"/>
      <c r="C323" s="245" t="s">
        <v>813</v>
      </c>
      <c r="D323" s="245" t="s">
        <v>191</v>
      </c>
      <c r="E323" s="246" t="s">
        <v>3248</v>
      </c>
      <c r="F323" s="247" t="s">
        <v>3249</v>
      </c>
      <c r="G323" s="248" t="s">
        <v>185</v>
      </c>
      <c r="H323" s="249">
        <v>2</v>
      </c>
      <c r="I323" s="250"/>
      <c r="J323" s="251">
        <f>ROUND(I323*H323,2)</f>
        <v>0</v>
      </c>
      <c r="K323" s="247" t="s">
        <v>1</v>
      </c>
      <c r="L323" s="45"/>
      <c r="M323" s="252" t="s">
        <v>1</v>
      </c>
      <c r="N323" s="253" t="s">
        <v>41</v>
      </c>
      <c r="O323" s="92"/>
      <c r="P323" s="236">
        <f>O323*H323</f>
        <v>0</v>
      </c>
      <c r="Q323" s="236">
        <v>0.00027999999999999998</v>
      </c>
      <c r="R323" s="236">
        <f>Q323*H323</f>
        <v>0.00055999999999999995</v>
      </c>
      <c r="S323" s="236">
        <v>0</v>
      </c>
      <c r="T323" s="237">
        <f>S323*H323</f>
        <v>0</v>
      </c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R323" s="238" t="s">
        <v>188</v>
      </c>
      <c r="AT323" s="238" t="s">
        <v>191</v>
      </c>
      <c r="AU323" s="238" t="s">
        <v>85</v>
      </c>
      <c r="AY323" s="18" t="s">
        <v>181</v>
      </c>
      <c r="BE323" s="239">
        <f>IF(N323="základní",J323,0)</f>
        <v>0</v>
      </c>
      <c r="BF323" s="239">
        <f>IF(N323="snížená",J323,0)</f>
        <v>0</v>
      </c>
      <c r="BG323" s="239">
        <f>IF(N323="zákl. přenesená",J323,0)</f>
        <v>0</v>
      </c>
      <c r="BH323" s="239">
        <f>IF(N323="sníž. přenesená",J323,0)</f>
        <v>0</v>
      </c>
      <c r="BI323" s="239">
        <f>IF(N323="nulová",J323,0)</f>
        <v>0</v>
      </c>
      <c r="BJ323" s="18" t="s">
        <v>83</v>
      </c>
      <c r="BK323" s="239">
        <f>ROUND(I323*H323,2)</f>
        <v>0</v>
      </c>
      <c r="BL323" s="18" t="s">
        <v>188</v>
      </c>
      <c r="BM323" s="238" t="s">
        <v>3250</v>
      </c>
    </row>
    <row r="324" s="2" customFormat="1">
      <c r="A324" s="39"/>
      <c r="B324" s="40"/>
      <c r="C324" s="41"/>
      <c r="D324" s="240" t="s">
        <v>190</v>
      </c>
      <c r="E324" s="41"/>
      <c r="F324" s="241" t="s">
        <v>3249</v>
      </c>
      <c r="G324" s="41"/>
      <c r="H324" s="41"/>
      <c r="I324" s="242"/>
      <c r="J324" s="41"/>
      <c r="K324" s="41"/>
      <c r="L324" s="45"/>
      <c r="M324" s="243"/>
      <c r="N324" s="244"/>
      <c r="O324" s="92"/>
      <c r="P324" s="92"/>
      <c r="Q324" s="92"/>
      <c r="R324" s="92"/>
      <c r="S324" s="92"/>
      <c r="T324" s="93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T324" s="18" t="s">
        <v>190</v>
      </c>
      <c r="AU324" s="18" t="s">
        <v>85</v>
      </c>
    </row>
    <row r="325" s="2" customFormat="1" ht="16.5" customHeight="1">
      <c r="A325" s="39"/>
      <c r="B325" s="40"/>
      <c r="C325" s="245" t="s">
        <v>1087</v>
      </c>
      <c r="D325" s="245" t="s">
        <v>191</v>
      </c>
      <c r="E325" s="246" t="s">
        <v>3251</v>
      </c>
      <c r="F325" s="247" t="s">
        <v>3252</v>
      </c>
      <c r="G325" s="248" t="s">
        <v>185</v>
      </c>
      <c r="H325" s="249">
        <v>4</v>
      </c>
      <c r="I325" s="250"/>
      <c r="J325" s="251">
        <f>ROUND(I325*H325,2)</f>
        <v>0</v>
      </c>
      <c r="K325" s="247" t="s">
        <v>1</v>
      </c>
      <c r="L325" s="45"/>
      <c r="M325" s="252" t="s">
        <v>1</v>
      </c>
      <c r="N325" s="253" t="s">
        <v>41</v>
      </c>
      <c r="O325" s="92"/>
      <c r="P325" s="236">
        <f>O325*H325</f>
        <v>0</v>
      </c>
      <c r="Q325" s="236">
        <v>0.00031</v>
      </c>
      <c r="R325" s="236">
        <f>Q325*H325</f>
        <v>0.00124</v>
      </c>
      <c r="S325" s="236">
        <v>0</v>
      </c>
      <c r="T325" s="237">
        <f>S325*H325</f>
        <v>0</v>
      </c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R325" s="238" t="s">
        <v>188</v>
      </c>
      <c r="AT325" s="238" t="s">
        <v>191</v>
      </c>
      <c r="AU325" s="238" t="s">
        <v>85</v>
      </c>
      <c r="AY325" s="18" t="s">
        <v>181</v>
      </c>
      <c r="BE325" s="239">
        <f>IF(N325="základní",J325,0)</f>
        <v>0</v>
      </c>
      <c r="BF325" s="239">
        <f>IF(N325="snížená",J325,0)</f>
        <v>0</v>
      </c>
      <c r="BG325" s="239">
        <f>IF(N325="zákl. přenesená",J325,0)</f>
        <v>0</v>
      </c>
      <c r="BH325" s="239">
        <f>IF(N325="sníž. přenesená",J325,0)</f>
        <v>0</v>
      </c>
      <c r="BI325" s="239">
        <f>IF(N325="nulová",J325,0)</f>
        <v>0</v>
      </c>
      <c r="BJ325" s="18" t="s">
        <v>83</v>
      </c>
      <c r="BK325" s="239">
        <f>ROUND(I325*H325,2)</f>
        <v>0</v>
      </c>
      <c r="BL325" s="18" t="s">
        <v>188</v>
      </c>
      <c r="BM325" s="238" t="s">
        <v>3253</v>
      </c>
    </row>
    <row r="326" s="2" customFormat="1">
      <c r="A326" s="39"/>
      <c r="B326" s="40"/>
      <c r="C326" s="41"/>
      <c r="D326" s="240" t="s">
        <v>190</v>
      </c>
      <c r="E326" s="41"/>
      <c r="F326" s="241" t="s">
        <v>3252</v>
      </c>
      <c r="G326" s="41"/>
      <c r="H326" s="41"/>
      <c r="I326" s="242"/>
      <c r="J326" s="41"/>
      <c r="K326" s="41"/>
      <c r="L326" s="45"/>
      <c r="M326" s="243"/>
      <c r="N326" s="244"/>
      <c r="O326" s="92"/>
      <c r="P326" s="92"/>
      <c r="Q326" s="92"/>
      <c r="R326" s="92"/>
      <c r="S326" s="92"/>
      <c r="T326" s="93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T326" s="18" t="s">
        <v>190</v>
      </c>
      <c r="AU326" s="18" t="s">
        <v>85</v>
      </c>
    </row>
    <row r="327" s="2" customFormat="1" ht="33" customHeight="1">
      <c r="A327" s="39"/>
      <c r="B327" s="40"/>
      <c r="C327" s="245" t="s">
        <v>816</v>
      </c>
      <c r="D327" s="245" t="s">
        <v>191</v>
      </c>
      <c r="E327" s="246" t="s">
        <v>3254</v>
      </c>
      <c r="F327" s="247" t="s">
        <v>3255</v>
      </c>
      <c r="G327" s="248" t="s">
        <v>868</v>
      </c>
      <c r="H327" s="249">
        <v>0.042000000000000003</v>
      </c>
      <c r="I327" s="250"/>
      <c r="J327" s="251">
        <f>ROUND(I327*H327,2)</f>
        <v>0</v>
      </c>
      <c r="K327" s="247" t="s">
        <v>1</v>
      </c>
      <c r="L327" s="45"/>
      <c r="M327" s="252" t="s">
        <v>1</v>
      </c>
      <c r="N327" s="253" t="s">
        <v>41</v>
      </c>
      <c r="O327" s="92"/>
      <c r="P327" s="236">
        <f>O327*H327</f>
        <v>0</v>
      </c>
      <c r="Q327" s="236">
        <v>0</v>
      </c>
      <c r="R327" s="236">
        <f>Q327*H327</f>
        <v>0</v>
      </c>
      <c r="S327" s="236">
        <v>0</v>
      </c>
      <c r="T327" s="237">
        <f>S327*H327</f>
        <v>0</v>
      </c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R327" s="238" t="s">
        <v>188</v>
      </c>
      <c r="AT327" s="238" t="s">
        <v>191</v>
      </c>
      <c r="AU327" s="238" t="s">
        <v>85</v>
      </c>
      <c r="AY327" s="18" t="s">
        <v>181</v>
      </c>
      <c r="BE327" s="239">
        <f>IF(N327="základní",J327,0)</f>
        <v>0</v>
      </c>
      <c r="BF327" s="239">
        <f>IF(N327="snížená",J327,0)</f>
        <v>0</v>
      </c>
      <c r="BG327" s="239">
        <f>IF(N327="zákl. přenesená",J327,0)</f>
        <v>0</v>
      </c>
      <c r="BH327" s="239">
        <f>IF(N327="sníž. přenesená",J327,0)</f>
        <v>0</v>
      </c>
      <c r="BI327" s="239">
        <f>IF(N327="nulová",J327,0)</f>
        <v>0</v>
      </c>
      <c r="BJ327" s="18" t="s">
        <v>83</v>
      </c>
      <c r="BK327" s="239">
        <f>ROUND(I327*H327,2)</f>
        <v>0</v>
      </c>
      <c r="BL327" s="18" t="s">
        <v>188</v>
      </c>
      <c r="BM327" s="238" t="s">
        <v>3256</v>
      </c>
    </row>
    <row r="328" s="2" customFormat="1">
      <c r="A328" s="39"/>
      <c r="B328" s="40"/>
      <c r="C328" s="41"/>
      <c r="D328" s="240" t="s">
        <v>190</v>
      </c>
      <c r="E328" s="41"/>
      <c r="F328" s="241" t="s">
        <v>3255</v>
      </c>
      <c r="G328" s="41"/>
      <c r="H328" s="41"/>
      <c r="I328" s="242"/>
      <c r="J328" s="41"/>
      <c r="K328" s="41"/>
      <c r="L328" s="45"/>
      <c r="M328" s="243"/>
      <c r="N328" s="244"/>
      <c r="O328" s="92"/>
      <c r="P328" s="92"/>
      <c r="Q328" s="92"/>
      <c r="R328" s="92"/>
      <c r="S328" s="92"/>
      <c r="T328" s="93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T328" s="18" t="s">
        <v>190</v>
      </c>
      <c r="AU328" s="18" t="s">
        <v>85</v>
      </c>
    </row>
    <row r="329" s="12" customFormat="1" ht="22.8" customHeight="1">
      <c r="A329" s="12"/>
      <c r="B329" s="212"/>
      <c r="C329" s="213"/>
      <c r="D329" s="214" t="s">
        <v>75</v>
      </c>
      <c r="E329" s="254" t="s">
        <v>3257</v>
      </c>
      <c r="F329" s="254" t="s">
        <v>3258</v>
      </c>
      <c r="G329" s="213"/>
      <c r="H329" s="213"/>
      <c r="I329" s="216"/>
      <c r="J329" s="255">
        <f>BK329</f>
        <v>0</v>
      </c>
      <c r="K329" s="213"/>
      <c r="L329" s="218"/>
      <c r="M329" s="219"/>
      <c r="N329" s="220"/>
      <c r="O329" s="220"/>
      <c r="P329" s="221">
        <f>SUM(P330:P343)</f>
        <v>0</v>
      </c>
      <c r="Q329" s="220"/>
      <c r="R329" s="221">
        <f>SUM(R330:R343)</f>
        <v>0</v>
      </c>
      <c r="S329" s="220"/>
      <c r="T329" s="222">
        <f>SUM(T330:T343)</f>
        <v>0</v>
      </c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R329" s="223" t="s">
        <v>85</v>
      </c>
      <c r="AT329" s="224" t="s">
        <v>75</v>
      </c>
      <c r="AU329" s="224" t="s">
        <v>83</v>
      </c>
      <c r="AY329" s="223" t="s">
        <v>181</v>
      </c>
      <c r="BK329" s="225">
        <f>SUM(BK330:BK343)</f>
        <v>0</v>
      </c>
    </row>
    <row r="330" s="2" customFormat="1" ht="24.15" customHeight="1">
      <c r="A330" s="39"/>
      <c r="B330" s="40"/>
      <c r="C330" s="245" t="s">
        <v>1094</v>
      </c>
      <c r="D330" s="245" t="s">
        <v>191</v>
      </c>
      <c r="E330" s="246" t="s">
        <v>3259</v>
      </c>
      <c r="F330" s="247" t="s">
        <v>3260</v>
      </c>
      <c r="G330" s="248" t="s">
        <v>889</v>
      </c>
      <c r="H330" s="249">
        <v>2</v>
      </c>
      <c r="I330" s="250"/>
      <c r="J330" s="251">
        <f>ROUND(I330*H330,2)</f>
        <v>0</v>
      </c>
      <c r="K330" s="247" t="s">
        <v>1</v>
      </c>
      <c r="L330" s="45"/>
      <c r="M330" s="252" t="s">
        <v>1</v>
      </c>
      <c r="N330" s="253" t="s">
        <v>41</v>
      </c>
      <c r="O330" s="92"/>
      <c r="P330" s="236">
        <f>O330*H330</f>
        <v>0</v>
      </c>
      <c r="Q330" s="236">
        <v>0</v>
      </c>
      <c r="R330" s="236">
        <f>Q330*H330</f>
        <v>0</v>
      </c>
      <c r="S330" s="236">
        <v>0</v>
      </c>
      <c r="T330" s="237">
        <f>S330*H330</f>
        <v>0</v>
      </c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R330" s="238" t="s">
        <v>188</v>
      </c>
      <c r="AT330" s="238" t="s">
        <v>191</v>
      </c>
      <c r="AU330" s="238" t="s">
        <v>85</v>
      </c>
      <c r="AY330" s="18" t="s">
        <v>181</v>
      </c>
      <c r="BE330" s="239">
        <f>IF(N330="základní",J330,0)</f>
        <v>0</v>
      </c>
      <c r="BF330" s="239">
        <f>IF(N330="snížená",J330,0)</f>
        <v>0</v>
      </c>
      <c r="BG330" s="239">
        <f>IF(N330="zákl. přenesená",J330,0)</f>
        <v>0</v>
      </c>
      <c r="BH330" s="239">
        <f>IF(N330="sníž. přenesená",J330,0)</f>
        <v>0</v>
      </c>
      <c r="BI330" s="239">
        <f>IF(N330="nulová",J330,0)</f>
        <v>0</v>
      </c>
      <c r="BJ330" s="18" t="s">
        <v>83</v>
      </c>
      <c r="BK330" s="239">
        <f>ROUND(I330*H330,2)</f>
        <v>0</v>
      </c>
      <c r="BL330" s="18" t="s">
        <v>188</v>
      </c>
      <c r="BM330" s="238" t="s">
        <v>3261</v>
      </c>
    </row>
    <row r="331" s="2" customFormat="1">
      <c r="A331" s="39"/>
      <c r="B331" s="40"/>
      <c r="C331" s="41"/>
      <c r="D331" s="240" t="s">
        <v>190</v>
      </c>
      <c r="E331" s="41"/>
      <c r="F331" s="241" t="s">
        <v>3260</v>
      </c>
      <c r="G331" s="41"/>
      <c r="H331" s="41"/>
      <c r="I331" s="242"/>
      <c r="J331" s="41"/>
      <c r="K331" s="41"/>
      <c r="L331" s="45"/>
      <c r="M331" s="243"/>
      <c r="N331" s="244"/>
      <c r="O331" s="92"/>
      <c r="P331" s="92"/>
      <c r="Q331" s="92"/>
      <c r="R331" s="92"/>
      <c r="S331" s="92"/>
      <c r="T331" s="93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T331" s="18" t="s">
        <v>190</v>
      </c>
      <c r="AU331" s="18" t="s">
        <v>85</v>
      </c>
    </row>
    <row r="332" s="2" customFormat="1" ht="24.15" customHeight="1">
      <c r="A332" s="39"/>
      <c r="B332" s="40"/>
      <c r="C332" s="245" t="s">
        <v>821</v>
      </c>
      <c r="D332" s="245" t="s">
        <v>191</v>
      </c>
      <c r="E332" s="246" t="s">
        <v>3262</v>
      </c>
      <c r="F332" s="247" t="s">
        <v>3263</v>
      </c>
      <c r="G332" s="248" t="s">
        <v>889</v>
      </c>
      <c r="H332" s="249">
        <v>7</v>
      </c>
      <c r="I332" s="250"/>
      <c r="J332" s="251">
        <f>ROUND(I332*H332,2)</f>
        <v>0</v>
      </c>
      <c r="K332" s="247" t="s">
        <v>1</v>
      </c>
      <c r="L332" s="45"/>
      <c r="M332" s="252" t="s">
        <v>1</v>
      </c>
      <c r="N332" s="253" t="s">
        <v>41</v>
      </c>
      <c r="O332" s="92"/>
      <c r="P332" s="236">
        <f>O332*H332</f>
        <v>0</v>
      </c>
      <c r="Q332" s="236">
        <v>0</v>
      </c>
      <c r="R332" s="236">
        <f>Q332*H332</f>
        <v>0</v>
      </c>
      <c r="S332" s="236">
        <v>0</v>
      </c>
      <c r="T332" s="237">
        <f>S332*H332</f>
        <v>0</v>
      </c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R332" s="238" t="s">
        <v>188</v>
      </c>
      <c r="AT332" s="238" t="s">
        <v>191</v>
      </c>
      <c r="AU332" s="238" t="s">
        <v>85</v>
      </c>
      <c r="AY332" s="18" t="s">
        <v>181</v>
      </c>
      <c r="BE332" s="239">
        <f>IF(N332="základní",J332,0)</f>
        <v>0</v>
      </c>
      <c r="BF332" s="239">
        <f>IF(N332="snížená",J332,0)</f>
        <v>0</v>
      </c>
      <c r="BG332" s="239">
        <f>IF(N332="zákl. přenesená",J332,0)</f>
        <v>0</v>
      </c>
      <c r="BH332" s="239">
        <f>IF(N332="sníž. přenesená",J332,0)</f>
        <v>0</v>
      </c>
      <c r="BI332" s="239">
        <f>IF(N332="nulová",J332,0)</f>
        <v>0</v>
      </c>
      <c r="BJ332" s="18" t="s">
        <v>83</v>
      </c>
      <c r="BK332" s="239">
        <f>ROUND(I332*H332,2)</f>
        <v>0</v>
      </c>
      <c r="BL332" s="18" t="s">
        <v>188</v>
      </c>
      <c r="BM332" s="238" t="s">
        <v>3264</v>
      </c>
    </row>
    <row r="333" s="2" customFormat="1">
      <c r="A333" s="39"/>
      <c r="B333" s="40"/>
      <c r="C333" s="41"/>
      <c r="D333" s="240" t="s">
        <v>190</v>
      </c>
      <c r="E333" s="41"/>
      <c r="F333" s="241" t="s">
        <v>3263</v>
      </c>
      <c r="G333" s="41"/>
      <c r="H333" s="41"/>
      <c r="I333" s="242"/>
      <c r="J333" s="41"/>
      <c r="K333" s="41"/>
      <c r="L333" s="45"/>
      <c r="M333" s="243"/>
      <c r="N333" s="244"/>
      <c r="O333" s="92"/>
      <c r="P333" s="92"/>
      <c r="Q333" s="92"/>
      <c r="R333" s="92"/>
      <c r="S333" s="92"/>
      <c r="T333" s="93"/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T333" s="18" t="s">
        <v>190</v>
      </c>
      <c r="AU333" s="18" t="s">
        <v>85</v>
      </c>
    </row>
    <row r="334" s="2" customFormat="1" ht="24.15" customHeight="1">
      <c r="A334" s="39"/>
      <c r="B334" s="40"/>
      <c r="C334" s="245" t="s">
        <v>1103</v>
      </c>
      <c r="D334" s="245" t="s">
        <v>191</v>
      </c>
      <c r="E334" s="246" t="s">
        <v>3265</v>
      </c>
      <c r="F334" s="247" t="s">
        <v>3266</v>
      </c>
      <c r="G334" s="248" t="s">
        <v>889</v>
      </c>
      <c r="H334" s="249">
        <v>5</v>
      </c>
      <c r="I334" s="250"/>
      <c r="J334" s="251">
        <f>ROUND(I334*H334,2)</f>
        <v>0</v>
      </c>
      <c r="K334" s="247" t="s">
        <v>1</v>
      </c>
      <c r="L334" s="45"/>
      <c r="M334" s="252" t="s">
        <v>1</v>
      </c>
      <c r="N334" s="253" t="s">
        <v>41</v>
      </c>
      <c r="O334" s="92"/>
      <c r="P334" s="236">
        <f>O334*H334</f>
        <v>0</v>
      </c>
      <c r="Q334" s="236">
        <v>0</v>
      </c>
      <c r="R334" s="236">
        <f>Q334*H334</f>
        <v>0</v>
      </c>
      <c r="S334" s="236">
        <v>0</v>
      </c>
      <c r="T334" s="237">
        <f>S334*H334</f>
        <v>0</v>
      </c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R334" s="238" t="s">
        <v>188</v>
      </c>
      <c r="AT334" s="238" t="s">
        <v>191</v>
      </c>
      <c r="AU334" s="238" t="s">
        <v>85</v>
      </c>
      <c r="AY334" s="18" t="s">
        <v>181</v>
      </c>
      <c r="BE334" s="239">
        <f>IF(N334="základní",J334,0)</f>
        <v>0</v>
      </c>
      <c r="BF334" s="239">
        <f>IF(N334="snížená",J334,0)</f>
        <v>0</v>
      </c>
      <c r="BG334" s="239">
        <f>IF(N334="zákl. přenesená",J334,0)</f>
        <v>0</v>
      </c>
      <c r="BH334" s="239">
        <f>IF(N334="sníž. přenesená",J334,0)</f>
        <v>0</v>
      </c>
      <c r="BI334" s="239">
        <f>IF(N334="nulová",J334,0)</f>
        <v>0</v>
      </c>
      <c r="BJ334" s="18" t="s">
        <v>83</v>
      </c>
      <c r="BK334" s="239">
        <f>ROUND(I334*H334,2)</f>
        <v>0</v>
      </c>
      <c r="BL334" s="18" t="s">
        <v>188</v>
      </c>
      <c r="BM334" s="238" t="s">
        <v>3267</v>
      </c>
    </row>
    <row r="335" s="2" customFormat="1">
      <c r="A335" s="39"/>
      <c r="B335" s="40"/>
      <c r="C335" s="41"/>
      <c r="D335" s="240" t="s">
        <v>190</v>
      </c>
      <c r="E335" s="41"/>
      <c r="F335" s="241" t="s">
        <v>3266</v>
      </c>
      <c r="G335" s="41"/>
      <c r="H335" s="41"/>
      <c r="I335" s="242"/>
      <c r="J335" s="41"/>
      <c r="K335" s="41"/>
      <c r="L335" s="45"/>
      <c r="M335" s="243"/>
      <c r="N335" s="244"/>
      <c r="O335" s="92"/>
      <c r="P335" s="92"/>
      <c r="Q335" s="92"/>
      <c r="R335" s="92"/>
      <c r="S335" s="92"/>
      <c r="T335" s="93"/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T335" s="18" t="s">
        <v>190</v>
      </c>
      <c r="AU335" s="18" t="s">
        <v>85</v>
      </c>
    </row>
    <row r="336" s="2" customFormat="1" ht="24.15" customHeight="1">
      <c r="A336" s="39"/>
      <c r="B336" s="40"/>
      <c r="C336" s="245" t="s">
        <v>824</v>
      </c>
      <c r="D336" s="245" t="s">
        <v>191</v>
      </c>
      <c r="E336" s="246" t="s">
        <v>3268</v>
      </c>
      <c r="F336" s="247" t="s">
        <v>3269</v>
      </c>
      <c r="G336" s="248" t="s">
        <v>889</v>
      </c>
      <c r="H336" s="249">
        <v>3</v>
      </c>
      <c r="I336" s="250"/>
      <c r="J336" s="251">
        <f>ROUND(I336*H336,2)</f>
        <v>0</v>
      </c>
      <c r="K336" s="247" t="s">
        <v>1</v>
      </c>
      <c r="L336" s="45"/>
      <c r="M336" s="252" t="s">
        <v>1</v>
      </c>
      <c r="N336" s="253" t="s">
        <v>41</v>
      </c>
      <c r="O336" s="92"/>
      <c r="P336" s="236">
        <f>O336*H336</f>
        <v>0</v>
      </c>
      <c r="Q336" s="236">
        <v>0</v>
      </c>
      <c r="R336" s="236">
        <f>Q336*H336</f>
        <v>0</v>
      </c>
      <c r="S336" s="236">
        <v>0</v>
      </c>
      <c r="T336" s="237">
        <f>S336*H336</f>
        <v>0</v>
      </c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R336" s="238" t="s">
        <v>188</v>
      </c>
      <c r="AT336" s="238" t="s">
        <v>191</v>
      </c>
      <c r="AU336" s="238" t="s">
        <v>85</v>
      </c>
      <c r="AY336" s="18" t="s">
        <v>181</v>
      </c>
      <c r="BE336" s="239">
        <f>IF(N336="základní",J336,0)</f>
        <v>0</v>
      </c>
      <c r="BF336" s="239">
        <f>IF(N336="snížená",J336,0)</f>
        <v>0</v>
      </c>
      <c r="BG336" s="239">
        <f>IF(N336="zákl. přenesená",J336,0)</f>
        <v>0</v>
      </c>
      <c r="BH336" s="239">
        <f>IF(N336="sníž. přenesená",J336,0)</f>
        <v>0</v>
      </c>
      <c r="BI336" s="239">
        <f>IF(N336="nulová",J336,0)</f>
        <v>0</v>
      </c>
      <c r="BJ336" s="18" t="s">
        <v>83</v>
      </c>
      <c r="BK336" s="239">
        <f>ROUND(I336*H336,2)</f>
        <v>0</v>
      </c>
      <c r="BL336" s="18" t="s">
        <v>188</v>
      </c>
      <c r="BM336" s="238" t="s">
        <v>3270</v>
      </c>
    </row>
    <row r="337" s="2" customFormat="1">
      <c r="A337" s="39"/>
      <c r="B337" s="40"/>
      <c r="C337" s="41"/>
      <c r="D337" s="240" t="s">
        <v>190</v>
      </c>
      <c r="E337" s="41"/>
      <c r="F337" s="241" t="s">
        <v>3269</v>
      </c>
      <c r="G337" s="41"/>
      <c r="H337" s="41"/>
      <c r="I337" s="242"/>
      <c r="J337" s="41"/>
      <c r="K337" s="41"/>
      <c r="L337" s="45"/>
      <c r="M337" s="243"/>
      <c r="N337" s="244"/>
      <c r="O337" s="92"/>
      <c r="P337" s="92"/>
      <c r="Q337" s="92"/>
      <c r="R337" s="92"/>
      <c r="S337" s="92"/>
      <c r="T337" s="93"/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T337" s="18" t="s">
        <v>190</v>
      </c>
      <c r="AU337" s="18" t="s">
        <v>85</v>
      </c>
    </row>
    <row r="338" s="2" customFormat="1" ht="16.5" customHeight="1">
      <c r="A338" s="39"/>
      <c r="B338" s="40"/>
      <c r="C338" s="245" t="s">
        <v>1110</v>
      </c>
      <c r="D338" s="245" t="s">
        <v>191</v>
      </c>
      <c r="E338" s="246" t="s">
        <v>3271</v>
      </c>
      <c r="F338" s="247" t="s">
        <v>3272</v>
      </c>
      <c r="G338" s="248" t="s">
        <v>889</v>
      </c>
      <c r="H338" s="249">
        <v>1</v>
      </c>
      <c r="I338" s="250"/>
      <c r="J338" s="251">
        <f>ROUND(I338*H338,2)</f>
        <v>0</v>
      </c>
      <c r="K338" s="247" t="s">
        <v>1</v>
      </c>
      <c r="L338" s="45"/>
      <c r="M338" s="252" t="s">
        <v>1</v>
      </c>
      <c r="N338" s="253" t="s">
        <v>41</v>
      </c>
      <c r="O338" s="92"/>
      <c r="P338" s="236">
        <f>O338*H338</f>
        <v>0</v>
      </c>
      <c r="Q338" s="236">
        <v>0</v>
      </c>
      <c r="R338" s="236">
        <f>Q338*H338</f>
        <v>0</v>
      </c>
      <c r="S338" s="236">
        <v>0</v>
      </c>
      <c r="T338" s="237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238" t="s">
        <v>188</v>
      </c>
      <c r="AT338" s="238" t="s">
        <v>191</v>
      </c>
      <c r="AU338" s="238" t="s">
        <v>85</v>
      </c>
      <c r="AY338" s="18" t="s">
        <v>181</v>
      </c>
      <c r="BE338" s="239">
        <f>IF(N338="základní",J338,0)</f>
        <v>0</v>
      </c>
      <c r="BF338" s="239">
        <f>IF(N338="snížená",J338,0)</f>
        <v>0</v>
      </c>
      <c r="BG338" s="239">
        <f>IF(N338="zákl. přenesená",J338,0)</f>
        <v>0</v>
      </c>
      <c r="BH338" s="239">
        <f>IF(N338="sníž. přenesená",J338,0)</f>
        <v>0</v>
      </c>
      <c r="BI338" s="239">
        <f>IF(N338="nulová",J338,0)</f>
        <v>0</v>
      </c>
      <c r="BJ338" s="18" t="s">
        <v>83</v>
      </c>
      <c r="BK338" s="239">
        <f>ROUND(I338*H338,2)</f>
        <v>0</v>
      </c>
      <c r="BL338" s="18" t="s">
        <v>188</v>
      </c>
      <c r="BM338" s="238" t="s">
        <v>3273</v>
      </c>
    </row>
    <row r="339" s="2" customFormat="1">
      <c r="A339" s="39"/>
      <c r="B339" s="40"/>
      <c r="C339" s="41"/>
      <c r="D339" s="240" t="s">
        <v>190</v>
      </c>
      <c r="E339" s="41"/>
      <c r="F339" s="241" t="s">
        <v>3272</v>
      </c>
      <c r="G339" s="41"/>
      <c r="H339" s="41"/>
      <c r="I339" s="242"/>
      <c r="J339" s="41"/>
      <c r="K339" s="41"/>
      <c r="L339" s="45"/>
      <c r="M339" s="243"/>
      <c r="N339" s="244"/>
      <c r="O339" s="92"/>
      <c r="P339" s="92"/>
      <c r="Q339" s="92"/>
      <c r="R339" s="92"/>
      <c r="S339" s="92"/>
      <c r="T339" s="93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T339" s="18" t="s">
        <v>190</v>
      </c>
      <c r="AU339" s="18" t="s">
        <v>85</v>
      </c>
    </row>
    <row r="340" s="2" customFormat="1" ht="16.5" customHeight="1">
      <c r="A340" s="39"/>
      <c r="B340" s="40"/>
      <c r="C340" s="245" t="s">
        <v>828</v>
      </c>
      <c r="D340" s="245" t="s">
        <v>191</v>
      </c>
      <c r="E340" s="246" t="s">
        <v>3274</v>
      </c>
      <c r="F340" s="247" t="s">
        <v>3275</v>
      </c>
      <c r="G340" s="248" t="s">
        <v>889</v>
      </c>
      <c r="H340" s="249">
        <v>1</v>
      </c>
      <c r="I340" s="250"/>
      <c r="J340" s="251">
        <f>ROUND(I340*H340,2)</f>
        <v>0</v>
      </c>
      <c r="K340" s="247" t="s">
        <v>1</v>
      </c>
      <c r="L340" s="45"/>
      <c r="M340" s="252" t="s">
        <v>1</v>
      </c>
      <c r="N340" s="253" t="s">
        <v>41</v>
      </c>
      <c r="O340" s="92"/>
      <c r="P340" s="236">
        <f>O340*H340</f>
        <v>0</v>
      </c>
      <c r="Q340" s="236">
        <v>0</v>
      </c>
      <c r="R340" s="236">
        <f>Q340*H340</f>
        <v>0</v>
      </c>
      <c r="S340" s="236">
        <v>0</v>
      </c>
      <c r="T340" s="237">
        <f>S340*H340</f>
        <v>0</v>
      </c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R340" s="238" t="s">
        <v>188</v>
      </c>
      <c r="AT340" s="238" t="s">
        <v>191</v>
      </c>
      <c r="AU340" s="238" t="s">
        <v>85</v>
      </c>
      <c r="AY340" s="18" t="s">
        <v>181</v>
      </c>
      <c r="BE340" s="239">
        <f>IF(N340="základní",J340,0)</f>
        <v>0</v>
      </c>
      <c r="BF340" s="239">
        <f>IF(N340="snížená",J340,0)</f>
        <v>0</v>
      </c>
      <c r="BG340" s="239">
        <f>IF(N340="zákl. přenesená",J340,0)</f>
        <v>0</v>
      </c>
      <c r="BH340" s="239">
        <f>IF(N340="sníž. přenesená",J340,0)</f>
        <v>0</v>
      </c>
      <c r="BI340" s="239">
        <f>IF(N340="nulová",J340,0)</f>
        <v>0</v>
      </c>
      <c r="BJ340" s="18" t="s">
        <v>83</v>
      </c>
      <c r="BK340" s="239">
        <f>ROUND(I340*H340,2)</f>
        <v>0</v>
      </c>
      <c r="BL340" s="18" t="s">
        <v>188</v>
      </c>
      <c r="BM340" s="238" t="s">
        <v>3276</v>
      </c>
    </row>
    <row r="341" s="2" customFormat="1">
      <c r="A341" s="39"/>
      <c r="B341" s="40"/>
      <c r="C341" s="41"/>
      <c r="D341" s="240" t="s">
        <v>190</v>
      </c>
      <c r="E341" s="41"/>
      <c r="F341" s="241" t="s">
        <v>3275</v>
      </c>
      <c r="G341" s="41"/>
      <c r="H341" s="41"/>
      <c r="I341" s="242"/>
      <c r="J341" s="41"/>
      <c r="K341" s="41"/>
      <c r="L341" s="45"/>
      <c r="M341" s="243"/>
      <c r="N341" s="244"/>
      <c r="O341" s="92"/>
      <c r="P341" s="92"/>
      <c r="Q341" s="92"/>
      <c r="R341" s="92"/>
      <c r="S341" s="92"/>
      <c r="T341" s="93"/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T341" s="18" t="s">
        <v>190</v>
      </c>
      <c r="AU341" s="18" t="s">
        <v>85</v>
      </c>
    </row>
    <row r="342" s="2" customFormat="1" ht="16.5" customHeight="1">
      <c r="A342" s="39"/>
      <c r="B342" s="40"/>
      <c r="C342" s="245" t="s">
        <v>1117</v>
      </c>
      <c r="D342" s="245" t="s">
        <v>191</v>
      </c>
      <c r="E342" s="246" t="s">
        <v>3277</v>
      </c>
      <c r="F342" s="247" t="s">
        <v>3278</v>
      </c>
      <c r="G342" s="248" t="s">
        <v>889</v>
      </c>
      <c r="H342" s="249">
        <v>1</v>
      </c>
      <c r="I342" s="250"/>
      <c r="J342" s="251">
        <f>ROUND(I342*H342,2)</f>
        <v>0</v>
      </c>
      <c r="K342" s="247" t="s">
        <v>1</v>
      </c>
      <c r="L342" s="45"/>
      <c r="M342" s="252" t="s">
        <v>1</v>
      </c>
      <c r="N342" s="253" t="s">
        <v>41</v>
      </c>
      <c r="O342" s="92"/>
      <c r="P342" s="236">
        <f>O342*H342</f>
        <v>0</v>
      </c>
      <c r="Q342" s="236">
        <v>0</v>
      </c>
      <c r="R342" s="236">
        <f>Q342*H342</f>
        <v>0</v>
      </c>
      <c r="S342" s="236">
        <v>0</v>
      </c>
      <c r="T342" s="237">
        <f>S342*H342</f>
        <v>0</v>
      </c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R342" s="238" t="s">
        <v>188</v>
      </c>
      <c r="AT342" s="238" t="s">
        <v>191</v>
      </c>
      <c r="AU342" s="238" t="s">
        <v>85</v>
      </c>
      <c r="AY342" s="18" t="s">
        <v>181</v>
      </c>
      <c r="BE342" s="239">
        <f>IF(N342="základní",J342,0)</f>
        <v>0</v>
      </c>
      <c r="BF342" s="239">
        <f>IF(N342="snížená",J342,0)</f>
        <v>0</v>
      </c>
      <c r="BG342" s="239">
        <f>IF(N342="zákl. přenesená",J342,0)</f>
        <v>0</v>
      </c>
      <c r="BH342" s="239">
        <f>IF(N342="sníž. přenesená",J342,0)</f>
        <v>0</v>
      </c>
      <c r="BI342" s="239">
        <f>IF(N342="nulová",J342,0)</f>
        <v>0</v>
      </c>
      <c r="BJ342" s="18" t="s">
        <v>83</v>
      </c>
      <c r="BK342" s="239">
        <f>ROUND(I342*H342,2)</f>
        <v>0</v>
      </c>
      <c r="BL342" s="18" t="s">
        <v>188</v>
      </c>
      <c r="BM342" s="238" t="s">
        <v>3279</v>
      </c>
    </row>
    <row r="343" s="2" customFormat="1">
      <c r="A343" s="39"/>
      <c r="B343" s="40"/>
      <c r="C343" s="41"/>
      <c r="D343" s="240" t="s">
        <v>190</v>
      </c>
      <c r="E343" s="41"/>
      <c r="F343" s="241" t="s">
        <v>3278</v>
      </c>
      <c r="G343" s="41"/>
      <c r="H343" s="41"/>
      <c r="I343" s="242"/>
      <c r="J343" s="41"/>
      <c r="K343" s="41"/>
      <c r="L343" s="45"/>
      <c r="M343" s="243"/>
      <c r="N343" s="244"/>
      <c r="O343" s="92"/>
      <c r="P343" s="92"/>
      <c r="Q343" s="92"/>
      <c r="R343" s="92"/>
      <c r="S343" s="92"/>
      <c r="T343" s="93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T343" s="18" t="s">
        <v>190</v>
      </c>
      <c r="AU343" s="18" t="s">
        <v>85</v>
      </c>
    </row>
    <row r="344" s="12" customFormat="1" ht="22.8" customHeight="1">
      <c r="A344" s="12"/>
      <c r="B344" s="212"/>
      <c r="C344" s="213"/>
      <c r="D344" s="214" t="s">
        <v>75</v>
      </c>
      <c r="E344" s="254" t="s">
        <v>1101</v>
      </c>
      <c r="F344" s="254" t="s">
        <v>1102</v>
      </c>
      <c r="G344" s="213"/>
      <c r="H344" s="213"/>
      <c r="I344" s="216"/>
      <c r="J344" s="255">
        <f>BK344</f>
        <v>0</v>
      </c>
      <c r="K344" s="213"/>
      <c r="L344" s="218"/>
      <c r="M344" s="219"/>
      <c r="N344" s="220"/>
      <c r="O344" s="220"/>
      <c r="P344" s="221">
        <f>SUM(P345:P351)</f>
        <v>0</v>
      </c>
      <c r="Q344" s="220"/>
      <c r="R344" s="221">
        <f>SUM(R345:R351)</f>
        <v>0.0021868</v>
      </c>
      <c r="S344" s="220"/>
      <c r="T344" s="222">
        <f>SUM(T345:T351)</f>
        <v>0</v>
      </c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R344" s="223" t="s">
        <v>85</v>
      </c>
      <c r="AT344" s="224" t="s">
        <v>75</v>
      </c>
      <c r="AU344" s="224" t="s">
        <v>83</v>
      </c>
      <c r="AY344" s="223" t="s">
        <v>181</v>
      </c>
      <c r="BK344" s="225">
        <f>SUM(BK345:BK351)</f>
        <v>0</v>
      </c>
    </row>
    <row r="345" s="2" customFormat="1" ht="24.15" customHeight="1">
      <c r="A345" s="39"/>
      <c r="B345" s="40"/>
      <c r="C345" s="245" t="s">
        <v>831</v>
      </c>
      <c r="D345" s="245" t="s">
        <v>191</v>
      </c>
      <c r="E345" s="246" t="s">
        <v>2515</v>
      </c>
      <c r="F345" s="247" t="s">
        <v>2516</v>
      </c>
      <c r="G345" s="248" t="s">
        <v>734</v>
      </c>
      <c r="H345" s="249">
        <v>0.35999999999999999</v>
      </c>
      <c r="I345" s="250"/>
      <c r="J345" s="251">
        <f>ROUND(I345*H345,2)</f>
        <v>0</v>
      </c>
      <c r="K345" s="247" t="s">
        <v>1</v>
      </c>
      <c r="L345" s="45"/>
      <c r="M345" s="252" t="s">
        <v>1</v>
      </c>
      <c r="N345" s="253" t="s">
        <v>41</v>
      </c>
      <c r="O345" s="92"/>
      <c r="P345" s="236">
        <f>O345*H345</f>
        <v>0</v>
      </c>
      <c r="Q345" s="236">
        <v>0.00012999999999999999</v>
      </c>
      <c r="R345" s="236">
        <f>Q345*H345</f>
        <v>4.6799999999999992E-05</v>
      </c>
      <c r="S345" s="236">
        <v>0</v>
      </c>
      <c r="T345" s="237">
        <f>S345*H345</f>
        <v>0</v>
      </c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R345" s="238" t="s">
        <v>188</v>
      </c>
      <c r="AT345" s="238" t="s">
        <v>191</v>
      </c>
      <c r="AU345" s="238" t="s">
        <v>85</v>
      </c>
      <c r="AY345" s="18" t="s">
        <v>181</v>
      </c>
      <c r="BE345" s="239">
        <f>IF(N345="základní",J345,0)</f>
        <v>0</v>
      </c>
      <c r="BF345" s="239">
        <f>IF(N345="snížená",J345,0)</f>
        <v>0</v>
      </c>
      <c r="BG345" s="239">
        <f>IF(N345="zákl. přenesená",J345,0)</f>
        <v>0</v>
      </c>
      <c r="BH345" s="239">
        <f>IF(N345="sníž. přenesená",J345,0)</f>
        <v>0</v>
      </c>
      <c r="BI345" s="239">
        <f>IF(N345="nulová",J345,0)</f>
        <v>0</v>
      </c>
      <c r="BJ345" s="18" t="s">
        <v>83</v>
      </c>
      <c r="BK345" s="239">
        <f>ROUND(I345*H345,2)</f>
        <v>0</v>
      </c>
      <c r="BL345" s="18" t="s">
        <v>188</v>
      </c>
      <c r="BM345" s="238" t="s">
        <v>3280</v>
      </c>
    </row>
    <row r="346" s="2" customFormat="1">
      <c r="A346" s="39"/>
      <c r="B346" s="40"/>
      <c r="C346" s="41"/>
      <c r="D346" s="240" t="s">
        <v>190</v>
      </c>
      <c r="E346" s="41"/>
      <c r="F346" s="241" t="s">
        <v>2516</v>
      </c>
      <c r="G346" s="41"/>
      <c r="H346" s="41"/>
      <c r="I346" s="242"/>
      <c r="J346" s="41"/>
      <c r="K346" s="41"/>
      <c r="L346" s="45"/>
      <c r="M346" s="243"/>
      <c r="N346" s="244"/>
      <c r="O346" s="92"/>
      <c r="P346" s="92"/>
      <c r="Q346" s="92"/>
      <c r="R346" s="92"/>
      <c r="S346" s="92"/>
      <c r="T346" s="93"/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T346" s="18" t="s">
        <v>190</v>
      </c>
      <c r="AU346" s="18" t="s">
        <v>85</v>
      </c>
    </row>
    <row r="347" s="14" customFormat="1">
      <c r="A347" s="14"/>
      <c r="B347" s="273"/>
      <c r="C347" s="274"/>
      <c r="D347" s="240" t="s">
        <v>1205</v>
      </c>
      <c r="E347" s="275" t="s">
        <v>1</v>
      </c>
      <c r="F347" s="276" t="s">
        <v>3281</v>
      </c>
      <c r="G347" s="274"/>
      <c r="H347" s="275" t="s">
        <v>1</v>
      </c>
      <c r="I347" s="277"/>
      <c r="J347" s="274"/>
      <c r="K347" s="274"/>
      <c r="L347" s="278"/>
      <c r="M347" s="279"/>
      <c r="N347" s="280"/>
      <c r="O347" s="280"/>
      <c r="P347" s="280"/>
      <c r="Q347" s="280"/>
      <c r="R347" s="280"/>
      <c r="S347" s="280"/>
      <c r="T347" s="281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82" t="s">
        <v>1205</v>
      </c>
      <c r="AU347" s="282" t="s">
        <v>85</v>
      </c>
      <c r="AV347" s="14" t="s">
        <v>83</v>
      </c>
      <c r="AW347" s="14" t="s">
        <v>33</v>
      </c>
      <c r="AX347" s="14" t="s">
        <v>76</v>
      </c>
      <c r="AY347" s="282" t="s">
        <v>181</v>
      </c>
    </row>
    <row r="348" s="13" customFormat="1">
      <c r="A348" s="13"/>
      <c r="B348" s="262"/>
      <c r="C348" s="263"/>
      <c r="D348" s="240" t="s">
        <v>1205</v>
      </c>
      <c r="E348" s="264" t="s">
        <v>1</v>
      </c>
      <c r="F348" s="265" t="s">
        <v>3282</v>
      </c>
      <c r="G348" s="263"/>
      <c r="H348" s="266">
        <v>0.35999999999999999</v>
      </c>
      <c r="I348" s="267"/>
      <c r="J348" s="263"/>
      <c r="K348" s="263"/>
      <c r="L348" s="268"/>
      <c r="M348" s="269"/>
      <c r="N348" s="270"/>
      <c r="O348" s="270"/>
      <c r="P348" s="270"/>
      <c r="Q348" s="270"/>
      <c r="R348" s="270"/>
      <c r="S348" s="270"/>
      <c r="T348" s="271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72" t="s">
        <v>1205</v>
      </c>
      <c r="AU348" s="272" t="s">
        <v>85</v>
      </c>
      <c r="AV348" s="13" t="s">
        <v>85</v>
      </c>
      <c r="AW348" s="13" t="s">
        <v>33</v>
      </c>
      <c r="AX348" s="13" t="s">
        <v>76</v>
      </c>
      <c r="AY348" s="272" t="s">
        <v>181</v>
      </c>
    </row>
    <row r="349" s="15" customFormat="1">
      <c r="A349" s="15"/>
      <c r="B349" s="283"/>
      <c r="C349" s="284"/>
      <c r="D349" s="240" t="s">
        <v>1205</v>
      </c>
      <c r="E349" s="285" t="s">
        <v>1</v>
      </c>
      <c r="F349" s="286" t="s">
        <v>1219</v>
      </c>
      <c r="G349" s="284"/>
      <c r="H349" s="287">
        <v>0.35999999999999999</v>
      </c>
      <c r="I349" s="288"/>
      <c r="J349" s="284"/>
      <c r="K349" s="284"/>
      <c r="L349" s="289"/>
      <c r="M349" s="290"/>
      <c r="N349" s="291"/>
      <c r="O349" s="291"/>
      <c r="P349" s="291"/>
      <c r="Q349" s="291"/>
      <c r="R349" s="291"/>
      <c r="S349" s="291"/>
      <c r="T349" s="292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T349" s="293" t="s">
        <v>1205</v>
      </c>
      <c r="AU349" s="293" t="s">
        <v>85</v>
      </c>
      <c r="AV349" s="15" t="s">
        <v>200</v>
      </c>
      <c r="AW349" s="15" t="s">
        <v>33</v>
      </c>
      <c r="AX349" s="15" t="s">
        <v>83</v>
      </c>
      <c r="AY349" s="293" t="s">
        <v>181</v>
      </c>
    </row>
    <row r="350" s="2" customFormat="1" ht="16.5" customHeight="1">
      <c r="A350" s="39"/>
      <c r="B350" s="40"/>
      <c r="C350" s="226" t="s">
        <v>1124</v>
      </c>
      <c r="D350" s="226" t="s">
        <v>182</v>
      </c>
      <c r="E350" s="227" t="s">
        <v>3283</v>
      </c>
      <c r="F350" s="228" t="s">
        <v>3284</v>
      </c>
      <c r="G350" s="229" t="s">
        <v>185</v>
      </c>
      <c r="H350" s="230">
        <v>1</v>
      </c>
      <c r="I350" s="231"/>
      <c r="J350" s="232">
        <f>ROUND(I350*H350,2)</f>
        <v>0</v>
      </c>
      <c r="K350" s="228" t="s">
        <v>1</v>
      </c>
      <c r="L350" s="233"/>
      <c r="M350" s="234" t="s">
        <v>1</v>
      </c>
      <c r="N350" s="235" t="s">
        <v>41</v>
      </c>
      <c r="O350" s="92"/>
      <c r="P350" s="236">
        <f>O350*H350</f>
        <v>0</v>
      </c>
      <c r="Q350" s="236">
        <v>0.00214</v>
      </c>
      <c r="R350" s="236">
        <f>Q350*H350</f>
        <v>0.00214</v>
      </c>
      <c r="S350" s="236">
        <v>0</v>
      </c>
      <c r="T350" s="237">
        <f>S350*H350</f>
        <v>0</v>
      </c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R350" s="238" t="s">
        <v>187</v>
      </c>
      <c r="AT350" s="238" t="s">
        <v>182</v>
      </c>
      <c r="AU350" s="238" t="s">
        <v>85</v>
      </c>
      <c r="AY350" s="18" t="s">
        <v>181</v>
      </c>
      <c r="BE350" s="239">
        <f>IF(N350="základní",J350,0)</f>
        <v>0</v>
      </c>
      <c r="BF350" s="239">
        <f>IF(N350="snížená",J350,0)</f>
        <v>0</v>
      </c>
      <c r="BG350" s="239">
        <f>IF(N350="zákl. přenesená",J350,0)</f>
        <v>0</v>
      </c>
      <c r="BH350" s="239">
        <f>IF(N350="sníž. přenesená",J350,0)</f>
        <v>0</v>
      </c>
      <c r="BI350" s="239">
        <f>IF(N350="nulová",J350,0)</f>
        <v>0</v>
      </c>
      <c r="BJ350" s="18" t="s">
        <v>83</v>
      </c>
      <c r="BK350" s="239">
        <f>ROUND(I350*H350,2)</f>
        <v>0</v>
      </c>
      <c r="BL350" s="18" t="s">
        <v>188</v>
      </c>
      <c r="BM350" s="238" t="s">
        <v>3285</v>
      </c>
    </row>
    <row r="351" s="2" customFormat="1">
      <c r="A351" s="39"/>
      <c r="B351" s="40"/>
      <c r="C351" s="41"/>
      <c r="D351" s="240" t="s">
        <v>190</v>
      </c>
      <c r="E351" s="41"/>
      <c r="F351" s="241" t="s">
        <v>3284</v>
      </c>
      <c r="G351" s="41"/>
      <c r="H351" s="41"/>
      <c r="I351" s="242"/>
      <c r="J351" s="41"/>
      <c r="K351" s="41"/>
      <c r="L351" s="45"/>
      <c r="M351" s="257"/>
      <c r="N351" s="258"/>
      <c r="O351" s="259"/>
      <c r="P351" s="259"/>
      <c r="Q351" s="259"/>
      <c r="R351" s="259"/>
      <c r="S351" s="259"/>
      <c r="T351" s="260"/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T351" s="18" t="s">
        <v>190</v>
      </c>
      <c r="AU351" s="18" t="s">
        <v>85</v>
      </c>
    </row>
    <row r="352" s="2" customFormat="1" ht="6.96" customHeight="1">
      <c r="A352" s="39"/>
      <c r="B352" s="67"/>
      <c r="C352" s="68"/>
      <c r="D352" s="68"/>
      <c r="E352" s="68"/>
      <c r="F352" s="68"/>
      <c r="G352" s="68"/>
      <c r="H352" s="68"/>
      <c r="I352" s="68"/>
      <c r="J352" s="68"/>
      <c r="K352" s="68"/>
      <c r="L352" s="45"/>
      <c r="M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</row>
  </sheetData>
  <sheetProtection sheet="1" autoFilter="0" formatColumns="0" formatRows="0" objects="1" scenarios="1" spinCount="100000" saltValue="KBSCUuOtjmVr2xxirJUHy3QNYVKmrKJS/oP4s+f0qbxUM7aG0Z41C10VTZkRxxLQhHVVlrqzzY10KrZHCoKtXA==" hashValue="CFfBIToh2tu1gCkP7oScpVL0s28cvViYLWy0ijCARzprq93Q8Wzyd2fxJUX9xQLlsESnSgHNEp/VOX6H3H/MGA==" algorithmName="SHA-512" password="CC35"/>
  <autoFilter ref="C129:K351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8:H118"/>
    <mergeCell ref="E120:H120"/>
    <mergeCell ref="E122:H12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122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150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ZUŠ BEDŘICHA SMETANY čp.142, LITOMYŠL</v>
      </c>
      <c r="F7" s="152"/>
      <c r="G7" s="152"/>
      <c r="H7" s="152"/>
      <c r="L7" s="21"/>
    </row>
    <row r="8" s="1" customFormat="1" ht="12" customHeight="1">
      <c r="B8" s="21"/>
      <c r="D8" s="152" t="s">
        <v>151</v>
      </c>
      <c r="L8" s="21"/>
    </row>
    <row r="9" s="2" customFormat="1" ht="23.25" customHeight="1">
      <c r="A9" s="39"/>
      <c r="B9" s="45"/>
      <c r="C9" s="39"/>
      <c r="D9" s="39"/>
      <c r="E9" s="153" t="s">
        <v>152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153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3286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6. 6. 2025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2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28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30</v>
      </c>
      <c r="E22" s="39"/>
      <c r="F22" s="39"/>
      <c r="G22" s="39"/>
      <c r="H22" s="39"/>
      <c r="I22" s="152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1174</v>
      </c>
      <c r="F23" s="39"/>
      <c r="G23" s="39"/>
      <c r="H23" s="39"/>
      <c r="I23" s="152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34</v>
      </c>
      <c r="E25" s="39"/>
      <c r="F25" s="39"/>
      <c r="G25" s="39"/>
      <c r="H25" s="39"/>
      <c r="I25" s="152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1174</v>
      </c>
      <c r="F26" s="39"/>
      <c r="G26" s="39"/>
      <c r="H26" s="39"/>
      <c r="I26" s="152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ROUND(J128,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ROUND((SUM(BE128:BE196)),  2)</f>
        <v>0</v>
      </c>
      <c r="G35" s="39"/>
      <c r="H35" s="39"/>
      <c r="I35" s="166">
        <v>0.20999999999999999</v>
      </c>
      <c r="J35" s="165">
        <f>ROUND(((SUM(BE128:BE196))*I35),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ROUND((SUM(BF128:BF196)),  2)</f>
        <v>0</v>
      </c>
      <c r="G36" s="39"/>
      <c r="H36" s="39"/>
      <c r="I36" s="166">
        <v>0.12</v>
      </c>
      <c r="J36" s="165">
        <f>ROUND(((SUM(BF128:BF196))*I36),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ROUND((SUM(BG128:BG196)),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ROUND((SUM(BH128:BH196)),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ROUND((SUM(BI128:BI196)),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157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ZUŠ BEDŘICHA SMETANY čp.142, LITOMYŠL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23.25" customHeight="1">
      <c r="A87" s="39"/>
      <c r="B87" s="40"/>
      <c r="C87" s="41"/>
      <c r="D87" s="41"/>
      <c r="E87" s="185" t="s">
        <v>152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153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SO.01 -07 - VRN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Litomyšl</v>
      </c>
      <c r="G91" s="41"/>
      <c r="H91" s="41"/>
      <c r="I91" s="33" t="s">
        <v>22</v>
      </c>
      <c r="J91" s="80" t="str">
        <f>IF(J14="","",J14)</f>
        <v>6. 6. 2025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>Město Litomyšl</v>
      </c>
      <c r="G93" s="41"/>
      <c r="H93" s="41"/>
      <c r="I93" s="33" t="s">
        <v>30</v>
      </c>
      <c r="J93" s="37" t="str">
        <f>E23</f>
        <v>ing. Ivana Smolová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34</v>
      </c>
      <c r="J94" s="37" t="str">
        <f>E26</f>
        <v>ing. Ivana Smolová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158</v>
      </c>
      <c r="D96" s="187"/>
      <c r="E96" s="187"/>
      <c r="F96" s="187"/>
      <c r="G96" s="187"/>
      <c r="H96" s="187"/>
      <c r="I96" s="187"/>
      <c r="J96" s="188" t="s">
        <v>159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160</v>
      </c>
      <c r="D98" s="41"/>
      <c r="E98" s="41"/>
      <c r="F98" s="41"/>
      <c r="G98" s="41"/>
      <c r="H98" s="41"/>
      <c r="I98" s="41"/>
      <c r="J98" s="111">
        <f>J128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161</v>
      </c>
    </row>
    <row r="99" s="9" customFormat="1" ht="24.96" customHeight="1">
      <c r="A99" s="9"/>
      <c r="B99" s="190"/>
      <c r="C99" s="191"/>
      <c r="D99" s="192" t="s">
        <v>3287</v>
      </c>
      <c r="E99" s="193"/>
      <c r="F99" s="193"/>
      <c r="G99" s="193"/>
      <c r="H99" s="193"/>
      <c r="I99" s="193"/>
      <c r="J99" s="194">
        <f>J129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3"/>
      <c r="D100" s="197" t="s">
        <v>3288</v>
      </c>
      <c r="E100" s="198"/>
      <c r="F100" s="198"/>
      <c r="G100" s="198"/>
      <c r="H100" s="198"/>
      <c r="I100" s="198"/>
      <c r="J100" s="199">
        <f>J130</f>
        <v>0</v>
      </c>
      <c r="K100" s="133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3"/>
      <c r="D101" s="197" t="s">
        <v>3289</v>
      </c>
      <c r="E101" s="198"/>
      <c r="F101" s="198"/>
      <c r="G101" s="198"/>
      <c r="H101" s="198"/>
      <c r="I101" s="198"/>
      <c r="J101" s="199">
        <f>J140</f>
        <v>0</v>
      </c>
      <c r="K101" s="133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3"/>
      <c r="D102" s="197" t="s">
        <v>3290</v>
      </c>
      <c r="E102" s="198"/>
      <c r="F102" s="198"/>
      <c r="G102" s="198"/>
      <c r="H102" s="198"/>
      <c r="I102" s="198"/>
      <c r="J102" s="199">
        <f>J159</f>
        <v>0</v>
      </c>
      <c r="K102" s="133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3"/>
      <c r="D103" s="197" t="s">
        <v>3291</v>
      </c>
      <c r="E103" s="198"/>
      <c r="F103" s="198"/>
      <c r="G103" s="198"/>
      <c r="H103" s="198"/>
      <c r="I103" s="198"/>
      <c r="J103" s="199">
        <f>J173</f>
        <v>0</v>
      </c>
      <c r="K103" s="133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6"/>
      <c r="C104" s="133"/>
      <c r="D104" s="197" t="s">
        <v>3292</v>
      </c>
      <c r="E104" s="198"/>
      <c r="F104" s="198"/>
      <c r="G104" s="198"/>
      <c r="H104" s="198"/>
      <c r="I104" s="198"/>
      <c r="J104" s="199">
        <f>J176</f>
        <v>0</v>
      </c>
      <c r="K104" s="133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6"/>
      <c r="C105" s="133"/>
      <c r="D105" s="197" t="s">
        <v>3293</v>
      </c>
      <c r="E105" s="198"/>
      <c r="F105" s="198"/>
      <c r="G105" s="198"/>
      <c r="H105" s="198"/>
      <c r="I105" s="198"/>
      <c r="J105" s="199">
        <f>J179</f>
        <v>0</v>
      </c>
      <c r="K105" s="133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6"/>
      <c r="C106" s="133"/>
      <c r="D106" s="197" t="s">
        <v>3294</v>
      </c>
      <c r="E106" s="198"/>
      <c r="F106" s="198"/>
      <c r="G106" s="198"/>
      <c r="H106" s="198"/>
      <c r="I106" s="198"/>
      <c r="J106" s="199">
        <f>J190</f>
        <v>0</v>
      </c>
      <c r="K106" s="133"/>
      <c r="L106" s="20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2" customFormat="1" ht="21.84" customHeight="1">
      <c r="A107" s="39"/>
      <c r="B107" s="40"/>
      <c r="C107" s="41"/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6.96" customHeight="1">
      <c r="A108" s="39"/>
      <c r="B108" s="67"/>
      <c r="C108" s="68"/>
      <c r="D108" s="68"/>
      <c r="E108" s="68"/>
      <c r="F108" s="68"/>
      <c r="G108" s="68"/>
      <c r="H108" s="68"/>
      <c r="I108" s="68"/>
      <c r="J108" s="68"/>
      <c r="K108" s="68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12" s="2" customFormat="1" ht="6.96" customHeight="1">
      <c r="A112" s="39"/>
      <c r="B112" s="69"/>
      <c r="C112" s="70"/>
      <c r="D112" s="70"/>
      <c r="E112" s="70"/>
      <c r="F112" s="70"/>
      <c r="G112" s="70"/>
      <c r="H112" s="70"/>
      <c r="I112" s="70"/>
      <c r="J112" s="70"/>
      <c r="K112" s="70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24.96" customHeight="1">
      <c r="A113" s="39"/>
      <c r="B113" s="40"/>
      <c r="C113" s="24" t="s">
        <v>166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16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6.5" customHeight="1">
      <c r="A116" s="39"/>
      <c r="B116" s="40"/>
      <c r="C116" s="41"/>
      <c r="D116" s="41"/>
      <c r="E116" s="185" t="str">
        <f>E7</f>
        <v>ZUŠ BEDŘICHA SMETANY čp.142, LITOMYŠL</v>
      </c>
      <c r="F116" s="33"/>
      <c r="G116" s="33"/>
      <c r="H116" s="33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1" customFormat="1" ht="12" customHeight="1">
      <c r="B117" s="22"/>
      <c r="C117" s="33" t="s">
        <v>151</v>
      </c>
      <c r="D117" s="23"/>
      <c r="E117" s="23"/>
      <c r="F117" s="23"/>
      <c r="G117" s="23"/>
      <c r="H117" s="23"/>
      <c r="I117" s="23"/>
      <c r="J117" s="23"/>
      <c r="K117" s="23"/>
      <c r="L117" s="21"/>
    </row>
    <row r="118" s="2" customFormat="1" ht="23.25" customHeight="1">
      <c r="A118" s="39"/>
      <c r="B118" s="40"/>
      <c r="C118" s="41"/>
      <c r="D118" s="41"/>
      <c r="E118" s="185" t="s">
        <v>152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153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6.5" customHeight="1">
      <c r="A120" s="39"/>
      <c r="B120" s="40"/>
      <c r="C120" s="41"/>
      <c r="D120" s="41"/>
      <c r="E120" s="77" t="str">
        <f>E11</f>
        <v>SO.01 -07 - VRN</v>
      </c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20</v>
      </c>
      <c r="D122" s="41"/>
      <c r="E122" s="41"/>
      <c r="F122" s="28" t="str">
        <f>F14</f>
        <v>Litomyšl</v>
      </c>
      <c r="G122" s="41"/>
      <c r="H122" s="41"/>
      <c r="I122" s="33" t="s">
        <v>22</v>
      </c>
      <c r="J122" s="80" t="str">
        <f>IF(J14="","",J14)</f>
        <v>6. 6. 2025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6.96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5.15" customHeight="1">
      <c r="A124" s="39"/>
      <c r="B124" s="40"/>
      <c r="C124" s="33" t="s">
        <v>24</v>
      </c>
      <c r="D124" s="41"/>
      <c r="E124" s="41"/>
      <c r="F124" s="28" t="str">
        <f>E17</f>
        <v>Město Litomyšl</v>
      </c>
      <c r="G124" s="41"/>
      <c r="H124" s="41"/>
      <c r="I124" s="33" t="s">
        <v>30</v>
      </c>
      <c r="J124" s="37" t="str">
        <f>E23</f>
        <v>ing. Ivana Smolová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5.15" customHeight="1">
      <c r="A125" s="39"/>
      <c r="B125" s="40"/>
      <c r="C125" s="33" t="s">
        <v>28</v>
      </c>
      <c r="D125" s="41"/>
      <c r="E125" s="41"/>
      <c r="F125" s="28" t="str">
        <f>IF(E20="","",E20)</f>
        <v>Vyplň údaj</v>
      </c>
      <c r="G125" s="41"/>
      <c r="H125" s="41"/>
      <c r="I125" s="33" t="s">
        <v>34</v>
      </c>
      <c r="J125" s="37" t="str">
        <f>E26</f>
        <v>ing. Ivana Smolová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0.32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11" customFormat="1" ht="29.28" customHeight="1">
      <c r="A127" s="201"/>
      <c r="B127" s="202"/>
      <c r="C127" s="203" t="s">
        <v>167</v>
      </c>
      <c r="D127" s="204" t="s">
        <v>61</v>
      </c>
      <c r="E127" s="204" t="s">
        <v>57</v>
      </c>
      <c r="F127" s="204" t="s">
        <v>58</v>
      </c>
      <c r="G127" s="204" t="s">
        <v>168</v>
      </c>
      <c r="H127" s="204" t="s">
        <v>169</v>
      </c>
      <c r="I127" s="204" t="s">
        <v>170</v>
      </c>
      <c r="J127" s="204" t="s">
        <v>159</v>
      </c>
      <c r="K127" s="205" t="s">
        <v>171</v>
      </c>
      <c r="L127" s="206"/>
      <c r="M127" s="101" t="s">
        <v>1</v>
      </c>
      <c r="N127" s="102" t="s">
        <v>40</v>
      </c>
      <c r="O127" s="102" t="s">
        <v>172</v>
      </c>
      <c r="P127" s="102" t="s">
        <v>173</v>
      </c>
      <c r="Q127" s="102" t="s">
        <v>174</v>
      </c>
      <c r="R127" s="102" t="s">
        <v>175</v>
      </c>
      <c r="S127" s="102" t="s">
        <v>176</v>
      </c>
      <c r="T127" s="103" t="s">
        <v>177</v>
      </c>
      <c r="U127" s="201"/>
      <c r="V127" s="201"/>
      <c r="W127" s="201"/>
      <c r="X127" s="201"/>
      <c r="Y127" s="201"/>
      <c r="Z127" s="201"/>
      <c r="AA127" s="201"/>
      <c r="AB127" s="201"/>
      <c r="AC127" s="201"/>
      <c r="AD127" s="201"/>
      <c r="AE127" s="201"/>
    </row>
    <row r="128" s="2" customFormat="1" ht="22.8" customHeight="1">
      <c r="A128" s="39"/>
      <c r="B128" s="40"/>
      <c r="C128" s="108" t="s">
        <v>178</v>
      </c>
      <c r="D128" s="41"/>
      <c r="E128" s="41"/>
      <c r="F128" s="41"/>
      <c r="G128" s="41"/>
      <c r="H128" s="41"/>
      <c r="I128" s="41"/>
      <c r="J128" s="207">
        <f>BK128</f>
        <v>0</v>
      </c>
      <c r="K128" s="41"/>
      <c r="L128" s="45"/>
      <c r="M128" s="104"/>
      <c r="N128" s="208"/>
      <c r="O128" s="105"/>
      <c r="P128" s="209">
        <f>P129</f>
        <v>0</v>
      </c>
      <c r="Q128" s="105"/>
      <c r="R128" s="209">
        <f>R129</f>
        <v>0</v>
      </c>
      <c r="S128" s="105"/>
      <c r="T128" s="210">
        <f>T129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75</v>
      </c>
      <c r="AU128" s="18" t="s">
        <v>161</v>
      </c>
      <c r="BK128" s="211">
        <f>BK129</f>
        <v>0</v>
      </c>
    </row>
    <row r="129" s="12" customFormat="1" ht="25.92" customHeight="1">
      <c r="A129" s="12"/>
      <c r="B129" s="212"/>
      <c r="C129" s="213"/>
      <c r="D129" s="214" t="s">
        <v>75</v>
      </c>
      <c r="E129" s="215" t="s">
        <v>121</v>
      </c>
      <c r="F129" s="215" t="s">
        <v>3295</v>
      </c>
      <c r="G129" s="213"/>
      <c r="H129" s="213"/>
      <c r="I129" s="216"/>
      <c r="J129" s="217">
        <f>BK129</f>
        <v>0</v>
      </c>
      <c r="K129" s="213"/>
      <c r="L129" s="218"/>
      <c r="M129" s="219"/>
      <c r="N129" s="220"/>
      <c r="O129" s="220"/>
      <c r="P129" s="221">
        <f>P130+P140+P159+P173+P176+P179+P190</f>
        <v>0</v>
      </c>
      <c r="Q129" s="220"/>
      <c r="R129" s="221">
        <f>R130+R140+R159+R173+R176+R179+R190</f>
        <v>0</v>
      </c>
      <c r="S129" s="220"/>
      <c r="T129" s="222">
        <f>T130+T140+T159+T173+T176+T179+T190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3" t="s">
        <v>204</v>
      </c>
      <c r="AT129" s="224" t="s">
        <v>75</v>
      </c>
      <c r="AU129" s="224" t="s">
        <v>76</v>
      </c>
      <c r="AY129" s="223" t="s">
        <v>181</v>
      </c>
      <c r="BK129" s="225">
        <f>BK130+BK140+BK159+BK173+BK176+BK179+BK190</f>
        <v>0</v>
      </c>
    </row>
    <row r="130" s="12" customFormat="1" ht="22.8" customHeight="1">
      <c r="A130" s="12"/>
      <c r="B130" s="212"/>
      <c r="C130" s="213"/>
      <c r="D130" s="214" t="s">
        <v>75</v>
      </c>
      <c r="E130" s="254" t="s">
        <v>3296</v>
      </c>
      <c r="F130" s="254" t="s">
        <v>3297</v>
      </c>
      <c r="G130" s="213"/>
      <c r="H130" s="213"/>
      <c r="I130" s="216"/>
      <c r="J130" s="255">
        <f>BK130</f>
        <v>0</v>
      </c>
      <c r="K130" s="213"/>
      <c r="L130" s="218"/>
      <c r="M130" s="219"/>
      <c r="N130" s="220"/>
      <c r="O130" s="220"/>
      <c r="P130" s="221">
        <f>SUM(P131:P139)</f>
        <v>0</v>
      </c>
      <c r="Q130" s="220"/>
      <c r="R130" s="221">
        <f>SUM(R131:R139)</f>
        <v>0</v>
      </c>
      <c r="S130" s="220"/>
      <c r="T130" s="222">
        <f>SUM(T131:T139)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3" t="s">
        <v>204</v>
      </c>
      <c r="AT130" s="224" t="s">
        <v>75</v>
      </c>
      <c r="AU130" s="224" t="s">
        <v>83</v>
      </c>
      <c r="AY130" s="223" t="s">
        <v>181</v>
      </c>
      <c r="BK130" s="225">
        <f>SUM(BK131:BK139)</f>
        <v>0</v>
      </c>
    </row>
    <row r="131" s="2" customFormat="1" ht="16.5" customHeight="1">
      <c r="A131" s="39"/>
      <c r="B131" s="40"/>
      <c r="C131" s="245" t="s">
        <v>83</v>
      </c>
      <c r="D131" s="245" t="s">
        <v>191</v>
      </c>
      <c r="E131" s="246" t="s">
        <v>3298</v>
      </c>
      <c r="F131" s="247" t="s">
        <v>3299</v>
      </c>
      <c r="G131" s="248" t="s">
        <v>3300</v>
      </c>
      <c r="H131" s="249">
        <v>1</v>
      </c>
      <c r="I131" s="250"/>
      <c r="J131" s="251">
        <f>ROUND(I131*H131,2)</f>
        <v>0</v>
      </c>
      <c r="K131" s="247" t="s">
        <v>1</v>
      </c>
      <c r="L131" s="45"/>
      <c r="M131" s="252" t="s">
        <v>1</v>
      </c>
      <c r="N131" s="253" t="s">
        <v>41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3301</v>
      </c>
      <c r="AT131" s="238" t="s">
        <v>191</v>
      </c>
      <c r="AU131" s="238" t="s">
        <v>85</v>
      </c>
      <c r="AY131" s="18" t="s">
        <v>181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83</v>
      </c>
      <c r="BK131" s="239">
        <f>ROUND(I131*H131,2)</f>
        <v>0</v>
      </c>
      <c r="BL131" s="18" t="s">
        <v>3301</v>
      </c>
      <c r="BM131" s="238" t="s">
        <v>3302</v>
      </c>
    </row>
    <row r="132" s="2" customFormat="1">
      <c r="A132" s="39"/>
      <c r="B132" s="40"/>
      <c r="C132" s="41"/>
      <c r="D132" s="240" t="s">
        <v>190</v>
      </c>
      <c r="E132" s="41"/>
      <c r="F132" s="241" t="s">
        <v>3299</v>
      </c>
      <c r="G132" s="41"/>
      <c r="H132" s="41"/>
      <c r="I132" s="242"/>
      <c r="J132" s="41"/>
      <c r="K132" s="41"/>
      <c r="L132" s="45"/>
      <c r="M132" s="243"/>
      <c r="N132" s="244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190</v>
      </c>
      <c r="AU132" s="18" t="s">
        <v>85</v>
      </c>
    </row>
    <row r="133" s="13" customFormat="1">
      <c r="A133" s="13"/>
      <c r="B133" s="262"/>
      <c r="C133" s="263"/>
      <c r="D133" s="240" t="s">
        <v>1205</v>
      </c>
      <c r="E133" s="264" t="s">
        <v>1</v>
      </c>
      <c r="F133" s="265" t="s">
        <v>3303</v>
      </c>
      <c r="G133" s="263"/>
      <c r="H133" s="266">
        <v>1</v>
      </c>
      <c r="I133" s="267"/>
      <c r="J133" s="263"/>
      <c r="K133" s="263"/>
      <c r="L133" s="268"/>
      <c r="M133" s="269"/>
      <c r="N133" s="270"/>
      <c r="O133" s="270"/>
      <c r="P133" s="270"/>
      <c r="Q133" s="270"/>
      <c r="R133" s="270"/>
      <c r="S133" s="270"/>
      <c r="T133" s="271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72" t="s">
        <v>1205</v>
      </c>
      <c r="AU133" s="272" t="s">
        <v>85</v>
      </c>
      <c r="AV133" s="13" t="s">
        <v>85</v>
      </c>
      <c r="AW133" s="13" t="s">
        <v>33</v>
      </c>
      <c r="AX133" s="13" t="s">
        <v>83</v>
      </c>
      <c r="AY133" s="272" t="s">
        <v>181</v>
      </c>
    </row>
    <row r="134" s="2" customFormat="1" ht="37.8" customHeight="1">
      <c r="A134" s="39"/>
      <c r="B134" s="40"/>
      <c r="C134" s="245" t="s">
        <v>85</v>
      </c>
      <c r="D134" s="245" t="s">
        <v>191</v>
      </c>
      <c r="E134" s="246" t="s">
        <v>3304</v>
      </c>
      <c r="F134" s="247" t="s">
        <v>3305</v>
      </c>
      <c r="G134" s="248" t="s">
        <v>3300</v>
      </c>
      <c r="H134" s="249">
        <v>1</v>
      </c>
      <c r="I134" s="250"/>
      <c r="J134" s="251">
        <f>ROUND(I134*H134,2)</f>
        <v>0</v>
      </c>
      <c r="K134" s="247" t="s">
        <v>1</v>
      </c>
      <c r="L134" s="45"/>
      <c r="M134" s="252" t="s">
        <v>1</v>
      </c>
      <c r="N134" s="253" t="s">
        <v>41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3301</v>
      </c>
      <c r="AT134" s="238" t="s">
        <v>191</v>
      </c>
      <c r="AU134" s="238" t="s">
        <v>85</v>
      </c>
      <c r="AY134" s="18" t="s">
        <v>181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83</v>
      </c>
      <c r="BK134" s="239">
        <f>ROUND(I134*H134,2)</f>
        <v>0</v>
      </c>
      <c r="BL134" s="18" t="s">
        <v>3301</v>
      </c>
      <c r="BM134" s="238" t="s">
        <v>3306</v>
      </c>
    </row>
    <row r="135" s="2" customFormat="1">
      <c r="A135" s="39"/>
      <c r="B135" s="40"/>
      <c r="C135" s="41"/>
      <c r="D135" s="240" t="s">
        <v>190</v>
      </c>
      <c r="E135" s="41"/>
      <c r="F135" s="241" t="s">
        <v>3305</v>
      </c>
      <c r="G135" s="41"/>
      <c r="H135" s="41"/>
      <c r="I135" s="242"/>
      <c r="J135" s="41"/>
      <c r="K135" s="41"/>
      <c r="L135" s="45"/>
      <c r="M135" s="243"/>
      <c r="N135" s="244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190</v>
      </c>
      <c r="AU135" s="18" t="s">
        <v>85</v>
      </c>
    </row>
    <row r="136" s="2" customFormat="1" ht="16.5" customHeight="1">
      <c r="A136" s="39"/>
      <c r="B136" s="40"/>
      <c r="C136" s="245" t="s">
        <v>91</v>
      </c>
      <c r="D136" s="245" t="s">
        <v>191</v>
      </c>
      <c r="E136" s="246" t="s">
        <v>3307</v>
      </c>
      <c r="F136" s="247" t="s">
        <v>3308</v>
      </c>
      <c r="G136" s="248" t="s">
        <v>3309</v>
      </c>
      <c r="H136" s="249">
        <v>1</v>
      </c>
      <c r="I136" s="250"/>
      <c r="J136" s="251">
        <f>ROUND(I136*H136,2)</f>
        <v>0</v>
      </c>
      <c r="K136" s="247" t="s">
        <v>1</v>
      </c>
      <c r="L136" s="45"/>
      <c r="M136" s="252" t="s">
        <v>1</v>
      </c>
      <c r="N136" s="253" t="s">
        <v>41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3301</v>
      </c>
      <c r="AT136" s="238" t="s">
        <v>191</v>
      </c>
      <c r="AU136" s="238" t="s">
        <v>85</v>
      </c>
      <c r="AY136" s="18" t="s">
        <v>181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83</v>
      </c>
      <c r="BK136" s="239">
        <f>ROUND(I136*H136,2)</f>
        <v>0</v>
      </c>
      <c r="BL136" s="18" t="s">
        <v>3301</v>
      </c>
      <c r="BM136" s="238" t="s">
        <v>3310</v>
      </c>
    </row>
    <row r="137" s="2" customFormat="1">
      <c r="A137" s="39"/>
      <c r="B137" s="40"/>
      <c r="C137" s="41"/>
      <c r="D137" s="240" t="s">
        <v>190</v>
      </c>
      <c r="E137" s="41"/>
      <c r="F137" s="241" t="s">
        <v>3308</v>
      </c>
      <c r="G137" s="41"/>
      <c r="H137" s="41"/>
      <c r="I137" s="242"/>
      <c r="J137" s="41"/>
      <c r="K137" s="41"/>
      <c r="L137" s="45"/>
      <c r="M137" s="243"/>
      <c r="N137" s="244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190</v>
      </c>
      <c r="AU137" s="18" t="s">
        <v>85</v>
      </c>
    </row>
    <row r="138" s="2" customFormat="1" ht="21.75" customHeight="1">
      <c r="A138" s="39"/>
      <c r="B138" s="40"/>
      <c r="C138" s="245" t="s">
        <v>200</v>
      </c>
      <c r="D138" s="245" t="s">
        <v>191</v>
      </c>
      <c r="E138" s="246" t="s">
        <v>3311</v>
      </c>
      <c r="F138" s="247" t="s">
        <v>3312</v>
      </c>
      <c r="G138" s="248" t="s">
        <v>3309</v>
      </c>
      <c r="H138" s="249">
        <v>1</v>
      </c>
      <c r="I138" s="250"/>
      <c r="J138" s="251">
        <f>ROUND(I138*H138,2)</f>
        <v>0</v>
      </c>
      <c r="K138" s="247" t="s">
        <v>1</v>
      </c>
      <c r="L138" s="45"/>
      <c r="M138" s="252" t="s">
        <v>1</v>
      </c>
      <c r="N138" s="253" t="s">
        <v>41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3301</v>
      </c>
      <c r="AT138" s="238" t="s">
        <v>191</v>
      </c>
      <c r="AU138" s="238" t="s">
        <v>85</v>
      </c>
      <c r="AY138" s="18" t="s">
        <v>181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83</v>
      </c>
      <c r="BK138" s="239">
        <f>ROUND(I138*H138,2)</f>
        <v>0</v>
      </c>
      <c r="BL138" s="18" t="s">
        <v>3301</v>
      </c>
      <c r="BM138" s="238" t="s">
        <v>3313</v>
      </c>
    </row>
    <row r="139" s="2" customFormat="1">
      <c r="A139" s="39"/>
      <c r="B139" s="40"/>
      <c r="C139" s="41"/>
      <c r="D139" s="240" t="s">
        <v>190</v>
      </c>
      <c r="E139" s="41"/>
      <c r="F139" s="241" t="s">
        <v>3312</v>
      </c>
      <c r="G139" s="41"/>
      <c r="H139" s="41"/>
      <c r="I139" s="242"/>
      <c r="J139" s="41"/>
      <c r="K139" s="41"/>
      <c r="L139" s="45"/>
      <c r="M139" s="243"/>
      <c r="N139" s="244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190</v>
      </c>
      <c r="AU139" s="18" t="s">
        <v>85</v>
      </c>
    </row>
    <row r="140" s="12" customFormat="1" ht="22.8" customHeight="1">
      <c r="A140" s="12"/>
      <c r="B140" s="212"/>
      <c r="C140" s="213"/>
      <c r="D140" s="214" t="s">
        <v>75</v>
      </c>
      <c r="E140" s="254" t="s">
        <v>3314</v>
      </c>
      <c r="F140" s="254" t="s">
        <v>3315</v>
      </c>
      <c r="G140" s="213"/>
      <c r="H140" s="213"/>
      <c r="I140" s="216"/>
      <c r="J140" s="255">
        <f>BK140</f>
        <v>0</v>
      </c>
      <c r="K140" s="213"/>
      <c r="L140" s="218"/>
      <c r="M140" s="219"/>
      <c r="N140" s="220"/>
      <c r="O140" s="220"/>
      <c r="P140" s="221">
        <f>SUM(P141:P158)</f>
        <v>0</v>
      </c>
      <c r="Q140" s="220"/>
      <c r="R140" s="221">
        <f>SUM(R141:R158)</f>
        <v>0</v>
      </c>
      <c r="S140" s="220"/>
      <c r="T140" s="222">
        <f>SUM(T141:T158)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23" t="s">
        <v>204</v>
      </c>
      <c r="AT140" s="224" t="s">
        <v>75</v>
      </c>
      <c r="AU140" s="224" t="s">
        <v>83</v>
      </c>
      <c r="AY140" s="223" t="s">
        <v>181</v>
      </c>
      <c r="BK140" s="225">
        <f>SUM(BK141:BK158)</f>
        <v>0</v>
      </c>
    </row>
    <row r="141" s="2" customFormat="1" ht="24.15" customHeight="1">
      <c r="A141" s="39"/>
      <c r="B141" s="40"/>
      <c r="C141" s="245" t="s">
        <v>204</v>
      </c>
      <c r="D141" s="245" t="s">
        <v>191</v>
      </c>
      <c r="E141" s="246" t="s">
        <v>3316</v>
      </c>
      <c r="F141" s="247" t="s">
        <v>3317</v>
      </c>
      <c r="G141" s="248" t="s">
        <v>3300</v>
      </c>
      <c r="H141" s="249">
        <v>1</v>
      </c>
      <c r="I141" s="250"/>
      <c r="J141" s="251">
        <f>ROUND(I141*H141,2)</f>
        <v>0</v>
      </c>
      <c r="K141" s="247" t="s">
        <v>1</v>
      </c>
      <c r="L141" s="45"/>
      <c r="M141" s="252" t="s">
        <v>1</v>
      </c>
      <c r="N141" s="253" t="s">
        <v>41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3301</v>
      </c>
      <c r="AT141" s="238" t="s">
        <v>191</v>
      </c>
      <c r="AU141" s="238" t="s">
        <v>85</v>
      </c>
      <c r="AY141" s="18" t="s">
        <v>181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83</v>
      </c>
      <c r="BK141" s="239">
        <f>ROUND(I141*H141,2)</f>
        <v>0</v>
      </c>
      <c r="BL141" s="18" t="s">
        <v>3301</v>
      </c>
      <c r="BM141" s="238" t="s">
        <v>3318</v>
      </c>
    </row>
    <row r="142" s="2" customFormat="1">
      <c r="A142" s="39"/>
      <c r="B142" s="40"/>
      <c r="C142" s="41"/>
      <c r="D142" s="240" t="s">
        <v>190</v>
      </c>
      <c r="E142" s="41"/>
      <c r="F142" s="241" t="s">
        <v>3317</v>
      </c>
      <c r="G142" s="41"/>
      <c r="H142" s="41"/>
      <c r="I142" s="242"/>
      <c r="J142" s="41"/>
      <c r="K142" s="41"/>
      <c r="L142" s="45"/>
      <c r="M142" s="243"/>
      <c r="N142" s="244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190</v>
      </c>
      <c r="AU142" s="18" t="s">
        <v>85</v>
      </c>
    </row>
    <row r="143" s="2" customFormat="1" ht="24.15" customHeight="1">
      <c r="A143" s="39"/>
      <c r="B143" s="40"/>
      <c r="C143" s="245" t="s">
        <v>209</v>
      </c>
      <c r="D143" s="245" t="s">
        <v>191</v>
      </c>
      <c r="E143" s="246" t="s">
        <v>3319</v>
      </c>
      <c r="F143" s="247" t="s">
        <v>3320</v>
      </c>
      <c r="G143" s="248" t="s">
        <v>3300</v>
      </c>
      <c r="H143" s="249">
        <v>1</v>
      </c>
      <c r="I143" s="250"/>
      <c r="J143" s="251">
        <f>ROUND(I143*H143,2)</f>
        <v>0</v>
      </c>
      <c r="K143" s="247" t="s">
        <v>1</v>
      </c>
      <c r="L143" s="45"/>
      <c r="M143" s="252" t="s">
        <v>1</v>
      </c>
      <c r="N143" s="253" t="s">
        <v>41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3301</v>
      </c>
      <c r="AT143" s="238" t="s">
        <v>191</v>
      </c>
      <c r="AU143" s="238" t="s">
        <v>85</v>
      </c>
      <c r="AY143" s="18" t="s">
        <v>181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83</v>
      </c>
      <c r="BK143" s="239">
        <f>ROUND(I143*H143,2)</f>
        <v>0</v>
      </c>
      <c r="BL143" s="18" t="s">
        <v>3301</v>
      </c>
      <c r="BM143" s="238" t="s">
        <v>3321</v>
      </c>
    </row>
    <row r="144" s="2" customFormat="1">
      <c r="A144" s="39"/>
      <c r="B144" s="40"/>
      <c r="C144" s="41"/>
      <c r="D144" s="240" t="s">
        <v>190</v>
      </c>
      <c r="E144" s="41"/>
      <c r="F144" s="241" t="s">
        <v>3320</v>
      </c>
      <c r="G144" s="41"/>
      <c r="H144" s="41"/>
      <c r="I144" s="242"/>
      <c r="J144" s="41"/>
      <c r="K144" s="41"/>
      <c r="L144" s="45"/>
      <c r="M144" s="243"/>
      <c r="N144" s="244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190</v>
      </c>
      <c r="AU144" s="18" t="s">
        <v>85</v>
      </c>
    </row>
    <row r="145" s="2" customFormat="1" ht="21.75" customHeight="1">
      <c r="A145" s="39"/>
      <c r="B145" s="40"/>
      <c r="C145" s="245" t="s">
        <v>214</v>
      </c>
      <c r="D145" s="245" t="s">
        <v>191</v>
      </c>
      <c r="E145" s="246" t="s">
        <v>3322</v>
      </c>
      <c r="F145" s="247" t="s">
        <v>3323</v>
      </c>
      <c r="G145" s="248" t="s">
        <v>3300</v>
      </c>
      <c r="H145" s="249">
        <v>1</v>
      </c>
      <c r="I145" s="250"/>
      <c r="J145" s="251">
        <f>ROUND(I145*H145,2)</f>
        <v>0</v>
      </c>
      <c r="K145" s="247" t="s">
        <v>1</v>
      </c>
      <c r="L145" s="45"/>
      <c r="M145" s="252" t="s">
        <v>1</v>
      </c>
      <c r="N145" s="253" t="s">
        <v>41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3301</v>
      </c>
      <c r="AT145" s="238" t="s">
        <v>191</v>
      </c>
      <c r="AU145" s="238" t="s">
        <v>85</v>
      </c>
      <c r="AY145" s="18" t="s">
        <v>181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83</v>
      </c>
      <c r="BK145" s="239">
        <f>ROUND(I145*H145,2)</f>
        <v>0</v>
      </c>
      <c r="BL145" s="18" t="s">
        <v>3301</v>
      </c>
      <c r="BM145" s="238" t="s">
        <v>3324</v>
      </c>
    </row>
    <row r="146" s="2" customFormat="1">
      <c r="A146" s="39"/>
      <c r="B146" s="40"/>
      <c r="C146" s="41"/>
      <c r="D146" s="240" t="s">
        <v>190</v>
      </c>
      <c r="E146" s="41"/>
      <c r="F146" s="241" t="s">
        <v>3323</v>
      </c>
      <c r="G146" s="41"/>
      <c r="H146" s="41"/>
      <c r="I146" s="242"/>
      <c r="J146" s="41"/>
      <c r="K146" s="41"/>
      <c r="L146" s="45"/>
      <c r="M146" s="243"/>
      <c r="N146" s="244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190</v>
      </c>
      <c r="AU146" s="18" t="s">
        <v>85</v>
      </c>
    </row>
    <row r="147" s="2" customFormat="1" ht="24.15" customHeight="1">
      <c r="A147" s="39"/>
      <c r="B147" s="40"/>
      <c r="C147" s="245" t="s">
        <v>220</v>
      </c>
      <c r="D147" s="245" t="s">
        <v>191</v>
      </c>
      <c r="E147" s="246" t="s">
        <v>3325</v>
      </c>
      <c r="F147" s="247" t="s">
        <v>3326</v>
      </c>
      <c r="G147" s="248" t="s">
        <v>3300</v>
      </c>
      <c r="H147" s="249">
        <v>1</v>
      </c>
      <c r="I147" s="250"/>
      <c r="J147" s="251">
        <f>ROUND(I147*H147,2)</f>
        <v>0</v>
      </c>
      <c r="K147" s="247" t="s">
        <v>1</v>
      </c>
      <c r="L147" s="45"/>
      <c r="M147" s="252" t="s">
        <v>1</v>
      </c>
      <c r="N147" s="253" t="s">
        <v>41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3301</v>
      </c>
      <c r="AT147" s="238" t="s">
        <v>191</v>
      </c>
      <c r="AU147" s="238" t="s">
        <v>85</v>
      </c>
      <c r="AY147" s="18" t="s">
        <v>181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83</v>
      </c>
      <c r="BK147" s="239">
        <f>ROUND(I147*H147,2)</f>
        <v>0</v>
      </c>
      <c r="BL147" s="18" t="s">
        <v>3301</v>
      </c>
      <c r="BM147" s="238" t="s">
        <v>3327</v>
      </c>
    </row>
    <row r="148" s="2" customFormat="1">
      <c r="A148" s="39"/>
      <c r="B148" s="40"/>
      <c r="C148" s="41"/>
      <c r="D148" s="240" t="s">
        <v>190</v>
      </c>
      <c r="E148" s="41"/>
      <c r="F148" s="241" t="s">
        <v>3326</v>
      </c>
      <c r="G148" s="41"/>
      <c r="H148" s="41"/>
      <c r="I148" s="242"/>
      <c r="J148" s="41"/>
      <c r="K148" s="41"/>
      <c r="L148" s="45"/>
      <c r="M148" s="243"/>
      <c r="N148" s="244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190</v>
      </c>
      <c r="AU148" s="18" t="s">
        <v>85</v>
      </c>
    </row>
    <row r="149" s="2" customFormat="1" ht="24.15" customHeight="1">
      <c r="A149" s="39"/>
      <c r="B149" s="40"/>
      <c r="C149" s="245" t="s">
        <v>224</v>
      </c>
      <c r="D149" s="245" t="s">
        <v>191</v>
      </c>
      <c r="E149" s="246" t="s">
        <v>3328</v>
      </c>
      <c r="F149" s="247" t="s">
        <v>3329</v>
      </c>
      <c r="G149" s="248" t="s">
        <v>3300</v>
      </c>
      <c r="H149" s="249">
        <v>1</v>
      </c>
      <c r="I149" s="250"/>
      <c r="J149" s="251">
        <f>ROUND(I149*H149,2)</f>
        <v>0</v>
      </c>
      <c r="K149" s="247" t="s">
        <v>1</v>
      </c>
      <c r="L149" s="45"/>
      <c r="M149" s="252" t="s">
        <v>1</v>
      </c>
      <c r="N149" s="253" t="s">
        <v>41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3301</v>
      </c>
      <c r="AT149" s="238" t="s">
        <v>191</v>
      </c>
      <c r="AU149" s="238" t="s">
        <v>85</v>
      </c>
      <c r="AY149" s="18" t="s">
        <v>181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83</v>
      </c>
      <c r="BK149" s="239">
        <f>ROUND(I149*H149,2)</f>
        <v>0</v>
      </c>
      <c r="BL149" s="18" t="s">
        <v>3301</v>
      </c>
      <c r="BM149" s="238" t="s">
        <v>3330</v>
      </c>
    </row>
    <row r="150" s="2" customFormat="1">
      <c r="A150" s="39"/>
      <c r="B150" s="40"/>
      <c r="C150" s="41"/>
      <c r="D150" s="240" t="s">
        <v>190</v>
      </c>
      <c r="E150" s="41"/>
      <c r="F150" s="241" t="s">
        <v>3329</v>
      </c>
      <c r="G150" s="41"/>
      <c r="H150" s="41"/>
      <c r="I150" s="242"/>
      <c r="J150" s="41"/>
      <c r="K150" s="41"/>
      <c r="L150" s="45"/>
      <c r="M150" s="243"/>
      <c r="N150" s="244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190</v>
      </c>
      <c r="AU150" s="18" t="s">
        <v>85</v>
      </c>
    </row>
    <row r="151" s="2" customFormat="1" ht="24.15" customHeight="1">
      <c r="A151" s="39"/>
      <c r="B151" s="40"/>
      <c r="C151" s="245" t="s">
        <v>228</v>
      </c>
      <c r="D151" s="245" t="s">
        <v>191</v>
      </c>
      <c r="E151" s="246" t="s">
        <v>3331</v>
      </c>
      <c r="F151" s="247" t="s">
        <v>3332</v>
      </c>
      <c r="G151" s="248" t="s">
        <v>734</v>
      </c>
      <c r="H151" s="249">
        <v>150</v>
      </c>
      <c r="I151" s="250"/>
      <c r="J151" s="251">
        <f>ROUND(I151*H151,2)</f>
        <v>0</v>
      </c>
      <c r="K151" s="247" t="s">
        <v>1</v>
      </c>
      <c r="L151" s="45"/>
      <c r="M151" s="252" t="s">
        <v>1</v>
      </c>
      <c r="N151" s="253" t="s">
        <v>41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3301</v>
      </c>
      <c r="AT151" s="238" t="s">
        <v>191</v>
      </c>
      <c r="AU151" s="238" t="s">
        <v>85</v>
      </c>
      <c r="AY151" s="18" t="s">
        <v>181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83</v>
      </c>
      <c r="BK151" s="239">
        <f>ROUND(I151*H151,2)</f>
        <v>0</v>
      </c>
      <c r="BL151" s="18" t="s">
        <v>3301</v>
      </c>
      <c r="BM151" s="238" t="s">
        <v>3333</v>
      </c>
    </row>
    <row r="152" s="2" customFormat="1">
      <c r="A152" s="39"/>
      <c r="B152" s="40"/>
      <c r="C152" s="41"/>
      <c r="D152" s="240" t="s">
        <v>190</v>
      </c>
      <c r="E152" s="41"/>
      <c r="F152" s="241" t="s">
        <v>3332</v>
      </c>
      <c r="G152" s="41"/>
      <c r="H152" s="41"/>
      <c r="I152" s="242"/>
      <c r="J152" s="41"/>
      <c r="K152" s="41"/>
      <c r="L152" s="45"/>
      <c r="M152" s="243"/>
      <c r="N152" s="244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190</v>
      </c>
      <c r="AU152" s="18" t="s">
        <v>85</v>
      </c>
    </row>
    <row r="153" s="2" customFormat="1" ht="24.15" customHeight="1">
      <c r="A153" s="39"/>
      <c r="B153" s="40"/>
      <c r="C153" s="245" t="s">
        <v>232</v>
      </c>
      <c r="D153" s="245" t="s">
        <v>191</v>
      </c>
      <c r="E153" s="246" t="s">
        <v>3334</v>
      </c>
      <c r="F153" s="247" t="s">
        <v>3335</v>
      </c>
      <c r="G153" s="248" t="s">
        <v>3300</v>
      </c>
      <c r="H153" s="249">
        <v>1</v>
      </c>
      <c r="I153" s="250"/>
      <c r="J153" s="251">
        <f>ROUND(I153*H153,2)</f>
        <v>0</v>
      </c>
      <c r="K153" s="247" t="s">
        <v>1</v>
      </c>
      <c r="L153" s="45"/>
      <c r="M153" s="252" t="s">
        <v>1</v>
      </c>
      <c r="N153" s="253" t="s">
        <v>41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3301</v>
      </c>
      <c r="AT153" s="238" t="s">
        <v>191</v>
      </c>
      <c r="AU153" s="238" t="s">
        <v>85</v>
      </c>
      <c r="AY153" s="18" t="s">
        <v>181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83</v>
      </c>
      <c r="BK153" s="239">
        <f>ROUND(I153*H153,2)</f>
        <v>0</v>
      </c>
      <c r="BL153" s="18" t="s">
        <v>3301</v>
      </c>
      <c r="BM153" s="238" t="s">
        <v>3336</v>
      </c>
    </row>
    <row r="154" s="2" customFormat="1">
      <c r="A154" s="39"/>
      <c r="B154" s="40"/>
      <c r="C154" s="41"/>
      <c r="D154" s="240" t="s">
        <v>190</v>
      </c>
      <c r="E154" s="41"/>
      <c r="F154" s="241" t="s">
        <v>3335</v>
      </c>
      <c r="G154" s="41"/>
      <c r="H154" s="41"/>
      <c r="I154" s="242"/>
      <c r="J154" s="41"/>
      <c r="K154" s="41"/>
      <c r="L154" s="45"/>
      <c r="M154" s="243"/>
      <c r="N154" s="244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190</v>
      </c>
      <c r="AU154" s="18" t="s">
        <v>85</v>
      </c>
    </row>
    <row r="155" s="2" customFormat="1" ht="24.15" customHeight="1">
      <c r="A155" s="39"/>
      <c r="B155" s="40"/>
      <c r="C155" s="245" t="s">
        <v>8</v>
      </c>
      <c r="D155" s="245" t="s">
        <v>191</v>
      </c>
      <c r="E155" s="246" t="s">
        <v>3337</v>
      </c>
      <c r="F155" s="247" t="s">
        <v>3338</v>
      </c>
      <c r="G155" s="248" t="s">
        <v>3300</v>
      </c>
      <c r="H155" s="249">
        <v>1</v>
      </c>
      <c r="I155" s="250"/>
      <c r="J155" s="251">
        <f>ROUND(I155*H155,2)</f>
        <v>0</v>
      </c>
      <c r="K155" s="247" t="s">
        <v>1</v>
      </c>
      <c r="L155" s="45"/>
      <c r="M155" s="252" t="s">
        <v>1</v>
      </c>
      <c r="N155" s="253" t="s">
        <v>41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3301</v>
      </c>
      <c r="AT155" s="238" t="s">
        <v>191</v>
      </c>
      <c r="AU155" s="238" t="s">
        <v>85</v>
      </c>
      <c r="AY155" s="18" t="s">
        <v>181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83</v>
      </c>
      <c r="BK155" s="239">
        <f>ROUND(I155*H155,2)</f>
        <v>0</v>
      </c>
      <c r="BL155" s="18" t="s">
        <v>3301</v>
      </c>
      <c r="BM155" s="238" t="s">
        <v>3339</v>
      </c>
    </row>
    <row r="156" s="2" customFormat="1">
      <c r="A156" s="39"/>
      <c r="B156" s="40"/>
      <c r="C156" s="41"/>
      <c r="D156" s="240" t="s">
        <v>190</v>
      </c>
      <c r="E156" s="41"/>
      <c r="F156" s="241" t="s">
        <v>3338</v>
      </c>
      <c r="G156" s="41"/>
      <c r="H156" s="41"/>
      <c r="I156" s="242"/>
      <c r="J156" s="41"/>
      <c r="K156" s="41"/>
      <c r="L156" s="45"/>
      <c r="M156" s="243"/>
      <c r="N156" s="244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190</v>
      </c>
      <c r="AU156" s="18" t="s">
        <v>85</v>
      </c>
    </row>
    <row r="157" s="2" customFormat="1" ht="24.15" customHeight="1">
      <c r="A157" s="39"/>
      <c r="B157" s="40"/>
      <c r="C157" s="245" t="s">
        <v>239</v>
      </c>
      <c r="D157" s="245" t="s">
        <v>191</v>
      </c>
      <c r="E157" s="246" t="s">
        <v>3340</v>
      </c>
      <c r="F157" s="247" t="s">
        <v>3341</v>
      </c>
      <c r="G157" s="248" t="s">
        <v>3300</v>
      </c>
      <c r="H157" s="249">
        <v>1</v>
      </c>
      <c r="I157" s="250"/>
      <c r="J157" s="251">
        <f>ROUND(I157*H157,2)</f>
        <v>0</v>
      </c>
      <c r="K157" s="247" t="s">
        <v>1</v>
      </c>
      <c r="L157" s="45"/>
      <c r="M157" s="252" t="s">
        <v>1</v>
      </c>
      <c r="N157" s="253" t="s">
        <v>41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3301</v>
      </c>
      <c r="AT157" s="238" t="s">
        <v>191</v>
      </c>
      <c r="AU157" s="238" t="s">
        <v>85</v>
      </c>
      <c r="AY157" s="18" t="s">
        <v>181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83</v>
      </c>
      <c r="BK157" s="239">
        <f>ROUND(I157*H157,2)</f>
        <v>0</v>
      </c>
      <c r="BL157" s="18" t="s">
        <v>3301</v>
      </c>
      <c r="BM157" s="238" t="s">
        <v>3342</v>
      </c>
    </row>
    <row r="158" s="2" customFormat="1">
      <c r="A158" s="39"/>
      <c r="B158" s="40"/>
      <c r="C158" s="41"/>
      <c r="D158" s="240" t="s">
        <v>190</v>
      </c>
      <c r="E158" s="41"/>
      <c r="F158" s="241" t="s">
        <v>3341</v>
      </c>
      <c r="G158" s="41"/>
      <c r="H158" s="41"/>
      <c r="I158" s="242"/>
      <c r="J158" s="41"/>
      <c r="K158" s="41"/>
      <c r="L158" s="45"/>
      <c r="M158" s="243"/>
      <c r="N158" s="244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190</v>
      </c>
      <c r="AU158" s="18" t="s">
        <v>85</v>
      </c>
    </row>
    <row r="159" s="12" customFormat="1" ht="22.8" customHeight="1">
      <c r="A159" s="12"/>
      <c r="B159" s="212"/>
      <c r="C159" s="213"/>
      <c r="D159" s="214" t="s">
        <v>75</v>
      </c>
      <c r="E159" s="254" t="s">
        <v>3343</v>
      </c>
      <c r="F159" s="254" t="s">
        <v>3344</v>
      </c>
      <c r="G159" s="213"/>
      <c r="H159" s="213"/>
      <c r="I159" s="216"/>
      <c r="J159" s="255">
        <f>BK159</f>
        <v>0</v>
      </c>
      <c r="K159" s="213"/>
      <c r="L159" s="218"/>
      <c r="M159" s="219"/>
      <c r="N159" s="220"/>
      <c r="O159" s="220"/>
      <c r="P159" s="221">
        <f>SUM(P160:P172)</f>
        <v>0</v>
      </c>
      <c r="Q159" s="220"/>
      <c r="R159" s="221">
        <f>SUM(R160:R172)</f>
        <v>0</v>
      </c>
      <c r="S159" s="220"/>
      <c r="T159" s="222">
        <f>SUM(T160:T172)</f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R159" s="223" t="s">
        <v>204</v>
      </c>
      <c r="AT159" s="224" t="s">
        <v>75</v>
      </c>
      <c r="AU159" s="224" t="s">
        <v>83</v>
      </c>
      <c r="AY159" s="223" t="s">
        <v>181</v>
      </c>
      <c r="BK159" s="225">
        <f>SUM(BK160:BK172)</f>
        <v>0</v>
      </c>
    </row>
    <row r="160" s="2" customFormat="1" ht="16.5" customHeight="1">
      <c r="A160" s="39"/>
      <c r="B160" s="40"/>
      <c r="C160" s="245" t="s">
        <v>244</v>
      </c>
      <c r="D160" s="245" t="s">
        <v>191</v>
      </c>
      <c r="E160" s="246" t="s">
        <v>3345</v>
      </c>
      <c r="F160" s="247" t="s">
        <v>3346</v>
      </c>
      <c r="G160" s="248" t="s">
        <v>3347</v>
      </c>
      <c r="H160" s="249">
        <v>1</v>
      </c>
      <c r="I160" s="250"/>
      <c r="J160" s="251">
        <f>ROUND(I160*H160,2)</f>
        <v>0</v>
      </c>
      <c r="K160" s="247" t="s">
        <v>1</v>
      </c>
      <c r="L160" s="45"/>
      <c r="M160" s="252" t="s">
        <v>1</v>
      </c>
      <c r="N160" s="253" t="s">
        <v>41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3301</v>
      </c>
      <c r="AT160" s="238" t="s">
        <v>191</v>
      </c>
      <c r="AU160" s="238" t="s">
        <v>85</v>
      </c>
      <c r="AY160" s="18" t="s">
        <v>181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83</v>
      </c>
      <c r="BK160" s="239">
        <f>ROUND(I160*H160,2)</f>
        <v>0</v>
      </c>
      <c r="BL160" s="18" t="s">
        <v>3301</v>
      </c>
      <c r="BM160" s="238" t="s">
        <v>3348</v>
      </c>
    </row>
    <row r="161" s="2" customFormat="1">
      <c r="A161" s="39"/>
      <c r="B161" s="40"/>
      <c r="C161" s="41"/>
      <c r="D161" s="240" t="s">
        <v>190</v>
      </c>
      <c r="E161" s="41"/>
      <c r="F161" s="241" t="s">
        <v>3346</v>
      </c>
      <c r="G161" s="41"/>
      <c r="H161" s="41"/>
      <c r="I161" s="242"/>
      <c r="J161" s="41"/>
      <c r="K161" s="41"/>
      <c r="L161" s="45"/>
      <c r="M161" s="243"/>
      <c r="N161" s="244"/>
      <c r="O161" s="92"/>
      <c r="P161" s="92"/>
      <c r="Q161" s="92"/>
      <c r="R161" s="92"/>
      <c r="S161" s="92"/>
      <c r="T161" s="93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18" t="s">
        <v>190</v>
      </c>
      <c r="AU161" s="18" t="s">
        <v>85</v>
      </c>
    </row>
    <row r="162" s="13" customFormat="1">
      <c r="A162" s="13"/>
      <c r="B162" s="262"/>
      <c r="C162" s="263"/>
      <c r="D162" s="240" t="s">
        <v>1205</v>
      </c>
      <c r="E162" s="264" t="s">
        <v>1</v>
      </c>
      <c r="F162" s="265" t="s">
        <v>3349</v>
      </c>
      <c r="G162" s="263"/>
      <c r="H162" s="266">
        <v>1</v>
      </c>
      <c r="I162" s="267"/>
      <c r="J162" s="263"/>
      <c r="K162" s="263"/>
      <c r="L162" s="268"/>
      <c r="M162" s="269"/>
      <c r="N162" s="270"/>
      <c r="O162" s="270"/>
      <c r="P162" s="270"/>
      <c r="Q162" s="270"/>
      <c r="R162" s="270"/>
      <c r="S162" s="270"/>
      <c r="T162" s="271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72" t="s">
        <v>1205</v>
      </c>
      <c r="AU162" s="272" t="s">
        <v>85</v>
      </c>
      <c r="AV162" s="13" t="s">
        <v>85</v>
      </c>
      <c r="AW162" s="13" t="s">
        <v>33</v>
      </c>
      <c r="AX162" s="13" t="s">
        <v>83</v>
      </c>
      <c r="AY162" s="272" t="s">
        <v>181</v>
      </c>
    </row>
    <row r="163" s="2" customFormat="1" ht="24.15" customHeight="1">
      <c r="A163" s="39"/>
      <c r="B163" s="40"/>
      <c r="C163" s="245" t="s">
        <v>250</v>
      </c>
      <c r="D163" s="245" t="s">
        <v>191</v>
      </c>
      <c r="E163" s="246" t="s">
        <v>3350</v>
      </c>
      <c r="F163" s="247" t="s">
        <v>3351</v>
      </c>
      <c r="G163" s="248" t="s">
        <v>3300</v>
      </c>
      <c r="H163" s="249">
        <v>1</v>
      </c>
      <c r="I163" s="250"/>
      <c r="J163" s="251">
        <f>ROUND(I163*H163,2)</f>
        <v>0</v>
      </c>
      <c r="K163" s="247" t="s">
        <v>1</v>
      </c>
      <c r="L163" s="45"/>
      <c r="M163" s="252" t="s">
        <v>1</v>
      </c>
      <c r="N163" s="253" t="s">
        <v>41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3301</v>
      </c>
      <c r="AT163" s="238" t="s">
        <v>191</v>
      </c>
      <c r="AU163" s="238" t="s">
        <v>85</v>
      </c>
      <c r="AY163" s="18" t="s">
        <v>181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83</v>
      </c>
      <c r="BK163" s="239">
        <f>ROUND(I163*H163,2)</f>
        <v>0</v>
      </c>
      <c r="BL163" s="18" t="s">
        <v>3301</v>
      </c>
      <c r="BM163" s="238" t="s">
        <v>3352</v>
      </c>
    </row>
    <row r="164" s="2" customFormat="1">
      <c r="A164" s="39"/>
      <c r="B164" s="40"/>
      <c r="C164" s="41"/>
      <c r="D164" s="240" t="s">
        <v>190</v>
      </c>
      <c r="E164" s="41"/>
      <c r="F164" s="241" t="s">
        <v>3351</v>
      </c>
      <c r="G164" s="41"/>
      <c r="H164" s="41"/>
      <c r="I164" s="242"/>
      <c r="J164" s="41"/>
      <c r="K164" s="41"/>
      <c r="L164" s="45"/>
      <c r="M164" s="243"/>
      <c r="N164" s="244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190</v>
      </c>
      <c r="AU164" s="18" t="s">
        <v>85</v>
      </c>
    </row>
    <row r="165" s="2" customFormat="1" ht="16.5" customHeight="1">
      <c r="A165" s="39"/>
      <c r="B165" s="40"/>
      <c r="C165" s="245" t="s">
        <v>188</v>
      </c>
      <c r="D165" s="245" t="s">
        <v>191</v>
      </c>
      <c r="E165" s="246" t="s">
        <v>3353</v>
      </c>
      <c r="F165" s="247" t="s">
        <v>3354</v>
      </c>
      <c r="G165" s="248" t="s">
        <v>3355</v>
      </c>
      <c r="H165" s="249">
        <v>1</v>
      </c>
      <c r="I165" s="250"/>
      <c r="J165" s="251">
        <f>ROUND(I165*H165,2)</f>
        <v>0</v>
      </c>
      <c r="K165" s="247" t="s">
        <v>1</v>
      </c>
      <c r="L165" s="45"/>
      <c r="M165" s="252" t="s">
        <v>1</v>
      </c>
      <c r="N165" s="253" t="s">
        <v>41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3301</v>
      </c>
      <c r="AT165" s="238" t="s">
        <v>191</v>
      </c>
      <c r="AU165" s="238" t="s">
        <v>85</v>
      </c>
      <c r="AY165" s="18" t="s">
        <v>181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83</v>
      </c>
      <c r="BK165" s="239">
        <f>ROUND(I165*H165,2)</f>
        <v>0</v>
      </c>
      <c r="BL165" s="18" t="s">
        <v>3301</v>
      </c>
      <c r="BM165" s="238" t="s">
        <v>3356</v>
      </c>
    </row>
    <row r="166" s="2" customFormat="1">
      <c r="A166" s="39"/>
      <c r="B166" s="40"/>
      <c r="C166" s="41"/>
      <c r="D166" s="240" t="s">
        <v>190</v>
      </c>
      <c r="E166" s="41"/>
      <c r="F166" s="241" t="s">
        <v>3354</v>
      </c>
      <c r="G166" s="41"/>
      <c r="H166" s="41"/>
      <c r="I166" s="242"/>
      <c r="J166" s="41"/>
      <c r="K166" s="41"/>
      <c r="L166" s="45"/>
      <c r="M166" s="243"/>
      <c r="N166" s="244"/>
      <c r="O166" s="92"/>
      <c r="P166" s="92"/>
      <c r="Q166" s="92"/>
      <c r="R166" s="92"/>
      <c r="S166" s="92"/>
      <c r="T166" s="93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T166" s="18" t="s">
        <v>190</v>
      </c>
      <c r="AU166" s="18" t="s">
        <v>85</v>
      </c>
    </row>
    <row r="167" s="2" customFormat="1" ht="24.15" customHeight="1">
      <c r="A167" s="39"/>
      <c r="B167" s="40"/>
      <c r="C167" s="245" t="s">
        <v>261</v>
      </c>
      <c r="D167" s="245" t="s">
        <v>191</v>
      </c>
      <c r="E167" s="246" t="s">
        <v>3357</v>
      </c>
      <c r="F167" s="247" t="s">
        <v>3358</v>
      </c>
      <c r="G167" s="248" t="s">
        <v>3347</v>
      </c>
      <c r="H167" s="249">
        <v>1</v>
      </c>
      <c r="I167" s="250"/>
      <c r="J167" s="251">
        <f>ROUND(I167*H167,2)</f>
        <v>0</v>
      </c>
      <c r="K167" s="247" t="s">
        <v>1</v>
      </c>
      <c r="L167" s="45"/>
      <c r="M167" s="252" t="s">
        <v>1</v>
      </c>
      <c r="N167" s="253" t="s">
        <v>41</v>
      </c>
      <c r="O167" s="92"/>
      <c r="P167" s="236">
        <f>O167*H167</f>
        <v>0</v>
      </c>
      <c r="Q167" s="236">
        <v>0</v>
      </c>
      <c r="R167" s="236">
        <f>Q167*H167</f>
        <v>0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3301</v>
      </c>
      <c r="AT167" s="238" t="s">
        <v>191</v>
      </c>
      <c r="AU167" s="238" t="s">
        <v>85</v>
      </c>
      <c r="AY167" s="18" t="s">
        <v>181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83</v>
      </c>
      <c r="BK167" s="239">
        <f>ROUND(I167*H167,2)</f>
        <v>0</v>
      </c>
      <c r="BL167" s="18" t="s">
        <v>3301</v>
      </c>
      <c r="BM167" s="238" t="s">
        <v>3359</v>
      </c>
    </row>
    <row r="168" s="2" customFormat="1">
      <c r="A168" s="39"/>
      <c r="B168" s="40"/>
      <c r="C168" s="41"/>
      <c r="D168" s="240" t="s">
        <v>190</v>
      </c>
      <c r="E168" s="41"/>
      <c r="F168" s="241" t="s">
        <v>3358</v>
      </c>
      <c r="G168" s="41"/>
      <c r="H168" s="41"/>
      <c r="I168" s="242"/>
      <c r="J168" s="41"/>
      <c r="K168" s="41"/>
      <c r="L168" s="45"/>
      <c r="M168" s="243"/>
      <c r="N168" s="244"/>
      <c r="O168" s="92"/>
      <c r="P168" s="92"/>
      <c r="Q168" s="92"/>
      <c r="R168" s="92"/>
      <c r="S168" s="92"/>
      <c r="T168" s="93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T168" s="18" t="s">
        <v>190</v>
      </c>
      <c r="AU168" s="18" t="s">
        <v>85</v>
      </c>
    </row>
    <row r="169" s="2" customFormat="1" ht="16.5" customHeight="1">
      <c r="A169" s="39"/>
      <c r="B169" s="40"/>
      <c r="C169" s="245" t="s">
        <v>266</v>
      </c>
      <c r="D169" s="245" t="s">
        <v>191</v>
      </c>
      <c r="E169" s="246" t="s">
        <v>3360</v>
      </c>
      <c r="F169" s="247" t="s">
        <v>3361</v>
      </c>
      <c r="G169" s="248" t="s">
        <v>3300</v>
      </c>
      <c r="H169" s="249">
        <v>1</v>
      </c>
      <c r="I169" s="250"/>
      <c r="J169" s="251">
        <f>ROUND(I169*H169,2)</f>
        <v>0</v>
      </c>
      <c r="K169" s="247" t="s">
        <v>1</v>
      </c>
      <c r="L169" s="45"/>
      <c r="M169" s="252" t="s">
        <v>1</v>
      </c>
      <c r="N169" s="253" t="s">
        <v>41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3301</v>
      </c>
      <c r="AT169" s="238" t="s">
        <v>191</v>
      </c>
      <c r="AU169" s="238" t="s">
        <v>85</v>
      </c>
      <c r="AY169" s="18" t="s">
        <v>181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83</v>
      </c>
      <c r="BK169" s="239">
        <f>ROUND(I169*H169,2)</f>
        <v>0</v>
      </c>
      <c r="BL169" s="18" t="s">
        <v>3301</v>
      </c>
      <c r="BM169" s="238" t="s">
        <v>3362</v>
      </c>
    </row>
    <row r="170" s="2" customFormat="1">
      <c r="A170" s="39"/>
      <c r="B170" s="40"/>
      <c r="C170" s="41"/>
      <c r="D170" s="240" t="s">
        <v>190</v>
      </c>
      <c r="E170" s="41"/>
      <c r="F170" s="241" t="s">
        <v>3361</v>
      </c>
      <c r="G170" s="41"/>
      <c r="H170" s="41"/>
      <c r="I170" s="242"/>
      <c r="J170" s="41"/>
      <c r="K170" s="41"/>
      <c r="L170" s="45"/>
      <c r="M170" s="243"/>
      <c r="N170" s="244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190</v>
      </c>
      <c r="AU170" s="18" t="s">
        <v>85</v>
      </c>
    </row>
    <row r="171" s="2" customFormat="1" ht="16.5" customHeight="1">
      <c r="A171" s="39"/>
      <c r="B171" s="40"/>
      <c r="C171" s="245" t="s">
        <v>271</v>
      </c>
      <c r="D171" s="245" t="s">
        <v>191</v>
      </c>
      <c r="E171" s="246" t="s">
        <v>3363</v>
      </c>
      <c r="F171" s="247" t="s">
        <v>3364</v>
      </c>
      <c r="G171" s="248" t="s">
        <v>3347</v>
      </c>
      <c r="H171" s="249">
        <v>1</v>
      </c>
      <c r="I171" s="250"/>
      <c r="J171" s="251">
        <f>ROUND(I171*H171,2)</f>
        <v>0</v>
      </c>
      <c r="K171" s="247" t="s">
        <v>1</v>
      </c>
      <c r="L171" s="45"/>
      <c r="M171" s="252" t="s">
        <v>1</v>
      </c>
      <c r="N171" s="253" t="s">
        <v>41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3301</v>
      </c>
      <c r="AT171" s="238" t="s">
        <v>191</v>
      </c>
      <c r="AU171" s="238" t="s">
        <v>85</v>
      </c>
      <c r="AY171" s="18" t="s">
        <v>181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83</v>
      </c>
      <c r="BK171" s="239">
        <f>ROUND(I171*H171,2)</f>
        <v>0</v>
      </c>
      <c r="BL171" s="18" t="s">
        <v>3301</v>
      </c>
      <c r="BM171" s="238" t="s">
        <v>3365</v>
      </c>
    </row>
    <row r="172" s="2" customFormat="1">
      <c r="A172" s="39"/>
      <c r="B172" s="40"/>
      <c r="C172" s="41"/>
      <c r="D172" s="240" t="s">
        <v>190</v>
      </c>
      <c r="E172" s="41"/>
      <c r="F172" s="241" t="s">
        <v>3364</v>
      </c>
      <c r="G172" s="41"/>
      <c r="H172" s="41"/>
      <c r="I172" s="242"/>
      <c r="J172" s="41"/>
      <c r="K172" s="41"/>
      <c r="L172" s="45"/>
      <c r="M172" s="243"/>
      <c r="N172" s="244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190</v>
      </c>
      <c r="AU172" s="18" t="s">
        <v>85</v>
      </c>
    </row>
    <row r="173" s="12" customFormat="1" ht="22.8" customHeight="1">
      <c r="A173" s="12"/>
      <c r="B173" s="212"/>
      <c r="C173" s="213"/>
      <c r="D173" s="214" t="s">
        <v>75</v>
      </c>
      <c r="E173" s="254" t="s">
        <v>3366</v>
      </c>
      <c r="F173" s="254" t="s">
        <v>3367</v>
      </c>
      <c r="G173" s="213"/>
      <c r="H173" s="213"/>
      <c r="I173" s="216"/>
      <c r="J173" s="255">
        <f>BK173</f>
        <v>0</v>
      </c>
      <c r="K173" s="213"/>
      <c r="L173" s="218"/>
      <c r="M173" s="219"/>
      <c r="N173" s="220"/>
      <c r="O173" s="220"/>
      <c r="P173" s="221">
        <f>SUM(P174:P175)</f>
        <v>0</v>
      </c>
      <c r="Q173" s="220"/>
      <c r="R173" s="221">
        <f>SUM(R174:R175)</f>
        <v>0</v>
      </c>
      <c r="S173" s="220"/>
      <c r="T173" s="222">
        <f>SUM(T174:T175)</f>
        <v>0</v>
      </c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R173" s="223" t="s">
        <v>204</v>
      </c>
      <c r="AT173" s="224" t="s">
        <v>75</v>
      </c>
      <c r="AU173" s="224" t="s">
        <v>83</v>
      </c>
      <c r="AY173" s="223" t="s">
        <v>181</v>
      </c>
      <c r="BK173" s="225">
        <f>SUM(BK174:BK175)</f>
        <v>0</v>
      </c>
    </row>
    <row r="174" s="2" customFormat="1" ht="16.5" customHeight="1">
      <c r="A174" s="39"/>
      <c r="B174" s="40"/>
      <c r="C174" s="245" t="s">
        <v>276</v>
      </c>
      <c r="D174" s="245" t="s">
        <v>191</v>
      </c>
      <c r="E174" s="246" t="s">
        <v>3368</v>
      </c>
      <c r="F174" s="247" t="s">
        <v>3369</v>
      </c>
      <c r="G174" s="248" t="s">
        <v>3300</v>
      </c>
      <c r="H174" s="249">
        <v>1</v>
      </c>
      <c r="I174" s="250"/>
      <c r="J174" s="251">
        <f>ROUND(I174*H174,2)</f>
        <v>0</v>
      </c>
      <c r="K174" s="247" t="s">
        <v>1</v>
      </c>
      <c r="L174" s="45"/>
      <c r="M174" s="252" t="s">
        <v>1</v>
      </c>
      <c r="N174" s="253" t="s">
        <v>41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3301</v>
      </c>
      <c r="AT174" s="238" t="s">
        <v>191</v>
      </c>
      <c r="AU174" s="238" t="s">
        <v>85</v>
      </c>
      <c r="AY174" s="18" t="s">
        <v>181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83</v>
      </c>
      <c r="BK174" s="239">
        <f>ROUND(I174*H174,2)</f>
        <v>0</v>
      </c>
      <c r="BL174" s="18" t="s">
        <v>3301</v>
      </c>
      <c r="BM174" s="238" t="s">
        <v>3370</v>
      </c>
    </row>
    <row r="175" s="2" customFormat="1">
      <c r="A175" s="39"/>
      <c r="B175" s="40"/>
      <c r="C175" s="41"/>
      <c r="D175" s="240" t="s">
        <v>190</v>
      </c>
      <c r="E175" s="41"/>
      <c r="F175" s="241" t="s">
        <v>3371</v>
      </c>
      <c r="G175" s="41"/>
      <c r="H175" s="41"/>
      <c r="I175" s="242"/>
      <c r="J175" s="41"/>
      <c r="K175" s="41"/>
      <c r="L175" s="45"/>
      <c r="M175" s="243"/>
      <c r="N175" s="244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190</v>
      </c>
      <c r="AU175" s="18" t="s">
        <v>85</v>
      </c>
    </row>
    <row r="176" s="12" customFormat="1" ht="22.8" customHeight="1">
      <c r="A176" s="12"/>
      <c r="B176" s="212"/>
      <c r="C176" s="213"/>
      <c r="D176" s="214" t="s">
        <v>75</v>
      </c>
      <c r="E176" s="254" t="s">
        <v>3372</v>
      </c>
      <c r="F176" s="254" t="s">
        <v>3373</v>
      </c>
      <c r="G176" s="213"/>
      <c r="H176" s="213"/>
      <c r="I176" s="216"/>
      <c r="J176" s="255">
        <f>BK176</f>
        <v>0</v>
      </c>
      <c r="K176" s="213"/>
      <c r="L176" s="218"/>
      <c r="M176" s="219"/>
      <c r="N176" s="220"/>
      <c r="O176" s="220"/>
      <c r="P176" s="221">
        <f>SUM(P177:P178)</f>
        <v>0</v>
      </c>
      <c r="Q176" s="220"/>
      <c r="R176" s="221">
        <f>SUM(R177:R178)</f>
        <v>0</v>
      </c>
      <c r="S176" s="220"/>
      <c r="T176" s="222">
        <f>SUM(T177:T178)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23" t="s">
        <v>204</v>
      </c>
      <c r="AT176" s="224" t="s">
        <v>75</v>
      </c>
      <c r="AU176" s="224" t="s">
        <v>83</v>
      </c>
      <c r="AY176" s="223" t="s">
        <v>181</v>
      </c>
      <c r="BK176" s="225">
        <f>SUM(BK177:BK178)</f>
        <v>0</v>
      </c>
    </row>
    <row r="177" s="2" customFormat="1" ht="16.5" customHeight="1">
      <c r="A177" s="39"/>
      <c r="B177" s="40"/>
      <c r="C177" s="245" t="s">
        <v>7</v>
      </c>
      <c r="D177" s="245" t="s">
        <v>191</v>
      </c>
      <c r="E177" s="246" t="s">
        <v>3374</v>
      </c>
      <c r="F177" s="247" t="s">
        <v>3375</v>
      </c>
      <c r="G177" s="248" t="s">
        <v>3300</v>
      </c>
      <c r="H177" s="249">
        <v>1</v>
      </c>
      <c r="I177" s="250"/>
      <c r="J177" s="251">
        <f>ROUND(I177*H177,2)</f>
        <v>0</v>
      </c>
      <c r="K177" s="247" t="s">
        <v>1</v>
      </c>
      <c r="L177" s="45"/>
      <c r="M177" s="252" t="s">
        <v>1</v>
      </c>
      <c r="N177" s="253" t="s">
        <v>41</v>
      </c>
      <c r="O177" s="92"/>
      <c r="P177" s="236">
        <f>O177*H177</f>
        <v>0</v>
      </c>
      <c r="Q177" s="236">
        <v>0</v>
      </c>
      <c r="R177" s="236">
        <f>Q177*H177</f>
        <v>0</v>
      </c>
      <c r="S177" s="236">
        <v>0</v>
      </c>
      <c r="T177" s="237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8" t="s">
        <v>3301</v>
      </c>
      <c r="AT177" s="238" t="s">
        <v>191</v>
      </c>
      <c r="AU177" s="238" t="s">
        <v>85</v>
      </c>
      <c r="AY177" s="18" t="s">
        <v>181</v>
      </c>
      <c r="BE177" s="239">
        <f>IF(N177="základní",J177,0)</f>
        <v>0</v>
      </c>
      <c r="BF177" s="239">
        <f>IF(N177="snížená",J177,0)</f>
        <v>0</v>
      </c>
      <c r="BG177" s="239">
        <f>IF(N177="zákl. přenesená",J177,0)</f>
        <v>0</v>
      </c>
      <c r="BH177" s="239">
        <f>IF(N177="sníž. přenesená",J177,0)</f>
        <v>0</v>
      </c>
      <c r="BI177" s="239">
        <f>IF(N177="nulová",J177,0)</f>
        <v>0</v>
      </c>
      <c r="BJ177" s="18" t="s">
        <v>83</v>
      </c>
      <c r="BK177" s="239">
        <f>ROUND(I177*H177,2)</f>
        <v>0</v>
      </c>
      <c r="BL177" s="18" t="s">
        <v>3301</v>
      </c>
      <c r="BM177" s="238" t="s">
        <v>3376</v>
      </c>
    </row>
    <row r="178" s="2" customFormat="1">
      <c r="A178" s="39"/>
      <c r="B178" s="40"/>
      <c r="C178" s="41"/>
      <c r="D178" s="240" t="s">
        <v>190</v>
      </c>
      <c r="E178" s="41"/>
      <c r="F178" s="241" t="s">
        <v>3375</v>
      </c>
      <c r="G178" s="41"/>
      <c r="H178" s="41"/>
      <c r="I178" s="242"/>
      <c r="J178" s="41"/>
      <c r="K178" s="41"/>
      <c r="L178" s="45"/>
      <c r="M178" s="243"/>
      <c r="N178" s="244"/>
      <c r="O178" s="92"/>
      <c r="P178" s="92"/>
      <c r="Q178" s="92"/>
      <c r="R178" s="92"/>
      <c r="S178" s="92"/>
      <c r="T178" s="93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T178" s="18" t="s">
        <v>190</v>
      </c>
      <c r="AU178" s="18" t="s">
        <v>85</v>
      </c>
    </row>
    <row r="179" s="12" customFormat="1" ht="22.8" customHeight="1">
      <c r="A179" s="12"/>
      <c r="B179" s="212"/>
      <c r="C179" s="213"/>
      <c r="D179" s="214" t="s">
        <v>75</v>
      </c>
      <c r="E179" s="254" t="s">
        <v>3377</v>
      </c>
      <c r="F179" s="254" t="s">
        <v>3378</v>
      </c>
      <c r="G179" s="213"/>
      <c r="H179" s="213"/>
      <c r="I179" s="216"/>
      <c r="J179" s="255">
        <f>BK179</f>
        <v>0</v>
      </c>
      <c r="K179" s="213"/>
      <c r="L179" s="218"/>
      <c r="M179" s="219"/>
      <c r="N179" s="220"/>
      <c r="O179" s="220"/>
      <c r="P179" s="221">
        <f>SUM(P180:P189)</f>
        <v>0</v>
      </c>
      <c r="Q179" s="220"/>
      <c r="R179" s="221">
        <f>SUM(R180:R189)</f>
        <v>0</v>
      </c>
      <c r="S179" s="220"/>
      <c r="T179" s="222">
        <f>SUM(T180:T189)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23" t="s">
        <v>204</v>
      </c>
      <c r="AT179" s="224" t="s">
        <v>75</v>
      </c>
      <c r="AU179" s="224" t="s">
        <v>83</v>
      </c>
      <c r="AY179" s="223" t="s">
        <v>181</v>
      </c>
      <c r="BK179" s="225">
        <f>SUM(BK180:BK189)</f>
        <v>0</v>
      </c>
    </row>
    <row r="180" s="2" customFormat="1" ht="24.15" customHeight="1">
      <c r="A180" s="39"/>
      <c r="B180" s="40"/>
      <c r="C180" s="245" t="s">
        <v>284</v>
      </c>
      <c r="D180" s="245" t="s">
        <v>191</v>
      </c>
      <c r="E180" s="246" t="s">
        <v>3379</v>
      </c>
      <c r="F180" s="247" t="s">
        <v>3380</v>
      </c>
      <c r="G180" s="248" t="s">
        <v>3300</v>
      </c>
      <c r="H180" s="249">
        <v>1</v>
      </c>
      <c r="I180" s="250"/>
      <c r="J180" s="251">
        <f>ROUND(I180*H180,2)</f>
        <v>0</v>
      </c>
      <c r="K180" s="247" t="s">
        <v>1</v>
      </c>
      <c r="L180" s="45"/>
      <c r="M180" s="252" t="s">
        <v>1</v>
      </c>
      <c r="N180" s="253" t="s">
        <v>41</v>
      </c>
      <c r="O180" s="92"/>
      <c r="P180" s="236">
        <f>O180*H180</f>
        <v>0</v>
      </c>
      <c r="Q180" s="236">
        <v>0</v>
      </c>
      <c r="R180" s="236">
        <f>Q180*H180</f>
        <v>0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3301</v>
      </c>
      <c r="AT180" s="238" t="s">
        <v>191</v>
      </c>
      <c r="AU180" s="238" t="s">
        <v>85</v>
      </c>
      <c r="AY180" s="18" t="s">
        <v>181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83</v>
      </c>
      <c r="BK180" s="239">
        <f>ROUND(I180*H180,2)</f>
        <v>0</v>
      </c>
      <c r="BL180" s="18" t="s">
        <v>3301</v>
      </c>
      <c r="BM180" s="238" t="s">
        <v>3381</v>
      </c>
    </row>
    <row r="181" s="2" customFormat="1">
      <c r="A181" s="39"/>
      <c r="B181" s="40"/>
      <c r="C181" s="41"/>
      <c r="D181" s="240" t="s">
        <v>190</v>
      </c>
      <c r="E181" s="41"/>
      <c r="F181" s="241" t="s">
        <v>3380</v>
      </c>
      <c r="G181" s="41"/>
      <c r="H181" s="41"/>
      <c r="I181" s="242"/>
      <c r="J181" s="41"/>
      <c r="K181" s="41"/>
      <c r="L181" s="45"/>
      <c r="M181" s="243"/>
      <c r="N181" s="244"/>
      <c r="O181" s="92"/>
      <c r="P181" s="92"/>
      <c r="Q181" s="92"/>
      <c r="R181" s="92"/>
      <c r="S181" s="92"/>
      <c r="T181" s="93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T181" s="18" t="s">
        <v>190</v>
      </c>
      <c r="AU181" s="18" t="s">
        <v>85</v>
      </c>
    </row>
    <row r="182" s="2" customFormat="1" ht="16.5" customHeight="1">
      <c r="A182" s="39"/>
      <c r="B182" s="40"/>
      <c r="C182" s="245" t="s">
        <v>289</v>
      </c>
      <c r="D182" s="245" t="s">
        <v>191</v>
      </c>
      <c r="E182" s="246" t="s">
        <v>3382</v>
      </c>
      <c r="F182" s="247" t="s">
        <v>3383</v>
      </c>
      <c r="G182" s="248" t="s">
        <v>3300</v>
      </c>
      <c r="H182" s="249">
        <v>1</v>
      </c>
      <c r="I182" s="250"/>
      <c r="J182" s="251">
        <f>ROUND(I182*H182,2)</f>
        <v>0</v>
      </c>
      <c r="K182" s="247" t="s">
        <v>1</v>
      </c>
      <c r="L182" s="45"/>
      <c r="M182" s="252" t="s">
        <v>1</v>
      </c>
      <c r="N182" s="253" t="s">
        <v>41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3301</v>
      </c>
      <c r="AT182" s="238" t="s">
        <v>191</v>
      </c>
      <c r="AU182" s="238" t="s">
        <v>85</v>
      </c>
      <c r="AY182" s="18" t="s">
        <v>181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83</v>
      </c>
      <c r="BK182" s="239">
        <f>ROUND(I182*H182,2)</f>
        <v>0</v>
      </c>
      <c r="BL182" s="18" t="s">
        <v>3301</v>
      </c>
      <c r="BM182" s="238" t="s">
        <v>3384</v>
      </c>
    </row>
    <row r="183" s="2" customFormat="1">
      <c r="A183" s="39"/>
      <c r="B183" s="40"/>
      <c r="C183" s="41"/>
      <c r="D183" s="240" t="s">
        <v>190</v>
      </c>
      <c r="E183" s="41"/>
      <c r="F183" s="241" t="s">
        <v>3383</v>
      </c>
      <c r="G183" s="41"/>
      <c r="H183" s="41"/>
      <c r="I183" s="242"/>
      <c r="J183" s="41"/>
      <c r="K183" s="41"/>
      <c r="L183" s="45"/>
      <c r="M183" s="243"/>
      <c r="N183" s="244"/>
      <c r="O183" s="92"/>
      <c r="P183" s="92"/>
      <c r="Q183" s="92"/>
      <c r="R183" s="92"/>
      <c r="S183" s="92"/>
      <c r="T183" s="93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18" t="s">
        <v>190</v>
      </c>
      <c r="AU183" s="18" t="s">
        <v>85</v>
      </c>
    </row>
    <row r="184" s="2" customFormat="1" ht="16.5" customHeight="1">
      <c r="A184" s="39"/>
      <c r="B184" s="40"/>
      <c r="C184" s="245" t="s">
        <v>293</v>
      </c>
      <c r="D184" s="245" t="s">
        <v>191</v>
      </c>
      <c r="E184" s="246" t="s">
        <v>3385</v>
      </c>
      <c r="F184" s="247" t="s">
        <v>3386</v>
      </c>
      <c r="G184" s="248" t="s">
        <v>3300</v>
      </c>
      <c r="H184" s="249">
        <v>1</v>
      </c>
      <c r="I184" s="250"/>
      <c r="J184" s="251">
        <f>ROUND(I184*H184,2)</f>
        <v>0</v>
      </c>
      <c r="K184" s="247" t="s">
        <v>1</v>
      </c>
      <c r="L184" s="45"/>
      <c r="M184" s="252" t="s">
        <v>1</v>
      </c>
      <c r="N184" s="253" t="s">
        <v>41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3301</v>
      </c>
      <c r="AT184" s="238" t="s">
        <v>191</v>
      </c>
      <c r="AU184" s="238" t="s">
        <v>85</v>
      </c>
      <c r="AY184" s="18" t="s">
        <v>181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83</v>
      </c>
      <c r="BK184" s="239">
        <f>ROUND(I184*H184,2)</f>
        <v>0</v>
      </c>
      <c r="BL184" s="18" t="s">
        <v>3301</v>
      </c>
      <c r="BM184" s="238" t="s">
        <v>3387</v>
      </c>
    </row>
    <row r="185" s="2" customFormat="1">
      <c r="A185" s="39"/>
      <c r="B185" s="40"/>
      <c r="C185" s="41"/>
      <c r="D185" s="240" t="s">
        <v>190</v>
      </c>
      <c r="E185" s="41"/>
      <c r="F185" s="241" t="s">
        <v>3386</v>
      </c>
      <c r="G185" s="41"/>
      <c r="H185" s="41"/>
      <c r="I185" s="242"/>
      <c r="J185" s="41"/>
      <c r="K185" s="41"/>
      <c r="L185" s="45"/>
      <c r="M185" s="243"/>
      <c r="N185" s="244"/>
      <c r="O185" s="92"/>
      <c r="P185" s="92"/>
      <c r="Q185" s="92"/>
      <c r="R185" s="92"/>
      <c r="S185" s="92"/>
      <c r="T185" s="93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T185" s="18" t="s">
        <v>190</v>
      </c>
      <c r="AU185" s="18" t="s">
        <v>85</v>
      </c>
    </row>
    <row r="186" s="2" customFormat="1" ht="16.5" customHeight="1">
      <c r="A186" s="39"/>
      <c r="B186" s="40"/>
      <c r="C186" s="245" t="s">
        <v>298</v>
      </c>
      <c r="D186" s="245" t="s">
        <v>191</v>
      </c>
      <c r="E186" s="246" t="s">
        <v>3388</v>
      </c>
      <c r="F186" s="247" t="s">
        <v>3389</v>
      </c>
      <c r="G186" s="248" t="s">
        <v>3300</v>
      </c>
      <c r="H186" s="249">
        <v>1</v>
      </c>
      <c r="I186" s="250"/>
      <c r="J186" s="251">
        <f>ROUND(I186*H186,2)</f>
        <v>0</v>
      </c>
      <c r="K186" s="247" t="s">
        <v>1</v>
      </c>
      <c r="L186" s="45"/>
      <c r="M186" s="252" t="s">
        <v>1</v>
      </c>
      <c r="N186" s="253" t="s">
        <v>41</v>
      </c>
      <c r="O186" s="92"/>
      <c r="P186" s="236">
        <f>O186*H186</f>
        <v>0</v>
      </c>
      <c r="Q186" s="236">
        <v>0</v>
      </c>
      <c r="R186" s="236">
        <f>Q186*H186</f>
        <v>0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3301</v>
      </c>
      <c r="AT186" s="238" t="s">
        <v>191</v>
      </c>
      <c r="AU186" s="238" t="s">
        <v>85</v>
      </c>
      <c r="AY186" s="18" t="s">
        <v>181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83</v>
      </c>
      <c r="BK186" s="239">
        <f>ROUND(I186*H186,2)</f>
        <v>0</v>
      </c>
      <c r="BL186" s="18" t="s">
        <v>3301</v>
      </c>
      <c r="BM186" s="238" t="s">
        <v>3390</v>
      </c>
    </row>
    <row r="187" s="2" customFormat="1">
      <c r="A187" s="39"/>
      <c r="B187" s="40"/>
      <c r="C187" s="41"/>
      <c r="D187" s="240" t="s">
        <v>190</v>
      </c>
      <c r="E187" s="41"/>
      <c r="F187" s="241" t="s">
        <v>3389</v>
      </c>
      <c r="G187" s="41"/>
      <c r="H187" s="41"/>
      <c r="I187" s="242"/>
      <c r="J187" s="41"/>
      <c r="K187" s="41"/>
      <c r="L187" s="45"/>
      <c r="M187" s="243"/>
      <c r="N187" s="244"/>
      <c r="O187" s="92"/>
      <c r="P187" s="92"/>
      <c r="Q187" s="92"/>
      <c r="R187" s="92"/>
      <c r="S187" s="92"/>
      <c r="T187" s="93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T187" s="18" t="s">
        <v>190</v>
      </c>
      <c r="AU187" s="18" t="s">
        <v>85</v>
      </c>
    </row>
    <row r="188" s="2" customFormat="1" ht="16.5" customHeight="1">
      <c r="A188" s="39"/>
      <c r="B188" s="40"/>
      <c r="C188" s="245" t="s">
        <v>302</v>
      </c>
      <c r="D188" s="245" t="s">
        <v>191</v>
      </c>
      <c r="E188" s="246" t="s">
        <v>3391</v>
      </c>
      <c r="F188" s="247" t="s">
        <v>3392</v>
      </c>
      <c r="G188" s="248" t="s">
        <v>3347</v>
      </c>
      <c r="H188" s="249">
        <v>1</v>
      </c>
      <c r="I188" s="250"/>
      <c r="J188" s="251">
        <f>ROUND(I188*H188,2)</f>
        <v>0</v>
      </c>
      <c r="K188" s="247" t="s">
        <v>1</v>
      </c>
      <c r="L188" s="45"/>
      <c r="M188" s="252" t="s">
        <v>1</v>
      </c>
      <c r="N188" s="253" t="s">
        <v>41</v>
      </c>
      <c r="O188" s="92"/>
      <c r="P188" s="236">
        <f>O188*H188</f>
        <v>0</v>
      </c>
      <c r="Q188" s="236">
        <v>0</v>
      </c>
      <c r="R188" s="236">
        <f>Q188*H188</f>
        <v>0</v>
      </c>
      <c r="S188" s="236">
        <v>0</v>
      </c>
      <c r="T188" s="237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8" t="s">
        <v>3301</v>
      </c>
      <c r="AT188" s="238" t="s">
        <v>191</v>
      </c>
      <c r="AU188" s="238" t="s">
        <v>85</v>
      </c>
      <c r="AY188" s="18" t="s">
        <v>181</v>
      </c>
      <c r="BE188" s="239">
        <f>IF(N188="základní",J188,0)</f>
        <v>0</v>
      </c>
      <c r="BF188" s="239">
        <f>IF(N188="snížená",J188,0)</f>
        <v>0</v>
      </c>
      <c r="BG188" s="239">
        <f>IF(N188="zákl. přenesená",J188,0)</f>
        <v>0</v>
      </c>
      <c r="BH188" s="239">
        <f>IF(N188="sníž. přenesená",J188,0)</f>
        <v>0</v>
      </c>
      <c r="BI188" s="239">
        <f>IF(N188="nulová",J188,0)</f>
        <v>0</v>
      </c>
      <c r="BJ188" s="18" t="s">
        <v>83</v>
      </c>
      <c r="BK188" s="239">
        <f>ROUND(I188*H188,2)</f>
        <v>0</v>
      </c>
      <c r="BL188" s="18" t="s">
        <v>3301</v>
      </c>
      <c r="BM188" s="238" t="s">
        <v>3393</v>
      </c>
    </row>
    <row r="189" s="2" customFormat="1">
      <c r="A189" s="39"/>
      <c r="B189" s="40"/>
      <c r="C189" s="41"/>
      <c r="D189" s="240" t="s">
        <v>190</v>
      </c>
      <c r="E189" s="41"/>
      <c r="F189" s="241" t="s">
        <v>3392</v>
      </c>
      <c r="G189" s="41"/>
      <c r="H189" s="41"/>
      <c r="I189" s="242"/>
      <c r="J189" s="41"/>
      <c r="K189" s="41"/>
      <c r="L189" s="45"/>
      <c r="M189" s="243"/>
      <c r="N189" s="244"/>
      <c r="O189" s="92"/>
      <c r="P189" s="92"/>
      <c r="Q189" s="92"/>
      <c r="R189" s="92"/>
      <c r="S189" s="92"/>
      <c r="T189" s="93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T189" s="18" t="s">
        <v>190</v>
      </c>
      <c r="AU189" s="18" t="s">
        <v>85</v>
      </c>
    </row>
    <row r="190" s="12" customFormat="1" ht="22.8" customHeight="1">
      <c r="A190" s="12"/>
      <c r="B190" s="212"/>
      <c r="C190" s="213"/>
      <c r="D190" s="214" t="s">
        <v>75</v>
      </c>
      <c r="E190" s="254" t="s">
        <v>3394</v>
      </c>
      <c r="F190" s="254" t="s">
        <v>3395</v>
      </c>
      <c r="G190" s="213"/>
      <c r="H190" s="213"/>
      <c r="I190" s="216"/>
      <c r="J190" s="255">
        <f>BK190</f>
        <v>0</v>
      </c>
      <c r="K190" s="213"/>
      <c r="L190" s="218"/>
      <c r="M190" s="219"/>
      <c r="N190" s="220"/>
      <c r="O190" s="220"/>
      <c r="P190" s="221">
        <f>SUM(P191:P196)</f>
        <v>0</v>
      </c>
      <c r="Q190" s="220"/>
      <c r="R190" s="221">
        <f>SUM(R191:R196)</f>
        <v>0</v>
      </c>
      <c r="S190" s="220"/>
      <c r="T190" s="222">
        <f>SUM(T191:T196)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23" t="s">
        <v>204</v>
      </c>
      <c r="AT190" s="224" t="s">
        <v>75</v>
      </c>
      <c r="AU190" s="224" t="s">
        <v>83</v>
      </c>
      <c r="AY190" s="223" t="s">
        <v>181</v>
      </c>
      <c r="BK190" s="225">
        <f>SUM(BK191:BK196)</f>
        <v>0</v>
      </c>
    </row>
    <row r="191" s="2" customFormat="1" ht="16.5" customHeight="1">
      <c r="A191" s="39"/>
      <c r="B191" s="40"/>
      <c r="C191" s="245" t="s">
        <v>306</v>
      </c>
      <c r="D191" s="245" t="s">
        <v>191</v>
      </c>
      <c r="E191" s="246" t="s">
        <v>3396</v>
      </c>
      <c r="F191" s="247" t="s">
        <v>3397</v>
      </c>
      <c r="G191" s="248" t="s">
        <v>3300</v>
      </c>
      <c r="H191" s="249">
        <v>1</v>
      </c>
      <c r="I191" s="250"/>
      <c r="J191" s="251">
        <f>ROUND(I191*H191,2)</f>
        <v>0</v>
      </c>
      <c r="K191" s="247" t="s">
        <v>1</v>
      </c>
      <c r="L191" s="45"/>
      <c r="M191" s="252" t="s">
        <v>1</v>
      </c>
      <c r="N191" s="253" t="s">
        <v>41</v>
      </c>
      <c r="O191" s="92"/>
      <c r="P191" s="236">
        <f>O191*H191</f>
        <v>0</v>
      </c>
      <c r="Q191" s="236">
        <v>0</v>
      </c>
      <c r="R191" s="236">
        <f>Q191*H191</f>
        <v>0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200</v>
      </c>
      <c r="AT191" s="238" t="s">
        <v>191</v>
      </c>
      <c r="AU191" s="238" t="s">
        <v>85</v>
      </c>
      <c r="AY191" s="18" t="s">
        <v>181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83</v>
      </c>
      <c r="BK191" s="239">
        <f>ROUND(I191*H191,2)</f>
        <v>0</v>
      </c>
      <c r="BL191" s="18" t="s">
        <v>200</v>
      </c>
      <c r="BM191" s="238" t="s">
        <v>3398</v>
      </c>
    </row>
    <row r="192" s="2" customFormat="1">
      <c r="A192" s="39"/>
      <c r="B192" s="40"/>
      <c r="C192" s="41"/>
      <c r="D192" s="240" t="s">
        <v>190</v>
      </c>
      <c r="E192" s="41"/>
      <c r="F192" s="241" t="s">
        <v>3397</v>
      </c>
      <c r="G192" s="41"/>
      <c r="H192" s="41"/>
      <c r="I192" s="242"/>
      <c r="J192" s="41"/>
      <c r="K192" s="41"/>
      <c r="L192" s="45"/>
      <c r="M192" s="243"/>
      <c r="N192" s="244"/>
      <c r="O192" s="92"/>
      <c r="P192" s="92"/>
      <c r="Q192" s="92"/>
      <c r="R192" s="92"/>
      <c r="S192" s="92"/>
      <c r="T192" s="93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T192" s="18" t="s">
        <v>190</v>
      </c>
      <c r="AU192" s="18" t="s">
        <v>85</v>
      </c>
    </row>
    <row r="193" s="2" customFormat="1" ht="24.15" customHeight="1">
      <c r="A193" s="39"/>
      <c r="B193" s="40"/>
      <c r="C193" s="245" t="s">
        <v>310</v>
      </c>
      <c r="D193" s="245" t="s">
        <v>191</v>
      </c>
      <c r="E193" s="246" t="s">
        <v>3399</v>
      </c>
      <c r="F193" s="247" t="s">
        <v>3400</v>
      </c>
      <c r="G193" s="248" t="s">
        <v>3347</v>
      </c>
      <c r="H193" s="249">
        <v>1</v>
      </c>
      <c r="I193" s="250"/>
      <c r="J193" s="251">
        <f>ROUND(I193*H193,2)</f>
        <v>0</v>
      </c>
      <c r="K193" s="247" t="s">
        <v>1</v>
      </c>
      <c r="L193" s="45"/>
      <c r="M193" s="252" t="s">
        <v>1</v>
      </c>
      <c r="N193" s="253" t="s">
        <v>41</v>
      </c>
      <c r="O193" s="92"/>
      <c r="P193" s="236">
        <f>O193*H193</f>
        <v>0</v>
      </c>
      <c r="Q193" s="236">
        <v>0</v>
      </c>
      <c r="R193" s="236">
        <f>Q193*H193</f>
        <v>0</v>
      </c>
      <c r="S193" s="236">
        <v>0</v>
      </c>
      <c r="T193" s="237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8" t="s">
        <v>3301</v>
      </c>
      <c r="AT193" s="238" t="s">
        <v>191</v>
      </c>
      <c r="AU193" s="238" t="s">
        <v>85</v>
      </c>
      <c r="AY193" s="18" t="s">
        <v>181</v>
      </c>
      <c r="BE193" s="239">
        <f>IF(N193="základní",J193,0)</f>
        <v>0</v>
      </c>
      <c r="BF193" s="239">
        <f>IF(N193="snížená",J193,0)</f>
        <v>0</v>
      </c>
      <c r="BG193" s="239">
        <f>IF(N193="zákl. přenesená",J193,0)</f>
        <v>0</v>
      </c>
      <c r="BH193" s="239">
        <f>IF(N193="sníž. přenesená",J193,0)</f>
        <v>0</v>
      </c>
      <c r="BI193" s="239">
        <f>IF(N193="nulová",J193,0)</f>
        <v>0</v>
      </c>
      <c r="BJ193" s="18" t="s">
        <v>83</v>
      </c>
      <c r="BK193" s="239">
        <f>ROUND(I193*H193,2)</f>
        <v>0</v>
      </c>
      <c r="BL193" s="18" t="s">
        <v>3301</v>
      </c>
      <c r="BM193" s="238" t="s">
        <v>3401</v>
      </c>
    </row>
    <row r="194" s="2" customFormat="1">
      <c r="A194" s="39"/>
      <c r="B194" s="40"/>
      <c r="C194" s="41"/>
      <c r="D194" s="240" t="s">
        <v>190</v>
      </c>
      <c r="E194" s="41"/>
      <c r="F194" s="241" t="s">
        <v>3400</v>
      </c>
      <c r="G194" s="41"/>
      <c r="H194" s="41"/>
      <c r="I194" s="242"/>
      <c r="J194" s="41"/>
      <c r="K194" s="41"/>
      <c r="L194" s="45"/>
      <c r="M194" s="243"/>
      <c r="N194" s="244"/>
      <c r="O194" s="92"/>
      <c r="P194" s="92"/>
      <c r="Q194" s="92"/>
      <c r="R194" s="92"/>
      <c r="S194" s="92"/>
      <c r="T194" s="93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T194" s="18" t="s">
        <v>190</v>
      </c>
      <c r="AU194" s="18" t="s">
        <v>85</v>
      </c>
    </row>
    <row r="195" s="2" customFormat="1" ht="24.15" customHeight="1">
      <c r="A195" s="39"/>
      <c r="B195" s="40"/>
      <c r="C195" s="245" t="s">
        <v>314</v>
      </c>
      <c r="D195" s="245" t="s">
        <v>191</v>
      </c>
      <c r="E195" s="246" t="s">
        <v>3402</v>
      </c>
      <c r="F195" s="247" t="s">
        <v>3403</v>
      </c>
      <c r="G195" s="248" t="s">
        <v>3347</v>
      </c>
      <c r="H195" s="249">
        <v>1</v>
      </c>
      <c r="I195" s="250"/>
      <c r="J195" s="251">
        <f>ROUND(I195*H195,2)</f>
        <v>0</v>
      </c>
      <c r="K195" s="247" t="s">
        <v>1</v>
      </c>
      <c r="L195" s="45"/>
      <c r="M195" s="252" t="s">
        <v>1</v>
      </c>
      <c r="N195" s="253" t="s">
        <v>41</v>
      </c>
      <c r="O195" s="92"/>
      <c r="P195" s="236">
        <f>O195*H195</f>
        <v>0</v>
      </c>
      <c r="Q195" s="236">
        <v>0</v>
      </c>
      <c r="R195" s="236">
        <f>Q195*H195</f>
        <v>0</v>
      </c>
      <c r="S195" s="236">
        <v>0</v>
      </c>
      <c r="T195" s="237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3301</v>
      </c>
      <c r="AT195" s="238" t="s">
        <v>191</v>
      </c>
      <c r="AU195" s="238" t="s">
        <v>85</v>
      </c>
      <c r="AY195" s="18" t="s">
        <v>181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83</v>
      </c>
      <c r="BK195" s="239">
        <f>ROUND(I195*H195,2)</f>
        <v>0</v>
      </c>
      <c r="BL195" s="18" t="s">
        <v>3301</v>
      </c>
      <c r="BM195" s="238" t="s">
        <v>3404</v>
      </c>
    </row>
    <row r="196" s="2" customFormat="1">
      <c r="A196" s="39"/>
      <c r="B196" s="40"/>
      <c r="C196" s="41"/>
      <c r="D196" s="240" t="s">
        <v>190</v>
      </c>
      <c r="E196" s="41"/>
      <c r="F196" s="241" t="s">
        <v>3403</v>
      </c>
      <c r="G196" s="41"/>
      <c r="H196" s="41"/>
      <c r="I196" s="242"/>
      <c r="J196" s="41"/>
      <c r="K196" s="41"/>
      <c r="L196" s="45"/>
      <c r="M196" s="257"/>
      <c r="N196" s="258"/>
      <c r="O196" s="259"/>
      <c r="P196" s="259"/>
      <c r="Q196" s="259"/>
      <c r="R196" s="259"/>
      <c r="S196" s="259"/>
      <c r="T196" s="260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T196" s="18" t="s">
        <v>190</v>
      </c>
      <c r="AU196" s="18" t="s">
        <v>85</v>
      </c>
    </row>
    <row r="197" s="2" customFormat="1" ht="6.96" customHeight="1">
      <c r="A197" s="39"/>
      <c r="B197" s="67"/>
      <c r="C197" s="68"/>
      <c r="D197" s="68"/>
      <c r="E197" s="68"/>
      <c r="F197" s="68"/>
      <c r="G197" s="68"/>
      <c r="H197" s="68"/>
      <c r="I197" s="68"/>
      <c r="J197" s="68"/>
      <c r="K197" s="68"/>
      <c r="L197" s="45"/>
      <c r="M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</row>
  </sheetData>
  <sheetProtection sheet="1" autoFilter="0" formatColumns="0" formatRows="0" objects="1" scenarios="1" spinCount="100000" saltValue="AWLgOMlbSVjTIzAb2v6oVx1wVX9jRmKUTCYtQK2QGe5++29FuJP/QD9VfMAiDfruxiT7qPlR2DrPFIE0US6lqw==" hashValue="2Uel4eX0ygQfqUe1/ZZZGxZq1dnwdrCY8IztZe04CRkwbQ5CP/m/vA2P2rpxxwXI282oLueAJzUX4CtoANGYug==" algorithmName="SHA-512" password="CC35"/>
  <autoFilter ref="C127:K196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6:H116"/>
    <mergeCell ref="E118:H118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128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150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ZUŠ BEDŘICHA SMETANY čp.142, LITOMYŠL</v>
      </c>
      <c r="F7" s="152"/>
      <c r="G7" s="152"/>
      <c r="H7" s="152"/>
      <c r="L7" s="21"/>
    </row>
    <row r="8" s="1" customFormat="1" ht="12" customHeight="1">
      <c r="B8" s="21"/>
      <c r="D8" s="152" t="s">
        <v>151</v>
      </c>
      <c r="L8" s="21"/>
    </row>
    <row r="9" s="2" customFormat="1" ht="16.5" customHeight="1">
      <c r="A9" s="39"/>
      <c r="B9" s="45"/>
      <c r="C9" s="39"/>
      <c r="D9" s="39"/>
      <c r="E9" s="153" t="s">
        <v>3405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153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3406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6. 6. 2025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2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28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30</v>
      </c>
      <c r="E22" s="39"/>
      <c r="F22" s="39"/>
      <c r="G22" s="39"/>
      <c r="H22" s="39"/>
      <c r="I22" s="152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3407</v>
      </c>
      <c r="F23" s="39"/>
      <c r="G23" s="39"/>
      <c r="H23" s="39"/>
      <c r="I23" s="152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34</v>
      </c>
      <c r="E25" s="39"/>
      <c r="F25" s="39"/>
      <c r="G25" s="39"/>
      <c r="H25" s="39"/>
      <c r="I25" s="152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3407</v>
      </c>
      <c r="F26" s="39"/>
      <c r="G26" s="39"/>
      <c r="H26" s="39"/>
      <c r="I26" s="152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ROUND(J120,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ROUND((SUM(BE120:BE122)),  2)</f>
        <v>0</v>
      </c>
      <c r="G35" s="39"/>
      <c r="H35" s="39"/>
      <c r="I35" s="166">
        <v>0.20999999999999999</v>
      </c>
      <c r="J35" s="165">
        <f>ROUND(((SUM(BE120:BE122))*I35),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ROUND((SUM(BF120:BF122)),  2)</f>
        <v>0</v>
      </c>
      <c r="G36" s="39"/>
      <c r="H36" s="39"/>
      <c r="I36" s="166">
        <v>0.12</v>
      </c>
      <c r="J36" s="165">
        <f>ROUND(((SUM(BF120:BF122))*I36),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ROUND((SUM(BG120:BG122)),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ROUND((SUM(BH120:BH122)),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ROUND((SUM(BI120:BI122)),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157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ZUŠ BEDŘICHA SMETANY čp.142, LITOMYŠL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3405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153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SO.02 -01 - Osobní výtah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Litomyšl</v>
      </c>
      <c r="G91" s="41"/>
      <c r="H91" s="41"/>
      <c r="I91" s="33" t="s">
        <v>22</v>
      </c>
      <c r="J91" s="80" t="str">
        <f>IF(J14="","",J14)</f>
        <v>6. 6. 2025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40.05" customHeight="1">
      <c r="A93" s="39"/>
      <c r="B93" s="40"/>
      <c r="C93" s="33" t="s">
        <v>24</v>
      </c>
      <c r="D93" s="41"/>
      <c r="E93" s="41"/>
      <c r="F93" s="28" t="str">
        <f>E17</f>
        <v>Město Litomyšl</v>
      </c>
      <c r="G93" s="41"/>
      <c r="H93" s="41"/>
      <c r="I93" s="33" t="s">
        <v>30</v>
      </c>
      <c r="J93" s="37" t="str">
        <f>E23</f>
        <v>MP LIFTS s.r.o. ,Pražská 18, 102 00 Praha 10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40.0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34</v>
      </c>
      <c r="J94" s="37" t="str">
        <f>E26</f>
        <v>MP LIFTS s.r.o. ,Pražská 18, 102 00 Praha 10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158</v>
      </c>
      <c r="D96" s="187"/>
      <c r="E96" s="187"/>
      <c r="F96" s="187"/>
      <c r="G96" s="187"/>
      <c r="H96" s="187"/>
      <c r="I96" s="187"/>
      <c r="J96" s="188" t="s">
        <v>159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160</v>
      </c>
      <c r="D98" s="41"/>
      <c r="E98" s="41"/>
      <c r="F98" s="41"/>
      <c r="G98" s="41"/>
      <c r="H98" s="41"/>
      <c r="I98" s="41"/>
      <c r="J98" s="111">
        <f>J120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161</v>
      </c>
    </row>
    <row r="99" s="2" customFormat="1" ht="21.84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6.96" customHeight="1">
      <c r="A100" s="39"/>
      <c r="B100" s="67"/>
      <c r="C100" s="68"/>
      <c r="D100" s="68"/>
      <c r="E100" s="68"/>
      <c r="F100" s="68"/>
      <c r="G100" s="68"/>
      <c r="H100" s="68"/>
      <c r="I100" s="68"/>
      <c r="J100" s="68"/>
      <c r="K100" s="68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</row>
    <row r="104" s="2" customFormat="1" ht="6.96" customHeight="1">
      <c r="A104" s="39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24.96" customHeight="1">
      <c r="A105" s="39"/>
      <c r="B105" s="40"/>
      <c r="C105" s="24" t="s">
        <v>166</v>
      </c>
      <c r="D105" s="41"/>
      <c r="E105" s="41"/>
      <c r="F105" s="41"/>
      <c r="G105" s="41"/>
      <c r="H105" s="41"/>
      <c r="I105" s="41"/>
      <c r="J105" s="41"/>
      <c r="K105" s="41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6.96" customHeight="1">
      <c r="A106" s="39"/>
      <c r="B106" s="40"/>
      <c r="C106" s="41"/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12" customHeight="1">
      <c r="A107" s="39"/>
      <c r="B107" s="40"/>
      <c r="C107" s="33" t="s">
        <v>16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16.5" customHeight="1">
      <c r="A108" s="39"/>
      <c r="B108" s="40"/>
      <c r="C108" s="41"/>
      <c r="D108" s="41"/>
      <c r="E108" s="185" t="str">
        <f>E7</f>
        <v>ZUŠ BEDŘICHA SMETANY čp.142, LITOMYŠL</v>
      </c>
      <c r="F108" s="33"/>
      <c r="G108" s="33"/>
      <c r="H108" s="33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1" customFormat="1" ht="12" customHeight="1">
      <c r="B109" s="22"/>
      <c r="C109" s="33" t="s">
        <v>151</v>
      </c>
      <c r="D109" s="23"/>
      <c r="E109" s="23"/>
      <c r="F109" s="23"/>
      <c r="G109" s="23"/>
      <c r="H109" s="23"/>
      <c r="I109" s="23"/>
      <c r="J109" s="23"/>
      <c r="K109" s="23"/>
      <c r="L109" s="21"/>
    </row>
    <row r="110" s="2" customFormat="1" ht="16.5" customHeight="1">
      <c r="A110" s="39"/>
      <c r="B110" s="40"/>
      <c r="C110" s="41"/>
      <c r="D110" s="41"/>
      <c r="E110" s="185" t="s">
        <v>3405</v>
      </c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153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6.5" customHeight="1">
      <c r="A112" s="39"/>
      <c r="B112" s="40"/>
      <c r="C112" s="41"/>
      <c r="D112" s="41"/>
      <c r="E112" s="77" t="str">
        <f>E11</f>
        <v>SO.02 -01 - Osobní výtah</v>
      </c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20</v>
      </c>
      <c r="D114" s="41"/>
      <c r="E114" s="41"/>
      <c r="F114" s="28" t="str">
        <f>F14</f>
        <v>Litomyšl</v>
      </c>
      <c r="G114" s="41"/>
      <c r="H114" s="41"/>
      <c r="I114" s="33" t="s">
        <v>22</v>
      </c>
      <c r="J114" s="80" t="str">
        <f>IF(J14="","",J14)</f>
        <v>6. 6. 2025</v>
      </c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40.05" customHeight="1">
      <c r="A116" s="39"/>
      <c r="B116" s="40"/>
      <c r="C116" s="33" t="s">
        <v>24</v>
      </c>
      <c r="D116" s="41"/>
      <c r="E116" s="41"/>
      <c r="F116" s="28" t="str">
        <f>E17</f>
        <v>Město Litomyšl</v>
      </c>
      <c r="G116" s="41"/>
      <c r="H116" s="41"/>
      <c r="I116" s="33" t="s">
        <v>30</v>
      </c>
      <c r="J116" s="37" t="str">
        <f>E23</f>
        <v>MP LIFTS s.r.o. ,Pražská 18, 102 00 Praha 10</v>
      </c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40.05" customHeight="1">
      <c r="A117" s="39"/>
      <c r="B117" s="40"/>
      <c r="C117" s="33" t="s">
        <v>28</v>
      </c>
      <c r="D117" s="41"/>
      <c r="E117" s="41"/>
      <c r="F117" s="28" t="str">
        <f>IF(E20="","",E20)</f>
        <v>Vyplň údaj</v>
      </c>
      <c r="G117" s="41"/>
      <c r="H117" s="41"/>
      <c r="I117" s="33" t="s">
        <v>34</v>
      </c>
      <c r="J117" s="37" t="str">
        <f>E26</f>
        <v>MP LIFTS s.r.o. ,Pražská 18, 102 00 Praha 10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0.32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11" customFormat="1" ht="29.28" customHeight="1">
      <c r="A119" s="201"/>
      <c r="B119" s="202"/>
      <c r="C119" s="203" t="s">
        <v>167</v>
      </c>
      <c r="D119" s="204" t="s">
        <v>61</v>
      </c>
      <c r="E119" s="204" t="s">
        <v>57</v>
      </c>
      <c r="F119" s="204" t="s">
        <v>58</v>
      </c>
      <c r="G119" s="204" t="s">
        <v>168</v>
      </c>
      <c r="H119" s="204" t="s">
        <v>169</v>
      </c>
      <c r="I119" s="204" t="s">
        <v>170</v>
      </c>
      <c r="J119" s="204" t="s">
        <v>159</v>
      </c>
      <c r="K119" s="205" t="s">
        <v>171</v>
      </c>
      <c r="L119" s="206"/>
      <c r="M119" s="101" t="s">
        <v>1</v>
      </c>
      <c r="N119" s="102" t="s">
        <v>40</v>
      </c>
      <c r="O119" s="102" t="s">
        <v>172</v>
      </c>
      <c r="P119" s="102" t="s">
        <v>173</v>
      </c>
      <c r="Q119" s="102" t="s">
        <v>174</v>
      </c>
      <c r="R119" s="102" t="s">
        <v>175</v>
      </c>
      <c r="S119" s="102" t="s">
        <v>176</v>
      </c>
      <c r="T119" s="103" t="s">
        <v>177</v>
      </c>
      <c r="U119" s="201"/>
      <c r="V119" s="201"/>
      <c r="W119" s="201"/>
      <c r="X119" s="201"/>
      <c r="Y119" s="201"/>
      <c r="Z119" s="201"/>
      <c r="AA119" s="201"/>
      <c r="AB119" s="201"/>
      <c r="AC119" s="201"/>
      <c r="AD119" s="201"/>
      <c r="AE119" s="201"/>
    </row>
    <row r="120" s="2" customFormat="1" ht="22.8" customHeight="1">
      <c r="A120" s="39"/>
      <c r="B120" s="40"/>
      <c r="C120" s="108" t="s">
        <v>178</v>
      </c>
      <c r="D120" s="41"/>
      <c r="E120" s="41"/>
      <c r="F120" s="41"/>
      <c r="G120" s="41"/>
      <c r="H120" s="41"/>
      <c r="I120" s="41"/>
      <c r="J120" s="207">
        <f>BK120</f>
        <v>0</v>
      </c>
      <c r="K120" s="41"/>
      <c r="L120" s="45"/>
      <c r="M120" s="104"/>
      <c r="N120" s="208"/>
      <c r="O120" s="105"/>
      <c r="P120" s="209">
        <f>SUM(P121:P122)</f>
        <v>0</v>
      </c>
      <c r="Q120" s="105"/>
      <c r="R120" s="209">
        <f>SUM(R121:R122)</f>
        <v>0</v>
      </c>
      <c r="S120" s="105"/>
      <c r="T120" s="210">
        <f>SUM(T121:T122)</f>
        <v>0</v>
      </c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T120" s="18" t="s">
        <v>75</v>
      </c>
      <c r="AU120" s="18" t="s">
        <v>161</v>
      </c>
      <c r="BK120" s="211">
        <f>SUM(BK121:BK122)</f>
        <v>0</v>
      </c>
    </row>
    <row r="121" s="2" customFormat="1" ht="16.5" customHeight="1">
      <c r="A121" s="39"/>
      <c r="B121" s="40"/>
      <c r="C121" s="226" t="s">
        <v>83</v>
      </c>
      <c r="D121" s="226" t="s">
        <v>182</v>
      </c>
      <c r="E121" s="227" t="s">
        <v>3408</v>
      </c>
      <c r="F121" s="228" t="s">
        <v>3409</v>
      </c>
      <c r="G121" s="229" t="s">
        <v>185</v>
      </c>
      <c r="H121" s="230">
        <v>1</v>
      </c>
      <c r="I121" s="231"/>
      <c r="J121" s="232">
        <f>ROUND(I121*H121,2)</f>
        <v>0</v>
      </c>
      <c r="K121" s="228" t="s">
        <v>198</v>
      </c>
      <c r="L121" s="233"/>
      <c r="M121" s="234" t="s">
        <v>1</v>
      </c>
      <c r="N121" s="235" t="s">
        <v>41</v>
      </c>
      <c r="O121" s="92"/>
      <c r="P121" s="236">
        <f>O121*H121</f>
        <v>0</v>
      </c>
      <c r="Q121" s="236">
        <v>0</v>
      </c>
      <c r="R121" s="236">
        <f>Q121*H121</f>
        <v>0</v>
      </c>
      <c r="S121" s="236">
        <v>0</v>
      </c>
      <c r="T121" s="237">
        <f>S121*H121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R121" s="238" t="s">
        <v>187</v>
      </c>
      <c r="AT121" s="238" t="s">
        <v>182</v>
      </c>
      <c r="AU121" s="238" t="s">
        <v>76</v>
      </c>
      <c r="AY121" s="18" t="s">
        <v>181</v>
      </c>
      <c r="BE121" s="239">
        <f>IF(N121="základní",J121,0)</f>
        <v>0</v>
      </c>
      <c r="BF121" s="239">
        <f>IF(N121="snížená",J121,0)</f>
        <v>0</v>
      </c>
      <c r="BG121" s="239">
        <f>IF(N121="zákl. přenesená",J121,0)</f>
        <v>0</v>
      </c>
      <c r="BH121" s="239">
        <f>IF(N121="sníž. přenesená",J121,0)</f>
        <v>0</v>
      </c>
      <c r="BI121" s="239">
        <f>IF(N121="nulová",J121,0)</f>
        <v>0</v>
      </c>
      <c r="BJ121" s="18" t="s">
        <v>83</v>
      </c>
      <c r="BK121" s="239">
        <f>ROUND(I121*H121,2)</f>
        <v>0</v>
      </c>
      <c r="BL121" s="18" t="s">
        <v>188</v>
      </c>
      <c r="BM121" s="238" t="s">
        <v>3410</v>
      </c>
    </row>
    <row r="122" s="2" customFormat="1">
      <c r="A122" s="39"/>
      <c r="B122" s="40"/>
      <c r="C122" s="41"/>
      <c r="D122" s="240" t="s">
        <v>190</v>
      </c>
      <c r="E122" s="41"/>
      <c r="F122" s="241" t="s">
        <v>3409</v>
      </c>
      <c r="G122" s="41"/>
      <c r="H122" s="41"/>
      <c r="I122" s="242"/>
      <c r="J122" s="41"/>
      <c r="K122" s="41"/>
      <c r="L122" s="45"/>
      <c r="M122" s="257"/>
      <c r="N122" s="258"/>
      <c r="O122" s="259"/>
      <c r="P122" s="259"/>
      <c r="Q122" s="259"/>
      <c r="R122" s="259"/>
      <c r="S122" s="259"/>
      <c r="T122" s="260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18" t="s">
        <v>190</v>
      </c>
      <c r="AU122" s="18" t="s">
        <v>76</v>
      </c>
    </row>
    <row r="123" s="2" customFormat="1" ht="6.96" customHeight="1">
      <c r="A123" s="39"/>
      <c r="B123" s="67"/>
      <c r="C123" s="68"/>
      <c r="D123" s="68"/>
      <c r="E123" s="68"/>
      <c r="F123" s="68"/>
      <c r="G123" s="68"/>
      <c r="H123" s="68"/>
      <c r="I123" s="68"/>
      <c r="J123" s="68"/>
      <c r="K123" s="68"/>
      <c r="L123" s="45"/>
      <c r="M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</sheetData>
  <sheetProtection sheet="1" autoFilter="0" formatColumns="0" formatRows="0" objects="1" scenarios="1" spinCount="100000" saltValue="J89zcUCtcxE5tMlV6ZPG/7DePCcyKyQ/qYZ55xtgmNtybBPWKctPtGwr5x97lGxxF//W2USSEINXU1e6WrE3Pg==" hashValue="sIFk7vEfSaXiYJiTvHUYmqitxzuyKB3PxguZOCjkAZC1Mt1qcKUo3RKxSF6OYNAhUhZtXS9rRsQy6qNhmCwmLw==" algorithmName="SHA-512" password="CC35"/>
  <autoFilter ref="C119:K122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08:H108"/>
    <mergeCell ref="E110:H110"/>
    <mergeCell ref="E112:H11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134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150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ZUŠ BEDŘICHA SMETANY čp.142, LITOMYŠL</v>
      </c>
      <c r="F7" s="152"/>
      <c r="G7" s="152"/>
      <c r="H7" s="152"/>
      <c r="L7" s="21"/>
    </row>
    <row r="8" s="1" customFormat="1" ht="12" customHeight="1">
      <c r="B8" s="21"/>
      <c r="D8" s="152" t="s">
        <v>151</v>
      </c>
      <c r="L8" s="21"/>
    </row>
    <row r="9" s="2" customFormat="1" ht="23.25" customHeight="1">
      <c r="A9" s="39"/>
      <c r="B9" s="45"/>
      <c r="C9" s="39"/>
      <c r="D9" s="39"/>
      <c r="E9" s="153" t="s">
        <v>3411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153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3412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6. 6. 2025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2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28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30</v>
      </c>
      <c r="E22" s="39"/>
      <c r="F22" s="39"/>
      <c r="G22" s="39"/>
      <c r="H22" s="39"/>
      <c r="I22" s="152" t="s">
        <v>25</v>
      </c>
      <c r="J22" s="142" t="s">
        <v>155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156</v>
      </c>
      <c r="F23" s="39"/>
      <c r="G23" s="39"/>
      <c r="H23" s="39"/>
      <c r="I23" s="152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34</v>
      </c>
      <c r="E25" s="39"/>
      <c r="F25" s="39"/>
      <c r="G25" s="39"/>
      <c r="H25" s="39"/>
      <c r="I25" s="152" t="s">
        <v>25</v>
      </c>
      <c r="J25" s="142" t="s">
        <v>155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156</v>
      </c>
      <c r="F26" s="39"/>
      <c r="G26" s="39"/>
      <c r="H26" s="39"/>
      <c r="I26" s="152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ROUND(J123,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ROUND((SUM(BE123:BE174)),  2)</f>
        <v>0</v>
      </c>
      <c r="G35" s="39"/>
      <c r="H35" s="39"/>
      <c r="I35" s="166">
        <v>0.20999999999999999</v>
      </c>
      <c r="J35" s="165">
        <f>ROUND(((SUM(BE123:BE174))*I35),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ROUND((SUM(BF123:BF174)),  2)</f>
        <v>0</v>
      </c>
      <c r="G36" s="39"/>
      <c r="H36" s="39"/>
      <c r="I36" s="166">
        <v>0.12</v>
      </c>
      <c r="J36" s="165">
        <f>ROUND(((SUM(BF123:BF174))*I36),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ROUND((SUM(BG123:BG174)),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ROUND((SUM(BH123:BH174)),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ROUND((SUM(BI123:BI174)),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157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ZUŠ BEDŘICHA SMETANY čp.142, LITOMYŠL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23.25" customHeight="1">
      <c r="A87" s="39"/>
      <c r="B87" s="40"/>
      <c r="C87" s="41"/>
      <c r="D87" s="41"/>
      <c r="E87" s="185" t="s">
        <v>3411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153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SO.03 -01 - Elektroinstalace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Litomyšl</v>
      </c>
      <c r="G91" s="41"/>
      <c r="H91" s="41"/>
      <c r="I91" s="33" t="s">
        <v>22</v>
      </c>
      <c r="J91" s="80" t="str">
        <f>IF(J14="","",J14)</f>
        <v>6. 6. 2025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>Město Litomyšl</v>
      </c>
      <c r="G93" s="41"/>
      <c r="H93" s="41"/>
      <c r="I93" s="33" t="s">
        <v>30</v>
      </c>
      <c r="J93" s="37" t="str">
        <f>E23</f>
        <v>Petr Kovář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34</v>
      </c>
      <c r="J94" s="37" t="str">
        <f>E26</f>
        <v>Petr Kovář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158</v>
      </c>
      <c r="D96" s="187"/>
      <c r="E96" s="187"/>
      <c r="F96" s="187"/>
      <c r="G96" s="187"/>
      <c r="H96" s="187"/>
      <c r="I96" s="187"/>
      <c r="J96" s="188" t="s">
        <v>159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160</v>
      </c>
      <c r="D98" s="41"/>
      <c r="E98" s="41"/>
      <c r="F98" s="41"/>
      <c r="G98" s="41"/>
      <c r="H98" s="41"/>
      <c r="I98" s="41"/>
      <c r="J98" s="111">
        <f>J123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161</v>
      </c>
    </row>
    <row r="99" s="9" customFormat="1" ht="24.96" customHeight="1">
      <c r="A99" s="9"/>
      <c r="B99" s="190"/>
      <c r="C99" s="191"/>
      <c r="D99" s="192" t="s">
        <v>162</v>
      </c>
      <c r="E99" s="193"/>
      <c r="F99" s="193"/>
      <c r="G99" s="193"/>
      <c r="H99" s="193"/>
      <c r="I99" s="193"/>
      <c r="J99" s="194">
        <f>J124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0"/>
      <c r="C100" s="191"/>
      <c r="D100" s="192" t="s">
        <v>163</v>
      </c>
      <c r="E100" s="193"/>
      <c r="F100" s="193"/>
      <c r="G100" s="193"/>
      <c r="H100" s="193"/>
      <c r="I100" s="193"/>
      <c r="J100" s="194">
        <f>J133</f>
        <v>0</v>
      </c>
      <c r="K100" s="191"/>
      <c r="L100" s="195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10" customFormat="1" ht="19.92" customHeight="1">
      <c r="A101" s="10"/>
      <c r="B101" s="196"/>
      <c r="C101" s="133"/>
      <c r="D101" s="197" t="s">
        <v>164</v>
      </c>
      <c r="E101" s="198"/>
      <c r="F101" s="198"/>
      <c r="G101" s="198"/>
      <c r="H101" s="198"/>
      <c r="I101" s="198"/>
      <c r="J101" s="199">
        <f>J134</f>
        <v>0</v>
      </c>
      <c r="K101" s="133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166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6.5" customHeight="1">
      <c r="A111" s="39"/>
      <c r="B111" s="40"/>
      <c r="C111" s="41"/>
      <c r="D111" s="41"/>
      <c r="E111" s="185" t="str">
        <f>E7</f>
        <v>ZUŠ BEDŘICHA SMETANY čp.142, LITOMYŠL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1" customFormat="1" ht="12" customHeight="1">
      <c r="B112" s="22"/>
      <c r="C112" s="33" t="s">
        <v>151</v>
      </c>
      <c r="D112" s="23"/>
      <c r="E112" s="23"/>
      <c r="F112" s="23"/>
      <c r="G112" s="23"/>
      <c r="H112" s="23"/>
      <c r="I112" s="23"/>
      <c r="J112" s="23"/>
      <c r="K112" s="23"/>
      <c r="L112" s="21"/>
    </row>
    <row r="113" s="2" customFormat="1" ht="23.25" customHeight="1">
      <c r="A113" s="39"/>
      <c r="B113" s="40"/>
      <c r="C113" s="41"/>
      <c r="D113" s="41"/>
      <c r="E113" s="185" t="s">
        <v>3411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153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77" t="str">
        <f>E11</f>
        <v>SO.03 -01 - Elektroinstalace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20</v>
      </c>
      <c r="D117" s="41"/>
      <c r="E117" s="41"/>
      <c r="F117" s="28" t="str">
        <f>F14</f>
        <v>Litomyšl</v>
      </c>
      <c r="G117" s="41"/>
      <c r="H117" s="41"/>
      <c r="I117" s="33" t="s">
        <v>22</v>
      </c>
      <c r="J117" s="80" t="str">
        <f>IF(J14="","",J14)</f>
        <v>6. 6. 2025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15" customHeight="1">
      <c r="A119" s="39"/>
      <c r="B119" s="40"/>
      <c r="C119" s="33" t="s">
        <v>24</v>
      </c>
      <c r="D119" s="41"/>
      <c r="E119" s="41"/>
      <c r="F119" s="28" t="str">
        <f>E17</f>
        <v>Město Litomyšl</v>
      </c>
      <c r="G119" s="41"/>
      <c r="H119" s="41"/>
      <c r="I119" s="33" t="s">
        <v>30</v>
      </c>
      <c r="J119" s="37" t="str">
        <f>E23</f>
        <v>Petr Kovář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15" customHeight="1">
      <c r="A120" s="39"/>
      <c r="B120" s="40"/>
      <c r="C120" s="33" t="s">
        <v>28</v>
      </c>
      <c r="D120" s="41"/>
      <c r="E120" s="41"/>
      <c r="F120" s="28" t="str">
        <f>IF(E20="","",E20)</f>
        <v>Vyplň údaj</v>
      </c>
      <c r="G120" s="41"/>
      <c r="H120" s="41"/>
      <c r="I120" s="33" t="s">
        <v>34</v>
      </c>
      <c r="J120" s="37" t="str">
        <f>E26</f>
        <v>Petr Kovář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0.32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1" customFormat="1" ht="29.28" customHeight="1">
      <c r="A122" s="201"/>
      <c r="B122" s="202"/>
      <c r="C122" s="203" t="s">
        <v>167</v>
      </c>
      <c r="D122" s="204" t="s">
        <v>61</v>
      </c>
      <c r="E122" s="204" t="s">
        <v>57</v>
      </c>
      <c r="F122" s="204" t="s">
        <v>58</v>
      </c>
      <c r="G122" s="204" t="s">
        <v>168</v>
      </c>
      <c r="H122" s="204" t="s">
        <v>169</v>
      </c>
      <c r="I122" s="204" t="s">
        <v>170</v>
      </c>
      <c r="J122" s="204" t="s">
        <v>159</v>
      </c>
      <c r="K122" s="205" t="s">
        <v>171</v>
      </c>
      <c r="L122" s="206"/>
      <c r="M122" s="101" t="s">
        <v>1</v>
      </c>
      <c r="N122" s="102" t="s">
        <v>40</v>
      </c>
      <c r="O122" s="102" t="s">
        <v>172</v>
      </c>
      <c r="P122" s="102" t="s">
        <v>173</v>
      </c>
      <c r="Q122" s="102" t="s">
        <v>174</v>
      </c>
      <c r="R122" s="102" t="s">
        <v>175</v>
      </c>
      <c r="S122" s="102" t="s">
        <v>176</v>
      </c>
      <c r="T122" s="103" t="s">
        <v>177</v>
      </c>
      <c r="U122" s="201"/>
      <c r="V122" s="201"/>
      <c r="W122" s="201"/>
      <c r="X122" s="201"/>
      <c r="Y122" s="201"/>
      <c r="Z122" s="201"/>
      <c r="AA122" s="201"/>
      <c r="AB122" s="201"/>
      <c r="AC122" s="201"/>
      <c r="AD122" s="201"/>
      <c r="AE122" s="201"/>
    </row>
    <row r="123" s="2" customFormat="1" ht="22.8" customHeight="1">
      <c r="A123" s="39"/>
      <c r="B123" s="40"/>
      <c r="C123" s="108" t="s">
        <v>178</v>
      </c>
      <c r="D123" s="41"/>
      <c r="E123" s="41"/>
      <c r="F123" s="41"/>
      <c r="G123" s="41"/>
      <c r="H123" s="41"/>
      <c r="I123" s="41"/>
      <c r="J123" s="207">
        <f>BK123</f>
        <v>0</v>
      </c>
      <c r="K123" s="41"/>
      <c r="L123" s="45"/>
      <c r="M123" s="104"/>
      <c r="N123" s="208"/>
      <c r="O123" s="105"/>
      <c r="P123" s="209">
        <f>P124+P133</f>
        <v>0</v>
      </c>
      <c r="Q123" s="105"/>
      <c r="R123" s="209">
        <f>R124+R133</f>
        <v>0.22278000000000001</v>
      </c>
      <c r="S123" s="105"/>
      <c r="T123" s="210">
        <f>T124+T133</f>
        <v>1.3546019999999999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75</v>
      </c>
      <c r="AU123" s="18" t="s">
        <v>161</v>
      </c>
      <c r="BK123" s="211">
        <f>BK124+BK133</f>
        <v>0</v>
      </c>
    </row>
    <row r="124" s="12" customFormat="1" ht="25.92" customHeight="1">
      <c r="A124" s="12"/>
      <c r="B124" s="212"/>
      <c r="C124" s="213"/>
      <c r="D124" s="214" t="s">
        <v>75</v>
      </c>
      <c r="E124" s="215" t="s">
        <v>179</v>
      </c>
      <c r="F124" s="215" t="s">
        <v>180</v>
      </c>
      <c r="G124" s="213"/>
      <c r="H124" s="213"/>
      <c r="I124" s="216"/>
      <c r="J124" s="217">
        <f>BK124</f>
        <v>0</v>
      </c>
      <c r="K124" s="213"/>
      <c r="L124" s="218"/>
      <c r="M124" s="219"/>
      <c r="N124" s="220"/>
      <c r="O124" s="220"/>
      <c r="P124" s="221">
        <f>SUM(P125:P132)</f>
        <v>0</v>
      </c>
      <c r="Q124" s="220"/>
      <c r="R124" s="221">
        <f>SUM(R125:R132)</f>
        <v>0.061200000000000004</v>
      </c>
      <c r="S124" s="220"/>
      <c r="T124" s="222">
        <f>SUM(T125:T132)</f>
        <v>0.031199999999999999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3" t="s">
        <v>83</v>
      </c>
      <c r="AT124" s="224" t="s">
        <v>75</v>
      </c>
      <c r="AU124" s="224" t="s">
        <v>76</v>
      </c>
      <c r="AY124" s="223" t="s">
        <v>181</v>
      </c>
      <c r="BK124" s="225">
        <f>SUM(BK125:BK132)</f>
        <v>0</v>
      </c>
    </row>
    <row r="125" s="2" customFormat="1" ht="24.15" customHeight="1">
      <c r="A125" s="39"/>
      <c r="B125" s="40"/>
      <c r="C125" s="226" t="s">
        <v>83</v>
      </c>
      <c r="D125" s="226" t="s">
        <v>182</v>
      </c>
      <c r="E125" s="227" t="s">
        <v>3413</v>
      </c>
      <c r="F125" s="228" t="s">
        <v>3414</v>
      </c>
      <c r="G125" s="229" t="s">
        <v>185</v>
      </c>
      <c r="H125" s="230">
        <v>23</v>
      </c>
      <c r="I125" s="231"/>
      <c r="J125" s="232">
        <f>ROUND(I125*H125,2)</f>
        <v>0</v>
      </c>
      <c r="K125" s="228" t="s">
        <v>198</v>
      </c>
      <c r="L125" s="233"/>
      <c r="M125" s="234" t="s">
        <v>1</v>
      </c>
      <c r="N125" s="235" t="s">
        <v>41</v>
      </c>
      <c r="O125" s="92"/>
      <c r="P125" s="236">
        <f>O125*H125</f>
        <v>0</v>
      </c>
      <c r="Q125" s="236">
        <v>0.0025500000000000002</v>
      </c>
      <c r="R125" s="236">
        <f>Q125*H125</f>
        <v>0.058650000000000008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187</v>
      </c>
      <c r="AT125" s="238" t="s">
        <v>182</v>
      </c>
      <c r="AU125" s="238" t="s">
        <v>83</v>
      </c>
      <c r="AY125" s="18" t="s">
        <v>181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83</v>
      </c>
      <c r="BK125" s="239">
        <f>ROUND(I125*H125,2)</f>
        <v>0</v>
      </c>
      <c r="BL125" s="18" t="s">
        <v>188</v>
      </c>
      <c r="BM125" s="238" t="s">
        <v>203</v>
      </c>
    </row>
    <row r="126" s="2" customFormat="1">
      <c r="A126" s="39"/>
      <c r="B126" s="40"/>
      <c r="C126" s="41"/>
      <c r="D126" s="240" t="s">
        <v>190</v>
      </c>
      <c r="E126" s="41"/>
      <c r="F126" s="241" t="s">
        <v>3415</v>
      </c>
      <c r="G126" s="41"/>
      <c r="H126" s="41"/>
      <c r="I126" s="242"/>
      <c r="J126" s="41"/>
      <c r="K126" s="41"/>
      <c r="L126" s="45"/>
      <c r="M126" s="243"/>
      <c r="N126" s="244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190</v>
      </c>
      <c r="AU126" s="18" t="s">
        <v>83</v>
      </c>
    </row>
    <row r="127" s="2" customFormat="1" ht="24.15" customHeight="1">
      <c r="A127" s="39"/>
      <c r="B127" s="40"/>
      <c r="C127" s="226" t="s">
        <v>85</v>
      </c>
      <c r="D127" s="226" t="s">
        <v>182</v>
      </c>
      <c r="E127" s="227" t="s">
        <v>3416</v>
      </c>
      <c r="F127" s="228" t="s">
        <v>3417</v>
      </c>
      <c r="G127" s="229" t="s">
        <v>185</v>
      </c>
      <c r="H127" s="230">
        <v>1</v>
      </c>
      <c r="I127" s="231"/>
      <c r="J127" s="232">
        <f>ROUND(I127*H127,2)</f>
        <v>0</v>
      </c>
      <c r="K127" s="228" t="s">
        <v>198</v>
      </c>
      <c r="L127" s="233"/>
      <c r="M127" s="234" t="s">
        <v>1</v>
      </c>
      <c r="N127" s="235" t="s">
        <v>41</v>
      </c>
      <c r="O127" s="92"/>
      <c r="P127" s="236">
        <f>O127*H127</f>
        <v>0</v>
      </c>
      <c r="Q127" s="236">
        <v>0.0025500000000000002</v>
      </c>
      <c r="R127" s="236">
        <f>Q127*H127</f>
        <v>0.0025500000000000002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187</v>
      </c>
      <c r="AT127" s="238" t="s">
        <v>182</v>
      </c>
      <c r="AU127" s="238" t="s">
        <v>83</v>
      </c>
      <c r="AY127" s="18" t="s">
        <v>181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83</v>
      </c>
      <c r="BK127" s="239">
        <f>ROUND(I127*H127,2)</f>
        <v>0</v>
      </c>
      <c r="BL127" s="18" t="s">
        <v>188</v>
      </c>
      <c r="BM127" s="238" t="s">
        <v>3418</v>
      </c>
    </row>
    <row r="128" s="2" customFormat="1">
      <c r="A128" s="39"/>
      <c r="B128" s="40"/>
      <c r="C128" s="41"/>
      <c r="D128" s="240" t="s">
        <v>190</v>
      </c>
      <c r="E128" s="41"/>
      <c r="F128" s="241" t="s">
        <v>3415</v>
      </c>
      <c r="G128" s="41"/>
      <c r="H128" s="41"/>
      <c r="I128" s="242"/>
      <c r="J128" s="41"/>
      <c r="K128" s="41"/>
      <c r="L128" s="45"/>
      <c r="M128" s="243"/>
      <c r="N128" s="244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190</v>
      </c>
      <c r="AU128" s="18" t="s">
        <v>83</v>
      </c>
    </row>
    <row r="129" s="2" customFormat="1" ht="37.8" customHeight="1">
      <c r="A129" s="39"/>
      <c r="B129" s="40"/>
      <c r="C129" s="245" t="s">
        <v>91</v>
      </c>
      <c r="D129" s="245" t="s">
        <v>191</v>
      </c>
      <c r="E129" s="246" t="s">
        <v>205</v>
      </c>
      <c r="F129" s="247" t="s">
        <v>206</v>
      </c>
      <c r="G129" s="248" t="s">
        <v>185</v>
      </c>
      <c r="H129" s="249">
        <v>24</v>
      </c>
      <c r="I129" s="250"/>
      <c r="J129" s="251">
        <f>ROUND(I129*H129,2)</f>
        <v>0</v>
      </c>
      <c r="K129" s="247" t="s">
        <v>186</v>
      </c>
      <c r="L129" s="45"/>
      <c r="M129" s="252" t="s">
        <v>1</v>
      </c>
      <c r="N129" s="253" t="s">
        <v>41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188</v>
      </c>
      <c r="AT129" s="238" t="s">
        <v>191</v>
      </c>
      <c r="AU129" s="238" t="s">
        <v>83</v>
      </c>
      <c r="AY129" s="18" t="s">
        <v>181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83</v>
      </c>
      <c r="BK129" s="239">
        <f>ROUND(I129*H129,2)</f>
        <v>0</v>
      </c>
      <c r="BL129" s="18" t="s">
        <v>188</v>
      </c>
      <c r="BM129" s="238" t="s">
        <v>207</v>
      </c>
    </row>
    <row r="130" s="2" customFormat="1">
      <c r="A130" s="39"/>
      <c r="B130" s="40"/>
      <c r="C130" s="41"/>
      <c r="D130" s="240" t="s">
        <v>190</v>
      </c>
      <c r="E130" s="41"/>
      <c r="F130" s="241" t="s">
        <v>208</v>
      </c>
      <c r="G130" s="41"/>
      <c r="H130" s="41"/>
      <c r="I130" s="242"/>
      <c r="J130" s="41"/>
      <c r="K130" s="41"/>
      <c r="L130" s="45"/>
      <c r="M130" s="243"/>
      <c r="N130" s="244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190</v>
      </c>
      <c r="AU130" s="18" t="s">
        <v>83</v>
      </c>
    </row>
    <row r="131" s="2" customFormat="1" ht="33" customHeight="1">
      <c r="A131" s="39"/>
      <c r="B131" s="40"/>
      <c r="C131" s="245" t="s">
        <v>200</v>
      </c>
      <c r="D131" s="245" t="s">
        <v>191</v>
      </c>
      <c r="E131" s="246" t="s">
        <v>255</v>
      </c>
      <c r="F131" s="247" t="s">
        <v>256</v>
      </c>
      <c r="G131" s="248" t="s">
        <v>185</v>
      </c>
      <c r="H131" s="249">
        <v>24</v>
      </c>
      <c r="I131" s="250"/>
      <c r="J131" s="251">
        <f>ROUND(I131*H131,2)</f>
        <v>0</v>
      </c>
      <c r="K131" s="247" t="s">
        <v>186</v>
      </c>
      <c r="L131" s="45"/>
      <c r="M131" s="252" t="s">
        <v>1</v>
      </c>
      <c r="N131" s="253" t="s">
        <v>41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0.0012999999999999999</v>
      </c>
      <c r="T131" s="237">
        <f>S131*H131</f>
        <v>0.031199999999999999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188</v>
      </c>
      <c r="AT131" s="238" t="s">
        <v>191</v>
      </c>
      <c r="AU131" s="238" t="s">
        <v>83</v>
      </c>
      <c r="AY131" s="18" t="s">
        <v>181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83</v>
      </c>
      <c r="BK131" s="239">
        <f>ROUND(I131*H131,2)</f>
        <v>0</v>
      </c>
      <c r="BL131" s="18" t="s">
        <v>188</v>
      </c>
      <c r="BM131" s="238" t="s">
        <v>257</v>
      </c>
    </row>
    <row r="132" s="2" customFormat="1">
      <c r="A132" s="39"/>
      <c r="B132" s="40"/>
      <c r="C132" s="41"/>
      <c r="D132" s="240" t="s">
        <v>190</v>
      </c>
      <c r="E132" s="41"/>
      <c r="F132" s="241" t="s">
        <v>258</v>
      </c>
      <c r="G132" s="41"/>
      <c r="H132" s="41"/>
      <c r="I132" s="242"/>
      <c r="J132" s="41"/>
      <c r="K132" s="41"/>
      <c r="L132" s="45"/>
      <c r="M132" s="243"/>
      <c r="N132" s="244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190</v>
      </c>
      <c r="AU132" s="18" t="s">
        <v>83</v>
      </c>
    </row>
    <row r="133" s="12" customFormat="1" ht="25.92" customHeight="1">
      <c r="A133" s="12"/>
      <c r="B133" s="212"/>
      <c r="C133" s="213"/>
      <c r="D133" s="214" t="s">
        <v>75</v>
      </c>
      <c r="E133" s="215" t="s">
        <v>182</v>
      </c>
      <c r="F133" s="215" t="s">
        <v>259</v>
      </c>
      <c r="G133" s="213"/>
      <c r="H133" s="213"/>
      <c r="I133" s="216"/>
      <c r="J133" s="217">
        <f>BK133</f>
        <v>0</v>
      </c>
      <c r="K133" s="213"/>
      <c r="L133" s="218"/>
      <c r="M133" s="219"/>
      <c r="N133" s="220"/>
      <c r="O133" s="220"/>
      <c r="P133" s="221">
        <f>P134</f>
        <v>0</v>
      </c>
      <c r="Q133" s="220"/>
      <c r="R133" s="221">
        <f>R134</f>
        <v>0.16158</v>
      </c>
      <c r="S133" s="220"/>
      <c r="T133" s="222">
        <f>T134</f>
        <v>1.323402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23" t="s">
        <v>91</v>
      </c>
      <c r="AT133" s="224" t="s">
        <v>75</v>
      </c>
      <c r="AU133" s="224" t="s">
        <v>76</v>
      </c>
      <c r="AY133" s="223" t="s">
        <v>181</v>
      </c>
      <c r="BK133" s="225">
        <f>BK134</f>
        <v>0</v>
      </c>
    </row>
    <row r="134" s="12" customFormat="1" ht="22.8" customHeight="1">
      <c r="A134" s="12"/>
      <c r="B134" s="212"/>
      <c r="C134" s="213"/>
      <c r="D134" s="214" t="s">
        <v>75</v>
      </c>
      <c r="E134" s="254" t="s">
        <v>260</v>
      </c>
      <c r="F134" s="254" t="s">
        <v>133</v>
      </c>
      <c r="G134" s="213"/>
      <c r="H134" s="213"/>
      <c r="I134" s="216"/>
      <c r="J134" s="255">
        <f>BK134</f>
        <v>0</v>
      </c>
      <c r="K134" s="213"/>
      <c r="L134" s="218"/>
      <c r="M134" s="219"/>
      <c r="N134" s="220"/>
      <c r="O134" s="220"/>
      <c r="P134" s="221">
        <f>SUM(P135:P174)</f>
        <v>0</v>
      </c>
      <c r="Q134" s="220"/>
      <c r="R134" s="221">
        <f>SUM(R135:R174)</f>
        <v>0.16158</v>
      </c>
      <c r="S134" s="220"/>
      <c r="T134" s="222">
        <f>SUM(T135:T174)</f>
        <v>1.323402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3" t="s">
        <v>85</v>
      </c>
      <c r="AT134" s="224" t="s">
        <v>75</v>
      </c>
      <c r="AU134" s="224" t="s">
        <v>83</v>
      </c>
      <c r="AY134" s="223" t="s">
        <v>181</v>
      </c>
      <c r="BK134" s="225">
        <f>SUM(BK135:BK174)</f>
        <v>0</v>
      </c>
    </row>
    <row r="135" s="2" customFormat="1" ht="24.15" customHeight="1">
      <c r="A135" s="39"/>
      <c r="B135" s="40"/>
      <c r="C135" s="245" t="s">
        <v>204</v>
      </c>
      <c r="D135" s="245" t="s">
        <v>191</v>
      </c>
      <c r="E135" s="246" t="s">
        <v>262</v>
      </c>
      <c r="F135" s="247" t="s">
        <v>263</v>
      </c>
      <c r="G135" s="248" t="s">
        <v>217</v>
      </c>
      <c r="H135" s="249">
        <v>615</v>
      </c>
      <c r="I135" s="250"/>
      <c r="J135" s="251">
        <f>ROUND(I135*H135,2)</f>
        <v>0</v>
      </c>
      <c r="K135" s="247" t="s">
        <v>186</v>
      </c>
      <c r="L135" s="45"/>
      <c r="M135" s="252" t="s">
        <v>1</v>
      </c>
      <c r="N135" s="253" t="s">
        <v>41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0.00215</v>
      </c>
      <c r="T135" s="237">
        <f>S135*H135</f>
        <v>1.3222499999999999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188</v>
      </c>
      <c r="AT135" s="238" t="s">
        <v>191</v>
      </c>
      <c r="AU135" s="238" t="s">
        <v>85</v>
      </c>
      <c r="AY135" s="18" t="s">
        <v>181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83</v>
      </c>
      <c r="BK135" s="239">
        <f>ROUND(I135*H135,2)</f>
        <v>0</v>
      </c>
      <c r="BL135" s="18" t="s">
        <v>188</v>
      </c>
      <c r="BM135" s="238" t="s">
        <v>264</v>
      </c>
    </row>
    <row r="136" s="2" customFormat="1">
      <c r="A136" s="39"/>
      <c r="B136" s="40"/>
      <c r="C136" s="41"/>
      <c r="D136" s="240" t="s">
        <v>190</v>
      </c>
      <c r="E136" s="41"/>
      <c r="F136" s="241" t="s">
        <v>265</v>
      </c>
      <c r="G136" s="41"/>
      <c r="H136" s="41"/>
      <c r="I136" s="242"/>
      <c r="J136" s="41"/>
      <c r="K136" s="41"/>
      <c r="L136" s="45"/>
      <c r="M136" s="243"/>
      <c r="N136" s="244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190</v>
      </c>
      <c r="AU136" s="18" t="s">
        <v>85</v>
      </c>
    </row>
    <row r="137" s="2" customFormat="1" ht="33" customHeight="1">
      <c r="A137" s="39"/>
      <c r="B137" s="40"/>
      <c r="C137" s="245" t="s">
        <v>209</v>
      </c>
      <c r="D137" s="245" t="s">
        <v>191</v>
      </c>
      <c r="E137" s="246" t="s">
        <v>267</v>
      </c>
      <c r="F137" s="247" t="s">
        <v>268</v>
      </c>
      <c r="G137" s="248" t="s">
        <v>185</v>
      </c>
      <c r="H137" s="249">
        <v>12</v>
      </c>
      <c r="I137" s="250"/>
      <c r="J137" s="251">
        <f>ROUND(I137*H137,2)</f>
        <v>0</v>
      </c>
      <c r="K137" s="247" t="s">
        <v>186</v>
      </c>
      <c r="L137" s="45"/>
      <c r="M137" s="252" t="s">
        <v>1</v>
      </c>
      <c r="N137" s="253" t="s">
        <v>41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4.8000000000000001E-05</v>
      </c>
      <c r="T137" s="237">
        <f>S137*H137</f>
        <v>0.00057600000000000001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188</v>
      </c>
      <c r="AT137" s="238" t="s">
        <v>191</v>
      </c>
      <c r="AU137" s="238" t="s">
        <v>85</v>
      </c>
      <c r="AY137" s="18" t="s">
        <v>181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83</v>
      </c>
      <c r="BK137" s="239">
        <f>ROUND(I137*H137,2)</f>
        <v>0</v>
      </c>
      <c r="BL137" s="18" t="s">
        <v>188</v>
      </c>
      <c r="BM137" s="238" t="s">
        <v>269</v>
      </c>
    </row>
    <row r="138" s="2" customFormat="1">
      <c r="A138" s="39"/>
      <c r="B138" s="40"/>
      <c r="C138" s="41"/>
      <c r="D138" s="240" t="s">
        <v>190</v>
      </c>
      <c r="E138" s="41"/>
      <c r="F138" s="241" t="s">
        <v>270</v>
      </c>
      <c r="G138" s="41"/>
      <c r="H138" s="41"/>
      <c r="I138" s="242"/>
      <c r="J138" s="41"/>
      <c r="K138" s="41"/>
      <c r="L138" s="45"/>
      <c r="M138" s="243"/>
      <c r="N138" s="244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190</v>
      </c>
      <c r="AU138" s="18" t="s">
        <v>85</v>
      </c>
    </row>
    <row r="139" s="2" customFormat="1" ht="37.8" customHeight="1">
      <c r="A139" s="39"/>
      <c r="B139" s="40"/>
      <c r="C139" s="245" t="s">
        <v>214</v>
      </c>
      <c r="D139" s="245" t="s">
        <v>191</v>
      </c>
      <c r="E139" s="246" t="s">
        <v>272</v>
      </c>
      <c r="F139" s="247" t="s">
        <v>273</v>
      </c>
      <c r="G139" s="248" t="s">
        <v>185</v>
      </c>
      <c r="H139" s="249">
        <v>12</v>
      </c>
      <c r="I139" s="250"/>
      <c r="J139" s="251">
        <f>ROUND(I139*H139,2)</f>
        <v>0</v>
      </c>
      <c r="K139" s="247" t="s">
        <v>186</v>
      </c>
      <c r="L139" s="45"/>
      <c r="M139" s="252" t="s">
        <v>1</v>
      </c>
      <c r="N139" s="253" t="s">
        <v>41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4.8000000000000001E-05</v>
      </c>
      <c r="T139" s="237">
        <f>S139*H139</f>
        <v>0.00057600000000000001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188</v>
      </c>
      <c r="AT139" s="238" t="s">
        <v>191</v>
      </c>
      <c r="AU139" s="238" t="s">
        <v>85</v>
      </c>
      <c r="AY139" s="18" t="s">
        <v>181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83</v>
      </c>
      <c r="BK139" s="239">
        <f>ROUND(I139*H139,2)</f>
        <v>0</v>
      </c>
      <c r="BL139" s="18" t="s">
        <v>188</v>
      </c>
      <c r="BM139" s="238" t="s">
        <v>274</v>
      </c>
    </row>
    <row r="140" s="2" customFormat="1">
      <c r="A140" s="39"/>
      <c r="B140" s="40"/>
      <c r="C140" s="41"/>
      <c r="D140" s="240" t="s">
        <v>190</v>
      </c>
      <c r="E140" s="41"/>
      <c r="F140" s="241" t="s">
        <v>275</v>
      </c>
      <c r="G140" s="41"/>
      <c r="H140" s="41"/>
      <c r="I140" s="242"/>
      <c r="J140" s="41"/>
      <c r="K140" s="41"/>
      <c r="L140" s="45"/>
      <c r="M140" s="243"/>
      <c r="N140" s="244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190</v>
      </c>
      <c r="AU140" s="18" t="s">
        <v>85</v>
      </c>
    </row>
    <row r="141" s="2" customFormat="1" ht="16.5" customHeight="1">
      <c r="A141" s="39"/>
      <c r="B141" s="40"/>
      <c r="C141" s="226" t="s">
        <v>220</v>
      </c>
      <c r="D141" s="226" t="s">
        <v>182</v>
      </c>
      <c r="E141" s="227" t="s">
        <v>285</v>
      </c>
      <c r="F141" s="228" t="s">
        <v>286</v>
      </c>
      <c r="G141" s="229" t="s">
        <v>287</v>
      </c>
      <c r="H141" s="230">
        <v>29</v>
      </c>
      <c r="I141" s="231"/>
      <c r="J141" s="232">
        <f>ROUND(I141*H141,2)</f>
        <v>0</v>
      </c>
      <c r="K141" s="228" t="s">
        <v>198</v>
      </c>
      <c r="L141" s="233"/>
      <c r="M141" s="234" t="s">
        <v>1</v>
      </c>
      <c r="N141" s="235" t="s">
        <v>41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247</v>
      </c>
      <c r="AT141" s="238" t="s">
        <v>182</v>
      </c>
      <c r="AU141" s="238" t="s">
        <v>85</v>
      </c>
      <c r="AY141" s="18" t="s">
        <v>181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83</v>
      </c>
      <c r="BK141" s="239">
        <f>ROUND(I141*H141,2)</f>
        <v>0</v>
      </c>
      <c r="BL141" s="18" t="s">
        <v>248</v>
      </c>
      <c r="BM141" s="238" t="s">
        <v>288</v>
      </c>
    </row>
    <row r="142" s="2" customFormat="1" ht="21.75" customHeight="1">
      <c r="A142" s="39"/>
      <c r="B142" s="40"/>
      <c r="C142" s="226" t="s">
        <v>224</v>
      </c>
      <c r="D142" s="226" t="s">
        <v>182</v>
      </c>
      <c r="E142" s="227" t="s">
        <v>290</v>
      </c>
      <c r="F142" s="228" t="s">
        <v>291</v>
      </c>
      <c r="G142" s="229" t="s">
        <v>287</v>
      </c>
      <c r="H142" s="230">
        <v>15</v>
      </c>
      <c r="I142" s="231"/>
      <c r="J142" s="232">
        <f>ROUND(I142*H142,2)</f>
        <v>0</v>
      </c>
      <c r="K142" s="228" t="s">
        <v>198</v>
      </c>
      <c r="L142" s="233"/>
      <c r="M142" s="234" t="s">
        <v>1</v>
      </c>
      <c r="N142" s="235" t="s">
        <v>41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247</v>
      </c>
      <c r="AT142" s="238" t="s">
        <v>182</v>
      </c>
      <c r="AU142" s="238" t="s">
        <v>85</v>
      </c>
      <c r="AY142" s="18" t="s">
        <v>181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83</v>
      </c>
      <c r="BK142" s="239">
        <f>ROUND(I142*H142,2)</f>
        <v>0</v>
      </c>
      <c r="BL142" s="18" t="s">
        <v>248</v>
      </c>
      <c r="BM142" s="238" t="s">
        <v>292</v>
      </c>
    </row>
    <row r="143" s="2" customFormat="1" ht="24.15" customHeight="1">
      <c r="A143" s="39"/>
      <c r="B143" s="40"/>
      <c r="C143" s="245" t="s">
        <v>228</v>
      </c>
      <c r="D143" s="245" t="s">
        <v>191</v>
      </c>
      <c r="E143" s="246" t="s">
        <v>294</v>
      </c>
      <c r="F143" s="247" t="s">
        <v>295</v>
      </c>
      <c r="G143" s="248" t="s">
        <v>185</v>
      </c>
      <c r="H143" s="249">
        <v>44</v>
      </c>
      <c r="I143" s="250"/>
      <c r="J143" s="251">
        <f>ROUND(I143*H143,2)</f>
        <v>0</v>
      </c>
      <c r="K143" s="247" t="s">
        <v>186</v>
      </c>
      <c r="L143" s="45"/>
      <c r="M143" s="252" t="s">
        <v>1</v>
      </c>
      <c r="N143" s="253" t="s">
        <v>41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188</v>
      </c>
      <c r="AT143" s="238" t="s">
        <v>191</v>
      </c>
      <c r="AU143" s="238" t="s">
        <v>85</v>
      </c>
      <c r="AY143" s="18" t="s">
        <v>181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83</v>
      </c>
      <c r="BK143" s="239">
        <f>ROUND(I143*H143,2)</f>
        <v>0</v>
      </c>
      <c r="BL143" s="18" t="s">
        <v>188</v>
      </c>
      <c r="BM143" s="238" t="s">
        <v>296</v>
      </c>
    </row>
    <row r="144" s="2" customFormat="1">
      <c r="A144" s="39"/>
      <c r="B144" s="40"/>
      <c r="C144" s="41"/>
      <c r="D144" s="240" t="s">
        <v>190</v>
      </c>
      <c r="E144" s="41"/>
      <c r="F144" s="241" t="s">
        <v>297</v>
      </c>
      <c r="G144" s="41"/>
      <c r="H144" s="41"/>
      <c r="I144" s="242"/>
      <c r="J144" s="41"/>
      <c r="K144" s="41"/>
      <c r="L144" s="45"/>
      <c r="M144" s="243"/>
      <c r="N144" s="244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190</v>
      </c>
      <c r="AU144" s="18" t="s">
        <v>85</v>
      </c>
    </row>
    <row r="145" s="2" customFormat="1" ht="16.5" customHeight="1">
      <c r="A145" s="39"/>
      <c r="B145" s="40"/>
      <c r="C145" s="226" t="s">
        <v>232</v>
      </c>
      <c r="D145" s="226" t="s">
        <v>182</v>
      </c>
      <c r="E145" s="227" t="s">
        <v>299</v>
      </c>
      <c r="F145" s="228" t="s">
        <v>300</v>
      </c>
      <c r="G145" s="229" t="s">
        <v>287</v>
      </c>
      <c r="H145" s="230">
        <v>3</v>
      </c>
      <c r="I145" s="231"/>
      <c r="J145" s="232">
        <f>ROUND(I145*H145,2)</f>
        <v>0</v>
      </c>
      <c r="K145" s="228" t="s">
        <v>198</v>
      </c>
      <c r="L145" s="233"/>
      <c r="M145" s="234" t="s">
        <v>1</v>
      </c>
      <c r="N145" s="235" t="s">
        <v>41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247</v>
      </c>
      <c r="AT145" s="238" t="s">
        <v>182</v>
      </c>
      <c r="AU145" s="238" t="s">
        <v>85</v>
      </c>
      <c r="AY145" s="18" t="s">
        <v>181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83</v>
      </c>
      <c r="BK145" s="239">
        <f>ROUND(I145*H145,2)</f>
        <v>0</v>
      </c>
      <c r="BL145" s="18" t="s">
        <v>248</v>
      </c>
      <c r="BM145" s="238" t="s">
        <v>325</v>
      </c>
    </row>
    <row r="146" s="2" customFormat="1" ht="16.5" customHeight="1">
      <c r="A146" s="39"/>
      <c r="B146" s="40"/>
      <c r="C146" s="226" t="s">
        <v>8</v>
      </c>
      <c r="D146" s="226" t="s">
        <v>182</v>
      </c>
      <c r="E146" s="227" t="s">
        <v>326</v>
      </c>
      <c r="F146" s="228" t="s">
        <v>327</v>
      </c>
      <c r="G146" s="229" t="s">
        <v>287</v>
      </c>
      <c r="H146" s="230">
        <v>12</v>
      </c>
      <c r="I146" s="231"/>
      <c r="J146" s="232">
        <f>ROUND(I146*H146,2)</f>
        <v>0</v>
      </c>
      <c r="K146" s="228" t="s">
        <v>198</v>
      </c>
      <c r="L146" s="233"/>
      <c r="M146" s="234" t="s">
        <v>1</v>
      </c>
      <c r="N146" s="235" t="s">
        <v>41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247</v>
      </c>
      <c r="AT146" s="238" t="s">
        <v>182</v>
      </c>
      <c r="AU146" s="238" t="s">
        <v>85</v>
      </c>
      <c r="AY146" s="18" t="s">
        <v>181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83</v>
      </c>
      <c r="BK146" s="239">
        <f>ROUND(I146*H146,2)</f>
        <v>0</v>
      </c>
      <c r="BL146" s="18" t="s">
        <v>248</v>
      </c>
      <c r="BM146" s="238" t="s">
        <v>328</v>
      </c>
    </row>
    <row r="147" s="2" customFormat="1" ht="24.15" customHeight="1">
      <c r="A147" s="39"/>
      <c r="B147" s="40"/>
      <c r="C147" s="245" t="s">
        <v>239</v>
      </c>
      <c r="D147" s="245" t="s">
        <v>191</v>
      </c>
      <c r="E147" s="246" t="s">
        <v>334</v>
      </c>
      <c r="F147" s="247" t="s">
        <v>335</v>
      </c>
      <c r="G147" s="248" t="s">
        <v>185</v>
      </c>
      <c r="H147" s="249">
        <v>3</v>
      </c>
      <c r="I147" s="250"/>
      <c r="J147" s="251">
        <f>ROUND(I147*H147,2)</f>
        <v>0</v>
      </c>
      <c r="K147" s="247" t="s">
        <v>186</v>
      </c>
      <c r="L147" s="45"/>
      <c r="M147" s="252" t="s">
        <v>1</v>
      </c>
      <c r="N147" s="253" t="s">
        <v>41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188</v>
      </c>
      <c r="AT147" s="238" t="s">
        <v>191</v>
      </c>
      <c r="AU147" s="238" t="s">
        <v>85</v>
      </c>
      <c r="AY147" s="18" t="s">
        <v>181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83</v>
      </c>
      <c r="BK147" s="239">
        <f>ROUND(I147*H147,2)</f>
        <v>0</v>
      </c>
      <c r="BL147" s="18" t="s">
        <v>188</v>
      </c>
      <c r="BM147" s="238" t="s">
        <v>336</v>
      </c>
    </row>
    <row r="148" s="2" customFormat="1">
      <c r="A148" s="39"/>
      <c r="B148" s="40"/>
      <c r="C148" s="41"/>
      <c r="D148" s="240" t="s">
        <v>190</v>
      </c>
      <c r="E148" s="41"/>
      <c r="F148" s="241" t="s">
        <v>337</v>
      </c>
      <c r="G148" s="41"/>
      <c r="H148" s="41"/>
      <c r="I148" s="242"/>
      <c r="J148" s="41"/>
      <c r="K148" s="41"/>
      <c r="L148" s="45"/>
      <c r="M148" s="243"/>
      <c r="N148" s="244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190</v>
      </c>
      <c r="AU148" s="18" t="s">
        <v>85</v>
      </c>
    </row>
    <row r="149" s="2" customFormat="1" ht="24.15" customHeight="1">
      <c r="A149" s="39"/>
      <c r="B149" s="40"/>
      <c r="C149" s="245" t="s">
        <v>244</v>
      </c>
      <c r="D149" s="245" t="s">
        <v>191</v>
      </c>
      <c r="E149" s="246" t="s">
        <v>339</v>
      </c>
      <c r="F149" s="247" t="s">
        <v>340</v>
      </c>
      <c r="G149" s="248" t="s">
        <v>185</v>
      </c>
      <c r="H149" s="249">
        <v>12</v>
      </c>
      <c r="I149" s="250"/>
      <c r="J149" s="251">
        <f>ROUND(I149*H149,2)</f>
        <v>0</v>
      </c>
      <c r="K149" s="247" t="s">
        <v>186</v>
      </c>
      <c r="L149" s="45"/>
      <c r="M149" s="252" t="s">
        <v>1</v>
      </c>
      <c r="N149" s="253" t="s">
        <v>41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188</v>
      </c>
      <c r="AT149" s="238" t="s">
        <v>191</v>
      </c>
      <c r="AU149" s="238" t="s">
        <v>85</v>
      </c>
      <c r="AY149" s="18" t="s">
        <v>181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83</v>
      </c>
      <c r="BK149" s="239">
        <f>ROUND(I149*H149,2)</f>
        <v>0</v>
      </c>
      <c r="BL149" s="18" t="s">
        <v>188</v>
      </c>
      <c r="BM149" s="238" t="s">
        <v>341</v>
      </c>
    </row>
    <row r="150" s="2" customFormat="1">
      <c r="A150" s="39"/>
      <c r="B150" s="40"/>
      <c r="C150" s="41"/>
      <c r="D150" s="240" t="s">
        <v>190</v>
      </c>
      <c r="E150" s="41"/>
      <c r="F150" s="241" t="s">
        <v>342</v>
      </c>
      <c r="G150" s="41"/>
      <c r="H150" s="41"/>
      <c r="I150" s="242"/>
      <c r="J150" s="41"/>
      <c r="K150" s="41"/>
      <c r="L150" s="45"/>
      <c r="M150" s="243"/>
      <c r="N150" s="244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190</v>
      </c>
      <c r="AU150" s="18" t="s">
        <v>85</v>
      </c>
    </row>
    <row r="151" s="2" customFormat="1" ht="21.75" customHeight="1">
      <c r="A151" s="39"/>
      <c r="B151" s="40"/>
      <c r="C151" s="226" t="s">
        <v>250</v>
      </c>
      <c r="D151" s="226" t="s">
        <v>182</v>
      </c>
      <c r="E151" s="227" t="s">
        <v>349</v>
      </c>
      <c r="F151" s="228" t="s">
        <v>350</v>
      </c>
      <c r="G151" s="229" t="s">
        <v>185</v>
      </c>
      <c r="H151" s="230">
        <v>59</v>
      </c>
      <c r="I151" s="231"/>
      <c r="J151" s="232">
        <f>ROUND(I151*H151,2)</f>
        <v>0</v>
      </c>
      <c r="K151" s="228" t="s">
        <v>186</v>
      </c>
      <c r="L151" s="233"/>
      <c r="M151" s="234" t="s">
        <v>1</v>
      </c>
      <c r="N151" s="235" t="s">
        <v>41</v>
      </c>
      <c r="O151" s="92"/>
      <c r="P151" s="236">
        <f>O151*H151</f>
        <v>0</v>
      </c>
      <c r="Q151" s="236">
        <v>4.0000000000000003E-05</v>
      </c>
      <c r="R151" s="236">
        <f>Q151*H151</f>
        <v>0.0023600000000000001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187</v>
      </c>
      <c r="AT151" s="238" t="s">
        <v>182</v>
      </c>
      <c r="AU151" s="238" t="s">
        <v>85</v>
      </c>
      <c r="AY151" s="18" t="s">
        <v>181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83</v>
      </c>
      <c r="BK151" s="239">
        <f>ROUND(I151*H151,2)</f>
        <v>0</v>
      </c>
      <c r="BL151" s="18" t="s">
        <v>188</v>
      </c>
      <c r="BM151" s="238" t="s">
        <v>351</v>
      </c>
    </row>
    <row r="152" s="2" customFormat="1">
      <c r="A152" s="39"/>
      <c r="B152" s="40"/>
      <c r="C152" s="41"/>
      <c r="D152" s="240" t="s">
        <v>190</v>
      </c>
      <c r="E152" s="41"/>
      <c r="F152" s="241" t="s">
        <v>350</v>
      </c>
      <c r="G152" s="41"/>
      <c r="H152" s="41"/>
      <c r="I152" s="242"/>
      <c r="J152" s="41"/>
      <c r="K152" s="41"/>
      <c r="L152" s="45"/>
      <c r="M152" s="243"/>
      <c r="N152" s="244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190</v>
      </c>
      <c r="AU152" s="18" t="s">
        <v>85</v>
      </c>
    </row>
    <row r="153" s="2" customFormat="1" ht="24.15" customHeight="1">
      <c r="A153" s="39"/>
      <c r="B153" s="40"/>
      <c r="C153" s="226" t="s">
        <v>188</v>
      </c>
      <c r="D153" s="226" t="s">
        <v>182</v>
      </c>
      <c r="E153" s="227" t="s">
        <v>353</v>
      </c>
      <c r="F153" s="228" t="s">
        <v>354</v>
      </c>
      <c r="G153" s="229" t="s">
        <v>185</v>
      </c>
      <c r="H153" s="230">
        <v>18</v>
      </c>
      <c r="I153" s="231"/>
      <c r="J153" s="232">
        <f>ROUND(I153*H153,2)</f>
        <v>0</v>
      </c>
      <c r="K153" s="228" t="s">
        <v>186</v>
      </c>
      <c r="L153" s="233"/>
      <c r="M153" s="234" t="s">
        <v>1</v>
      </c>
      <c r="N153" s="235" t="s">
        <v>41</v>
      </c>
      <c r="O153" s="92"/>
      <c r="P153" s="236">
        <f>O153*H153</f>
        <v>0</v>
      </c>
      <c r="Q153" s="236">
        <v>9.0000000000000006E-05</v>
      </c>
      <c r="R153" s="236">
        <f>Q153*H153</f>
        <v>0.0016200000000000001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187</v>
      </c>
      <c r="AT153" s="238" t="s">
        <v>182</v>
      </c>
      <c r="AU153" s="238" t="s">
        <v>85</v>
      </c>
      <c r="AY153" s="18" t="s">
        <v>181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83</v>
      </c>
      <c r="BK153" s="239">
        <f>ROUND(I153*H153,2)</f>
        <v>0</v>
      </c>
      <c r="BL153" s="18" t="s">
        <v>188</v>
      </c>
      <c r="BM153" s="238" t="s">
        <v>355</v>
      </c>
    </row>
    <row r="154" s="2" customFormat="1">
      <c r="A154" s="39"/>
      <c r="B154" s="40"/>
      <c r="C154" s="41"/>
      <c r="D154" s="240" t="s">
        <v>190</v>
      </c>
      <c r="E154" s="41"/>
      <c r="F154" s="241" t="s">
        <v>354</v>
      </c>
      <c r="G154" s="41"/>
      <c r="H154" s="41"/>
      <c r="I154" s="242"/>
      <c r="J154" s="41"/>
      <c r="K154" s="41"/>
      <c r="L154" s="45"/>
      <c r="M154" s="243"/>
      <c r="N154" s="244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190</v>
      </c>
      <c r="AU154" s="18" t="s">
        <v>85</v>
      </c>
    </row>
    <row r="155" s="2" customFormat="1" ht="16.5" customHeight="1">
      <c r="A155" s="39"/>
      <c r="B155" s="40"/>
      <c r="C155" s="245" t="s">
        <v>261</v>
      </c>
      <c r="D155" s="245" t="s">
        <v>191</v>
      </c>
      <c r="E155" s="246" t="s">
        <v>357</v>
      </c>
      <c r="F155" s="247" t="s">
        <v>358</v>
      </c>
      <c r="G155" s="248" t="s">
        <v>185</v>
      </c>
      <c r="H155" s="249">
        <v>77</v>
      </c>
      <c r="I155" s="250"/>
      <c r="J155" s="251">
        <f>ROUND(I155*H155,2)</f>
        <v>0</v>
      </c>
      <c r="K155" s="247" t="s">
        <v>186</v>
      </c>
      <c r="L155" s="45"/>
      <c r="M155" s="252" t="s">
        <v>1</v>
      </c>
      <c r="N155" s="253" t="s">
        <v>41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188</v>
      </c>
      <c r="AT155" s="238" t="s">
        <v>191</v>
      </c>
      <c r="AU155" s="238" t="s">
        <v>85</v>
      </c>
      <c r="AY155" s="18" t="s">
        <v>181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83</v>
      </c>
      <c r="BK155" s="239">
        <f>ROUND(I155*H155,2)</f>
        <v>0</v>
      </c>
      <c r="BL155" s="18" t="s">
        <v>188</v>
      </c>
      <c r="BM155" s="238" t="s">
        <v>359</v>
      </c>
    </row>
    <row r="156" s="2" customFormat="1">
      <c r="A156" s="39"/>
      <c r="B156" s="40"/>
      <c r="C156" s="41"/>
      <c r="D156" s="240" t="s">
        <v>190</v>
      </c>
      <c r="E156" s="41"/>
      <c r="F156" s="241" t="s">
        <v>360</v>
      </c>
      <c r="G156" s="41"/>
      <c r="H156" s="41"/>
      <c r="I156" s="242"/>
      <c r="J156" s="41"/>
      <c r="K156" s="41"/>
      <c r="L156" s="45"/>
      <c r="M156" s="243"/>
      <c r="N156" s="244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190</v>
      </c>
      <c r="AU156" s="18" t="s">
        <v>85</v>
      </c>
    </row>
    <row r="157" s="2" customFormat="1" ht="24.15" customHeight="1">
      <c r="A157" s="39"/>
      <c r="B157" s="40"/>
      <c r="C157" s="226" t="s">
        <v>266</v>
      </c>
      <c r="D157" s="226" t="s">
        <v>182</v>
      </c>
      <c r="E157" s="227" t="s">
        <v>382</v>
      </c>
      <c r="F157" s="228" t="s">
        <v>383</v>
      </c>
      <c r="G157" s="229" t="s">
        <v>217</v>
      </c>
      <c r="H157" s="230">
        <v>400</v>
      </c>
      <c r="I157" s="231"/>
      <c r="J157" s="232">
        <f>ROUND(I157*H157,2)</f>
        <v>0</v>
      </c>
      <c r="K157" s="228" t="s">
        <v>186</v>
      </c>
      <c r="L157" s="233"/>
      <c r="M157" s="234" t="s">
        <v>1</v>
      </c>
      <c r="N157" s="235" t="s">
        <v>41</v>
      </c>
      <c r="O157" s="92"/>
      <c r="P157" s="236">
        <f>O157*H157</f>
        <v>0</v>
      </c>
      <c r="Q157" s="236">
        <v>0.00012</v>
      </c>
      <c r="R157" s="236">
        <f>Q157*H157</f>
        <v>0.048000000000000001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187</v>
      </c>
      <c r="AT157" s="238" t="s">
        <v>182</v>
      </c>
      <c r="AU157" s="238" t="s">
        <v>85</v>
      </c>
      <c r="AY157" s="18" t="s">
        <v>181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83</v>
      </c>
      <c r="BK157" s="239">
        <f>ROUND(I157*H157,2)</f>
        <v>0</v>
      </c>
      <c r="BL157" s="18" t="s">
        <v>188</v>
      </c>
      <c r="BM157" s="238" t="s">
        <v>384</v>
      </c>
    </row>
    <row r="158" s="2" customFormat="1">
      <c r="A158" s="39"/>
      <c r="B158" s="40"/>
      <c r="C158" s="41"/>
      <c r="D158" s="240" t="s">
        <v>190</v>
      </c>
      <c r="E158" s="41"/>
      <c r="F158" s="241" t="s">
        <v>383</v>
      </c>
      <c r="G158" s="41"/>
      <c r="H158" s="41"/>
      <c r="I158" s="242"/>
      <c r="J158" s="41"/>
      <c r="K158" s="41"/>
      <c r="L158" s="45"/>
      <c r="M158" s="243"/>
      <c r="N158" s="244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190</v>
      </c>
      <c r="AU158" s="18" t="s">
        <v>85</v>
      </c>
    </row>
    <row r="159" s="2" customFormat="1" ht="33" customHeight="1">
      <c r="A159" s="39"/>
      <c r="B159" s="40"/>
      <c r="C159" s="245" t="s">
        <v>271</v>
      </c>
      <c r="D159" s="245" t="s">
        <v>191</v>
      </c>
      <c r="E159" s="246" t="s">
        <v>386</v>
      </c>
      <c r="F159" s="247" t="s">
        <v>387</v>
      </c>
      <c r="G159" s="248" t="s">
        <v>217</v>
      </c>
      <c r="H159" s="249">
        <v>55</v>
      </c>
      <c r="I159" s="250"/>
      <c r="J159" s="251">
        <f>ROUND(I159*H159,2)</f>
        <v>0</v>
      </c>
      <c r="K159" s="247" t="s">
        <v>186</v>
      </c>
      <c r="L159" s="45"/>
      <c r="M159" s="252" t="s">
        <v>1</v>
      </c>
      <c r="N159" s="253" t="s">
        <v>41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188</v>
      </c>
      <c r="AT159" s="238" t="s">
        <v>191</v>
      </c>
      <c r="AU159" s="238" t="s">
        <v>85</v>
      </c>
      <c r="AY159" s="18" t="s">
        <v>181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83</v>
      </c>
      <c r="BK159" s="239">
        <f>ROUND(I159*H159,2)</f>
        <v>0</v>
      </c>
      <c r="BL159" s="18" t="s">
        <v>188</v>
      </c>
      <c r="BM159" s="238" t="s">
        <v>388</v>
      </c>
    </row>
    <row r="160" s="2" customFormat="1">
      <c r="A160" s="39"/>
      <c r="B160" s="40"/>
      <c r="C160" s="41"/>
      <c r="D160" s="240" t="s">
        <v>190</v>
      </c>
      <c r="E160" s="41"/>
      <c r="F160" s="241" t="s">
        <v>389</v>
      </c>
      <c r="G160" s="41"/>
      <c r="H160" s="41"/>
      <c r="I160" s="242"/>
      <c r="J160" s="41"/>
      <c r="K160" s="41"/>
      <c r="L160" s="45"/>
      <c r="M160" s="243"/>
      <c r="N160" s="244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190</v>
      </c>
      <c r="AU160" s="18" t="s">
        <v>85</v>
      </c>
    </row>
    <row r="161" s="2" customFormat="1" ht="24.15" customHeight="1">
      <c r="A161" s="39"/>
      <c r="B161" s="40"/>
      <c r="C161" s="226" t="s">
        <v>276</v>
      </c>
      <c r="D161" s="226" t="s">
        <v>182</v>
      </c>
      <c r="E161" s="227" t="s">
        <v>391</v>
      </c>
      <c r="F161" s="228" t="s">
        <v>392</v>
      </c>
      <c r="G161" s="229" t="s">
        <v>217</v>
      </c>
      <c r="H161" s="230">
        <v>400</v>
      </c>
      <c r="I161" s="231"/>
      <c r="J161" s="232">
        <f>ROUND(I161*H161,2)</f>
        <v>0</v>
      </c>
      <c r="K161" s="228" t="s">
        <v>186</v>
      </c>
      <c r="L161" s="233"/>
      <c r="M161" s="234" t="s">
        <v>1</v>
      </c>
      <c r="N161" s="235" t="s">
        <v>41</v>
      </c>
      <c r="O161" s="92"/>
      <c r="P161" s="236">
        <f>O161*H161</f>
        <v>0</v>
      </c>
      <c r="Q161" s="236">
        <v>0.00017000000000000001</v>
      </c>
      <c r="R161" s="236">
        <f>Q161*H161</f>
        <v>0.068000000000000005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187</v>
      </c>
      <c r="AT161" s="238" t="s">
        <v>182</v>
      </c>
      <c r="AU161" s="238" t="s">
        <v>85</v>
      </c>
      <c r="AY161" s="18" t="s">
        <v>181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83</v>
      </c>
      <c r="BK161" s="239">
        <f>ROUND(I161*H161,2)</f>
        <v>0</v>
      </c>
      <c r="BL161" s="18" t="s">
        <v>188</v>
      </c>
      <c r="BM161" s="238" t="s">
        <v>393</v>
      </c>
    </row>
    <row r="162" s="2" customFormat="1">
      <c r="A162" s="39"/>
      <c r="B162" s="40"/>
      <c r="C162" s="41"/>
      <c r="D162" s="240" t="s">
        <v>190</v>
      </c>
      <c r="E162" s="41"/>
      <c r="F162" s="241" t="s">
        <v>392</v>
      </c>
      <c r="G162" s="41"/>
      <c r="H162" s="41"/>
      <c r="I162" s="242"/>
      <c r="J162" s="41"/>
      <c r="K162" s="41"/>
      <c r="L162" s="45"/>
      <c r="M162" s="243"/>
      <c r="N162" s="244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190</v>
      </c>
      <c r="AU162" s="18" t="s">
        <v>85</v>
      </c>
    </row>
    <row r="163" s="2" customFormat="1" ht="33" customHeight="1">
      <c r="A163" s="39"/>
      <c r="B163" s="40"/>
      <c r="C163" s="245" t="s">
        <v>7</v>
      </c>
      <c r="D163" s="245" t="s">
        <v>191</v>
      </c>
      <c r="E163" s="246" t="s">
        <v>395</v>
      </c>
      <c r="F163" s="247" t="s">
        <v>396</v>
      </c>
      <c r="G163" s="248" t="s">
        <v>217</v>
      </c>
      <c r="H163" s="249">
        <v>745</v>
      </c>
      <c r="I163" s="250"/>
      <c r="J163" s="251">
        <f>ROUND(I163*H163,2)</f>
        <v>0</v>
      </c>
      <c r="K163" s="247" t="s">
        <v>186</v>
      </c>
      <c r="L163" s="45"/>
      <c r="M163" s="252" t="s">
        <v>1</v>
      </c>
      <c r="N163" s="253" t="s">
        <v>41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188</v>
      </c>
      <c r="AT163" s="238" t="s">
        <v>191</v>
      </c>
      <c r="AU163" s="238" t="s">
        <v>85</v>
      </c>
      <c r="AY163" s="18" t="s">
        <v>181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83</v>
      </c>
      <c r="BK163" s="239">
        <f>ROUND(I163*H163,2)</f>
        <v>0</v>
      </c>
      <c r="BL163" s="18" t="s">
        <v>188</v>
      </c>
      <c r="BM163" s="238" t="s">
        <v>397</v>
      </c>
    </row>
    <row r="164" s="2" customFormat="1">
      <c r="A164" s="39"/>
      <c r="B164" s="40"/>
      <c r="C164" s="41"/>
      <c r="D164" s="240" t="s">
        <v>190</v>
      </c>
      <c r="E164" s="41"/>
      <c r="F164" s="241" t="s">
        <v>398</v>
      </c>
      <c r="G164" s="41"/>
      <c r="H164" s="41"/>
      <c r="I164" s="242"/>
      <c r="J164" s="41"/>
      <c r="K164" s="41"/>
      <c r="L164" s="45"/>
      <c r="M164" s="243"/>
      <c r="N164" s="244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190</v>
      </c>
      <c r="AU164" s="18" t="s">
        <v>85</v>
      </c>
    </row>
    <row r="165" s="2" customFormat="1" ht="24.15" customHeight="1">
      <c r="A165" s="39"/>
      <c r="B165" s="40"/>
      <c r="C165" s="226" t="s">
        <v>284</v>
      </c>
      <c r="D165" s="226" t="s">
        <v>182</v>
      </c>
      <c r="E165" s="227" t="s">
        <v>3419</v>
      </c>
      <c r="F165" s="228" t="s">
        <v>3420</v>
      </c>
      <c r="G165" s="229" t="s">
        <v>217</v>
      </c>
      <c r="H165" s="230">
        <v>160</v>
      </c>
      <c r="I165" s="231"/>
      <c r="J165" s="232">
        <f>ROUND(I165*H165,2)</f>
        <v>0</v>
      </c>
      <c r="K165" s="228" t="s">
        <v>186</v>
      </c>
      <c r="L165" s="233"/>
      <c r="M165" s="234" t="s">
        <v>1</v>
      </c>
      <c r="N165" s="235" t="s">
        <v>41</v>
      </c>
      <c r="O165" s="92"/>
      <c r="P165" s="236">
        <f>O165*H165</f>
        <v>0</v>
      </c>
      <c r="Q165" s="236">
        <v>0.00025999999999999998</v>
      </c>
      <c r="R165" s="236">
        <f>Q165*H165</f>
        <v>0.041599999999999998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187</v>
      </c>
      <c r="AT165" s="238" t="s">
        <v>182</v>
      </c>
      <c r="AU165" s="238" t="s">
        <v>85</v>
      </c>
      <c r="AY165" s="18" t="s">
        <v>181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83</v>
      </c>
      <c r="BK165" s="239">
        <f>ROUND(I165*H165,2)</f>
        <v>0</v>
      </c>
      <c r="BL165" s="18" t="s">
        <v>188</v>
      </c>
      <c r="BM165" s="238" t="s">
        <v>3421</v>
      </c>
    </row>
    <row r="166" s="2" customFormat="1">
      <c r="A166" s="39"/>
      <c r="B166" s="40"/>
      <c r="C166" s="41"/>
      <c r="D166" s="240" t="s">
        <v>190</v>
      </c>
      <c r="E166" s="41"/>
      <c r="F166" s="241" t="s">
        <v>3420</v>
      </c>
      <c r="G166" s="41"/>
      <c r="H166" s="41"/>
      <c r="I166" s="242"/>
      <c r="J166" s="41"/>
      <c r="K166" s="41"/>
      <c r="L166" s="45"/>
      <c r="M166" s="243"/>
      <c r="N166" s="244"/>
      <c r="O166" s="92"/>
      <c r="P166" s="92"/>
      <c r="Q166" s="92"/>
      <c r="R166" s="92"/>
      <c r="S166" s="92"/>
      <c r="T166" s="93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T166" s="18" t="s">
        <v>190</v>
      </c>
      <c r="AU166" s="18" t="s">
        <v>85</v>
      </c>
    </row>
    <row r="167" s="2" customFormat="1">
      <c r="A167" s="39"/>
      <c r="B167" s="40"/>
      <c r="C167" s="41"/>
      <c r="D167" s="240" t="s">
        <v>467</v>
      </c>
      <c r="E167" s="41"/>
      <c r="F167" s="256" t="s">
        <v>3422</v>
      </c>
      <c r="G167" s="41"/>
      <c r="H167" s="41"/>
      <c r="I167" s="242"/>
      <c r="J167" s="41"/>
      <c r="K167" s="41"/>
      <c r="L167" s="45"/>
      <c r="M167" s="243"/>
      <c r="N167" s="244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467</v>
      </c>
      <c r="AU167" s="18" t="s">
        <v>85</v>
      </c>
    </row>
    <row r="168" s="2" customFormat="1" ht="24.15" customHeight="1">
      <c r="A168" s="39"/>
      <c r="B168" s="40"/>
      <c r="C168" s="245" t="s">
        <v>289</v>
      </c>
      <c r="D168" s="245" t="s">
        <v>191</v>
      </c>
      <c r="E168" s="246" t="s">
        <v>3423</v>
      </c>
      <c r="F168" s="247" t="s">
        <v>3424</v>
      </c>
      <c r="G168" s="248" t="s">
        <v>217</v>
      </c>
      <c r="H168" s="249">
        <v>160</v>
      </c>
      <c r="I168" s="250"/>
      <c r="J168" s="251">
        <f>ROUND(I168*H168,2)</f>
        <v>0</v>
      </c>
      <c r="K168" s="247" t="s">
        <v>186</v>
      </c>
      <c r="L168" s="45"/>
      <c r="M168" s="252" t="s">
        <v>1</v>
      </c>
      <c r="N168" s="253" t="s">
        <v>41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188</v>
      </c>
      <c r="AT168" s="238" t="s">
        <v>191</v>
      </c>
      <c r="AU168" s="238" t="s">
        <v>85</v>
      </c>
      <c r="AY168" s="18" t="s">
        <v>181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83</v>
      </c>
      <c r="BK168" s="239">
        <f>ROUND(I168*H168,2)</f>
        <v>0</v>
      </c>
      <c r="BL168" s="18" t="s">
        <v>188</v>
      </c>
      <c r="BM168" s="238" t="s">
        <v>3425</v>
      </c>
    </row>
    <row r="169" s="2" customFormat="1">
      <c r="A169" s="39"/>
      <c r="B169" s="40"/>
      <c r="C169" s="41"/>
      <c r="D169" s="240" t="s">
        <v>190</v>
      </c>
      <c r="E169" s="41"/>
      <c r="F169" s="241" t="s">
        <v>3426</v>
      </c>
      <c r="G169" s="41"/>
      <c r="H169" s="41"/>
      <c r="I169" s="242"/>
      <c r="J169" s="41"/>
      <c r="K169" s="41"/>
      <c r="L169" s="45"/>
      <c r="M169" s="243"/>
      <c r="N169" s="244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190</v>
      </c>
      <c r="AU169" s="18" t="s">
        <v>85</v>
      </c>
    </row>
    <row r="170" s="2" customFormat="1" ht="24.15" customHeight="1">
      <c r="A170" s="39"/>
      <c r="B170" s="40"/>
      <c r="C170" s="245" t="s">
        <v>293</v>
      </c>
      <c r="D170" s="245" t="s">
        <v>191</v>
      </c>
      <c r="E170" s="246" t="s">
        <v>422</v>
      </c>
      <c r="F170" s="247" t="s">
        <v>423</v>
      </c>
      <c r="G170" s="248" t="s">
        <v>185</v>
      </c>
      <c r="H170" s="249">
        <v>90</v>
      </c>
      <c r="I170" s="250"/>
      <c r="J170" s="251">
        <f>ROUND(I170*H170,2)</f>
        <v>0</v>
      </c>
      <c r="K170" s="247" t="s">
        <v>186</v>
      </c>
      <c r="L170" s="45"/>
      <c r="M170" s="252" t="s">
        <v>1</v>
      </c>
      <c r="N170" s="253" t="s">
        <v>41</v>
      </c>
      <c r="O170" s="92"/>
      <c r="P170" s="236">
        <f>O170*H170</f>
        <v>0</v>
      </c>
      <c r="Q170" s="236">
        <v>0</v>
      </c>
      <c r="R170" s="236">
        <f>Q170*H170</f>
        <v>0</v>
      </c>
      <c r="S170" s="236">
        <v>0</v>
      </c>
      <c r="T170" s="237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188</v>
      </c>
      <c r="AT170" s="238" t="s">
        <v>191</v>
      </c>
      <c r="AU170" s="238" t="s">
        <v>85</v>
      </c>
      <c r="AY170" s="18" t="s">
        <v>181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83</v>
      </c>
      <c r="BK170" s="239">
        <f>ROUND(I170*H170,2)</f>
        <v>0</v>
      </c>
      <c r="BL170" s="18" t="s">
        <v>188</v>
      </c>
      <c r="BM170" s="238" t="s">
        <v>424</v>
      </c>
    </row>
    <row r="171" s="2" customFormat="1">
      <c r="A171" s="39"/>
      <c r="B171" s="40"/>
      <c r="C171" s="41"/>
      <c r="D171" s="240" t="s">
        <v>190</v>
      </c>
      <c r="E171" s="41"/>
      <c r="F171" s="241" t="s">
        <v>425</v>
      </c>
      <c r="G171" s="41"/>
      <c r="H171" s="41"/>
      <c r="I171" s="242"/>
      <c r="J171" s="41"/>
      <c r="K171" s="41"/>
      <c r="L171" s="45"/>
      <c r="M171" s="243"/>
      <c r="N171" s="244"/>
      <c r="O171" s="92"/>
      <c r="P171" s="92"/>
      <c r="Q171" s="92"/>
      <c r="R171" s="92"/>
      <c r="S171" s="92"/>
      <c r="T171" s="93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T171" s="18" t="s">
        <v>190</v>
      </c>
      <c r="AU171" s="18" t="s">
        <v>85</v>
      </c>
    </row>
    <row r="172" s="2" customFormat="1" ht="16.5" customHeight="1">
      <c r="A172" s="39"/>
      <c r="B172" s="40"/>
      <c r="C172" s="245" t="s">
        <v>298</v>
      </c>
      <c r="D172" s="245" t="s">
        <v>191</v>
      </c>
      <c r="E172" s="246" t="s">
        <v>474</v>
      </c>
      <c r="F172" s="247" t="s">
        <v>475</v>
      </c>
      <c r="G172" s="248" t="s">
        <v>476</v>
      </c>
      <c r="H172" s="249">
        <v>80</v>
      </c>
      <c r="I172" s="250"/>
      <c r="J172" s="251">
        <f>ROUND(I172*H172,2)</f>
        <v>0</v>
      </c>
      <c r="K172" s="247" t="s">
        <v>186</v>
      </c>
      <c r="L172" s="45"/>
      <c r="M172" s="252" t="s">
        <v>1</v>
      </c>
      <c r="N172" s="253" t="s">
        <v>41</v>
      </c>
      <c r="O172" s="92"/>
      <c r="P172" s="236">
        <f>O172*H172</f>
        <v>0</v>
      </c>
      <c r="Q172" s="236">
        <v>0</v>
      </c>
      <c r="R172" s="236">
        <f>Q172*H172</f>
        <v>0</v>
      </c>
      <c r="S172" s="236">
        <v>0</v>
      </c>
      <c r="T172" s="237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8" t="s">
        <v>477</v>
      </c>
      <c r="AT172" s="238" t="s">
        <v>191</v>
      </c>
      <c r="AU172" s="238" t="s">
        <v>85</v>
      </c>
      <c r="AY172" s="18" t="s">
        <v>181</v>
      </c>
      <c r="BE172" s="239">
        <f>IF(N172="základní",J172,0)</f>
        <v>0</v>
      </c>
      <c r="BF172" s="239">
        <f>IF(N172="snížená",J172,0)</f>
        <v>0</v>
      </c>
      <c r="BG172" s="239">
        <f>IF(N172="zákl. přenesená",J172,0)</f>
        <v>0</v>
      </c>
      <c r="BH172" s="239">
        <f>IF(N172="sníž. přenesená",J172,0)</f>
        <v>0</v>
      </c>
      <c r="BI172" s="239">
        <f>IF(N172="nulová",J172,0)</f>
        <v>0</v>
      </c>
      <c r="BJ172" s="18" t="s">
        <v>83</v>
      </c>
      <c r="BK172" s="239">
        <f>ROUND(I172*H172,2)</f>
        <v>0</v>
      </c>
      <c r="BL172" s="18" t="s">
        <v>477</v>
      </c>
      <c r="BM172" s="238" t="s">
        <v>478</v>
      </c>
    </row>
    <row r="173" s="2" customFormat="1">
      <c r="A173" s="39"/>
      <c r="B173" s="40"/>
      <c r="C173" s="41"/>
      <c r="D173" s="240" t="s">
        <v>190</v>
      </c>
      <c r="E173" s="41"/>
      <c r="F173" s="241" t="s">
        <v>479</v>
      </c>
      <c r="G173" s="41"/>
      <c r="H173" s="41"/>
      <c r="I173" s="242"/>
      <c r="J173" s="41"/>
      <c r="K173" s="41"/>
      <c r="L173" s="45"/>
      <c r="M173" s="243"/>
      <c r="N173" s="244"/>
      <c r="O173" s="92"/>
      <c r="P173" s="92"/>
      <c r="Q173" s="92"/>
      <c r="R173" s="92"/>
      <c r="S173" s="92"/>
      <c r="T173" s="93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18" t="s">
        <v>190</v>
      </c>
      <c r="AU173" s="18" t="s">
        <v>85</v>
      </c>
    </row>
    <row r="174" s="2" customFormat="1">
      <c r="A174" s="39"/>
      <c r="B174" s="40"/>
      <c r="C174" s="41"/>
      <c r="D174" s="240" t="s">
        <v>467</v>
      </c>
      <c r="E174" s="41"/>
      <c r="F174" s="256" t="s">
        <v>480</v>
      </c>
      <c r="G174" s="41"/>
      <c r="H174" s="41"/>
      <c r="I174" s="242"/>
      <c r="J174" s="41"/>
      <c r="K174" s="41"/>
      <c r="L174" s="45"/>
      <c r="M174" s="257"/>
      <c r="N174" s="258"/>
      <c r="O174" s="259"/>
      <c r="P174" s="259"/>
      <c r="Q174" s="259"/>
      <c r="R174" s="259"/>
      <c r="S174" s="259"/>
      <c r="T174" s="260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T174" s="18" t="s">
        <v>467</v>
      </c>
      <c r="AU174" s="18" t="s">
        <v>85</v>
      </c>
    </row>
    <row r="175" s="2" customFormat="1" ht="6.96" customHeight="1">
      <c r="A175" s="39"/>
      <c r="B175" s="67"/>
      <c r="C175" s="68"/>
      <c r="D175" s="68"/>
      <c r="E175" s="68"/>
      <c r="F175" s="68"/>
      <c r="G175" s="68"/>
      <c r="H175" s="68"/>
      <c r="I175" s="68"/>
      <c r="J175" s="68"/>
      <c r="K175" s="68"/>
      <c r="L175" s="45"/>
      <c r="M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</row>
  </sheetData>
  <sheetProtection sheet="1" autoFilter="0" formatColumns="0" formatRows="0" objects="1" scenarios="1" spinCount="100000" saltValue="ClxaxBiDhTTc/lkIkjh/rm/HSpu28hdAFpomHEZPUD0x1B7FDRzqBoxpyqQ7u7hzxekU3aBWQCAk5738ifKg6A==" hashValue="IE17IOVJDVHDGC1kt5EfYZUt86TqXUnQdttYlRYBShZZPuH2Lbwlu6GIxZI0ayeYcK9VIagwK7M6BsXfUnVuGg==" algorithmName="SHA-512" password="CC35"/>
  <autoFilter ref="C122:K17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1:H111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137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150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ZUŠ BEDŘICHA SMETANY čp.142, LITOMYŠL</v>
      </c>
      <c r="F7" s="152"/>
      <c r="G7" s="152"/>
      <c r="H7" s="152"/>
      <c r="L7" s="21"/>
    </row>
    <row r="8" s="1" customFormat="1" ht="12" customHeight="1">
      <c r="B8" s="21"/>
      <c r="D8" s="152" t="s">
        <v>151</v>
      </c>
      <c r="L8" s="21"/>
    </row>
    <row r="9" s="2" customFormat="1" ht="23.25" customHeight="1">
      <c r="A9" s="39"/>
      <c r="B9" s="45"/>
      <c r="C9" s="39"/>
      <c r="D9" s="39"/>
      <c r="E9" s="153" t="s">
        <v>3411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153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3427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6. 6. 2025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2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28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30</v>
      </c>
      <c r="E22" s="39"/>
      <c r="F22" s="39"/>
      <c r="G22" s="39"/>
      <c r="H22" s="39"/>
      <c r="I22" s="152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839</v>
      </c>
      <c r="F23" s="39"/>
      <c r="G23" s="39"/>
      <c r="H23" s="39"/>
      <c r="I23" s="152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34</v>
      </c>
      <c r="E25" s="39"/>
      <c r="F25" s="39"/>
      <c r="G25" s="39"/>
      <c r="H25" s="39"/>
      <c r="I25" s="152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839</v>
      </c>
      <c r="F26" s="39"/>
      <c r="G26" s="39"/>
      <c r="H26" s="39"/>
      <c r="I26" s="152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ROUND(J125,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ROUND((SUM(BE125:BE188)),  2)</f>
        <v>0</v>
      </c>
      <c r="G35" s="39"/>
      <c r="H35" s="39"/>
      <c r="I35" s="166">
        <v>0.20999999999999999</v>
      </c>
      <c r="J35" s="165">
        <f>ROUND(((SUM(BE125:BE188))*I35),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ROUND((SUM(BF125:BF188)),  2)</f>
        <v>0</v>
      </c>
      <c r="G36" s="39"/>
      <c r="H36" s="39"/>
      <c r="I36" s="166">
        <v>0.12</v>
      </c>
      <c r="J36" s="165">
        <f>ROUND(((SUM(BF125:BF188))*I36),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ROUND((SUM(BG125:BG188)),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ROUND((SUM(BH125:BH188)),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ROUND((SUM(BI125:BI188)),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157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ZUŠ BEDŘICHA SMETANY čp.142, LITOMYŠL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23.25" customHeight="1">
      <c r="A87" s="39"/>
      <c r="B87" s="40"/>
      <c r="C87" s="41"/>
      <c r="D87" s="41"/>
      <c r="E87" s="185" t="s">
        <v>3411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153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SO.03 -02 - Vytápění třídy 1.NP + 2NP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Litomyšl</v>
      </c>
      <c r="G91" s="41"/>
      <c r="H91" s="41"/>
      <c r="I91" s="33" t="s">
        <v>22</v>
      </c>
      <c r="J91" s="80" t="str">
        <f>IF(J14="","",J14)</f>
        <v>6. 6. 2025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40.05" customHeight="1">
      <c r="A93" s="39"/>
      <c r="B93" s="40"/>
      <c r="C93" s="33" t="s">
        <v>24</v>
      </c>
      <c r="D93" s="41"/>
      <c r="E93" s="41"/>
      <c r="F93" s="28" t="str">
        <f>E17</f>
        <v>Město Litomyšl</v>
      </c>
      <c r="G93" s="41"/>
      <c r="H93" s="41"/>
      <c r="I93" s="33" t="s">
        <v>30</v>
      </c>
      <c r="J93" s="37" t="str">
        <f>E23</f>
        <v>CM projekt s.r.o. , Bratislavská 5, Hustopeče u Br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40.0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34</v>
      </c>
      <c r="J94" s="37" t="str">
        <f>E26</f>
        <v>CM projekt s.r.o. , Bratislavská 5, Hustopeče u Br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158</v>
      </c>
      <c r="D96" s="187"/>
      <c r="E96" s="187"/>
      <c r="F96" s="187"/>
      <c r="G96" s="187"/>
      <c r="H96" s="187"/>
      <c r="I96" s="187"/>
      <c r="J96" s="188" t="s">
        <v>159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160</v>
      </c>
      <c r="D98" s="41"/>
      <c r="E98" s="41"/>
      <c r="F98" s="41"/>
      <c r="G98" s="41"/>
      <c r="H98" s="41"/>
      <c r="I98" s="41"/>
      <c r="J98" s="111">
        <f>J125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161</v>
      </c>
    </row>
    <row r="99" s="9" customFormat="1" ht="24.96" customHeight="1">
      <c r="A99" s="9"/>
      <c r="B99" s="190"/>
      <c r="C99" s="191"/>
      <c r="D99" s="192" t="s">
        <v>840</v>
      </c>
      <c r="E99" s="193"/>
      <c r="F99" s="193"/>
      <c r="G99" s="193"/>
      <c r="H99" s="193"/>
      <c r="I99" s="193"/>
      <c r="J99" s="194">
        <f>J126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0"/>
      <c r="C100" s="191"/>
      <c r="D100" s="192" t="s">
        <v>844</v>
      </c>
      <c r="E100" s="193"/>
      <c r="F100" s="193"/>
      <c r="G100" s="193"/>
      <c r="H100" s="193"/>
      <c r="I100" s="193"/>
      <c r="J100" s="194">
        <f>J139</f>
        <v>0</v>
      </c>
      <c r="K100" s="191"/>
      <c r="L100" s="195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90"/>
      <c r="C101" s="191"/>
      <c r="D101" s="192" t="s">
        <v>845</v>
      </c>
      <c r="E101" s="193"/>
      <c r="F101" s="193"/>
      <c r="G101" s="193"/>
      <c r="H101" s="193"/>
      <c r="I101" s="193"/>
      <c r="J101" s="194">
        <f>J153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0"/>
      <c r="C102" s="191"/>
      <c r="D102" s="192" t="s">
        <v>846</v>
      </c>
      <c r="E102" s="193"/>
      <c r="F102" s="193"/>
      <c r="G102" s="193"/>
      <c r="H102" s="193"/>
      <c r="I102" s="193"/>
      <c r="J102" s="194">
        <f>J160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90"/>
      <c r="C103" s="191"/>
      <c r="D103" s="192" t="s">
        <v>849</v>
      </c>
      <c r="E103" s="193"/>
      <c r="F103" s="193"/>
      <c r="G103" s="193"/>
      <c r="H103" s="193"/>
      <c r="I103" s="193"/>
      <c r="J103" s="194">
        <f>J185</f>
        <v>0</v>
      </c>
      <c r="K103" s="191"/>
      <c r="L103" s="19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67"/>
      <c r="C105" s="68"/>
      <c r="D105" s="68"/>
      <c r="E105" s="68"/>
      <c r="F105" s="68"/>
      <c r="G105" s="68"/>
      <c r="H105" s="68"/>
      <c r="I105" s="68"/>
      <c r="J105" s="68"/>
      <c r="K105" s="68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9" s="2" customFormat="1" ht="6.96" customHeight="1">
      <c r="A109" s="39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166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185" t="str">
        <f>E7</f>
        <v>ZUŠ BEDŘICHA SMETANY čp.142, LITOMYŠL</v>
      </c>
      <c r="F113" s="33"/>
      <c r="G113" s="33"/>
      <c r="H113" s="33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1" customFormat="1" ht="12" customHeight="1">
      <c r="B114" s="22"/>
      <c r="C114" s="33" t="s">
        <v>151</v>
      </c>
      <c r="D114" s="23"/>
      <c r="E114" s="23"/>
      <c r="F114" s="23"/>
      <c r="G114" s="23"/>
      <c r="H114" s="23"/>
      <c r="I114" s="23"/>
      <c r="J114" s="23"/>
      <c r="K114" s="23"/>
      <c r="L114" s="21"/>
    </row>
    <row r="115" s="2" customFormat="1" ht="23.25" customHeight="1">
      <c r="A115" s="39"/>
      <c r="B115" s="40"/>
      <c r="C115" s="41"/>
      <c r="D115" s="41"/>
      <c r="E115" s="185" t="s">
        <v>3411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153</v>
      </c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6.5" customHeight="1">
      <c r="A117" s="39"/>
      <c r="B117" s="40"/>
      <c r="C117" s="41"/>
      <c r="D117" s="41"/>
      <c r="E117" s="77" t="str">
        <f>E11</f>
        <v>SO.03 -02 - Vytápění třídy 1.NP + 2NP</v>
      </c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20</v>
      </c>
      <c r="D119" s="41"/>
      <c r="E119" s="41"/>
      <c r="F119" s="28" t="str">
        <f>F14</f>
        <v>Litomyšl</v>
      </c>
      <c r="G119" s="41"/>
      <c r="H119" s="41"/>
      <c r="I119" s="33" t="s">
        <v>22</v>
      </c>
      <c r="J119" s="80" t="str">
        <f>IF(J14="","",J14)</f>
        <v>6. 6. 2025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40.05" customHeight="1">
      <c r="A121" s="39"/>
      <c r="B121" s="40"/>
      <c r="C121" s="33" t="s">
        <v>24</v>
      </c>
      <c r="D121" s="41"/>
      <c r="E121" s="41"/>
      <c r="F121" s="28" t="str">
        <f>E17</f>
        <v>Město Litomyšl</v>
      </c>
      <c r="G121" s="41"/>
      <c r="H121" s="41"/>
      <c r="I121" s="33" t="s">
        <v>30</v>
      </c>
      <c r="J121" s="37" t="str">
        <f>E23</f>
        <v>CM projekt s.r.o. , Bratislavská 5, Hustopeče u Br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40.05" customHeight="1">
      <c r="A122" s="39"/>
      <c r="B122" s="40"/>
      <c r="C122" s="33" t="s">
        <v>28</v>
      </c>
      <c r="D122" s="41"/>
      <c r="E122" s="41"/>
      <c r="F122" s="28" t="str">
        <f>IF(E20="","",E20)</f>
        <v>Vyplň údaj</v>
      </c>
      <c r="G122" s="41"/>
      <c r="H122" s="41"/>
      <c r="I122" s="33" t="s">
        <v>34</v>
      </c>
      <c r="J122" s="37" t="str">
        <f>E26</f>
        <v>CM projekt s.r.o. , Bratislavská 5, Hustopeče u Br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0.32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11" customFormat="1" ht="29.28" customHeight="1">
      <c r="A124" s="201"/>
      <c r="B124" s="202"/>
      <c r="C124" s="203" t="s">
        <v>167</v>
      </c>
      <c r="D124" s="204" t="s">
        <v>61</v>
      </c>
      <c r="E124" s="204" t="s">
        <v>57</v>
      </c>
      <c r="F124" s="204" t="s">
        <v>58</v>
      </c>
      <c r="G124" s="204" t="s">
        <v>168</v>
      </c>
      <c r="H124" s="204" t="s">
        <v>169</v>
      </c>
      <c r="I124" s="204" t="s">
        <v>170</v>
      </c>
      <c r="J124" s="204" t="s">
        <v>159</v>
      </c>
      <c r="K124" s="205" t="s">
        <v>171</v>
      </c>
      <c r="L124" s="206"/>
      <c r="M124" s="101" t="s">
        <v>1</v>
      </c>
      <c r="N124" s="102" t="s">
        <v>40</v>
      </c>
      <c r="O124" s="102" t="s">
        <v>172</v>
      </c>
      <c r="P124" s="102" t="s">
        <v>173</v>
      </c>
      <c r="Q124" s="102" t="s">
        <v>174</v>
      </c>
      <c r="R124" s="102" t="s">
        <v>175</v>
      </c>
      <c r="S124" s="102" t="s">
        <v>176</v>
      </c>
      <c r="T124" s="103" t="s">
        <v>177</v>
      </c>
      <c r="U124" s="201"/>
      <c r="V124" s="201"/>
      <c r="W124" s="201"/>
      <c r="X124" s="201"/>
      <c r="Y124" s="201"/>
      <c r="Z124" s="201"/>
      <c r="AA124" s="201"/>
      <c r="AB124" s="201"/>
      <c r="AC124" s="201"/>
      <c r="AD124" s="201"/>
      <c r="AE124" s="201"/>
    </row>
    <row r="125" s="2" customFormat="1" ht="22.8" customHeight="1">
      <c r="A125" s="39"/>
      <c r="B125" s="40"/>
      <c r="C125" s="108" t="s">
        <v>178</v>
      </c>
      <c r="D125" s="41"/>
      <c r="E125" s="41"/>
      <c r="F125" s="41"/>
      <c r="G125" s="41"/>
      <c r="H125" s="41"/>
      <c r="I125" s="41"/>
      <c r="J125" s="207">
        <f>BK125</f>
        <v>0</v>
      </c>
      <c r="K125" s="41"/>
      <c r="L125" s="45"/>
      <c r="M125" s="104"/>
      <c r="N125" s="208"/>
      <c r="O125" s="105"/>
      <c r="P125" s="209">
        <f>P126+P139+P153+P160+P185</f>
        <v>0</v>
      </c>
      <c r="Q125" s="105"/>
      <c r="R125" s="209">
        <f>R126+R139+R153+R160+R185</f>
        <v>0</v>
      </c>
      <c r="S125" s="105"/>
      <c r="T125" s="210">
        <f>T126+T139+T153+T160+T185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75</v>
      </c>
      <c r="AU125" s="18" t="s">
        <v>161</v>
      </c>
      <c r="BK125" s="211">
        <f>BK126+BK139+BK153+BK160+BK185</f>
        <v>0</v>
      </c>
    </row>
    <row r="126" s="12" customFormat="1" ht="25.92" customHeight="1">
      <c r="A126" s="12"/>
      <c r="B126" s="212"/>
      <c r="C126" s="213"/>
      <c r="D126" s="214" t="s">
        <v>75</v>
      </c>
      <c r="E126" s="215" t="s">
        <v>850</v>
      </c>
      <c r="F126" s="215" t="s">
        <v>851</v>
      </c>
      <c r="G126" s="213"/>
      <c r="H126" s="213"/>
      <c r="I126" s="216"/>
      <c r="J126" s="217">
        <f>BK126</f>
        <v>0</v>
      </c>
      <c r="K126" s="213"/>
      <c r="L126" s="218"/>
      <c r="M126" s="219"/>
      <c r="N126" s="220"/>
      <c r="O126" s="220"/>
      <c r="P126" s="221">
        <f>SUM(P127:P138)</f>
        <v>0</v>
      </c>
      <c r="Q126" s="220"/>
      <c r="R126" s="221">
        <f>SUM(R127:R138)</f>
        <v>0</v>
      </c>
      <c r="S126" s="220"/>
      <c r="T126" s="222">
        <f>SUM(T127:T138)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3" t="s">
        <v>85</v>
      </c>
      <c r="AT126" s="224" t="s">
        <v>75</v>
      </c>
      <c r="AU126" s="224" t="s">
        <v>76</v>
      </c>
      <c r="AY126" s="223" t="s">
        <v>181</v>
      </c>
      <c r="BK126" s="225">
        <f>SUM(BK127:BK138)</f>
        <v>0</v>
      </c>
    </row>
    <row r="127" s="2" customFormat="1" ht="33" customHeight="1">
      <c r="A127" s="39"/>
      <c r="B127" s="40"/>
      <c r="C127" s="226" t="s">
        <v>83</v>
      </c>
      <c r="D127" s="226" t="s">
        <v>182</v>
      </c>
      <c r="E127" s="227" t="s">
        <v>852</v>
      </c>
      <c r="F127" s="228" t="s">
        <v>853</v>
      </c>
      <c r="G127" s="229" t="s">
        <v>217</v>
      </c>
      <c r="H127" s="230">
        <v>162</v>
      </c>
      <c r="I127" s="231"/>
      <c r="J127" s="232">
        <f>ROUND(I127*H127,2)</f>
        <v>0</v>
      </c>
      <c r="K127" s="228" t="s">
        <v>854</v>
      </c>
      <c r="L127" s="233"/>
      <c r="M127" s="234" t="s">
        <v>1</v>
      </c>
      <c r="N127" s="235" t="s">
        <v>41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187</v>
      </c>
      <c r="AT127" s="238" t="s">
        <v>182</v>
      </c>
      <c r="AU127" s="238" t="s">
        <v>83</v>
      </c>
      <c r="AY127" s="18" t="s">
        <v>181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83</v>
      </c>
      <c r="BK127" s="239">
        <f>ROUND(I127*H127,2)</f>
        <v>0</v>
      </c>
      <c r="BL127" s="18" t="s">
        <v>188</v>
      </c>
      <c r="BM127" s="238" t="s">
        <v>85</v>
      </c>
    </row>
    <row r="128" s="2" customFormat="1">
      <c r="A128" s="39"/>
      <c r="B128" s="40"/>
      <c r="C128" s="41"/>
      <c r="D128" s="240" t="s">
        <v>190</v>
      </c>
      <c r="E128" s="41"/>
      <c r="F128" s="241" t="s">
        <v>853</v>
      </c>
      <c r="G128" s="41"/>
      <c r="H128" s="41"/>
      <c r="I128" s="242"/>
      <c r="J128" s="41"/>
      <c r="K128" s="41"/>
      <c r="L128" s="45"/>
      <c r="M128" s="243"/>
      <c r="N128" s="244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190</v>
      </c>
      <c r="AU128" s="18" t="s">
        <v>83</v>
      </c>
    </row>
    <row r="129" s="2" customFormat="1">
      <c r="A129" s="39"/>
      <c r="B129" s="40"/>
      <c r="C129" s="41"/>
      <c r="D129" s="240" t="s">
        <v>467</v>
      </c>
      <c r="E129" s="41"/>
      <c r="F129" s="256" t="s">
        <v>855</v>
      </c>
      <c r="G129" s="41"/>
      <c r="H129" s="41"/>
      <c r="I129" s="242"/>
      <c r="J129" s="41"/>
      <c r="K129" s="41"/>
      <c r="L129" s="45"/>
      <c r="M129" s="243"/>
      <c r="N129" s="244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467</v>
      </c>
      <c r="AU129" s="18" t="s">
        <v>83</v>
      </c>
    </row>
    <row r="130" s="2" customFormat="1" ht="33" customHeight="1">
      <c r="A130" s="39"/>
      <c r="B130" s="40"/>
      <c r="C130" s="226" t="s">
        <v>85</v>
      </c>
      <c r="D130" s="226" t="s">
        <v>182</v>
      </c>
      <c r="E130" s="227" t="s">
        <v>856</v>
      </c>
      <c r="F130" s="228" t="s">
        <v>857</v>
      </c>
      <c r="G130" s="229" t="s">
        <v>217</v>
      </c>
      <c r="H130" s="230">
        <v>78</v>
      </c>
      <c r="I130" s="231"/>
      <c r="J130" s="232">
        <f>ROUND(I130*H130,2)</f>
        <v>0</v>
      </c>
      <c r="K130" s="228" t="s">
        <v>854</v>
      </c>
      <c r="L130" s="233"/>
      <c r="M130" s="234" t="s">
        <v>1</v>
      </c>
      <c r="N130" s="235" t="s">
        <v>41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187</v>
      </c>
      <c r="AT130" s="238" t="s">
        <v>182</v>
      </c>
      <c r="AU130" s="238" t="s">
        <v>83</v>
      </c>
      <c r="AY130" s="18" t="s">
        <v>181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83</v>
      </c>
      <c r="BK130" s="239">
        <f>ROUND(I130*H130,2)</f>
        <v>0</v>
      </c>
      <c r="BL130" s="18" t="s">
        <v>188</v>
      </c>
      <c r="BM130" s="238" t="s">
        <v>200</v>
      </c>
    </row>
    <row r="131" s="2" customFormat="1">
      <c r="A131" s="39"/>
      <c r="B131" s="40"/>
      <c r="C131" s="41"/>
      <c r="D131" s="240" t="s">
        <v>190</v>
      </c>
      <c r="E131" s="41"/>
      <c r="F131" s="241" t="s">
        <v>857</v>
      </c>
      <c r="G131" s="41"/>
      <c r="H131" s="41"/>
      <c r="I131" s="242"/>
      <c r="J131" s="41"/>
      <c r="K131" s="41"/>
      <c r="L131" s="45"/>
      <c r="M131" s="243"/>
      <c r="N131" s="244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190</v>
      </c>
      <c r="AU131" s="18" t="s">
        <v>83</v>
      </c>
    </row>
    <row r="132" s="2" customFormat="1">
      <c r="A132" s="39"/>
      <c r="B132" s="40"/>
      <c r="C132" s="41"/>
      <c r="D132" s="240" t="s">
        <v>467</v>
      </c>
      <c r="E132" s="41"/>
      <c r="F132" s="256" t="s">
        <v>855</v>
      </c>
      <c r="G132" s="41"/>
      <c r="H132" s="41"/>
      <c r="I132" s="242"/>
      <c r="J132" s="41"/>
      <c r="K132" s="41"/>
      <c r="L132" s="45"/>
      <c r="M132" s="243"/>
      <c r="N132" s="244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467</v>
      </c>
      <c r="AU132" s="18" t="s">
        <v>83</v>
      </c>
    </row>
    <row r="133" s="2" customFormat="1" ht="33" customHeight="1">
      <c r="A133" s="39"/>
      <c r="B133" s="40"/>
      <c r="C133" s="226" t="s">
        <v>91</v>
      </c>
      <c r="D133" s="226" t="s">
        <v>182</v>
      </c>
      <c r="E133" s="227" t="s">
        <v>858</v>
      </c>
      <c r="F133" s="228" t="s">
        <v>859</v>
      </c>
      <c r="G133" s="229" t="s">
        <v>217</v>
      </c>
      <c r="H133" s="230">
        <v>4</v>
      </c>
      <c r="I133" s="231"/>
      <c r="J133" s="232">
        <f>ROUND(I133*H133,2)</f>
        <v>0</v>
      </c>
      <c r="K133" s="228" t="s">
        <v>854</v>
      </c>
      <c r="L133" s="233"/>
      <c r="M133" s="234" t="s">
        <v>1</v>
      </c>
      <c r="N133" s="235" t="s">
        <v>41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187</v>
      </c>
      <c r="AT133" s="238" t="s">
        <v>182</v>
      </c>
      <c r="AU133" s="238" t="s">
        <v>83</v>
      </c>
      <c r="AY133" s="18" t="s">
        <v>181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83</v>
      </c>
      <c r="BK133" s="239">
        <f>ROUND(I133*H133,2)</f>
        <v>0</v>
      </c>
      <c r="BL133" s="18" t="s">
        <v>188</v>
      </c>
      <c r="BM133" s="238" t="s">
        <v>209</v>
      </c>
    </row>
    <row r="134" s="2" customFormat="1">
      <c r="A134" s="39"/>
      <c r="B134" s="40"/>
      <c r="C134" s="41"/>
      <c r="D134" s="240" t="s">
        <v>190</v>
      </c>
      <c r="E134" s="41"/>
      <c r="F134" s="241" t="s">
        <v>859</v>
      </c>
      <c r="G134" s="41"/>
      <c r="H134" s="41"/>
      <c r="I134" s="242"/>
      <c r="J134" s="41"/>
      <c r="K134" s="41"/>
      <c r="L134" s="45"/>
      <c r="M134" s="243"/>
      <c r="N134" s="244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190</v>
      </c>
      <c r="AU134" s="18" t="s">
        <v>83</v>
      </c>
    </row>
    <row r="135" s="2" customFormat="1">
      <c r="A135" s="39"/>
      <c r="B135" s="40"/>
      <c r="C135" s="41"/>
      <c r="D135" s="240" t="s">
        <v>467</v>
      </c>
      <c r="E135" s="41"/>
      <c r="F135" s="256" t="s">
        <v>855</v>
      </c>
      <c r="G135" s="41"/>
      <c r="H135" s="41"/>
      <c r="I135" s="242"/>
      <c r="J135" s="41"/>
      <c r="K135" s="41"/>
      <c r="L135" s="45"/>
      <c r="M135" s="243"/>
      <c r="N135" s="244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467</v>
      </c>
      <c r="AU135" s="18" t="s">
        <v>83</v>
      </c>
    </row>
    <row r="136" s="2" customFormat="1" ht="24.15" customHeight="1">
      <c r="A136" s="39"/>
      <c r="B136" s="40"/>
      <c r="C136" s="226" t="s">
        <v>200</v>
      </c>
      <c r="D136" s="226" t="s">
        <v>182</v>
      </c>
      <c r="E136" s="227" t="s">
        <v>866</v>
      </c>
      <c r="F136" s="228" t="s">
        <v>867</v>
      </c>
      <c r="G136" s="229" t="s">
        <v>868</v>
      </c>
      <c r="H136" s="230">
        <v>0.0050000000000000001</v>
      </c>
      <c r="I136" s="231"/>
      <c r="J136" s="232">
        <f>ROUND(I136*H136,2)</f>
        <v>0</v>
      </c>
      <c r="K136" s="228" t="s">
        <v>854</v>
      </c>
      <c r="L136" s="233"/>
      <c r="M136" s="234" t="s">
        <v>1</v>
      </c>
      <c r="N136" s="235" t="s">
        <v>41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187</v>
      </c>
      <c r="AT136" s="238" t="s">
        <v>182</v>
      </c>
      <c r="AU136" s="238" t="s">
        <v>83</v>
      </c>
      <c r="AY136" s="18" t="s">
        <v>181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83</v>
      </c>
      <c r="BK136" s="239">
        <f>ROUND(I136*H136,2)</f>
        <v>0</v>
      </c>
      <c r="BL136" s="18" t="s">
        <v>188</v>
      </c>
      <c r="BM136" s="238" t="s">
        <v>220</v>
      </c>
    </row>
    <row r="137" s="2" customFormat="1">
      <c r="A137" s="39"/>
      <c r="B137" s="40"/>
      <c r="C137" s="41"/>
      <c r="D137" s="240" t="s">
        <v>190</v>
      </c>
      <c r="E137" s="41"/>
      <c r="F137" s="241" t="s">
        <v>867</v>
      </c>
      <c r="G137" s="41"/>
      <c r="H137" s="41"/>
      <c r="I137" s="242"/>
      <c r="J137" s="41"/>
      <c r="K137" s="41"/>
      <c r="L137" s="45"/>
      <c r="M137" s="243"/>
      <c r="N137" s="244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190</v>
      </c>
      <c r="AU137" s="18" t="s">
        <v>83</v>
      </c>
    </row>
    <row r="138" s="2" customFormat="1">
      <c r="A138" s="39"/>
      <c r="B138" s="40"/>
      <c r="C138" s="41"/>
      <c r="D138" s="240" t="s">
        <v>467</v>
      </c>
      <c r="E138" s="41"/>
      <c r="F138" s="256" t="s">
        <v>869</v>
      </c>
      <c r="G138" s="41"/>
      <c r="H138" s="41"/>
      <c r="I138" s="242"/>
      <c r="J138" s="41"/>
      <c r="K138" s="41"/>
      <c r="L138" s="45"/>
      <c r="M138" s="243"/>
      <c r="N138" s="244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467</v>
      </c>
      <c r="AU138" s="18" t="s">
        <v>83</v>
      </c>
    </row>
    <row r="139" s="12" customFormat="1" ht="25.92" customHeight="1">
      <c r="A139" s="12"/>
      <c r="B139" s="212"/>
      <c r="C139" s="213"/>
      <c r="D139" s="214" t="s">
        <v>75</v>
      </c>
      <c r="E139" s="215" t="s">
        <v>934</v>
      </c>
      <c r="F139" s="215" t="s">
        <v>935</v>
      </c>
      <c r="G139" s="213"/>
      <c r="H139" s="213"/>
      <c r="I139" s="216"/>
      <c r="J139" s="217">
        <f>BK139</f>
        <v>0</v>
      </c>
      <c r="K139" s="213"/>
      <c r="L139" s="218"/>
      <c r="M139" s="219"/>
      <c r="N139" s="220"/>
      <c r="O139" s="220"/>
      <c r="P139" s="221">
        <f>SUM(P140:P152)</f>
        <v>0</v>
      </c>
      <c r="Q139" s="220"/>
      <c r="R139" s="221">
        <f>SUM(R140:R152)</f>
        <v>0</v>
      </c>
      <c r="S139" s="220"/>
      <c r="T139" s="222">
        <f>SUM(T140:T152)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23" t="s">
        <v>85</v>
      </c>
      <c r="AT139" s="224" t="s">
        <v>75</v>
      </c>
      <c r="AU139" s="224" t="s">
        <v>76</v>
      </c>
      <c r="AY139" s="223" t="s">
        <v>181</v>
      </c>
      <c r="BK139" s="225">
        <f>SUM(BK140:BK152)</f>
        <v>0</v>
      </c>
    </row>
    <row r="140" s="2" customFormat="1" ht="33" customHeight="1">
      <c r="A140" s="39"/>
      <c r="B140" s="40"/>
      <c r="C140" s="226" t="s">
        <v>204</v>
      </c>
      <c r="D140" s="226" t="s">
        <v>182</v>
      </c>
      <c r="E140" s="227" t="s">
        <v>936</v>
      </c>
      <c r="F140" s="228" t="s">
        <v>937</v>
      </c>
      <c r="G140" s="229" t="s">
        <v>185</v>
      </c>
      <c r="H140" s="230">
        <v>56</v>
      </c>
      <c r="I140" s="231"/>
      <c r="J140" s="232">
        <f>ROUND(I140*H140,2)</f>
        <v>0</v>
      </c>
      <c r="K140" s="228" t="s">
        <v>854</v>
      </c>
      <c r="L140" s="233"/>
      <c r="M140" s="234" t="s">
        <v>1</v>
      </c>
      <c r="N140" s="235" t="s">
        <v>41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187</v>
      </c>
      <c r="AT140" s="238" t="s">
        <v>182</v>
      </c>
      <c r="AU140" s="238" t="s">
        <v>83</v>
      </c>
      <c r="AY140" s="18" t="s">
        <v>181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83</v>
      </c>
      <c r="BK140" s="239">
        <f>ROUND(I140*H140,2)</f>
        <v>0</v>
      </c>
      <c r="BL140" s="18" t="s">
        <v>188</v>
      </c>
      <c r="BM140" s="238" t="s">
        <v>228</v>
      </c>
    </row>
    <row r="141" s="2" customFormat="1">
      <c r="A141" s="39"/>
      <c r="B141" s="40"/>
      <c r="C141" s="41"/>
      <c r="D141" s="240" t="s">
        <v>190</v>
      </c>
      <c r="E141" s="41"/>
      <c r="F141" s="241" t="s">
        <v>937</v>
      </c>
      <c r="G141" s="41"/>
      <c r="H141" s="41"/>
      <c r="I141" s="242"/>
      <c r="J141" s="41"/>
      <c r="K141" s="41"/>
      <c r="L141" s="45"/>
      <c r="M141" s="243"/>
      <c r="N141" s="244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190</v>
      </c>
      <c r="AU141" s="18" t="s">
        <v>83</v>
      </c>
    </row>
    <row r="142" s="2" customFormat="1" ht="33" customHeight="1">
      <c r="A142" s="39"/>
      <c r="B142" s="40"/>
      <c r="C142" s="226" t="s">
        <v>209</v>
      </c>
      <c r="D142" s="226" t="s">
        <v>182</v>
      </c>
      <c r="E142" s="227" t="s">
        <v>938</v>
      </c>
      <c r="F142" s="228" t="s">
        <v>939</v>
      </c>
      <c r="G142" s="229" t="s">
        <v>217</v>
      </c>
      <c r="H142" s="230">
        <v>162</v>
      </c>
      <c r="I142" s="231"/>
      <c r="J142" s="232">
        <f>ROUND(I142*H142,2)</f>
        <v>0</v>
      </c>
      <c r="K142" s="228" t="s">
        <v>854</v>
      </c>
      <c r="L142" s="233"/>
      <c r="M142" s="234" t="s">
        <v>1</v>
      </c>
      <c r="N142" s="235" t="s">
        <v>41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187</v>
      </c>
      <c r="AT142" s="238" t="s">
        <v>182</v>
      </c>
      <c r="AU142" s="238" t="s">
        <v>83</v>
      </c>
      <c r="AY142" s="18" t="s">
        <v>181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83</v>
      </c>
      <c r="BK142" s="239">
        <f>ROUND(I142*H142,2)</f>
        <v>0</v>
      </c>
      <c r="BL142" s="18" t="s">
        <v>188</v>
      </c>
      <c r="BM142" s="238" t="s">
        <v>8</v>
      </c>
    </row>
    <row r="143" s="2" customFormat="1">
      <c r="A143" s="39"/>
      <c r="B143" s="40"/>
      <c r="C143" s="41"/>
      <c r="D143" s="240" t="s">
        <v>190</v>
      </c>
      <c r="E143" s="41"/>
      <c r="F143" s="241" t="s">
        <v>939</v>
      </c>
      <c r="G143" s="41"/>
      <c r="H143" s="41"/>
      <c r="I143" s="242"/>
      <c r="J143" s="41"/>
      <c r="K143" s="41"/>
      <c r="L143" s="45"/>
      <c r="M143" s="243"/>
      <c r="N143" s="244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190</v>
      </c>
      <c r="AU143" s="18" t="s">
        <v>83</v>
      </c>
    </row>
    <row r="144" s="2" customFormat="1">
      <c r="A144" s="39"/>
      <c r="B144" s="40"/>
      <c r="C144" s="41"/>
      <c r="D144" s="240" t="s">
        <v>467</v>
      </c>
      <c r="E144" s="41"/>
      <c r="F144" s="256" t="s">
        <v>940</v>
      </c>
      <c r="G144" s="41"/>
      <c r="H144" s="41"/>
      <c r="I144" s="242"/>
      <c r="J144" s="41"/>
      <c r="K144" s="41"/>
      <c r="L144" s="45"/>
      <c r="M144" s="243"/>
      <c r="N144" s="244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467</v>
      </c>
      <c r="AU144" s="18" t="s">
        <v>83</v>
      </c>
    </row>
    <row r="145" s="2" customFormat="1" ht="33" customHeight="1">
      <c r="A145" s="39"/>
      <c r="B145" s="40"/>
      <c r="C145" s="226" t="s">
        <v>214</v>
      </c>
      <c r="D145" s="226" t="s">
        <v>182</v>
      </c>
      <c r="E145" s="227" t="s">
        <v>941</v>
      </c>
      <c r="F145" s="228" t="s">
        <v>942</v>
      </c>
      <c r="G145" s="229" t="s">
        <v>217</v>
      </c>
      <c r="H145" s="230">
        <v>78</v>
      </c>
      <c r="I145" s="231"/>
      <c r="J145" s="232">
        <f>ROUND(I145*H145,2)</f>
        <v>0</v>
      </c>
      <c r="K145" s="228" t="s">
        <v>854</v>
      </c>
      <c r="L145" s="233"/>
      <c r="M145" s="234" t="s">
        <v>1</v>
      </c>
      <c r="N145" s="235" t="s">
        <v>41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187</v>
      </c>
      <c r="AT145" s="238" t="s">
        <v>182</v>
      </c>
      <c r="AU145" s="238" t="s">
        <v>83</v>
      </c>
      <c r="AY145" s="18" t="s">
        <v>181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83</v>
      </c>
      <c r="BK145" s="239">
        <f>ROUND(I145*H145,2)</f>
        <v>0</v>
      </c>
      <c r="BL145" s="18" t="s">
        <v>188</v>
      </c>
      <c r="BM145" s="238" t="s">
        <v>244</v>
      </c>
    </row>
    <row r="146" s="2" customFormat="1">
      <c r="A146" s="39"/>
      <c r="B146" s="40"/>
      <c r="C146" s="41"/>
      <c r="D146" s="240" t="s">
        <v>190</v>
      </c>
      <c r="E146" s="41"/>
      <c r="F146" s="241" t="s">
        <v>942</v>
      </c>
      <c r="G146" s="41"/>
      <c r="H146" s="41"/>
      <c r="I146" s="242"/>
      <c r="J146" s="41"/>
      <c r="K146" s="41"/>
      <c r="L146" s="45"/>
      <c r="M146" s="243"/>
      <c r="N146" s="244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190</v>
      </c>
      <c r="AU146" s="18" t="s">
        <v>83</v>
      </c>
    </row>
    <row r="147" s="2" customFormat="1">
      <c r="A147" s="39"/>
      <c r="B147" s="40"/>
      <c r="C147" s="41"/>
      <c r="D147" s="240" t="s">
        <v>467</v>
      </c>
      <c r="E147" s="41"/>
      <c r="F147" s="256" t="s">
        <v>940</v>
      </c>
      <c r="G147" s="41"/>
      <c r="H147" s="41"/>
      <c r="I147" s="242"/>
      <c r="J147" s="41"/>
      <c r="K147" s="41"/>
      <c r="L147" s="45"/>
      <c r="M147" s="243"/>
      <c r="N147" s="244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467</v>
      </c>
      <c r="AU147" s="18" t="s">
        <v>83</v>
      </c>
    </row>
    <row r="148" s="2" customFormat="1" ht="33" customHeight="1">
      <c r="A148" s="39"/>
      <c r="B148" s="40"/>
      <c r="C148" s="226" t="s">
        <v>220</v>
      </c>
      <c r="D148" s="226" t="s">
        <v>182</v>
      </c>
      <c r="E148" s="227" t="s">
        <v>943</v>
      </c>
      <c r="F148" s="228" t="s">
        <v>944</v>
      </c>
      <c r="G148" s="229" t="s">
        <v>217</v>
      </c>
      <c r="H148" s="230">
        <v>4</v>
      </c>
      <c r="I148" s="231"/>
      <c r="J148" s="232">
        <f>ROUND(I148*H148,2)</f>
        <v>0</v>
      </c>
      <c r="K148" s="228" t="s">
        <v>854</v>
      </c>
      <c r="L148" s="233"/>
      <c r="M148" s="234" t="s">
        <v>1</v>
      </c>
      <c r="N148" s="235" t="s">
        <v>41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187</v>
      </c>
      <c r="AT148" s="238" t="s">
        <v>182</v>
      </c>
      <c r="AU148" s="238" t="s">
        <v>83</v>
      </c>
      <c r="AY148" s="18" t="s">
        <v>181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83</v>
      </c>
      <c r="BK148" s="239">
        <f>ROUND(I148*H148,2)</f>
        <v>0</v>
      </c>
      <c r="BL148" s="18" t="s">
        <v>188</v>
      </c>
      <c r="BM148" s="238" t="s">
        <v>188</v>
      </c>
    </row>
    <row r="149" s="2" customFormat="1">
      <c r="A149" s="39"/>
      <c r="B149" s="40"/>
      <c r="C149" s="41"/>
      <c r="D149" s="240" t="s">
        <v>190</v>
      </c>
      <c r="E149" s="41"/>
      <c r="F149" s="241" t="s">
        <v>944</v>
      </c>
      <c r="G149" s="41"/>
      <c r="H149" s="41"/>
      <c r="I149" s="242"/>
      <c r="J149" s="41"/>
      <c r="K149" s="41"/>
      <c r="L149" s="45"/>
      <c r="M149" s="243"/>
      <c r="N149" s="244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190</v>
      </c>
      <c r="AU149" s="18" t="s">
        <v>83</v>
      </c>
    </row>
    <row r="150" s="2" customFormat="1">
      <c r="A150" s="39"/>
      <c r="B150" s="40"/>
      <c r="C150" s="41"/>
      <c r="D150" s="240" t="s">
        <v>467</v>
      </c>
      <c r="E150" s="41"/>
      <c r="F150" s="256" t="s">
        <v>940</v>
      </c>
      <c r="G150" s="41"/>
      <c r="H150" s="41"/>
      <c r="I150" s="242"/>
      <c r="J150" s="41"/>
      <c r="K150" s="41"/>
      <c r="L150" s="45"/>
      <c r="M150" s="243"/>
      <c r="N150" s="244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467</v>
      </c>
      <c r="AU150" s="18" t="s">
        <v>83</v>
      </c>
    </row>
    <row r="151" s="2" customFormat="1" ht="24.15" customHeight="1">
      <c r="A151" s="39"/>
      <c r="B151" s="40"/>
      <c r="C151" s="226" t="s">
        <v>224</v>
      </c>
      <c r="D151" s="226" t="s">
        <v>182</v>
      </c>
      <c r="E151" s="227" t="s">
        <v>951</v>
      </c>
      <c r="F151" s="228" t="s">
        <v>952</v>
      </c>
      <c r="G151" s="229" t="s">
        <v>868</v>
      </c>
      <c r="H151" s="230">
        <v>0.19600000000000001</v>
      </c>
      <c r="I151" s="231"/>
      <c r="J151" s="232">
        <f>ROUND(I151*H151,2)</f>
        <v>0</v>
      </c>
      <c r="K151" s="228" t="s">
        <v>854</v>
      </c>
      <c r="L151" s="233"/>
      <c r="M151" s="234" t="s">
        <v>1</v>
      </c>
      <c r="N151" s="235" t="s">
        <v>41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187</v>
      </c>
      <c r="AT151" s="238" t="s">
        <v>182</v>
      </c>
      <c r="AU151" s="238" t="s">
        <v>83</v>
      </c>
      <c r="AY151" s="18" t="s">
        <v>181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83</v>
      </c>
      <c r="BK151" s="239">
        <f>ROUND(I151*H151,2)</f>
        <v>0</v>
      </c>
      <c r="BL151" s="18" t="s">
        <v>188</v>
      </c>
      <c r="BM151" s="238" t="s">
        <v>266</v>
      </c>
    </row>
    <row r="152" s="2" customFormat="1">
      <c r="A152" s="39"/>
      <c r="B152" s="40"/>
      <c r="C152" s="41"/>
      <c r="D152" s="240" t="s">
        <v>190</v>
      </c>
      <c r="E152" s="41"/>
      <c r="F152" s="241" t="s">
        <v>952</v>
      </c>
      <c r="G152" s="41"/>
      <c r="H152" s="41"/>
      <c r="I152" s="242"/>
      <c r="J152" s="41"/>
      <c r="K152" s="41"/>
      <c r="L152" s="45"/>
      <c r="M152" s="243"/>
      <c r="N152" s="244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190</v>
      </c>
      <c r="AU152" s="18" t="s">
        <v>83</v>
      </c>
    </row>
    <row r="153" s="12" customFormat="1" ht="25.92" customHeight="1">
      <c r="A153" s="12"/>
      <c r="B153" s="212"/>
      <c r="C153" s="213"/>
      <c r="D153" s="214" t="s">
        <v>75</v>
      </c>
      <c r="E153" s="215" t="s">
        <v>953</v>
      </c>
      <c r="F153" s="215" t="s">
        <v>954</v>
      </c>
      <c r="G153" s="213"/>
      <c r="H153" s="213"/>
      <c r="I153" s="216"/>
      <c r="J153" s="217">
        <f>BK153</f>
        <v>0</v>
      </c>
      <c r="K153" s="213"/>
      <c r="L153" s="218"/>
      <c r="M153" s="219"/>
      <c r="N153" s="220"/>
      <c r="O153" s="220"/>
      <c r="P153" s="221">
        <f>SUM(P154:P159)</f>
        <v>0</v>
      </c>
      <c r="Q153" s="220"/>
      <c r="R153" s="221">
        <f>SUM(R154:R159)</f>
        <v>0</v>
      </c>
      <c r="S153" s="220"/>
      <c r="T153" s="222">
        <f>SUM(T154:T159)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23" t="s">
        <v>85</v>
      </c>
      <c r="AT153" s="224" t="s">
        <v>75</v>
      </c>
      <c r="AU153" s="224" t="s">
        <v>76</v>
      </c>
      <c r="AY153" s="223" t="s">
        <v>181</v>
      </c>
      <c r="BK153" s="225">
        <f>SUM(BK154:BK159)</f>
        <v>0</v>
      </c>
    </row>
    <row r="154" s="2" customFormat="1" ht="16.5" customHeight="1">
      <c r="A154" s="39"/>
      <c r="B154" s="40"/>
      <c r="C154" s="226" t="s">
        <v>228</v>
      </c>
      <c r="D154" s="226" t="s">
        <v>182</v>
      </c>
      <c r="E154" s="227" t="s">
        <v>967</v>
      </c>
      <c r="F154" s="228" t="s">
        <v>968</v>
      </c>
      <c r="G154" s="229" t="s">
        <v>185</v>
      </c>
      <c r="H154" s="230">
        <v>27</v>
      </c>
      <c r="I154" s="231"/>
      <c r="J154" s="232">
        <f>ROUND(I154*H154,2)</f>
        <v>0</v>
      </c>
      <c r="K154" s="228" t="s">
        <v>854</v>
      </c>
      <c r="L154" s="233"/>
      <c r="M154" s="234" t="s">
        <v>1</v>
      </c>
      <c r="N154" s="235" t="s">
        <v>41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187</v>
      </c>
      <c r="AT154" s="238" t="s">
        <v>182</v>
      </c>
      <c r="AU154" s="238" t="s">
        <v>83</v>
      </c>
      <c r="AY154" s="18" t="s">
        <v>181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83</v>
      </c>
      <c r="BK154" s="239">
        <f>ROUND(I154*H154,2)</f>
        <v>0</v>
      </c>
      <c r="BL154" s="18" t="s">
        <v>188</v>
      </c>
      <c r="BM154" s="238" t="s">
        <v>276</v>
      </c>
    </row>
    <row r="155" s="2" customFormat="1">
      <c r="A155" s="39"/>
      <c r="B155" s="40"/>
      <c r="C155" s="41"/>
      <c r="D155" s="240" t="s">
        <v>190</v>
      </c>
      <c r="E155" s="41"/>
      <c r="F155" s="241" t="s">
        <v>968</v>
      </c>
      <c r="G155" s="41"/>
      <c r="H155" s="41"/>
      <c r="I155" s="242"/>
      <c r="J155" s="41"/>
      <c r="K155" s="41"/>
      <c r="L155" s="45"/>
      <c r="M155" s="243"/>
      <c r="N155" s="244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190</v>
      </c>
      <c r="AU155" s="18" t="s">
        <v>83</v>
      </c>
    </row>
    <row r="156" s="2" customFormat="1" ht="37.8" customHeight="1">
      <c r="A156" s="39"/>
      <c r="B156" s="40"/>
      <c r="C156" s="226" t="s">
        <v>232</v>
      </c>
      <c r="D156" s="226" t="s">
        <v>182</v>
      </c>
      <c r="E156" s="227" t="s">
        <v>986</v>
      </c>
      <c r="F156" s="228" t="s">
        <v>987</v>
      </c>
      <c r="G156" s="229" t="s">
        <v>185</v>
      </c>
      <c r="H156" s="230">
        <v>27</v>
      </c>
      <c r="I156" s="231"/>
      <c r="J156" s="232">
        <f>ROUND(I156*H156,2)</f>
        <v>0</v>
      </c>
      <c r="K156" s="228" t="s">
        <v>854</v>
      </c>
      <c r="L156" s="233"/>
      <c r="M156" s="234" t="s">
        <v>1</v>
      </c>
      <c r="N156" s="235" t="s">
        <v>41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187</v>
      </c>
      <c r="AT156" s="238" t="s">
        <v>182</v>
      </c>
      <c r="AU156" s="238" t="s">
        <v>83</v>
      </c>
      <c r="AY156" s="18" t="s">
        <v>181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83</v>
      </c>
      <c r="BK156" s="239">
        <f>ROUND(I156*H156,2)</f>
        <v>0</v>
      </c>
      <c r="BL156" s="18" t="s">
        <v>188</v>
      </c>
      <c r="BM156" s="238" t="s">
        <v>284</v>
      </c>
    </row>
    <row r="157" s="2" customFormat="1">
      <c r="A157" s="39"/>
      <c r="B157" s="40"/>
      <c r="C157" s="41"/>
      <c r="D157" s="240" t="s">
        <v>190</v>
      </c>
      <c r="E157" s="41"/>
      <c r="F157" s="241" t="s">
        <v>987</v>
      </c>
      <c r="G157" s="41"/>
      <c r="H157" s="41"/>
      <c r="I157" s="242"/>
      <c r="J157" s="41"/>
      <c r="K157" s="41"/>
      <c r="L157" s="45"/>
      <c r="M157" s="243"/>
      <c r="N157" s="244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190</v>
      </c>
      <c r="AU157" s="18" t="s">
        <v>83</v>
      </c>
    </row>
    <row r="158" s="2" customFormat="1" ht="21.75" customHeight="1">
      <c r="A158" s="39"/>
      <c r="B158" s="40"/>
      <c r="C158" s="226" t="s">
        <v>8</v>
      </c>
      <c r="D158" s="226" t="s">
        <v>182</v>
      </c>
      <c r="E158" s="227" t="s">
        <v>1013</v>
      </c>
      <c r="F158" s="228" t="s">
        <v>1014</v>
      </c>
      <c r="G158" s="229" t="s">
        <v>868</v>
      </c>
      <c r="H158" s="230">
        <v>0.016</v>
      </c>
      <c r="I158" s="231"/>
      <c r="J158" s="232">
        <f>ROUND(I158*H158,2)</f>
        <v>0</v>
      </c>
      <c r="K158" s="228" t="s">
        <v>854</v>
      </c>
      <c r="L158" s="233"/>
      <c r="M158" s="234" t="s">
        <v>1</v>
      </c>
      <c r="N158" s="235" t="s">
        <v>41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187</v>
      </c>
      <c r="AT158" s="238" t="s">
        <v>182</v>
      </c>
      <c r="AU158" s="238" t="s">
        <v>83</v>
      </c>
      <c r="AY158" s="18" t="s">
        <v>181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83</v>
      </c>
      <c r="BK158" s="239">
        <f>ROUND(I158*H158,2)</f>
        <v>0</v>
      </c>
      <c r="BL158" s="18" t="s">
        <v>188</v>
      </c>
      <c r="BM158" s="238" t="s">
        <v>293</v>
      </c>
    </row>
    <row r="159" s="2" customFormat="1">
      <c r="A159" s="39"/>
      <c r="B159" s="40"/>
      <c r="C159" s="41"/>
      <c r="D159" s="240" t="s">
        <v>190</v>
      </c>
      <c r="E159" s="41"/>
      <c r="F159" s="241" t="s">
        <v>1014</v>
      </c>
      <c r="G159" s="41"/>
      <c r="H159" s="41"/>
      <c r="I159" s="242"/>
      <c r="J159" s="41"/>
      <c r="K159" s="41"/>
      <c r="L159" s="45"/>
      <c r="M159" s="243"/>
      <c r="N159" s="244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190</v>
      </c>
      <c r="AU159" s="18" t="s">
        <v>83</v>
      </c>
    </row>
    <row r="160" s="12" customFormat="1" ht="25.92" customHeight="1">
      <c r="A160" s="12"/>
      <c r="B160" s="212"/>
      <c r="C160" s="213"/>
      <c r="D160" s="214" t="s">
        <v>75</v>
      </c>
      <c r="E160" s="215" t="s">
        <v>1015</v>
      </c>
      <c r="F160" s="215" t="s">
        <v>1016</v>
      </c>
      <c r="G160" s="213"/>
      <c r="H160" s="213"/>
      <c r="I160" s="216"/>
      <c r="J160" s="217">
        <f>BK160</f>
        <v>0</v>
      </c>
      <c r="K160" s="213"/>
      <c r="L160" s="218"/>
      <c r="M160" s="219"/>
      <c r="N160" s="220"/>
      <c r="O160" s="220"/>
      <c r="P160" s="221">
        <f>SUM(P161:P184)</f>
        <v>0</v>
      </c>
      <c r="Q160" s="220"/>
      <c r="R160" s="221">
        <f>SUM(R161:R184)</f>
        <v>0</v>
      </c>
      <c r="S160" s="220"/>
      <c r="T160" s="222">
        <f>SUM(T161:T184)</f>
        <v>0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R160" s="223" t="s">
        <v>85</v>
      </c>
      <c r="AT160" s="224" t="s">
        <v>75</v>
      </c>
      <c r="AU160" s="224" t="s">
        <v>76</v>
      </c>
      <c r="AY160" s="223" t="s">
        <v>181</v>
      </c>
      <c r="BK160" s="225">
        <f>SUM(BK161:BK184)</f>
        <v>0</v>
      </c>
    </row>
    <row r="161" s="2" customFormat="1" ht="62.7" customHeight="1">
      <c r="A161" s="39"/>
      <c r="B161" s="40"/>
      <c r="C161" s="226" t="s">
        <v>239</v>
      </c>
      <c r="D161" s="226" t="s">
        <v>182</v>
      </c>
      <c r="E161" s="227" t="s">
        <v>3428</v>
      </c>
      <c r="F161" s="228" t="s">
        <v>3429</v>
      </c>
      <c r="G161" s="229" t="s">
        <v>185</v>
      </c>
      <c r="H161" s="230">
        <v>3</v>
      </c>
      <c r="I161" s="231"/>
      <c r="J161" s="232">
        <f>ROUND(I161*H161,2)</f>
        <v>0</v>
      </c>
      <c r="K161" s="228" t="s">
        <v>854</v>
      </c>
      <c r="L161" s="233"/>
      <c r="M161" s="234" t="s">
        <v>1</v>
      </c>
      <c r="N161" s="235" t="s">
        <v>41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187</v>
      </c>
      <c r="AT161" s="238" t="s">
        <v>182</v>
      </c>
      <c r="AU161" s="238" t="s">
        <v>83</v>
      </c>
      <c r="AY161" s="18" t="s">
        <v>181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83</v>
      </c>
      <c r="BK161" s="239">
        <f>ROUND(I161*H161,2)</f>
        <v>0</v>
      </c>
      <c r="BL161" s="18" t="s">
        <v>188</v>
      </c>
      <c r="BM161" s="238" t="s">
        <v>302</v>
      </c>
    </row>
    <row r="162" s="2" customFormat="1">
      <c r="A162" s="39"/>
      <c r="B162" s="40"/>
      <c r="C162" s="41"/>
      <c r="D162" s="240" t="s">
        <v>190</v>
      </c>
      <c r="E162" s="41"/>
      <c r="F162" s="241" t="s">
        <v>3429</v>
      </c>
      <c r="G162" s="41"/>
      <c r="H162" s="41"/>
      <c r="I162" s="242"/>
      <c r="J162" s="41"/>
      <c r="K162" s="41"/>
      <c r="L162" s="45"/>
      <c r="M162" s="243"/>
      <c r="N162" s="244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190</v>
      </c>
      <c r="AU162" s="18" t="s">
        <v>83</v>
      </c>
    </row>
    <row r="163" s="2" customFormat="1" ht="62.7" customHeight="1">
      <c r="A163" s="39"/>
      <c r="B163" s="40"/>
      <c r="C163" s="226" t="s">
        <v>244</v>
      </c>
      <c r="D163" s="226" t="s">
        <v>182</v>
      </c>
      <c r="E163" s="227" t="s">
        <v>3430</v>
      </c>
      <c r="F163" s="228" t="s">
        <v>3431</v>
      </c>
      <c r="G163" s="229" t="s">
        <v>185</v>
      </c>
      <c r="H163" s="230">
        <v>2</v>
      </c>
      <c r="I163" s="231"/>
      <c r="J163" s="232">
        <f>ROUND(I163*H163,2)</f>
        <v>0</v>
      </c>
      <c r="K163" s="228" t="s">
        <v>854</v>
      </c>
      <c r="L163" s="233"/>
      <c r="M163" s="234" t="s">
        <v>1</v>
      </c>
      <c r="N163" s="235" t="s">
        <v>41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187</v>
      </c>
      <c r="AT163" s="238" t="s">
        <v>182</v>
      </c>
      <c r="AU163" s="238" t="s">
        <v>83</v>
      </c>
      <c r="AY163" s="18" t="s">
        <v>181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83</v>
      </c>
      <c r="BK163" s="239">
        <f>ROUND(I163*H163,2)</f>
        <v>0</v>
      </c>
      <c r="BL163" s="18" t="s">
        <v>188</v>
      </c>
      <c r="BM163" s="238" t="s">
        <v>310</v>
      </c>
    </row>
    <row r="164" s="2" customFormat="1">
      <c r="A164" s="39"/>
      <c r="B164" s="40"/>
      <c r="C164" s="41"/>
      <c r="D164" s="240" t="s">
        <v>190</v>
      </c>
      <c r="E164" s="41"/>
      <c r="F164" s="241" t="s">
        <v>3431</v>
      </c>
      <c r="G164" s="41"/>
      <c r="H164" s="41"/>
      <c r="I164" s="242"/>
      <c r="J164" s="41"/>
      <c r="K164" s="41"/>
      <c r="L164" s="45"/>
      <c r="M164" s="243"/>
      <c r="N164" s="244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190</v>
      </c>
      <c r="AU164" s="18" t="s">
        <v>83</v>
      </c>
    </row>
    <row r="165" s="2" customFormat="1" ht="62.7" customHeight="1">
      <c r="A165" s="39"/>
      <c r="B165" s="40"/>
      <c r="C165" s="226" t="s">
        <v>250</v>
      </c>
      <c r="D165" s="226" t="s">
        <v>182</v>
      </c>
      <c r="E165" s="227" t="s">
        <v>3432</v>
      </c>
      <c r="F165" s="228" t="s">
        <v>3433</v>
      </c>
      <c r="G165" s="229" t="s">
        <v>185</v>
      </c>
      <c r="H165" s="230">
        <v>2</v>
      </c>
      <c r="I165" s="231"/>
      <c r="J165" s="232">
        <f>ROUND(I165*H165,2)</f>
        <v>0</v>
      </c>
      <c r="K165" s="228" t="s">
        <v>854</v>
      </c>
      <c r="L165" s="233"/>
      <c r="M165" s="234" t="s">
        <v>1</v>
      </c>
      <c r="N165" s="235" t="s">
        <v>41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187</v>
      </c>
      <c r="AT165" s="238" t="s">
        <v>182</v>
      </c>
      <c r="AU165" s="238" t="s">
        <v>83</v>
      </c>
      <c r="AY165" s="18" t="s">
        <v>181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83</v>
      </c>
      <c r="BK165" s="239">
        <f>ROUND(I165*H165,2)</f>
        <v>0</v>
      </c>
      <c r="BL165" s="18" t="s">
        <v>188</v>
      </c>
      <c r="BM165" s="238" t="s">
        <v>318</v>
      </c>
    </row>
    <row r="166" s="2" customFormat="1">
      <c r="A166" s="39"/>
      <c r="B166" s="40"/>
      <c r="C166" s="41"/>
      <c r="D166" s="240" t="s">
        <v>190</v>
      </c>
      <c r="E166" s="41"/>
      <c r="F166" s="241" t="s">
        <v>3433</v>
      </c>
      <c r="G166" s="41"/>
      <c r="H166" s="41"/>
      <c r="I166" s="242"/>
      <c r="J166" s="41"/>
      <c r="K166" s="41"/>
      <c r="L166" s="45"/>
      <c r="M166" s="243"/>
      <c r="N166" s="244"/>
      <c r="O166" s="92"/>
      <c r="P166" s="92"/>
      <c r="Q166" s="92"/>
      <c r="R166" s="92"/>
      <c r="S166" s="92"/>
      <c r="T166" s="93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T166" s="18" t="s">
        <v>190</v>
      </c>
      <c r="AU166" s="18" t="s">
        <v>83</v>
      </c>
    </row>
    <row r="167" s="2" customFormat="1" ht="62.7" customHeight="1">
      <c r="A167" s="39"/>
      <c r="B167" s="40"/>
      <c r="C167" s="226" t="s">
        <v>188</v>
      </c>
      <c r="D167" s="226" t="s">
        <v>182</v>
      </c>
      <c r="E167" s="227" t="s">
        <v>3434</v>
      </c>
      <c r="F167" s="228" t="s">
        <v>3435</v>
      </c>
      <c r="G167" s="229" t="s">
        <v>185</v>
      </c>
      <c r="H167" s="230">
        <v>3</v>
      </c>
      <c r="I167" s="231"/>
      <c r="J167" s="232">
        <f>ROUND(I167*H167,2)</f>
        <v>0</v>
      </c>
      <c r="K167" s="228" t="s">
        <v>854</v>
      </c>
      <c r="L167" s="233"/>
      <c r="M167" s="234" t="s">
        <v>1</v>
      </c>
      <c r="N167" s="235" t="s">
        <v>41</v>
      </c>
      <c r="O167" s="92"/>
      <c r="P167" s="236">
        <f>O167*H167</f>
        <v>0</v>
      </c>
      <c r="Q167" s="236">
        <v>0</v>
      </c>
      <c r="R167" s="236">
        <f>Q167*H167</f>
        <v>0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187</v>
      </c>
      <c r="AT167" s="238" t="s">
        <v>182</v>
      </c>
      <c r="AU167" s="238" t="s">
        <v>83</v>
      </c>
      <c r="AY167" s="18" t="s">
        <v>181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83</v>
      </c>
      <c r="BK167" s="239">
        <f>ROUND(I167*H167,2)</f>
        <v>0</v>
      </c>
      <c r="BL167" s="18" t="s">
        <v>188</v>
      </c>
      <c r="BM167" s="238" t="s">
        <v>187</v>
      </c>
    </row>
    <row r="168" s="2" customFormat="1">
      <c r="A168" s="39"/>
      <c r="B168" s="40"/>
      <c r="C168" s="41"/>
      <c r="D168" s="240" t="s">
        <v>190</v>
      </c>
      <c r="E168" s="41"/>
      <c r="F168" s="241" t="s">
        <v>3435</v>
      </c>
      <c r="G168" s="41"/>
      <c r="H168" s="41"/>
      <c r="I168" s="242"/>
      <c r="J168" s="41"/>
      <c r="K168" s="41"/>
      <c r="L168" s="45"/>
      <c r="M168" s="243"/>
      <c r="N168" s="244"/>
      <c r="O168" s="92"/>
      <c r="P168" s="92"/>
      <c r="Q168" s="92"/>
      <c r="R168" s="92"/>
      <c r="S168" s="92"/>
      <c r="T168" s="93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T168" s="18" t="s">
        <v>190</v>
      </c>
      <c r="AU168" s="18" t="s">
        <v>83</v>
      </c>
    </row>
    <row r="169" s="2" customFormat="1" ht="62.7" customHeight="1">
      <c r="A169" s="39"/>
      <c r="B169" s="40"/>
      <c r="C169" s="226" t="s">
        <v>261</v>
      </c>
      <c r="D169" s="226" t="s">
        <v>182</v>
      </c>
      <c r="E169" s="227" t="s">
        <v>3436</v>
      </c>
      <c r="F169" s="228" t="s">
        <v>3437</v>
      </c>
      <c r="G169" s="229" t="s">
        <v>185</v>
      </c>
      <c r="H169" s="230">
        <v>8</v>
      </c>
      <c r="I169" s="231"/>
      <c r="J169" s="232">
        <f>ROUND(I169*H169,2)</f>
        <v>0</v>
      </c>
      <c r="K169" s="228" t="s">
        <v>854</v>
      </c>
      <c r="L169" s="233"/>
      <c r="M169" s="234" t="s">
        <v>1</v>
      </c>
      <c r="N169" s="235" t="s">
        <v>41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187</v>
      </c>
      <c r="AT169" s="238" t="s">
        <v>182</v>
      </c>
      <c r="AU169" s="238" t="s">
        <v>83</v>
      </c>
      <c r="AY169" s="18" t="s">
        <v>181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83</v>
      </c>
      <c r="BK169" s="239">
        <f>ROUND(I169*H169,2)</f>
        <v>0</v>
      </c>
      <c r="BL169" s="18" t="s">
        <v>188</v>
      </c>
      <c r="BM169" s="238" t="s">
        <v>333</v>
      </c>
    </row>
    <row r="170" s="2" customFormat="1">
      <c r="A170" s="39"/>
      <c r="B170" s="40"/>
      <c r="C170" s="41"/>
      <c r="D170" s="240" t="s">
        <v>190</v>
      </c>
      <c r="E170" s="41"/>
      <c r="F170" s="241" t="s">
        <v>3437</v>
      </c>
      <c r="G170" s="41"/>
      <c r="H170" s="41"/>
      <c r="I170" s="242"/>
      <c r="J170" s="41"/>
      <c r="K170" s="41"/>
      <c r="L170" s="45"/>
      <c r="M170" s="243"/>
      <c r="N170" s="244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190</v>
      </c>
      <c r="AU170" s="18" t="s">
        <v>83</v>
      </c>
    </row>
    <row r="171" s="2" customFormat="1" ht="62.7" customHeight="1">
      <c r="A171" s="39"/>
      <c r="B171" s="40"/>
      <c r="C171" s="226" t="s">
        <v>266</v>
      </c>
      <c r="D171" s="226" t="s">
        <v>182</v>
      </c>
      <c r="E171" s="227" t="s">
        <v>3438</v>
      </c>
      <c r="F171" s="228" t="s">
        <v>3439</v>
      </c>
      <c r="G171" s="229" t="s">
        <v>185</v>
      </c>
      <c r="H171" s="230">
        <v>1</v>
      </c>
      <c r="I171" s="231"/>
      <c r="J171" s="232">
        <f>ROUND(I171*H171,2)</f>
        <v>0</v>
      </c>
      <c r="K171" s="228" t="s">
        <v>854</v>
      </c>
      <c r="L171" s="233"/>
      <c r="M171" s="234" t="s">
        <v>1</v>
      </c>
      <c r="N171" s="235" t="s">
        <v>41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187</v>
      </c>
      <c r="AT171" s="238" t="s">
        <v>182</v>
      </c>
      <c r="AU171" s="238" t="s">
        <v>83</v>
      </c>
      <c r="AY171" s="18" t="s">
        <v>181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83</v>
      </c>
      <c r="BK171" s="239">
        <f>ROUND(I171*H171,2)</f>
        <v>0</v>
      </c>
      <c r="BL171" s="18" t="s">
        <v>188</v>
      </c>
      <c r="BM171" s="238" t="s">
        <v>343</v>
      </c>
    </row>
    <row r="172" s="2" customFormat="1">
      <c r="A172" s="39"/>
      <c r="B172" s="40"/>
      <c r="C172" s="41"/>
      <c r="D172" s="240" t="s">
        <v>190</v>
      </c>
      <c r="E172" s="41"/>
      <c r="F172" s="241" t="s">
        <v>3439</v>
      </c>
      <c r="G172" s="41"/>
      <c r="H172" s="41"/>
      <c r="I172" s="242"/>
      <c r="J172" s="41"/>
      <c r="K172" s="41"/>
      <c r="L172" s="45"/>
      <c r="M172" s="243"/>
      <c r="N172" s="244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190</v>
      </c>
      <c r="AU172" s="18" t="s">
        <v>83</v>
      </c>
    </row>
    <row r="173" s="2" customFormat="1" ht="62.7" customHeight="1">
      <c r="A173" s="39"/>
      <c r="B173" s="40"/>
      <c r="C173" s="226" t="s">
        <v>271</v>
      </c>
      <c r="D173" s="226" t="s">
        <v>182</v>
      </c>
      <c r="E173" s="227" t="s">
        <v>1028</v>
      </c>
      <c r="F173" s="228" t="s">
        <v>1029</v>
      </c>
      <c r="G173" s="229" t="s">
        <v>185</v>
      </c>
      <c r="H173" s="230">
        <v>2</v>
      </c>
      <c r="I173" s="231"/>
      <c r="J173" s="232">
        <f>ROUND(I173*H173,2)</f>
        <v>0</v>
      </c>
      <c r="K173" s="228" t="s">
        <v>854</v>
      </c>
      <c r="L173" s="233"/>
      <c r="M173" s="234" t="s">
        <v>1</v>
      </c>
      <c r="N173" s="235" t="s">
        <v>41</v>
      </c>
      <c r="O173" s="92"/>
      <c r="P173" s="236">
        <f>O173*H173</f>
        <v>0</v>
      </c>
      <c r="Q173" s="236">
        <v>0</v>
      </c>
      <c r="R173" s="236">
        <f>Q173*H173</f>
        <v>0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187</v>
      </c>
      <c r="AT173" s="238" t="s">
        <v>182</v>
      </c>
      <c r="AU173" s="238" t="s">
        <v>83</v>
      </c>
      <c r="AY173" s="18" t="s">
        <v>181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83</v>
      </c>
      <c r="BK173" s="239">
        <f>ROUND(I173*H173,2)</f>
        <v>0</v>
      </c>
      <c r="BL173" s="18" t="s">
        <v>188</v>
      </c>
      <c r="BM173" s="238" t="s">
        <v>352</v>
      </c>
    </row>
    <row r="174" s="2" customFormat="1">
      <c r="A174" s="39"/>
      <c r="B174" s="40"/>
      <c r="C174" s="41"/>
      <c r="D174" s="240" t="s">
        <v>190</v>
      </c>
      <c r="E174" s="41"/>
      <c r="F174" s="241" t="s">
        <v>1029</v>
      </c>
      <c r="G174" s="41"/>
      <c r="H174" s="41"/>
      <c r="I174" s="242"/>
      <c r="J174" s="41"/>
      <c r="K174" s="41"/>
      <c r="L174" s="45"/>
      <c r="M174" s="243"/>
      <c r="N174" s="244"/>
      <c r="O174" s="92"/>
      <c r="P174" s="92"/>
      <c r="Q174" s="92"/>
      <c r="R174" s="92"/>
      <c r="S174" s="92"/>
      <c r="T174" s="93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T174" s="18" t="s">
        <v>190</v>
      </c>
      <c r="AU174" s="18" t="s">
        <v>83</v>
      </c>
    </row>
    <row r="175" s="2" customFormat="1" ht="62.7" customHeight="1">
      <c r="A175" s="39"/>
      <c r="B175" s="40"/>
      <c r="C175" s="226" t="s">
        <v>276</v>
      </c>
      <c r="D175" s="226" t="s">
        <v>182</v>
      </c>
      <c r="E175" s="227" t="s">
        <v>3440</v>
      </c>
      <c r="F175" s="228" t="s">
        <v>3441</v>
      </c>
      <c r="G175" s="229" t="s">
        <v>185</v>
      </c>
      <c r="H175" s="230">
        <v>2</v>
      </c>
      <c r="I175" s="231"/>
      <c r="J175" s="232">
        <f>ROUND(I175*H175,2)</f>
        <v>0</v>
      </c>
      <c r="K175" s="228" t="s">
        <v>854</v>
      </c>
      <c r="L175" s="233"/>
      <c r="M175" s="234" t="s">
        <v>1</v>
      </c>
      <c r="N175" s="235" t="s">
        <v>41</v>
      </c>
      <c r="O175" s="92"/>
      <c r="P175" s="236">
        <f>O175*H175</f>
        <v>0</v>
      </c>
      <c r="Q175" s="236">
        <v>0</v>
      </c>
      <c r="R175" s="236">
        <f>Q175*H175</f>
        <v>0</v>
      </c>
      <c r="S175" s="236">
        <v>0</v>
      </c>
      <c r="T175" s="237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8" t="s">
        <v>187</v>
      </c>
      <c r="AT175" s="238" t="s">
        <v>182</v>
      </c>
      <c r="AU175" s="238" t="s">
        <v>83</v>
      </c>
      <c r="AY175" s="18" t="s">
        <v>181</v>
      </c>
      <c r="BE175" s="239">
        <f>IF(N175="základní",J175,0)</f>
        <v>0</v>
      </c>
      <c r="BF175" s="239">
        <f>IF(N175="snížená",J175,0)</f>
        <v>0</v>
      </c>
      <c r="BG175" s="239">
        <f>IF(N175="zákl. přenesená",J175,0)</f>
        <v>0</v>
      </c>
      <c r="BH175" s="239">
        <f>IF(N175="sníž. přenesená",J175,0)</f>
        <v>0</v>
      </c>
      <c r="BI175" s="239">
        <f>IF(N175="nulová",J175,0)</f>
        <v>0</v>
      </c>
      <c r="BJ175" s="18" t="s">
        <v>83</v>
      </c>
      <c r="BK175" s="239">
        <f>ROUND(I175*H175,2)</f>
        <v>0</v>
      </c>
      <c r="BL175" s="18" t="s">
        <v>188</v>
      </c>
      <c r="BM175" s="238" t="s">
        <v>361</v>
      </c>
    </row>
    <row r="176" s="2" customFormat="1">
      <c r="A176" s="39"/>
      <c r="B176" s="40"/>
      <c r="C176" s="41"/>
      <c r="D176" s="240" t="s">
        <v>190</v>
      </c>
      <c r="E176" s="41"/>
      <c r="F176" s="241" t="s">
        <v>3441</v>
      </c>
      <c r="G176" s="41"/>
      <c r="H176" s="41"/>
      <c r="I176" s="242"/>
      <c r="J176" s="41"/>
      <c r="K176" s="41"/>
      <c r="L176" s="45"/>
      <c r="M176" s="243"/>
      <c r="N176" s="244"/>
      <c r="O176" s="92"/>
      <c r="P176" s="92"/>
      <c r="Q176" s="92"/>
      <c r="R176" s="92"/>
      <c r="S176" s="92"/>
      <c r="T176" s="93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T176" s="18" t="s">
        <v>190</v>
      </c>
      <c r="AU176" s="18" t="s">
        <v>83</v>
      </c>
    </row>
    <row r="177" s="2" customFormat="1" ht="62.7" customHeight="1">
      <c r="A177" s="39"/>
      <c r="B177" s="40"/>
      <c r="C177" s="226" t="s">
        <v>7</v>
      </c>
      <c r="D177" s="226" t="s">
        <v>182</v>
      </c>
      <c r="E177" s="227" t="s">
        <v>1035</v>
      </c>
      <c r="F177" s="228" t="s">
        <v>1036</v>
      </c>
      <c r="G177" s="229" t="s">
        <v>185</v>
      </c>
      <c r="H177" s="230">
        <v>1</v>
      </c>
      <c r="I177" s="231"/>
      <c r="J177" s="232">
        <f>ROUND(I177*H177,2)</f>
        <v>0</v>
      </c>
      <c r="K177" s="228" t="s">
        <v>854</v>
      </c>
      <c r="L177" s="233"/>
      <c r="M177" s="234" t="s">
        <v>1</v>
      </c>
      <c r="N177" s="235" t="s">
        <v>41</v>
      </c>
      <c r="O177" s="92"/>
      <c r="P177" s="236">
        <f>O177*H177</f>
        <v>0</v>
      </c>
      <c r="Q177" s="236">
        <v>0</v>
      </c>
      <c r="R177" s="236">
        <f>Q177*H177</f>
        <v>0</v>
      </c>
      <c r="S177" s="236">
        <v>0</v>
      </c>
      <c r="T177" s="237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8" t="s">
        <v>187</v>
      </c>
      <c r="AT177" s="238" t="s">
        <v>182</v>
      </c>
      <c r="AU177" s="238" t="s">
        <v>83</v>
      </c>
      <c r="AY177" s="18" t="s">
        <v>181</v>
      </c>
      <c r="BE177" s="239">
        <f>IF(N177="základní",J177,0)</f>
        <v>0</v>
      </c>
      <c r="BF177" s="239">
        <f>IF(N177="snížená",J177,0)</f>
        <v>0</v>
      </c>
      <c r="BG177" s="239">
        <f>IF(N177="zákl. přenesená",J177,0)</f>
        <v>0</v>
      </c>
      <c r="BH177" s="239">
        <f>IF(N177="sníž. přenesená",J177,0)</f>
        <v>0</v>
      </c>
      <c r="BI177" s="239">
        <f>IF(N177="nulová",J177,0)</f>
        <v>0</v>
      </c>
      <c r="BJ177" s="18" t="s">
        <v>83</v>
      </c>
      <c r="BK177" s="239">
        <f>ROUND(I177*H177,2)</f>
        <v>0</v>
      </c>
      <c r="BL177" s="18" t="s">
        <v>188</v>
      </c>
      <c r="BM177" s="238" t="s">
        <v>371</v>
      </c>
    </row>
    <row r="178" s="2" customFormat="1">
      <c r="A178" s="39"/>
      <c r="B178" s="40"/>
      <c r="C178" s="41"/>
      <c r="D178" s="240" t="s">
        <v>190</v>
      </c>
      <c r="E178" s="41"/>
      <c r="F178" s="241" t="s">
        <v>1036</v>
      </c>
      <c r="G178" s="41"/>
      <c r="H178" s="41"/>
      <c r="I178" s="242"/>
      <c r="J178" s="41"/>
      <c r="K178" s="41"/>
      <c r="L178" s="45"/>
      <c r="M178" s="243"/>
      <c r="N178" s="244"/>
      <c r="O178" s="92"/>
      <c r="P178" s="92"/>
      <c r="Q178" s="92"/>
      <c r="R178" s="92"/>
      <c r="S178" s="92"/>
      <c r="T178" s="93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T178" s="18" t="s">
        <v>190</v>
      </c>
      <c r="AU178" s="18" t="s">
        <v>83</v>
      </c>
    </row>
    <row r="179" s="2" customFormat="1" ht="24.15" customHeight="1">
      <c r="A179" s="39"/>
      <c r="B179" s="40"/>
      <c r="C179" s="226" t="s">
        <v>284</v>
      </c>
      <c r="D179" s="226" t="s">
        <v>182</v>
      </c>
      <c r="E179" s="227" t="s">
        <v>3442</v>
      </c>
      <c r="F179" s="228" t="s">
        <v>3443</v>
      </c>
      <c r="G179" s="229" t="s">
        <v>185</v>
      </c>
      <c r="H179" s="230">
        <v>2</v>
      </c>
      <c r="I179" s="231"/>
      <c r="J179" s="232">
        <f>ROUND(I179*H179,2)</f>
        <v>0</v>
      </c>
      <c r="K179" s="228" t="s">
        <v>880</v>
      </c>
      <c r="L179" s="233"/>
      <c r="M179" s="234" t="s">
        <v>1</v>
      </c>
      <c r="N179" s="235" t="s">
        <v>41</v>
      </c>
      <c r="O179" s="92"/>
      <c r="P179" s="236">
        <f>O179*H179</f>
        <v>0</v>
      </c>
      <c r="Q179" s="236">
        <v>0</v>
      </c>
      <c r="R179" s="236">
        <f>Q179*H179</f>
        <v>0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187</v>
      </c>
      <c r="AT179" s="238" t="s">
        <v>182</v>
      </c>
      <c r="AU179" s="238" t="s">
        <v>83</v>
      </c>
      <c r="AY179" s="18" t="s">
        <v>181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83</v>
      </c>
      <c r="BK179" s="239">
        <f>ROUND(I179*H179,2)</f>
        <v>0</v>
      </c>
      <c r="BL179" s="18" t="s">
        <v>188</v>
      </c>
      <c r="BM179" s="238" t="s">
        <v>381</v>
      </c>
    </row>
    <row r="180" s="2" customFormat="1">
      <c r="A180" s="39"/>
      <c r="B180" s="40"/>
      <c r="C180" s="41"/>
      <c r="D180" s="240" t="s">
        <v>190</v>
      </c>
      <c r="E180" s="41"/>
      <c r="F180" s="241" t="s">
        <v>3443</v>
      </c>
      <c r="G180" s="41"/>
      <c r="H180" s="41"/>
      <c r="I180" s="242"/>
      <c r="J180" s="41"/>
      <c r="K180" s="41"/>
      <c r="L180" s="45"/>
      <c r="M180" s="243"/>
      <c r="N180" s="244"/>
      <c r="O180" s="92"/>
      <c r="P180" s="92"/>
      <c r="Q180" s="92"/>
      <c r="R180" s="92"/>
      <c r="S180" s="92"/>
      <c r="T180" s="93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18" t="s">
        <v>190</v>
      </c>
      <c r="AU180" s="18" t="s">
        <v>83</v>
      </c>
    </row>
    <row r="181" s="2" customFormat="1" ht="24.15" customHeight="1">
      <c r="A181" s="39"/>
      <c r="B181" s="40"/>
      <c r="C181" s="226" t="s">
        <v>289</v>
      </c>
      <c r="D181" s="226" t="s">
        <v>182</v>
      </c>
      <c r="E181" s="227" t="s">
        <v>3444</v>
      </c>
      <c r="F181" s="228" t="s">
        <v>3445</v>
      </c>
      <c r="G181" s="229" t="s">
        <v>185</v>
      </c>
      <c r="H181" s="230">
        <v>1</v>
      </c>
      <c r="I181" s="231"/>
      <c r="J181" s="232">
        <f>ROUND(I181*H181,2)</f>
        <v>0</v>
      </c>
      <c r="K181" s="228" t="s">
        <v>880</v>
      </c>
      <c r="L181" s="233"/>
      <c r="M181" s="234" t="s">
        <v>1</v>
      </c>
      <c r="N181" s="235" t="s">
        <v>41</v>
      </c>
      <c r="O181" s="92"/>
      <c r="P181" s="236">
        <f>O181*H181</f>
        <v>0</v>
      </c>
      <c r="Q181" s="236">
        <v>0</v>
      </c>
      <c r="R181" s="236">
        <f>Q181*H181</f>
        <v>0</v>
      </c>
      <c r="S181" s="236">
        <v>0</v>
      </c>
      <c r="T181" s="237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8" t="s">
        <v>187</v>
      </c>
      <c r="AT181" s="238" t="s">
        <v>182</v>
      </c>
      <c r="AU181" s="238" t="s">
        <v>83</v>
      </c>
      <c r="AY181" s="18" t="s">
        <v>181</v>
      </c>
      <c r="BE181" s="239">
        <f>IF(N181="základní",J181,0)</f>
        <v>0</v>
      </c>
      <c r="BF181" s="239">
        <f>IF(N181="snížená",J181,0)</f>
        <v>0</v>
      </c>
      <c r="BG181" s="239">
        <f>IF(N181="zákl. přenesená",J181,0)</f>
        <v>0</v>
      </c>
      <c r="BH181" s="239">
        <f>IF(N181="sníž. přenesená",J181,0)</f>
        <v>0</v>
      </c>
      <c r="BI181" s="239">
        <f>IF(N181="nulová",J181,0)</f>
        <v>0</v>
      </c>
      <c r="BJ181" s="18" t="s">
        <v>83</v>
      </c>
      <c r="BK181" s="239">
        <f>ROUND(I181*H181,2)</f>
        <v>0</v>
      </c>
      <c r="BL181" s="18" t="s">
        <v>188</v>
      </c>
      <c r="BM181" s="238" t="s">
        <v>390</v>
      </c>
    </row>
    <row r="182" s="2" customFormat="1">
      <c r="A182" s="39"/>
      <c r="B182" s="40"/>
      <c r="C182" s="41"/>
      <c r="D182" s="240" t="s">
        <v>190</v>
      </c>
      <c r="E182" s="41"/>
      <c r="F182" s="241" t="s">
        <v>3445</v>
      </c>
      <c r="G182" s="41"/>
      <c r="H182" s="41"/>
      <c r="I182" s="242"/>
      <c r="J182" s="41"/>
      <c r="K182" s="41"/>
      <c r="L182" s="45"/>
      <c r="M182" s="243"/>
      <c r="N182" s="244"/>
      <c r="O182" s="92"/>
      <c r="P182" s="92"/>
      <c r="Q182" s="92"/>
      <c r="R182" s="92"/>
      <c r="S182" s="92"/>
      <c r="T182" s="93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T182" s="18" t="s">
        <v>190</v>
      </c>
      <c r="AU182" s="18" t="s">
        <v>83</v>
      </c>
    </row>
    <row r="183" s="2" customFormat="1" ht="24.15" customHeight="1">
      <c r="A183" s="39"/>
      <c r="B183" s="40"/>
      <c r="C183" s="226" t="s">
        <v>293</v>
      </c>
      <c r="D183" s="226" t="s">
        <v>182</v>
      </c>
      <c r="E183" s="227" t="s">
        <v>1045</v>
      </c>
      <c r="F183" s="228" t="s">
        <v>1046</v>
      </c>
      <c r="G183" s="229" t="s">
        <v>868</v>
      </c>
      <c r="H183" s="230">
        <v>1.016</v>
      </c>
      <c r="I183" s="231"/>
      <c r="J183" s="232">
        <f>ROUND(I183*H183,2)</f>
        <v>0</v>
      </c>
      <c r="K183" s="228" t="s">
        <v>854</v>
      </c>
      <c r="L183" s="233"/>
      <c r="M183" s="234" t="s">
        <v>1</v>
      </c>
      <c r="N183" s="235" t="s">
        <v>41</v>
      </c>
      <c r="O183" s="92"/>
      <c r="P183" s="236">
        <f>O183*H183</f>
        <v>0</v>
      </c>
      <c r="Q183" s="236">
        <v>0</v>
      </c>
      <c r="R183" s="236">
        <f>Q183*H183</f>
        <v>0</v>
      </c>
      <c r="S183" s="236">
        <v>0</v>
      </c>
      <c r="T183" s="237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8" t="s">
        <v>187</v>
      </c>
      <c r="AT183" s="238" t="s">
        <v>182</v>
      </c>
      <c r="AU183" s="238" t="s">
        <v>83</v>
      </c>
      <c r="AY183" s="18" t="s">
        <v>181</v>
      </c>
      <c r="BE183" s="239">
        <f>IF(N183="základní",J183,0)</f>
        <v>0</v>
      </c>
      <c r="BF183" s="239">
        <f>IF(N183="snížená",J183,0)</f>
        <v>0</v>
      </c>
      <c r="BG183" s="239">
        <f>IF(N183="zákl. přenesená",J183,0)</f>
        <v>0</v>
      </c>
      <c r="BH183" s="239">
        <f>IF(N183="sníž. přenesená",J183,0)</f>
        <v>0</v>
      </c>
      <c r="BI183" s="239">
        <f>IF(N183="nulová",J183,0)</f>
        <v>0</v>
      </c>
      <c r="BJ183" s="18" t="s">
        <v>83</v>
      </c>
      <c r="BK183" s="239">
        <f>ROUND(I183*H183,2)</f>
        <v>0</v>
      </c>
      <c r="BL183" s="18" t="s">
        <v>188</v>
      </c>
      <c r="BM183" s="238" t="s">
        <v>399</v>
      </c>
    </row>
    <row r="184" s="2" customFormat="1">
      <c r="A184" s="39"/>
      <c r="B184" s="40"/>
      <c r="C184" s="41"/>
      <c r="D184" s="240" t="s">
        <v>190</v>
      </c>
      <c r="E184" s="41"/>
      <c r="F184" s="241" t="s">
        <v>1046</v>
      </c>
      <c r="G184" s="41"/>
      <c r="H184" s="41"/>
      <c r="I184" s="242"/>
      <c r="J184" s="41"/>
      <c r="K184" s="41"/>
      <c r="L184" s="45"/>
      <c r="M184" s="243"/>
      <c r="N184" s="244"/>
      <c r="O184" s="92"/>
      <c r="P184" s="92"/>
      <c r="Q184" s="92"/>
      <c r="R184" s="92"/>
      <c r="S184" s="92"/>
      <c r="T184" s="93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T184" s="18" t="s">
        <v>190</v>
      </c>
      <c r="AU184" s="18" t="s">
        <v>83</v>
      </c>
    </row>
    <row r="185" s="12" customFormat="1" ht="25.92" customHeight="1">
      <c r="A185" s="12"/>
      <c r="B185" s="212"/>
      <c r="C185" s="213"/>
      <c r="D185" s="214" t="s">
        <v>75</v>
      </c>
      <c r="E185" s="215" t="s">
        <v>1135</v>
      </c>
      <c r="F185" s="215" t="s">
        <v>1136</v>
      </c>
      <c r="G185" s="213"/>
      <c r="H185" s="213"/>
      <c r="I185" s="216"/>
      <c r="J185" s="217">
        <f>BK185</f>
        <v>0</v>
      </c>
      <c r="K185" s="213"/>
      <c r="L185" s="218"/>
      <c r="M185" s="219"/>
      <c r="N185" s="220"/>
      <c r="O185" s="220"/>
      <c r="P185" s="221">
        <f>SUM(P186:P188)</f>
        <v>0</v>
      </c>
      <c r="Q185" s="220"/>
      <c r="R185" s="221">
        <f>SUM(R186:R188)</f>
        <v>0</v>
      </c>
      <c r="S185" s="220"/>
      <c r="T185" s="222">
        <f>SUM(T186:T188)</f>
        <v>0</v>
      </c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R185" s="223" t="s">
        <v>83</v>
      </c>
      <c r="AT185" s="224" t="s">
        <v>75</v>
      </c>
      <c r="AU185" s="224" t="s">
        <v>76</v>
      </c>
      <c r="AY185" s="223" t="s">
        <v>181</v>
      </c>
      <c r="BK185" s="225">
        <f>SUM(BK186:BK188)</f>
        <v>0</v>
      </c>
    </row>
    <row r="186" s="2" customFormat="1" ht="24.15" customHeight="1">
      <c r="A186" s="39"/>
      <c r="B186" s="40"/>
      <c r="C186" s="226" t="s">
        <v>298</v>
      </c>
      <c r="D186" s="226" t="s">
        <v>182</v>
      </c>
      <c r="E186" s="227" t="s">
        <v>1165</v>
      </c>
      <c r="F186" s="228" t="s">
        <v>1166</v>
      </c>
      <c r="G186" s="229" t="s">
        <v>476</v>
      </c>
      <c r="H186" s="230">
        <v>8</v>
      </c>
      <c r="I186" s="231"/>
      <c r="J186" s="232">
        <f>ROUND(I186*H186,2)</f>
        <v>0</v>
      </c>
      <c r="K186" s="228" t="s">
        <v>880</v>
      </c>
      <c r="L186" s="233"/>
      <c r="M186" s="234" t="s">
        <v>1</v>
      </c>
      <c r="N186" s="235" t="s">
        <v>41</v>
      </c>
      <c r="O186" s="92"/>
      <c r="P186" s="236">
        <f>O186*H186</f>
        <v>0</v>
      </c>
      <c r="Q186" s="236">
        <v>0</v>
      </c>
      <c r="R186" s="236">
        <f>Q186*H186</f>
        <v>0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220</v>
      </c>
      <c r="AT186" s="238" t="s">
        <v>182</v>
      </c>
      <c r="AU186" s="238" t="s">
        <v>83</v>
      </c>
      <c r="AY186" s="18" t="s">
        <v>181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83</v>
      </c>
      <c r="BK186" s="239">
        <f>ROUND(I186*H186,2)</f>
        <v>0</v>
      </c>
      <c r="BL186" s="18" t="s">
        <v>200</v>
      </c>
      <c r="BM186" s="238" t="s">
        <v>407</v>
      </c>
    </row>
    <row r="187" s="2" customFormat="1">
      <c r="A187" s="39"/>
      <c r="B187" s="40"/>
      <c r="C187" s="41"/>
      <c r="D187" s="240" t="s">
        <v>190</v>
      </c>
      <c r="E187" s="41"/>
      <c r="F187" s="241" t="s">
        <v>1166</v>
      </c>
      <c r="G187" s="41"/>
      <c r="H187" s="41"/>
      <c r="I187" s="242"/>
      <c r="J187" s="41"/>
      <c r="K187" s="41"/>
      <c r="L187" s="45"/>
      <c r="M187" s="243"/>
      <c r="N187" s="244"/>
      <c r="O187" s="92"/>
      <c r="P187" s="92"/>
      <c r="Q187" s="92"/>
      <c r="R187" s="92"/>
      <c r="S187" s="92"/>
      <c r="T187" s="93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T187" s="18" t="s">
        <v>190</v>
      </c>
      <c r="AU187" s="18" t="s">
        <v>83</v>
      </c>
    </row>
    <row r="188" s="2" customFormat="1">
      <c r="A188" s="39"/>
      <c r="B188" s="40"/>
      <c r="C188" s="41"/>
      <c r="D188" s="240" t="s">
        <v>467</v>
      </c>
      <c r="E188" s="41"/>
      <c r="F188" s="256" t="s">
        <v>1168</v>
      </c>
      <c r="G188" s="41"/>
      <c r="H188" s="41"/>
      <c r="I188" s="242"/>
      <c r="J188" s="41"/>
      <c r="K188" s="41"/>
      <c r="L188" s="45"/>
      <c r="M188" s="257"/>
      <c r="N188" s="258"/>
      <c r="O188" s="259"/>
      <c r="P188" s="259"/>
      <c r="Q188" s="259"/>
      <c r="R188" s="259"/>
      <c r="S188" s="259"/>
      <c r="T188" s="260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18" t="s">
        <v>467</v>
      </c>
      <c r="AU188" s="18" t="s">
        <v>83</v>
      </c>
    </row>
    <row r="189" s="2" customFormat="1" ht="6.96" customHeight="1">
      <c r="A189" s="39"/>
      <c r="B189" s="67"/>
      <c r="C189" s="68"/>
      <c r="D189" s="68"/>
      <c r="E189" s="68"/>
      <c r="F189" s="68"/>
      <c r="G189" s="68"/>
      <c r="H189" s="68"/>
      <c r="I189" s="68"/>
      <c r="J189" s="68"/>
      <c r="K189" s="68"/>
      <c r="L189" s="45"/>
      <c r="M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</row>
  </sheetData>
  <sheetProtection sheet="1" autoFilter="0" formatColumns="0" formatRows="0" objects="1" scenarios="1" spinCount="100000" saltValue="wnUIZ3mGGKqxtYNPdjZFtPbv3XgtbRNhKPAtnND7oRydK6Ny1gpqgsOh/CsDJM5tenFLUmOwe3UxY/dDpM7Odw==" hashValue="Kr+LK2tpYLvsTP7zRWEAEItosx1gBqNWEYnmbKd0dJDpy7hlAYhvLZWEvEj3p3GFAH4/qemGrja9H3fX6hV/pw==" algorithmName="SHA-512" password="CC35"/>
  <autoFilter ref="C124:K188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3:H113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140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150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ZUŠ BEDŘICHA SMETANY čp.142, LITOMYŠL</v>
      </c>
      <c r="F7" s="152"/>
      <c r="G7" s="152"/>
      <c r="H7" s="152"/>
      <c r="L7" s="21"/>
    </row>
    <row r="8" s="1" customFormat="1" ht="12" customHeight="1">
      <c r="B8" s="21"/>
      <c r="D8" s="152" t="s">
        <v>151</v>
      </c>
      <c r="L8" s="21"/>
    </row>
    <row r="9" s="2" customFormat="1" ht="23.25" customHeight="1">
      <c r="A9" s="39"/>
      <c r="B9" s="45"/>
      <c r="C9" s="39"/>
      <c r="D9" s="39"/>
      <c r="E9" s="153" t="s">
        <v>3411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153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3446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6. 6. 2025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2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28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30</v>
      </c>
      <c r="E22" s="39"/>
      <c r="F22" s="39"/>
      <c r="G22" s="39"/>
      <c r="H22" s="39"/>
      <c r="I22" s="152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1174</v>
      </c>
      <c r="F23" s="39"/>
      <c r="G23" s="39"/>
      <c r="H23" s="39"/>
      <c r="I23" s="152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34</v>
      </c>
      <c r="E25" s="39"/>
      <c r="F25" s="39"/>
      <c r="G25" s="39"/>
      <c r="H25" s="39"/>
      <c r="I25" s="152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1174</v>
      </c>
      <c r="F26" s="39"/>
      <c r="G26" s="39"/>
      <c r="H26" s="39"/>
      <c r="I26" s="152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ROUND(J132,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ROUND((SUM(BE132:BE285)),  2)</f>
        <v>0</v>
      </c>
      <c r="G35" s="39"/>
      <c r="H35" s="39"/>
      <c r="I35" s="166">
        <v>0.20999999999999999</v>
      </c>
      <c r="J35" s="165">
        <f>ROUND(((SUM(BE132:BE285))*I35),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ROUND((SUM(BF132:BF285)),  2)</f>
        <v>0</v>
      </c>
      <c r="G36" s="39"/>
      <c r="H36" s="39"/>
      <c r="I36" s="166">
        <v>0.12</v>
      </c>
      <c r="J36" s="165">
        <f>ROUND(((SUM(BF132:BF285))*I36),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ROUND((SUM(BG132:BG285)),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ROUND((SUM(BH132:BH285)),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ROUND((SUM(BI132:BI285)),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157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ZUŠ BEDŘICHA SMETANY čp.142, LITOMYŠL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23.25" customHeight="1">
      <c r="A87" s="39"/>
      <c r="B87" s="40"/>
      <c r="C87" s="41"/>
      <c r="D87" s="41"/>
      <c r="E87" s="185" t="s">
        <v>3411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153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SO.03 -03 - Stavební úpravy 1.NP+2.NP stávajících učeben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Litomyšl</v>
      </c>
      <c r="G91" s="41"/>
      <c r="H91" s="41"/>
      <c r="I91" s="33" t="s">
        <v>22</v>
      </c>
      <c r="J91" s="80" t="str">
        <f>IF(J14="","",J14)</f>
        <v>6. 6. 2025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>Město Litomyšl</v>
      </c>
      <c r="G93" s="41"/>
      <c r="H93" s="41"/>
      <c r="I93" s="33" t="s">
        <v>30</v>
      </c>
      <c r="J93" s="37" t="str">
        <f>E23</f>
        <v>ing. Ivana Smolová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34</v>
      </c>
      <c r="J94" s="37" t="str">
        <f>E26</f>
        <v>ing. Ivana Smolová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158</v>
      </c>
      <c r="D96" s="187"/>
      <c r="E96" s="187"/>
      <c r="F96" s="187"/>
      <c r="G96" s="187"/>
      <c r="H96" s="187"/>
      <c r="I96" s="187"/>
      <c r="J96" s="188" t="s">
        <v>159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160</v>
      </c>
      <c r="D98" s="41"/>
      <c r="E98" s="41"/>
      <c r="F98" s="41"/>
      <c r="G98" s="41"/>
      <c r="H98" s="41"/>
      <c r="I98" s="41"/>
      <c r="J98" s="111">
        <f>J132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161</v>
      </c>
    </row>
    <row r="99" s="9" customFormat="1" ht="24.96" customHeight="1">
      <c r="A99" s="9"/>
      <c r="B99" s="190"/>
      <c r="C99" s="191"/>
      <c r="D99" s="192" t="s">
        <v>1175</v>
      </c>
      <c r="E99" s="193"/>
      <c r="F99" s="193"/>
      <c r="G99" s="193"/>
      <c r="H99" s="193"/>
      <c r="I99" s="193"/>
      <c r="J99" s="194">
        <f>J133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3"/>
      <c r="D100" s="197" t="s">
        <v>1178</v>
      </c>
      <c r="E100" s="198"/>
      <c r="F100" s="198"/>
      <c r="G100" s="198"/>
      <c r="H100" s="198"/>
      <c r="I100" s="198"/>
      <c r="J100" s="199">
        <f>J134</f>
        <v>0</v>
      </c>
      <c r="K100" s="133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3"/>
      <c r="D101" s="197" t="s">
        <v>1180</v>
      </c>
      <c r="E101" s="198"/>
      <c r="F101" s="198"/>
      <c r="G101" s="198"/>
      <c r="H101" s="198"/>
      <c r="I101" s="198"/>
      <c r="J101" s="199">
        <f>J137</f>
        <v>0</v>
      </c>
      <c r="K101" s="133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3"/>
      <c r="D102" s="197" t="s">
        <v>1181</v>
      </c>
      <c r="E102" s="198"/>
      <c r="F102" s="198"/>
      <c r="G102" s="198"/>
      <c r="H102" s="198"/>
      <c r="I102" s="198"/>
      <c r="J102" s="199">
        <f>J144</f>
        <v>0</v>
      </c>
      <c r="K102" s="133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3"/>
      <c r="D103" s="197" t="s">
        <v>1182</v>
      </c>
      <c r="E103" s="198"/>
      <c r="F103" s="198"/>
      <c r="G103" s="198"/>
      <c r="H103" s="198"/>
      <c r="I103" s="198"/>
      <c r="J103" s="199">
        <f>J152</f>
        <v>0</v>
      </c>
      <c r="K103" s="133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190"/>
      <c r="C104" s="191"/>
      <c r="D104" s="192" t="s">
        <v>522</v>
      </c>
      <c r="E104" s="193"/>
      <c r="F104" s="193"/>
      <c r="G104" s="193"/>
      <c r="H104" s="193"/>
      <c r="I104" s="193"/>
      <c r="J104" s="194">
        <f>J162</f>
        <v>0</v>
      </c>
      <c r="K104" s="191"/>
      <c r="L104" s="195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10" customFormat="1" ht="19.92" customHeight="1">
      <c r="A105" s="10"/>
      <c r="B105" s="196"/>
      <c r="C105" s="133"/>
      <c r="D105" s="197" t="s">
        <v>1184</v>
      </c>
      <c r="E105" s="198"/>
      <c r="F105" s="198"/>
      <c r="G105" s="198"/>
      <c r="H105" s="198"/>
      <c r="I105" s="198"/>
      <c r="J105" s="199">
        <f>J163</f>
        <v>0</v>
      </c>
      <c r="K105" s="133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6"/>
      <c r="C106" s="133"/>
      <c r="D106" s="197" t="s">
        <v>3447</v>
      </c>
      <c r="E106" s="198"/>
      <c r="F106" s="198"/>
      <c r="G106" s="198"/>
      <c r="H106" s="198"/>
      <c r="I106" s="198"/>
      <c r="J106" s="199">
        <f>J180</f>
        <v>0</v>
      </c>
      <c r="K106" s="133"/>
      <c r="L106" s="20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6"/>
      <c r="C107" s="133"/>
      <c r="D107" s="197" t="s">
        <v>1188</v>
      </c>
      <c r="E107" s="198"/>
      <c r="F107" s="198"/>
      <c r="G107" s="198"/>
      <c r="H107" s="198"/>
      <c r="I107" s="198"/>
      <c r="J107" s="199">
        <f>J186</f>
        <v>0</v>
      </c>
      <c r="K107" s="133"/>
      <c r="L107" s="20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6"/>
      <c r="C108" s="133"/>
      <c r="D108" s="197" t="s">
        <v>1191</v>
      </c>
      <c r="E108" s="198"/>
      <c r="F108" s="198"/>
      <c r="G108" s="198"/>
      <c r="H108" s="198"/>
      <c r="I108" s="198"/>
      <c r="J108" s="199">
        <f>J215</f>
        <v>0</v>
      </c>
      <c r="K108" s="133"/>
      <c r="L108" s="20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6"/>
      <c r="C109" s="133"/>
      <c r="D109" s="197" t="s">
        <v>3448</v>
      </c>
      <c r="E109" s="198"/>
      <c r="F109" s="198"/>
      <c r="G109" s="198"/>
      <c r="H109" s="198"/>
      <c r="I109" s="198"/>
      <c r="J109" s="199">
        <f>J225</f>
        <v>0</v>
      </c>
      <c r="K109" s="133"/>
      <c r="L109" s="20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6"/>
      <c r="C110" s="133"/>
      <c r="D110" s="197" t="s">
        <v>1194</v>
      </c>
      <c r="E110" s="198"/>
      <c r="F110" s="198"/>
      <c r="G110" s="198"/>
      <c r="H110" s="198"/>
      <c r="I110" s="198"/>
      <c r="J110" s="199">
        <f>J234</f>
        <v>0</v>
      </c>
      <c r="K110" s="133"/>
      <c r="L110" s="20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2" customFormat="1" ht="21.84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67"/>
      <c r="C112" s="68"/>
      <c r="D112" s="68"/>
      <c r="E112" s="68"/>
      <c r="F112" s="68"/>
      <c r="G112" s="68"/>
      <c r="H112" s="68"/>
      <c r="I112" s="68"/>
      <c r="J112" s="68"/>
      <c r="K112" s="68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6" s="2" customFormat="1" ht="6.96" customHeight="1">
      <c r="A116" s="39"/>
      <c r="B116" s="69"/>
      <c r="C116" s="70"/>
      <c r="D116" s="70"/>
      <c r="E116" s="70"/>
      <c r="F116" s="70"/>
      <c r="G116" s="70"/>
      <c r="H116" s="70"/>
      <c r="I116" s="70"/>
      <c r="J116" s="70"/>
      <c r="K116" s="70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4.96" customHeight="1">
      <c r="A117" s="39"/>
      <c r="B117" s="40"/>
      <c r="C117" s="24" t="s">
        <v>166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16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6.5" customHeight="1">
      <c r="A120" s="39"/>
      <c r="B120" s="40"/>
      <c r="C120" s="41"/>
      <c r="D120" s="41"/>
      <c r="E120" s="185" t="str">
        <f>E7</f>
        <v>ZUŠ BEDŘICHA SMETANY čp.142, LITOMYŠL</v>
      </c>
      <c r="F120" s="33"/>
      <c r="G120" s="33"/>
      <c r="H120" s="33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" customFormat="1" ht="12" customHeight="1">
      <c r="B121" s="22"/>
      <c r="C121" s="33" t="s">
        <v>151</v>
      </c>
      <c r="D121" s="23"/>
      <c r="E121" s="23"/>
      <c r="F121" s="23"/>
      <c r="G121" s="23"/>
      <c r="H121" s="23"/>
      <c r="I121" s="23"/>
      <c r="J121" s="23"/>
      <c r="K121" s="23"/>
      <c r="L121" s="21"/>
    </row>
    <row r="122" s="2" customFormat="1" ht="23.25" customHeight="1">
      <c r="A122" s="39"/>
      <c r="B122" s="40"/>
      <c r="C122" s="41"/>
      <c r="D122" s="41"/>
      <c r="E122" s="185" t="s">
        <v>3411</v>
      </c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153</v>
      </c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6.5" customHeight="1">
      <c r="A124" s="39"/>
      <c r="B124" s="40"/>
      <c r="C124" s="41"/>
      <c r="D124" s="41"/>
      <c r="E124" s="77" t="str">
        <f>E11</f>
        <v>SO.03 -03 - Stavební úpravy 1.NP+2.NP stávajících učeben</v>
      </c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6.96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2" customHeight="1">
      <c r="A126" s="39"/>
      <c r="B126" s="40"/>
      <c r="C126" s="33" t="s">
        <v>20</v>
      </c>
      <c r="D126" s="41"/>
      <c r="E126" s="41"/>
      <c r="F126" s="28" t="str">
        <f>F14</f>
        <v>Litomyšl</v>
      </c>
      <c r="G126" s="41"/>
      <c r="H126" s="41"/>
      <c r="I126" s="33" t="s">
        <v>22</v>
      </c>
      <c r="J126" s="80" t="str">
        <f>IF(J14="","",J14)</f>
        <v>6. 6. 2025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6.96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5.15" customHeight="1">
      <c r="A128" s="39"/>
      <c r="B128" s="40"/>
      <c r="C128" s="33" t="s">
        <v>24</v>
      </c>
      <c r="D128" s="41"/>
      <c r="E128" s="41"/>
      <c r="F128" s="28" t="str">
        <f>E17</f>
        <v>Město Litomyšl</v>
      </c>
      <c r="G128" s="41"/>
      <c r="H128" s="41"/>
      <c r="I128" s="33" t="s">
        <v>30</v>
      </c>
      <c r="J128" s="37" t="str">
        <f>E23</f>
        <v>ing. Ivana Smolová</v>
      </c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5.15" customHeight="1">
      <c r="A129" s="39"/>
      <c r="B129" s="40"/>
      <c r="C129" s="33" t="s">
        <v>28</v>
      </c>
      <c r="D129" s="41"/>
      <c r="E129" s="41"/>
      <c r="F129" s="28" t="str">
        <f>IF(E20="","",E20)</f>
        <v>Vyplň údaj</v>
      </c>
      <c r="G129" s="41"/>
      <c r="H129" s="41"/>
      <c r="I129" s="33" t="s">
        <v>34</v>
      </c>
      <c r="J129" s="37" t="str">
        <f>E26</f>
        <v>ing. Ivana Smolová</v>
      </c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10.32" customHeight="1">
      <c r="A130" s="39"/>
      <c r="B130" s="40"/>
      <c r="C130" s="41"/>
      <c r="D130" s="41"/>
      <c r="E130" s="41"/>
      <c r="F130" s="41"/>
      <c r="G130" s="41"/>
      <c r="H130" s="41"/>
      <c r="I130" s="41"/>
      <c r="J130" s="41"/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11" customFormat="1" ht="29.28" customHeight="1">
      <c r="A131" s="201"/>
      <c r="B131" s="202"/>
      <c r="C131" s="203" t="s">
        <v>167</v>
      </c>
      <c r="D131" s="204" t="s">
        <v>61</v>
      </c>
      <c r="E131" s="204" t="s">
        <v>57</v>
      </c>
      <c r="F131" s="204" t="s">
        <v>58</v>
      </c>
      <c r="G131" s="204" t="s">
        <v>168</v>
      </c>
      <c r="H131" s="204" t="s">
        <v>169</v>
      </c>
      <c r="I131" s="204" t="s">
        <v>170</v>
      </c>
      <c r="J131" s="204" t="s">
        <v>159</v>
      </c>
      <c r="K131" s="205" t="s">
        <v>171</v>
      </c>
      <c r="L131" s="206"/>
      <c r="M131" s="101" t="s">
        <v>1</v>
      </c>
      <c r="N131" s="102" t="s">
        <v>40</v>
      </c>
      <c r="O131" s="102" t="s">
        <v>172</v>
      </c>
      <c r="P131" s="102" t="s">
        <v>173</v>
      </c>
      <c r="Q131" s="102" t="s">
        <v>174</v>
      </c>
      <c r="R131" s="102" t="s">
        <v>175</v>
      </c>
      <c r="S131" s="102" t="s">
        <v>176</v>
      </c>
      <c r="T131" s="103" t="s">
        <v>177</v>
      </c>
      <c r="U131" s="201"/>
      <c r="V131" s="201"/>
      <c r="W131" s="201"/>
      <c r="X131" s="201"/>
      <c r="Y131" s="201"/>
      <c r="Z131" s="201"/>
      <c r="AA131" s="201"/>
      <c r="AB131" s="201"/>
      <c r="AC131" s="201"/>
      <c r="AD131" s="201"/>
      <c r="AE131" s="201"/>
    </row>
    <row r="132" s="2" customFormat="1" ht="22.8" customHeight="1">
      <c r="A132" s="39"/>
      <c r="B132" s="40"/>
      <c r="C132" s="108" t="s">
        <v>178</v>
      </c>
      <c r="D132" s="41"/>
      <c r="E132" s="41"/>
      <c r="F132" s="41"/>
      <c r="G132" s="41"/>
      <c r="H132" s="41"/>
      <c r="I132" s="41"/>
      <c r="J132" s="207">
        <f>BK132</f>
        <v>0</v>
      </c>
      <c r="K132" s="41"/>
      <c r="L132" s="45"/>
      <c r="M132" s="104"/>
      <c r="N132" s="208"/>
      <c r="O132" s="105"/>
      <c r="P132" s="209">
        <f>P133+P162</f>
        <v>0</v>
      </c>
      <c r="Q132" s="105"/>
      <c r="R132" s="209">
        <f>R133+R162</f>
        <v>2.52892948</v>
      </c>
      <c r="S132" s="105"/>
      <c r="T132" s="210">
        <f>T133+T162</f>
        <v>5.8484400000000001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75</v>
      </c>
      <c r="AU132" s="18" t="s">
        <v>161</v>
      </c>
      <c r="BK132" s="211">
        <f>BK133+BK162</f>
        <v>0</v>
      </c>
    </row>
    <row r="133" s="12" customFormat="1" ht="25.92" customHeight="1">
      <c r="A133" s="12"/>
      <c r="B133" s="212"/>
      <c r="C133" s="213"/>
      <c r="D133" s="214" t="s">
        <v>75</v>
      </c>
      <c r="E133" s="215" t="s">
        <v>179</v>
      </c>
      <c r="F133" s="215" t="s">
        <v>1200</v>
      </c>
      <c r="G133" s="213"/>
      <c r="H133" s="213"/>
      <c r="I133" s="216"/>
      <c r="J133" s="217">
        <f>BK133</f>
        <v>0</v>
      </c>
      <c r="K133" s="213"/>
      <c r="L133" s="218"/>
      <c r="M133" s="219"/>
      <c r="N133" s="220"/>
      <c r="O133" s="220"/>
      <c r="P133" s="221">
        <f>P134+P137+P144+P152</f>
        <v>0</v>
      </c>
      <c r="Q133" s="220"/>
      <c r="R133" s="221">
        <f>R134+R137+R144+R152</f>
        <v>0.85106000000000004</v>
      </c>
      <c r="S133" s="220"/>
      <c r="T133" s="222">
        <f>T134+T137+T144+T152</f>
        <v>3.2571000000000003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23" t="s">
        <v>83</v>
      </c>
      <c r="AT133" s="224" t="s">
        <v>75</v>
      </c>
      <c r="AU133" s="224" t="s">
        <v>76</v>
      </c>
      <c r="AY133" s="223" t="s">
        <v>181</v>
      </c>
      <c r="BK133" s="225">
        <f>BK134+BK137+BK144+BK152</f>
        <v>0</v>
      </c>
    </row>
    <row r="134" s="12" customFormat="1" ht="22.8" customHeight="1">
      <c r="A134" s="12"/>
      <c r="B134" s="212"/>
      <c r="C134" s="213"/>
      <c r="D134" s="214" t="s">
        <v>75</v>
      </c>
      <c r="E134" s="254" t="s">
        <v>91</v>
      </c>
      <c r="F134" s="254" t="s">
        <v>1252</v>
      </c>
      <c r="G134" s="213"/>
      <c r="H134" s="213"/>
      <c r="I134" s="216"/>
      <c r="J134" s="255">
        <f>BK134</f>
        <v>0</v>
      </c>
      <c r="K134" s="213"/>
      <c r="L134" s="218"/>
      <c r="M134" s="219"/>
      <c r="N134" s="220"/>
      <c r="O134" s="220"/>
      <c r="P134" s="221">
        <f>SUM(P135:P136)</f>
        <v>0</v>
      </c>
      <c r="Q134" s="220"/>
      <c r="R134" s="221">
        <f>SUM(R135:R136)</f>
        <v>0.083300000000000013</v>
      </c>
      <c r="S134" s="220"/>
      <c r="T134" s="222">
        <f>SUM(T135:T136)</f>
        <v>0.0007000000000000001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3" t="s">
        <v>83</v>
      </c>
      <c r="AT134" s="224" t="s">
        <v>75</v>
      </c>
      <c r="AU134" s="224" t="s">
        <v>83</v>
      </c>
      <c r="AY134" s="223" t="s">
        <v>181</v>
      </c>
      <c r="BK134" s="225">
        <f>SUM(BK135:BK136)</f>
        <v>0</v>
      </c>
    </row>
    <row r="135" s="2" customFormat="1" ht="24.15" customHeight="1">
      <c r="A135" s="39"/>
      <c r="B135" s="40"/>
      <c r="C135" s="245" t="s">
        <v>83</v>
      </c>
      <c r="D135" s="245" t="s">
        <v>191</v>
      </c>
      <c r="E135" s="246" t="s">
        <v>3449</v>
      </c>
      <c r="F135" s="247" t="s">
        <v>3450</v>
      </c>
      <c r="G135" s="248" t="s">
        <v>217</v>
      </c>
      <c r="H135" s="249">
        <v>70</v>
      </c>
      <c r="I135" s="250"/>
      <c r="J135" s="251">
        <f>ROUND(I135*H135,2)</f>
        <v>0</v>
      </c>
      <c r="K135" s="247" t="s">
        <v>1</v>
      </c>
      <c r="L135" s="45"/>
      <c r="M135" s="252" t="s">
        <v>1</v>
      </c>
      <c r="N135" s="253" t="s">
        <v>41</v>
      </c>
      <c r="O135" s="92"/>
      <c r="P135" s="236">
        <f>O135*H135</f>
        <v>0</v>
      </c>
      <c r="Q135" s="236">
        <v>0.0011900000000000001</v>
      </c>
      <c r="R135" s="236">
        <f>Q135*H135</f>
        <v>0.083300000000000013</v>
      </c>
      <c r="S135" s="236">
        <v>1.0000000000000001E-05</v>
      </c>
      <c r="T135" s="237">
        <f>S135*H135</f>
        <v>0.0007000000000000001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200</v>
      </c>
      <c r="AT135" s="238" t="s">
        <v>191</v>
      </c>
      <c r="AU135" s="238" t="s">
        <v>85</v>
      </c>
      <c r="AY135" s="18" t="s">
        <v>181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83</v>
      </c>
      <c r="BK135" s="239">
        <f>ROUND(I135*H135,2)</f>
        <v>0</v>
      </c>
      <c r="BL135" s="18" t="s">
        <v>200</v>
      </c>
      <c r="BM135" s="238" t="s">
        <v>3451</v>
      </c>
    </row>
    <row r="136" s="2" customFormat="1">
      <c r="A136" s="39"/>
      <c r="B136" s="40"/>
      <c r="C136" s="41"/>
      <c r="D136" s="240" t="s">
        <v>190</v>
      </c>
      <c r="E136" s="41"/>
      <c r="F136" s="241" t="s">
        <v>3450</v>
      </c>
      <c r="G136" s="41"/>
      <c r="H136" s="41"/>
      <c r="I136" s="242"/>
      <c r="J136" s="41"/>
      <c r="K136" s="41"/>
      <c r="L136" s="45"/>
      <c r="M136" s="243"/>
      <c r="N136" s="244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190</v>
      </c>
      <c r="AU136" s="18" t="s">
        <v>85</v>
      </c>
    </row>
    <row r="137" s="12" customFormat="1" ht="22.8" customHeight="1">
      <c r="A137" s="12"/>
      <c r="B137" s="212"/>
      <c r="C137" s="213"/>
      <c r="D137" s="214" t="s">
        <v>75</v>
      </c>
      <c r="E137" s="254" t="s">
        <v>209</v>
      </c>
      <c r="F137" s="254" t="s">
        <v>1430</v>
      </c>
      <c r="G137" s="213"/>
      <c r="H137" s="213"/>
      <c r="I137" s="216"/>
      <c r="J137" s="255">
        <f>BK137</f>
        <v>0</v>
      </c>
      <c r="K137" s="213"/>
      <c r="L137" s="218"/>
      <c r="M137" s="219"/>
      <c r="N137" s="220"/>
      <c r="O137" s="220"/>
      <c r="P137" s="221">
        <f>SUM(P138:P143)</f>
        <v>0</v>
      </c>
      <c r="Q137" s="220"/>
      <c r="R137" s="221">
        <f>SUM(R138:R143)</f>
        <v>0.76776</v>
      </c>
      <c r="S137" s="220"/>
      <c r="T137" s="222">
        <f>SUM(T138:T143)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23" t="s">
        <v>83</v>
      </c>
      <c r="AT137" s="224" t="s">
        <v>75</v>
      </c>
      <c r="AU137" s="224" t="s">
        <v>83</v>
      </c>
      <c r="AY137" s="223" t="s">
        <v>181</v>
      </c>
      <c r="BK137" s="225">
        <f>SUM(BK138:BK143)</f>
        <v>0</v>
      </c>
    </row>
    <row r="138" s="2" customFormat="1" ht="21.75" customHeight="1">
      <c r="A138" s="39"/>
      <c r="B138" s="40"/>
      <c r="C138" s="245" t="s">
        <v>85</v>
      </c>
      <c r="D138" s="245" t="s">
        <v>191</v>
      </c>
      <c r="E138" s="246" t="s">
        <v>3452</v>
      </c>
      <c r="F138" s="247" t="s">
        <v>3453</v>
      </c>
      <c r="G138" s="248" t="s">
        <v>734</v>
      </c>
      <c r="H138" s="249">
        <v>56</v>
      </c>
      <c r="I138" s="250"/>
      <c r="J138" s="251">
        <f>ROUND(I138*H138,2)</f>
        <v>0</v>
      </c>
      <c r="K138" s="247" t="s">
        <v>1</v>
      </c>
      <c r="L138" s="45"/>
      <c r="M138" s="252" t="s">
        <v>1</v>
      </c>
      <c r="N138" s="253" t="s">
        <v>41</v>
      </c>
      <c r="O138" s="92"/>
      <c r="P138" s="236">
        <f>O138*H138</f>
        <v>0</v>
      </c>
      <c r="Q138" s="236">
        <v>0.0057099999999999998</v>
      </c>
      <c r="R138" s="236">
        <f>Q138*H138</f>
        <v>0.31975999999999999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200</v>
      </c>
      <c r="AT138" s="238" t="s">
        <v>191</v>
      </c>
      <c r="AU138" s="238" t="s">
        <v>85</v>
      </c>
      <c r="AY138" s="18" t="s">
        <v>181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83</v>
      </c>
      <c r="BK138" s="239">
        <f>ROUND(I138*H138,2)</f>
        <v>0</v>
      </c>
      <c r="BL138" s="18" t="s">
        <v>200</v>
      </c>
      <c r="BM138" s="238" t="s">
        <v>3454</v>
      </c>
    </row>
    <row r="139" s="2" customFormat="1">
      <c r="A139" s="39"/>
      <c r="B139" s="40"/>
      <c r="C139" s="41"/>
      <c r="D139" s="240" t="s">
        <v>190</v>
      </c>
      <c r="E139" s="41"/>
      <c r="F139" s="241" t="s">
        <v>3453</v>
      </c>
      <c r="G139" s="41"/>
      <c r="H139" s="41"/>
      <c r="I139" s="242"/>
      <c r="J139" s="41"/>
      <c r="K139" s="41"/>
      <c r="L139" s="45"/>
      <c r="M139" s="243"/>
      <c r="N139" s="244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190</v>
      </c>
      <c r="AU139" s="18" t="s">
        <v>85</v>
      </c>
    </row>
    <row r="140" s="13" customFormat="1">
      <c r="A140" s="13"/>
      <c r="B140" s="262"/>
      <c r="C140" s="263"/>
      <c r="D140" s="240" t="s">
        <v>1205</v>
      </c>
      <c r="E140" s="264" t="s">
        <v>1</v>
      </c>
      <c r="F140" s="265" t="s">
        <v>3455</v>
      </c>
      <c r="G140" s="263"/>
      <c r="H140" s="266">
        <v>56</v>
      </c>
      <c r="I140" s="267"/>
      <c r="J140" s="263"/>
      <c r="K140" s="263"/>
      <c r="L140" s="268"/>
      <c r="M140" s="269"/>
      <c r="N140" s="270"/>
      <c r="O140" s="270"/>
      <c r="P140" s="270"/>
      <c r="Q140" s="270"/>
      <c r="R140" s="270"/>
      <c r="S140" s="270"/>
      <c r="T140" s="271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72" t="s">
        <v>1205</v>
      </c>
      <c r="AU140" s="272" t="s">
        <v>85</v>
      </c>
      <c r="AV140" s="13" t="s">
        <v>85</v>
      </c>
      <c r="AW140" s="13" t="s">
        <v>33</v>
      </c>
      <c r="AX140" s="13" t="s">
        <v>83</v>
      </c>
      <c r="AY140" s="272" t="s">
        <v>181</v>
      </c>
    </row>
    <row r="141" s="2" customFormat="1" ht="24.15" customHeight="1">
      <c r="A141" s="39"/>
      <c r="B141" s="40"/>
      <c r="C141" s="245" t="s">
        <v>91</v>
      </c>
      <c r="D141" s="245" t="s">
        <v>191</v>
      </c>
      <c r="E141" s="246" t="s">
        <v>3456</v>
      </c>
      <c r="F141" s="247" t="s">
        <v>3457</v>
      </c>
      <c r="G141" s="248" t="s">
        <v>734</v>
      </c>
      <c r="H141" s="249">
        <v>56</v>
      </c>
      <c r="I141" s="250"/>
      <c r="J141" s="251">
        <f>ROUND(I141*H141,2)</f>
        <v>0</v>
      </c>
      <c r="K141" s="247" t="s">
        <v>1</v>
      </c>
      <c r="L141" s="45"/>
      <c r="M141" s="252" t="s">
        <v>1</v>
      </c>
      <c r="N141" s="253" t="s">
        <v>41</v>
      </c>
      <c r="O141" s="92"/>
      <c r="P141" s="236">
        <f>O141*H141</f>
        <v>0</v>
      </c>
      <c r="Q141" s="236">
        <v>0.0080000000000000002</v>
      </c>
      <c r="R141" s="236">
        <f>Q141*H141</f>
        <v>0.44800000000000001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200</v>
      </c>
      <c r="AT141" s="238" t="s">
        <v>191</v>
      </c>
      <c r="AU141" s="238" t="s">
        <v>85</v>
      </c>
      <c r="AY141" s="18" t="s">
        <v>181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83</v>
      </c>
      <c r="BK141" s="239">
        <f>ROUND(I141*H141,2)</f>
        <v>0</v>
      </c>
      <c r="BL141" s="18" t="s">
        <v>200</v>
      </c>
      <c r="BM141" s="238" t="s">
        <v>3458</v>
      </c>
    </row>
    <row r="142" s="2" customFormat="1">
      <c r="A142" s="39"/>
      <c r="B142" s="40"/>
      <c r="C142" s="41"/>
      <c r="D142" s="240" t="s">
        <v>190</v>
      </c>
      <c r="E142" s="41"/>
      <c r="F142" s="241" t="s">
        <v>3457</v>
      </c>
      <c r="G142" s="41"/>
      <c r="H142" s="41"/>
      <c r="I142" s="242"/>
      <c r="J142" s="41"/>
      <c r="K142" s="41"/>
      <c r="L142" s="45"/>
      <c r="M142" s="243"/>
      <c r="N142" s="244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190</v>
      </c>
      <c r="AU142" s="18" t="s">
        <v>85</v>
      </c>
    </row>
    <row r="143" s="13" customFormat="1">
      <c r="A143" s="13"/>
      <c r="B143" s="262"/>
      <c r="C143" s="263"/>
      <c r="D143" s="240" t="s">
        <v>1205</v>
      </c>
      <c r="E143" s="264" t="s">
        <v>1</v>
      </c>
      <c r="F143" s="265" t="s">
        <v>3455</v>
      </c>
      <c r="G143" s="263"/>
      <c r="H143" s="266">
        <v>56</v>
      </c>
      <c r="I143" s="267"/>
      <c r="J143" s="263"/>
      <c r="K143" s="263"/>
      <c r="L143" s="268"/>
      <c r="M143" s="269"/>
      <c r="N143" s="270"/>
      <c r="O143" s="270"/>
      <c r="P143" s="270"/>
      <c r="Q143" s="270"/>
      <c r="R143" s="270"/>
      <c r="S143" s="270"/>
      <c r="T143" s="271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72" t="s">
        <v>1205</v>
      </c>
      <c r="AU143" s="272" t="s">
        <v>85</v>
      </c>
      <c r="AV143" s="13" t="s">
        <v>85</v>
      </c>
      <c r="AW143" s="13" t="s">
        <v>33</v>
      </c>
      <c r="AX143" s="13" t="s">
        <v>83</v>
      </c>
      <c r="AY143" s="272" t="s">
        <v>181</v>
      </c>
    </row>
    <row r="144" s="12" customFormat="1" ht="22.8" customHeight="1">
      <c r="A144" s="12"/>
      <c r="B144" s="212"/>
      <c r="C144" s="213"/>
      <c r="D144" s="214" t="s">
        <v>75</v>
      </c>
      <c r="E144" s="254" t="s">
        <v>224</v>
      </c>
      <c r="F144" s="254" t="s">
        <v>486</v>
      </c>
      <c r="G144" s="213"/>
      <c r="H144" s="213"/>
      <c r="I144" s="216"/>
      <c r="J144" s="255">
        <f>BK144</f>
        <v>0</v>
      </c>
      <c r="K144" s="213"/>
      <c r="L144" s="218"/>
      <c r="M144" s="219"/>
      <c r="N144" s="220"/>
      <c r="O144" s="220"/>
      <c r="P144" s="221">
        <f>SUM(P145:P151)</f>
        <v>0</v>
      </c>
      <c r="Q144" s="220"/>
      <c r="R144" s="221">
        <f>SUM(R145:R151)</f>
        <v>0</v>
      </c>
      <c r="S144" s="220"/>
      <c r="T144" s="222">
        <f>SUM(T145:T151)</f>
        <v>3.2564000000000002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23" t="s">
        <v>83</v>
      </c>
      <c r="AT144" s="224" t="s">
        <v>75</v>
      </c>
      <c r="AU144" s="224" t="s">
        <v>83</v>
      </c>
      <c r="AY144" s="223" t="s">
        <v>181</v>
      </c>
      <c r="BK144" s="225">
        <f>SUM(BK145:BK151)</f>
        <v>0</v>
      </c>
    </row>
    <row r="145" s="2" customFormat="1" ht="24.15" customHeight="1">
      <c r="A145" s="39"/>
      <c r="B145" s="40"/>
      <c r="C145" s="245" t="s">
        <v>200</v>
      </c>
      <c r="D145" s="245" t="s">
        <v>191</v>
      </c>
      <c r="E145" s="246" t="s">
        <v>3459</v>
      </c>
      <c r="F145" s="247" t="s">
        <v>3460</v>
      </c>
      <c r="G145" s="248" t="s">
        <v>734</v>
      </c>
      <c r="H145" s="249">
        <v>17.010000000000002</v>
      </c>
      <c r="I145" s="250"/>
      <c r="J145" s="251">
        <f>ROUND(I145*H145,2)</f>
        <v>0</v>
      </c>
      <c r="K145" s="247" t="s">
        <v>1</v>
      </c>
      <c r="L145" s="45"/>
      <c r="M145" s="252" t="s">
        <v>1</v>
      </c>
      <c r="N145" s="253" t="s">
        <v>41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0.040000000000000001</v>
      </c>
      <c r="T145" s="237">
        <f>S145*H145</f>
        <v>0.68040000000000012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200</v>
      </c>
      <c r="AT145" s="238" t="s">
        <v>191</v>
      </c>
      <c r="AU145" s="238" t="s">
        <v>85</v>
      </c>
      <c r="AY145" s="18" t="s">
        <v>181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83</v>
      </c>
      <c r="BK145" s="239">
        <f>ROUND(I145*H145,2)</f>
        <v>0</v>
      </c>
      <c r="BL145" s="18" t="s">
        <v>200</v>
      </c>
      <c r="BM145" s="238" t="s">
        <v>3461</v>
      </c>
    </row>
    <row r="146" s="2" customFormat="1">
      <c r="A146" s="39"/>
      <c r="B146" s="40"/>
      <c r="C146" s="41"/>
      <c r="D146" s="240" t="s">
        <v>190</v>
      </c>
      <c r="E146" s="41"/>
      <c r="F146" s="241" t="s">
        <v>3460</v>
      </c>
      <c r="G146" s="41"/>
      <c r="H146" s="41"/>
      <c r="I146" s="242"/>
      <c r="J146" s="41"/>
      <c r="K146" s="41"/>
      <c r="L146" s="45"/>
      <c r="M146" s="243"/>
      <c r="N146" s="244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190</v>
      </c>
      <c r="AU146" s="18" t="s">
        <v>85</v>
      </c>
    </row>
    <row r="147" s="14" customFormat="1">
      <c r="A147" s="14"/>
      <c r="B147" s="273"/>
      <c r="C147" s="274"/>
      <c r="D147" s="240" t="s">
        <v>1205</v>
      </c>
      <c r="E147" s="275" t="s">
        <v>1</v>
      </c>
      <c r="F147" s="276" t="s">
        <v>1327</v>
      </c>
      <c r="G147" s="274"/>
      <c r="H147" s="275" t="s">
        <v>1</v>
      </c>
      <c r="I147" s="277"/>
      <c r="J147" s="274"/>
      <c r="K147" s="274"/>
      <c r="L147" s="278"/>
      <c r="M147" s="279"/>
      <c r="N147" s="280"/>
      <c r="O147" s="280"/>
      <c r="P147" s="280"/>
      <c r="Q147" s="280"/>
      <c r="R147" s="280"/>
      <c r="S147" s="280"/>
      <c r="T147" s="281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82" t="s">
        <v>1205</v>
      </c>
      <c r="AU147" s="282" t="s">
        <v>85</v>
      </c>
      <c r="AV147" s="14" t="s">
        <v>83</v>
      </c>
      <c r="AW147" s="14" t="s">
        <v>33</v>
      </c>
      <c r="AX147" s="14" t="s">
        <v>76</v>
      </c>
      <c r="AY147" s="282" t="s">
        <v>181</v>
      </c>
    </row>
    <row r="148" s="13" customFormat="1">
      <c r="A148" s="13"/>
      <c r="B148" s="262"/>
      <c r="C148" s="263"/>
      <c r="D148" s="240" t="s">
        <v>1205</v>
      </c>
      <c r="E148" s="264" t="s">
        <v>1</v>
      </c>
      <c r="F148" s="265" t="s">
        <v>3462</v>
      </c>
      <c r="G148" s="263"/>
      <c r="H148" s="266">
        <v>17.010000000000002</v>
      </c>
      <c r="I148" s="267"/>
      <c r="J148" s="263"/>
      <c r="K148" s="263"/>
      <c r="L148" s="268"/>
      <c r="M148" s="269"/>
      <c r="N148" s="270"/>
      <c r="O148" s="270"/>
      <c r="P148" s="270"/>
      <c r="Q148" s="270"/>
      <c r="R148" s="270"/>
      <c r="S148" s="270"/>
      <c r="T148" s="271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2" t="s">
        <v>1205</v>
      </c>
      <c r="AU148" s="272" t="s">
        <v>85</v>
      </c>
      <c r="AV148" s="13" t="s">
        <v>85</v>
      </c>
      <c r="AW148" s="13" t="s">
        <v>33</v>
      </c>
      <c r="AX148" s="13" t="s">
        <v>83</v>
      </c>
      <c r="AY148" s="272" t="s">
        <v>181</v>
      </c>
    </row>
    <row r="149" s="2" customFormat="1" ht="37.8" customHeight="1">
      <c r="A149" s="39"/>
      <c r="B149" s="40"/>
      <c r="C149" s="245" t="s">
        <v>204</v>
      </c>
      <c r="D149" s="245" t="s">
        <v>191</v>
      </c>
      <c r="E149" s="246" t="s">
        <v>1696</v>
      </c>
      <c r="F149" s="247" t="s">
        <v>1697</v>
      </c>
      <c r="G149" s="248" t="s">
        <v>734</v>
      </c>
      <c r="H149" s="249">
        <v>56</v>
      </c>
      <c r="I149" s="250"/>
      <c r="J149" s="251">
        <f>ROUND(I149*H149,2)</f>
        <v>0</v>
      </c>
      <c r="K149" s="247" t="s">
        <v>1</v>
      </c>
      <c r="L149" s="45"/>
      <c r="M149" s="252" t="s">
        <v>1</v>
      </c>
      <c r="N149" s="253" t="s">
        <v>41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0.045999999999999999</v>
      </c>
      <c r="T149" s="237">
        <f>S149*H149</f>
        <v>2.5760000000000001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200</v>
      </c>
      <c r="AT149" s="238" t="s">
        <v>191</v>
      </c>
      <c r="AU149" s="238" t="s">
        <v>85</v>
      </c>
      <c r="AY149" s="18" t="s">
        <v>181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83</v>
      </c>
      <c r="BK149" s="239">
        <f>ROUND(I149*H149,2)</f>
        <v>0</v>
      </c>
      <c r="BL149" s="18" t="s">
        <v>200</v>
      </c>
      <c r="BM149" s="238" t="s">
        <v>3463</v>
      </c>
    </row>
    <row r="150" s="2" customFormat="1">
      <c r="A150" s="39"/>
      <c r="B150" s="40"/>
      <c r="C150" s="41"/>
      <c r="D150" s="240" t="s">
        <v>190</v>
      </c>
      <c r="E150" s="41"/>
      <c r="F150" s="241" t="s">
        <v>1697</v>
      </c>
      <c r="G150" s="41"/>
      <c r="H150" s="41"/>
      <c r="I150" s="242"/>
      <c r="J150" s="41"/>
      <c r="K150" s="41"/>
      <c r="L150" s="45"/>
      <c r="M150" s="243"/>
      <c r="N150" s="244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190</v>
      </c>
      <c r="AU150" s="18" t="s">
        <v>85</v>
      </c>
    </row>
    <row r="151" s="13" customFormat="1">
      <c r="A151" s="13"/>
      <c r="B151" s="262"/>
      <c r="C151" s="263"/>
      <c r="D151" s="240" t="s">
        <v>1205</v>
      </c>
      <c r="E151" s="264" t="s">
        <v>1</v>
      </c>
      <c r="F151" s="265" t="s">
        <v>3455</v>
      </c>
      <c r="G151" s="263"/>
      <c r="H151" s="266">
        <v>56</v>
      </c>
      <c r="I151" s="267"/>
      <c r="J151" s="263"/>
      <c r="K151" s="263"/>
      <c r="L151" s="268"/>
      <c r="M151" s="269"/>
      <c r="N151" s="270"/>
      <c r="O151" s="270"/>
      <c r="P151" s="270"/>
      <c r="Q151" s="270"/>
      <c r="R151" s="270"/>
      <c r="S151" s="270"/>
      <c r="T151" s="271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2" t="s">
        <v>1205</v>
      </c>
      <c r="AU151" s="272" t="s">
        <v>85</v>
      </c>
      <c r="AV151" s="13" t="s">
        <v>85</v>
      </c>
      <c r="AW151" s="13" t="s">
        <v>33</v>
      </c>
      <c r="AX151" s="13" t="s">
        <v>83</v>
      </c>
      <c r="AY151" s="272" t="s">
        <v>181</v>
      </c>
    </row>
    <row r="152" s="12" customFormat="1" ht="22.8" customHeight="1">
      <c r="A152" s="12"/>
      <c r="B152" s="212"/>
      <c r="C152" s="213"/>
      <c r="D152" s="214" t="s">
        <v>75</v>
      </c>
      <c r="E152" s="254" t="s">
        <v>1703</v>
      </c>
      <c r="F152" s="254" t="s">
        <v>1704</v>
      </c>
      <c r="G152" s="213"/>
      <c r="H152" s="213"/>
      <c r="I152" s="216"/>
      <c r="J152" s="255">
        <f>BK152</f>
        <v>0</v>
      </c>
      <c r="K152" s="213"/>
      <c r="L152" s="218"/>
      <c r="M152" s="219"/>
      <c r="N152" s="220"/>
      <c r="O152" s="220"/>
      <c r="P152" s="221">
        <f>SUM(P153:P161)</f>
        <v>0</v>
      </c>
      <c r="Q152" s="220"/>
      <c r="R152" s="221">
        <f>SUM(R153:R161)</f>
        <v>0</v>
      </c>
      <c r="S152" s="220"/>
      <c r="T152" s="222">
        <f>SUM(T153:T161)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23" t="s">
        <v>83</v>
      </c>
      <c r="AT152" s="224" t="s">
        <v>75</v>
      </c>
      <c r="AU152" s="224" t="s">
        <v>83</v>
      </c>
      <c r="AY152" s="223" t="s">
        <v>181</v>
      </c>
      <c r="BK152" s="225">
        <f>SUM(BK153:BK161)</f>
        <v>0</v>
      </c>
    </row>
    <row r="153" s="2" customFormat="1" ht="33" customHeight="1">
      <c r="A153" s="39"/>
      <c r="B153" s="40"/>
      <c r="C153" s="245" t="s">
        <v>209</v>
      </c>
      <c r="D153" s="245" t="s">
        <v>191</v>
      </c>
      <c r="E153" s="246" t="s">
        <v>1706</v>
      </c>
      <c r="F153" s="247" t="s">
        <v>1707</v>
      </c>
      <c r="G153" s="248" t="s">
        <v>868</v>
      </c>
      <c r="H153" s="249">
        <v>5.8479999999999999</v>
      </c>
      <c r="I153" s="250"/>
      <c r="J153" s="251">
        <f>ROUND(I153*H153,2)</f>
        <v>0</v>
      </c>
      <c r="K153" s="247" t="s">
        <v>1</v>
      </c>
      <c r="L153" s="45"/>
      <c r="M153" s="252" t="s">
        <v>1</v>
      </c>
      <c r="N153" s="253" t="s">
        <v>41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200</v>
      </c>
      <c r="AT153" s="238" t="s">
        <v>191</v>
      </c>
      <c r="AU153" s="238" t="s">
        <v>85</v>
      </c>
      <c r="AY153" s="18" t="s">
        <v>181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83</v>
      </c>
      <c r="BK153" s="239">
        <f>ROUND(I153*H153,2)</f>
        <v>0</v>
      </c>
      <c r="BL153" s="18" t="s">
        <v>200</v>
      </c>
      <c r="BM153" s="238" t="s">
        <v>3464</v>
      </c>
    </row>
    <row r="154" s="2" customFormat="1">
      <c r="A154" s="39"/>
      <c r="B154" s="40"/>
      <c r="C154" s="41"/>
      <c r="D154" s="240" t="s">
        <v>190</v>
      </c>
      <c r="E154" s="41"/>
      <c r="F154" s="241" t="s">
        <v>1707</v>
      </c>
      <c r="G154" s="41"/>
      <c r="H154" s="41"/>
      <c r="I154" s="242"/>
      <c r="J154" s="41"/>
      <c r="K154" s="41"/>
      <c r="L154" s="45"/>
      <c r="M154" s="243"/>
      <c r="N154" s="244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190</v>
      </c>
      <c r="AU154" s="18" t="s">
        <v>85</v>
      </c>
    </row>
    <row r="155" s="2" customFormat="1" ht="24.15" customHeight="1">
      <c r="A155" s="39"/>
      <c r="B155" s="40"/>
      <c r="C155" s="245" t="s">
        <v>214</v>
      </c>
      <c r="D155" s="245" t="s">
        <v>191</v>
      </c>
      <c r="E155" s="246" t="s">
        <v>1717</v>
      </c>
      <c r="F155" s="247" t="s">
        <v>1718</v>
      </c>
      <c r="G155" s="248" t="s">
        <v>868</v>
      </c>
      <c r="H155" s="249">
        <v>5.8479999999999999</v>
      </c>
      <c r="I155" s="250"/>
      <c r="J155" s="251">
        <f>ROUND(I155*H155,2)</f>
        <v>0</v>
      </c>
      <c r="K155" s="247" t="s">
        <v>1</v>
      </c>
      <c r="L155" s="45"/>
      <c r="M155" s="252" t="s">
        <v>1</v>
      </c>
      <c r="N155" s="253" t="s">
        <v>41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200</v>
      </c>
      <c r="AT155" s="238" t="s">
        <v>191</v>
      </c>
      <c r="AU155" s="238" t="s">
        <v>85</v>
      </c>
      <c r="AY155" s="18" t="s">
        <v>181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83</v>
      </c>
      <c r="BK155" s="239">
        <f>ROUND(I155*H155,2)</f>
        <v>0</v>
      </c>
      <c r="BL155" s="18" t="s">
        <v>200</v>
      </c>
      <c r="BM155" s="238" t="s">
        <v>3465</v>
      </c>
    </row>
    <row r="156" s="2" customFormat="1">
      <c r="A156" s="39"/>
      <c r="B156" s="40"/>
      <c r="C156" s="41"/>
      <c r="D156" s="240" t="s">
        <v>190</v>
      </c>
      <c r="E156" s="41"/>
      <c r="F156" s="241" t="s">
        <v>1718</v>
      </c>
      <c r="G156" s="41"/>
      <c r="H156" s="41"/>
      <c r="I156" s="242"/>
      <c r="J156" s="41"/>
      <c r="K156" s="41"/>
      <c r="L156" s="45"/>
      <c r="M156" s="243"/>
      <c r="N156" s="244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190</v>
      </c>
      <c r="AU156" s="18" t="s">
        <v>85</v>
      </c>
    </row>
    <row r="157" s="2" customFormat="1" ht="33" customHeight="1">
      <c r="A157" s="39"/>
      <c r="B157" s="40"/>
      <c r="C157" s="245" t="s">
        <v>220</v>
      </c>
      <c r="D157" s="245" t="s">
        <v>191</v>
      </c>
      <c r="E157" s="246" t="s">
        <v>3466</v>
      </c>
      <c r="F157" s="247" t="s">
        <v>3467</v>
      </c>
      <c r="G157" s="248" t="s">
        <v>868</v>
      </c>
      <c r="H157" s="249">
        <v>58.479999999999997</v>
      </c>
      <c r="I157" s="250"/>
      <c r="J157" s="251">
        <f>ROUND(I157*H157,2)</f>
        <v>0</v>
      </c>
      <c r="K157" s="247" t="s">
        <v>1</v>
      </c>
      <c r="L157" s="45"/>
      <c r="M157" s="252" t="s">
        <v>1</v>
      </c>
      <c r="N157" s="253" t="s">
        <v>41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200</v>
      </c>
      <c r="AT157" s="238" t="s">
        <v>191</v>
      </c>
      <c r="AU157" s="238" t="s">
        <v>85</v>
      </c>
      <c r="AY157" s="18" t="s">
        <v>181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83</v>
      </c>
      <c r="BK157" s="239">
        <f>ROUND(I157*H157,2)</f>
        <v>0</v>
      </c>
      <c r="BL157" s="18" t="s">
        <v>200</v>
      </c>
      <c r="BM157" s="238" t="s">
        <v>3468</v>
      </c>
    </row>
    <row r="158" s="2" customFormat="1">
      <c r="A158" s="39"/>
      <c r="B158" s="40"/>
      <c r="C158" s="41"/>
      <c r="D158" s="240" t="s">
        <v>190</v>
      </c>
      <c r="E158" s="41"/>
      <c r="F158" s="241" t="s">
        <v>3467</v>
      </c>
      <c r="G158" s="41"/>
      <c r="H158" s="41"/>
      <c r="I158" s="242"/>
      <c r="J158" s="41"/>
      <c r="K158" s="41"/>
      <c r="L158" s="45"/>
      <c r="M158" s="243"/>
      <c r="N158" s="244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190</v>
      </c>
      <c r="AU158" s="18" t="s">
        <v>85</v>
      </c>
    </row>
    <row r="159" s="13" customFormat="1">
      <c r="A159" s="13"/>
      <c r="B159" s="262"/>
      <c r="C159" s="263"/>
      <c r="D159" s="240" t="s">
        <v>1205</v>
      </c>
      <c r="E159" s="264" t="s">
        <v>1</v>
      </c>
      <c r="F159" s="265" t="s">
        <v>3469</v>
      </c>
      <c r="G159" s="263"/>
      <c r="H159" s="266">
        <v>58.479999999999997</v>
      </c>
      <c r="I159" s="267"/>
      <c r="J159" s="263"/>
      <c r="K159" s="263"/>
      <c r="L159" s="268"/>
      <c r="M159" s="269"/>
      <c r="N159" s="270"/>
      <c r="O159" s="270"/>
      <c r="P159" s="270"/>
      <c r="Q159" s="270"/>
      <c r="R159" s="270"/>
      <c r="S159" s="270"/>
      <c r="T159" s="271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2" t="s">
        <v>1205</v>
      </c>
      <c r="AU159" s="272" t="s">
        <v>85</v>
      </c>
      <c r="AV159" s="13" t="s">
        <v>85</v>
      </c>
      <c r="AW159" s="13" t="s">
        <v>33</v>
      </c>
      <c r="AX159" s="13" t="s">
        <v>83</v>
      </c>
      <c r="AY159" s="272" t="s">
        <v>181</v>
      </c>
    </row>
    <row r="160" s="2" customFormat="1" ht="37.8" customHeight="1">
      <c r="A160" s="39"/>
      <c r="B160" s="40"/>
      <c r="C160" s="245" t="s">
        <v>224</v>
      </c>
      <c r="D160" s="245" t="s">
        <v>191</v>
      </c>
      <c r="E160" s="246" t="s">
        <v>3470</v>
      </c>
      <c r="F160" s="247" t="s">
        <v>3471</v>
      </c>
      <c r="G160" s="248" t="s">
        <v>868</v>
      </c>
      <c r="H160" s="249">
        <v>1.4350000000000001</v>
      </c>
      <c r="I160" s="250"/>
      <c r="J160" s="251">
        <f>ROUND(I160*H160,2)</f>
        <v>0</v>
      </c>
      <c r="K160" s="247" t="s">
        <v>1</v>
      </c>
      <c r="L160" s="45"/>
      <c r="M160" s="252" t="s">
        <v>1</v>
      </c>
      <c r="N160" s="253" t="s">
        <v>41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200</v>
      </c>
      <c r="AT160" s="238" t="s">
        <v>191</v>
      </c>
      <c r="AU160" s="238" t="s">
        <v>85</v>
      </c>
      <c r="AY160" s="18" t="s">
        <v>181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83</v>
      </c>
      <c r="BK160" s="239">
        <f>ROUND(I160*H160,2)</f>
        <v>0</v>
      </c>
      <c r="BL160" s="18" t="s">
        <v>200</v>
      </c>
      <c r="BM160" s="238" t="s">
        <v>3472</v>
      </c>
    </row>
    <row r="161" s="2" customFormat="1">
      <c r="A161" s="39"/>
      <c r="B161" s="40"/>
      <c r="C161" s="41"/>
      <c r="D161" s="240" t="s">
        <v>190</v>
      </c>
      <c r="E161" s="41"/>
      <c r="F161" s="241" t="s">
        <v>3471</v>
      </c>
      <c r="G161" s="41"/>
      <c r="H161" s="41"/>
      <c r="I161" s="242"/>
      <c r="J161" s="41"/>
      <c r="K161" s="41"/>
      <c r="L161" s="45"/>
      <c r="M161" s="243"/>
      <c r="N161" s="244"/>
      <c r="O161" s="92"/>
      <c r="P161" s="92"/>
      <c r="Q161" s="92"/>
      <c r="R161" s="92"/>
      <c r="S161" s="92"/>
      <c r="T161" s="93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18" t="s">
        <v>190</v>
      </c>
      <c r="AU161" s="18" t="s">
        <v>85</v>
      </c>
    </row>
    <row r="162" s="12" customFormat="1" ht="25.92" customHeight="1">
      <c r="A162" s="12"/>
      <c r="B162" s="212"/>
      <c r="C162" s="213"/>
      <c r="D162" s="214" t="s">
        <v>75</v>
      </c>
      <c r="E162" s="215" t="s">
        <v>524</v>
      </c>
      <c r="F162" s="215" t="s">
        <v>525</v>
      </c>
      <c r="G162" s="213"/>
      <c r="H162" s="213"/>
      <c r="I162" s="216"/>
      <c r="J162" s="217">
        <f>BK162</f>
        <v>0</v>
      </c>
      <c r="K162" s="213"/>
      <c r="L162" s="218"/>
      <c r="M162" s="219"/>
      <c r="N162" s="220"/>
      <c r="O162" s="220"/>
      <c r="P162" s="221">
        <f>P163+P180+P186+P215+P225+P234</f>
        <v>0</v>
      </c>
      <c r="Q162" s="220"/>
      <c r="R162" s="221">
        <f>R163+R180+R186+R215+R225+R234</f>
        <v>1.67786948</v>
      </c>
      <c r="S162" s="220"/>
      <c r="T162" s="222">
        <f>T163+T180+T186+T215+T225+T234</f>
        <v>2.5913400000000002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23" t="s">
        <v>85</v>
      </c>
      <c r="AT162" s="224" t="s">
        <v>75</v>
      </c>
      <c r="AU162" s="224" t="s">
        <v>76</v>
      </c>
      <c r="AY162" s="223" t="s">
        <v>181</v>
      </c>
      <c r="BK162" s="225">
        <f>BK163+BK180+BK186+BK215+BK225+BK234</f>
        <v>0</v>
      </c>
    </row>
    <row r="163" s="12" customFormat="1" ht="22.8" customHeight="1">
      <c r="A163" s="12"/>
      <c r="B163" s="212"/>
      <c r="C163" s="213"/>
      <c r="D163" s="214" t="s">
        <v>75</v>
      </c>
      <c r="E163" s="254" t="s">
        <v>1744</v>
      </c>
      <c r="F163" s="254" t="s">
        <v>1745</v>
      </c>
      <c r="G163" s="213"/>
      <c r="H163" s="213"/>
      <c r="I163" s="216"/>
      <c r="J163" s="255">
        <f>BK163</f>
        <v>0</v>
      </c>
      <c r="K163" s="213"/>
      <c r="L163" s="218"/>
      <c r="M163" s="219"/>
      <c r="N163" s="220"/>
      <c r="O163" s="220"/>
      <c r="P163" s="221">
        <f>SUM(P164:P179)</f>
        <v>0</v>
      </c>
      <c r="Q163" s="220"/>
      <c r="R163" s="221">
        <f>SUM(R164:R179)</f>
        <v>0.0344</v>
      </c>
      <c r="S163" s="220"/>
      <c r="T163" s="222">
        <f>SUM(T164:T179)</f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223" t="s">
        <v>85</v>
      </c>
      <c r="AT163" s="224" t="s">
        <v>75</v>
      </c>
      <c r="AU163" s="224" t="s">
        <v>83</v>
      </c>
      <c r="AY163" s="223" t="s">
        <v>181</v>
      </c>
      <c r="BK163" s="225">
        <f>SUM(BK164:BK179)</f>
        <v>0</v>
      </c>
    </row>
    <row r="164" s="2" customFormat="1" ht="24.15" customHeight="1">
      <c r="A164" s="39"/>
      <c r="B164" s="40"/>
      <c r="C164" s="245" t="s">
        <v>228</v>
      </c>
      <c r="D164" s="245" t="s">
        <v>191</v>
      </c>
      <c r="E164" s="246" t="s">
        <v>1746</v>
      </c>
      <c r="F164" s="247" t="s">
        <v>1747</v>
      </c>
      <c r="G164" s="248" t="s">
        <v>734</v>
      </c>
      <c r="H164" s="249">
        <v>14</v>
      </c>
      <c r="I164" s="250"/>
      <c r="J164" s="251">
        <f>ROUND(I164*H164,2)</f>
        <v>0</v>
      </c>
      <c r="K164" s="247" t="s">
        <v>1</v>
      </c>
      <c r="L164" s="45"/>
      <c r="M164" s="252" t="s">
        <v>1</v>
      </c>
      <c r="N164" s="253" t="s">
        <v>41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188</v>
      </c>
      <c r="AT164" s="238" t="s">
        <v>191</v>
      </c>
      <c r="AU164" s="238" t="s">
        <v>85</v>
      </c>
      <c r="AY164" s="18" t="s">
        <v>181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83</v>
      </c>
      <c r="BK164" s="239">
        <f>ROUND(I164*H164,2)</f>
        <v>0</v>
      </c>
      <c r="BL164" s="18" t="s">
        <v>188</v>
      </c>
      <c r="BM164" s="238" t="s">
        <v>3473</v>
      </c>
    </row>
    <row r="165" s="2" customFormat="1">
      <c r="A165" s="39"/>
      <c r="B165" s="40"/>
      <c r="C165" s="41"/>
      <c r="D165" s="240" t="s">
        <v>190</v>
      </c>
      <c r="E165" s="41"/>
      <c r="F165" s="241" t="s">
        <v>1747</v>
      </c>
      <c r="G165" s="41"/>
      <c r="H165" s="41"/>
      <c r="I165" s="242"/>
      <c r="J165" s="41"/>
      <c r="K165" s="41"/>
      <c r="L165" s="45"/>
      <c r="M165" s="243"/>
      <c r="N165" s="244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190</v>
      </c>
      <c r="AU165" s="18" t="s">
        <v>85</v>
      </c>
    </row>
    <row r="166" s="13" customFormat="1">
      <c r="A166" s="13"/>
      <c r="B166" s="262"/>
      <c r="C166" s="263"/>
      <c r="D166" s="240" t="s">
        <v>1205</v>
      </c>
      <c r="E166" s="264" t="s">
        <v>1</v>
      </c>
      <c r="F166" s="265" t="s">
        <v>3474</v>
      </c>
      <c r="G166" s="263"/>
      <c r="H166" s="266">
        <v>14</v>
      </c>
      <c r="I166" s="267"/>
      <c r="J166" s="263"/>
      <c r="K166" s="263"/>
      <c r="L166" s="268"/>
      <c r="M166" s="269"/>
      <c r="N166" s="270"/>
      <c r="O166" s="270"/>
      <c r="P166" s="270"/>
      <c r="Q166" s="270"/>
      <c r="R166" s="270"/>
      <c r="S166" s="270"/>
      <c r="T166" s="271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2" t="s">
        <v>1205</v>
      </c>
      <c r="AU166" s="272" t="s">
        <v>85</v>
      </c>
      <c r="AV166" s="13" t="s">
        <v>85</v>
      </c>
      <c r="AW166" s="13" t="s">
        <v>33</v>
      </c>
      <c r="AX166" s="13" t="s">
        <v>76</v>
      </c>
      <c r="AY166" s="272" t="s">
        <v>181</v>
      </c>
    </row>
    <row r="167" s="15" customFormat="1">
      <c r="A167" s="15"/>
      <c r="B167" s="283"/>
      <c r="C167" s="284"/>
      <c r="D167" s="240" t="s">
        <v>1205</v>
      </c>
      <c r="E167" s="285" t="s">
        <v>1</v>
      </c>
      <c r="F167" s="286" t="s">
        <v>1219</v>
      </c>
      <c r="G167" s="284"/>
      <c r="H167" s="287">
        <v>14</v>
      </c>
      <c r="I167" s="288"/>
      <c r="J167" s="284"/>
      <c r="K167" s="284"/>
      <c r="L167" s="289"/>
      <c r="M167" s="290"/>
      <c r="N167" s="291"/>
      <c r="O167" s="291"/>
      <c r="P167" s="291"/>
      <c r="Q167" s="291"/>
      <c r="R167" s="291"/>
      <c r="S167" s="291"/>
      <c r="T167" s="292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93" t="s">
        <v>1205</v>
      </c>
      <c r="AU167" s="293" t="s">
        <v>85</v>
      </c>
      <c r="AV167" s="15" t="s">
        <v>200</v>
      </c>
      <c r="AW167" s="15" t="s">
        <v>33</v>
      </c>
      <c r="AX167" s="15" t="s">
        <v>83</v>
      </c>
      <c r="AY167" s="293" t="s">
        <v>181</v>
      </c>
    </row>
    <row r="168" s="2" customFormat="1" ht="16.5" customHeight="1">
      <c r="A168" s="39"/>
      <c r="B168" s="40"/>
      <c r="C168" s="226" t="s">
        <v>232</v>
      </c>
      <c r="D168" s="226" t="s">
        <v>182</v>
      </c>
      <c r="E168" s="227" t="s">
        <v>1751</v>
      </c>
      <c r="F168" s="228" t="s">
        <v>1752</v>
      </c>
      <c r="G168" s="229" t="s">
        <v>868</v>
      </c>
      <c r="H168" s="230">
        <v>0.0050000000000000001</v>
      </c>
      <c r="I168" s="231"/>
      <c r="J168" s="232">
        <f>ROUND(I168*H168,2)</f>
        <v>0</v>
      </c>
      <c r="K168" s="228" t="s">
        <v>1</v>
      </c>
      <c r="L168" s="233"/>
      <c r="M168" s="234" t="s">
        <v>1</v>
      </c>
      <c r="N168" s="235" t="s">
        <v>41</v>
      </c>
      <c r="O168" s="92"/>
      <c r="P168" s="236">
        <f>O168*H168</f>
        <v>0</v>
      </c>
      <c r="Q168" s="236">
        <v>1</v>
      </c>
      <c r="R168" s="236">
        <f>Q168*H168</f>
        <v>0.0050000000000000001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187</v>
      </c>
      <c r="AT168" s="238" t="s">
        <v>182</v>
      </c>
      <c r="AU168" s="238" t="s">
        <v>85</v>
      </c>
      <c r="AY168" s="18" t="s">
        <v>181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83</v>
      </c>
      <c r="BK168" s="239">
        <f>ROUND(I168*H168,2)</f>
        <v>0</v>
      </c>
      <c r="BL168" s="18" t="s">
        <v>188</v>
      </c>
      <c r="BM168" s="238" t="s">
        <v>3475</v>
      </c>
    </row>
    <row r="169" s="2" customFormat="1">
      <c r="A169" s="39"/>
      <c r="B169" s="40"/>
      <c r="C169" s="41"/>
      <c r="D169" s="240" t="s">
        <v>190</v>
      </c>
      <c r="E169" s="41"/>
      <c r="F169" s="241" t="s">
        <v>1752</v>
      </c>
      <c r="G169" s="41"/>
      <c r="H169" s="41"/>
      <c r="I169" s="242"/>
      <c r="J169" s="41"/>
      <c r="K169" s="41"/>
      <c r="L169" s="45"/>
      <c r="M169" s="243"/>
      <c r="N169" s="244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190</v>
      </c>
      <c r="AU169" s="18" t="s">
        <v>85</v>
      </c>
    </row>
    <row r="170" s="13" customFormat="1">
      <c r="A170" s="13"/>
      <c r="B170" s="262"/>
      <c r="C170" s="263"/>
      <c r="D170" s="240" t="s">
        <v>1205</v>
      </c>
      <c r="E170" s="264" t="s">
        <v>1</v>
      </c>
      <c r="F170" s="265" t="s">
        <v>3476</v>
      </c>
      <c r="G170" s="263"/>
      <c r="H170" s="266">
        <v>0.0050000000000000001</v>
      </c>
      <c r="I170" s="267"/>
      <c r="J170" s="263"/>
      <c r="K170" s="263"/>
      <c r="L170" s="268"/>
      <c r="M170" s="269"/>
      <c r="N170" s="270"/>
      <c r="O170" s="270"/>
      <c r="P170" s="270"/>
      <c r="Q170" s="270"/>
      <c r="R170" s="270"/>
      <c r="S170" s="270"/>
      <c r="T170" s="271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72" t="s">
        <v>1205</v>
      </c>
      <c r="AU170" s="272" t="s">
        <v>85</v>
      </c>
      <c r="AV170" s="13" t="s">
        <v>85</v>
      </c>
      <c r="AW170" s="13" t="s">
        <v>33</v>
      </c>
      <c r="AX170" s="13" t="s">
        <v>83</v>
      </c>
      <c r="AY170" s="272" t="s">
        <v>181</v>
      </c>
    </row>
    <row r="171" s="2" customFormat="1" ht="24.15" customHeight="1">
      <c r="A171" s="39"/>
      <c r="B171" s="40"/>
      <c r="C171" s="245" t="s">
        <v>8</v>
      </c>
      <c r="D171" s="245" t="s">
        <v>191</v>
      </c>
      <c r="E171" s="246" t="s">
        <v>1755</v>
      </c>
      <c r="F171" s="247" t="s">
        <v>1756</v>
      </c>
      <c r="G171" s="248" t="s">
        <v>734</v>
      </c>
      <c r="H171" s="249">
        <v>14</v>
      </c>
      <c r="I171" s="250"/>
      <c r="J171" s="251">
        <f>ROUND(I171*H171,2)</f>
        <v>0</v>
      </c>
      <c r="K171" s="247" t="s">
        <v>1</v>
      </c>
      <c r="L171" s="45"/>
      <c r="M171" s="252" t="s">
        <v>1</v>
      </c>
      <c r="N171" s="253" t="s">
        <v>41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188</v>
      </c>
      <c r="AT171" s="238" t="s">
        <v>191</v>
      </c>
      <c r="AU171" s="238" t="s">
        <v>85</v>
      </c>
      <c r="AY171" s="18" t="s">
        <v>181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83</v>
      </c>
      <c r="BK171" s="239">
        <f>ROUND(I171*H171,2)</f>
        <v>0</v>
      </c>
      <c r="BL171" s="18" t="s">
        <v>188</v>
      </c>
      <c r="BM171" s="238" t="s">
        <v>3477</v>
      </c>
    </row>
    <row r="172" s="2" customFormat="1">
      <c r="A172" s="39"/>
      <c r="B172" s="40"/>
      <c r="C172" s="41"/>
      <c r="D172" s="240" t="s">
        <v>190</v>
      </c>
      <c r="E172" s="41"/>
      <c r="F172" s="241" t="s">
        <v>1756</v>
      </c>
      <c r="G172" s="41"/>
      <c r="H172" s="41"/>
      <c r="I172" s="242"/>
      <c r="J172" s="41"/>
      <c r="K172" s="41"/>
      <c r="L172" s="45"/>
      <c r="M172" s="243"/>
      <c r="N172" s="244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190</v>
      </c>
      <c r="AU172" s="18" t="s">
        <v>85</v>
      </c>
    </row>
    <row r="173" s="13" customFormat="1">
      <c r="A173" s="13"/>
      <c r="B173" s="262"/>
      <c r="C173" s="263"/>
      <c r="D173" s="240" t="s">
        <v>1205</v>
      </c>
      <c r="E173" s="264" t="s">
        <v>1</v>
      </c>
      <c r="F173" s="265" t="s">
        <v>3478</v>
      </c>
      <c r="G173" s="263"/>
      <c r="H173" s="266">
        <v>14</v>
      </c>
      <c r="I173" s="267"/>
      <c r="J173" s="263"/>
      <c r="K173" s="263"/>
      <c r="L173" s="268"/>
      <c r="M173" s="269"/>
      <c r="N173" s="270"/>
      <c r="O173" s="270"/>
      <c r="P173" s="270"/>
      <c r="Q173" s="270"/>
      <c r="R173" s="270"/>
      <c r="S173" s="270"/>
      <c r="T173" s="271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72" t="s">
        <v>1205</v>
      </c>
      <c r="AU173" s="272" t="s">
        <v>85</v>
      </c>
      <c r="AV173" s="13" t="s">
        <v>85</v>
      </c>
      <c r="AW173" s="13" t="s">
        <v>33</v>
      </c>
      <c r="AX173" s="13" t="s">
        <v>76</v>
      </c>
      <c r="AY173" s="272" t="s">
        <v>181</v>
      </c>
    </row>
    <row r="174" s="15" customFormat="1">
      <c r="A174" s="15"/>
      <c r="B174" s="283"/>
      <c r="C174" s="284"/>
      <c r="D174" s="240" t="s">
        <v>1205</v>
      </c>
      <c r="E174" s="285" t="s">
        <v>1</v>
      </c>
      <c r="F174" s="286" t="s">
        <v>1219</v>
      </c>
      <c r="G174" s="284"/>
      <c r="H174" s="287">
        <v>14</v>
      </c>
      <c r="I174" s="288"/>
      <c r="J174" s="284"/>
      <c r="K174" s="284"/>
      <c r="L174" s="289"/>
      <c r="M174" s="290"/>
      <c r="N174" s="291"/>
      <c r="O174" s="291"/>
      <c r="P174" s="291"/>
      <c r="Q174" s="291"/>
      <c r="R174" s="291"/>
      <c r="S174" s="291"/>
      <c r="T174" s="292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T174" s="293" t="s">
        <v>1205</v>
      </c>
      <c r="AU174" s="293" t="s">
        <v>85</v>
      </c>
      <c r="AV174" s="15" t="s">
        <v>200</v>
      </c>
      <c r="AW174" s="15" t="s">
        <v>33</v>
      </c>
      <c r="AX174" s="15" t="s">
        <v>83</v>
      </c>
      <c r="AY174" s="293" t="s">
        <v>181</v>
      </c>
    </row>
    <row r="175" s="2" customFormat="1" ht="24.15" customHeight="1">
      <c r="A175" s="39"/>
      <c r="B175" s="40"/>
      <c r="C175" s="226" t="s">
        <v>239</v>
      </c>
      <c r="D175" s="226" t="s">
        <v>182</v>
      </c>
      <c r="E175" s="227" t="s">
        <v>1760</v>
      </c>
      <c r="F175" s="228" t="s">
        <v>1761</v>
      </c>
      <c r="G175" s="229" t="s">
        <v>630</v>
      </c>
      <c r="H175" s="230">
        <v>29.399999999999999</v>
      </c>
      <c r="I175" s="231"/>
      <c r="J175" s="232">
        <f>ROUND(I175*H175,2)</f>
        <v>0</v>
      </c>
      <c r="K175" s="228" t="s">
        <v>1</v>
      </c>
      <c r="L175" s="233"/>
      <c r="M175" s="234" t="s">
        <v>1</v>
      </c>
      <c r="N175" s="235" t="s">
        <v>41</v>
      </c>
      <c r="O175" s="92"/>
      <c r="P175" s="236">
        <f>O175*H175</f>
        <v>0</v>
      </c>
      <c r="Q175" s="236">
        <v>0.001</v>
      </c>
      <c r="R175" s="236">
        <f>Q175*H175</f>
        <v>0.029399999999999999</v>
      </c>
      <c r="S175" s="236">
        <v>0</v>
      </c>
      <c r="T175" s="237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8" t="s">
        <v>187</v>
      </c>
      <c r="AT175" s="238" t="s">
        <v>182</v>
      </c>
      <c r="AU175" s="238" t="s">
        <v>85</v>
      </c>
      <c r="AY175" s="18" t="s">
        <v>181</v>
      </c>
      <c r="BE175" s="239">
        <f>IF(N175="základní",J175,0)</f>
        <v>0</v>
      </c>
      <c r="BF175" s="239">
        <f>IF(N175="snížená",J175,0)</f>
        <v>0</v>
      </c>
      <c r="BG175" s="239">
        <f>IF(N175="zákl. přenesená",J175,0)</f>
        <v>0</v>
      </c>
      <c r="BH175" s="239">
        <f>IF(N175="sníž. přenesená",J175,0)</f>
        <v>0</v>
      </c>
      <c r="BI175" s="239">
        <f>IF(N175="nulová",J175,0)</f>
        <v>0</v>
      </c>
      <c r="BJ175" s="18" t="s">
        <v>83</v>
      </c>
      <c r="BK175" s="239">
        <f>ROUND(I175*H175,2)</f>
        <v>0</v>
      </c>
      <c r="BL175" s="18" t="s">
        <v>188</v>
      </c>
      <c r="BM175" s="238" t="s">
        <v>3479</v>
      </c>
    </row>
    <row r="176" s="2" customFormat="1">
      <c r="A176" s="39"/>
      <c r="B176" s="40"/>
      <c r="C176" s="41"/>
      <c r="D176" s="240" t="s">
        <v>190</v>
      </c>
      <c r="E176" s="41"/>
      <c r="F176" s="241" t="s">
        <v>1761</v>
      </c>
      <c r="G176" s="41"/>
      <c r="H176" s="41"/>
      <c r="I176" s="242"/>
      <c r="J176" s="41"/>
      <c r="K176" s="41"/>
      <c r="L176" s="45"/>
      <c r="M176" s="243"/>
      <c r="N176" s="244"/>
      <c r="O176" s="92"/>
      <c r="P176" s="92"/>
      <c r="Q176" s="92"/>
      <c r="R176" s="92"/>
      <c r="S176" s="92"/>
      <c r="T176" s="93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T176" s="18" t="s">
        <v>190</v>
      </c>
      <c r="AU176" s="18" t="s">
        <v>85</v>
      </c>
    </row>
    <row r="177" s="13" customFormat="1">
      <c r="A177" s="13"/>
      <c r="B177" s="262"/>
      <c r="C177" s="263"/>
      <c r="D177" s="240" t="s">
        <v>1205</v>
      </c>
      <c r="E177" s="264" t="s">
        <v>1</v>
      </c>
      <c r="F177" s="265" t="s">
        <v>3480</v>
      </c>
      <c r="G177" s="263"/>
      <c r="H177" s="266">
        <v>29.399999999999999</v>
      </c>
      <c r="I177" s="267"/>
      <c r="J177" s="263"/>
      <c r="K177" s="263"/>
      <c r="L177" s="268"/>
      <c r="M177" s="269"/>
      <c r="N177" s="270"/>
      <c r="O177" s="270"/>
      <c r="P177" s="270"/>
      <c r="Q177" s="270"/>
      <c r="R177" s="270"/>
      <c r="S177" s="270"/>
      <c r="T177" s="271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72" t="s">
        <v>1205</v>
      </c>
      <c r="AU177" s="272" t="s">
        <v>85</v>
      </c>
      <c r="AV177" s="13" t="s">
        <v>85</v>
      </c>
      <c r="AW177" s="13" t="s">
        <v>33</v>
      </c>
      <c r="AX177" s="13" t="s">
        <v>83</v>
      </c>
      <c r="AY177" s="272" t="s">
        <v>181</v>
      </c>
    </row>
    <row r="178" s="2" customFormat="1" ht="33" customHeight="1">
      <c r="A178" s="39"/>
      <c r="B178" s="40"/>
      <c r="C178" s="245" t="s">
        <v>244</v>
      </c>
      <c r="D178" s="245" t="s">
        <v>191</v>
      </c>
      <c r="E178" s="246" t="s">
        <v>3481</v>
      </c>
      <c r="F178" s="247" t="s">
        <v>3482</v>
      </c>
      <c r="G178" s="248" t="s">
        <v>868</v>
      </c>
      <c r="H178" s="249">
        <v>0.034000000000000002</v>
      </c>
      <c r="I178" s="250"/>
      <c r="J178" s="251">
        <f>ROUND(I178*H178,2)</f>
        <v>0</v>
      </c>
      <c r="K178" s="247" t="s">
        <v>1</v>
      </c>
      <c r="L178" s="45"/>
      <c r="M178" s="252" t="s">
        <v>1</v>
      </c>
      <c r="N178" s="253" t="s">
        <v>41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188</v>
      </c>
      <c r="AT178" s="238" t="s">
        <v>191</v>
      </c>
      <c r="AU178" s="238" t="s">
        <v>85</v>
      </c>
      <c r="AY178" s="18" t="s">
        <v>181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83</v>
      </c>
      <c r="BK178" s="239">
        <f>ROUND(I178*H178,2)</f>
        <v>0</v>
      </c>
      <c r="BL178" s="18" t="s">
        <v>188</v>
      </c>
      <c r="BM178" s="238" t="s">
        <v>3483</v>
      </c>
    </row>
    <row r="179" s="2" customFormat="1">
      <c r="A179" s="39"/>
      <c r="B179" s="40"/>
      <c r="C179" s="41"/>
      <c r="D179" s="240" t="s">
        <v>190</v>
      </c>
      <c r="E179" s="41"/>
      <c r="F179" s="241" t="s">
        <v>3482</v>
      </c>
      <c r="G179" s="41"/>
      <c r="H179" s="41"/>
      <c r="I179" s="242"/>
      <c r="J179" s="41"/>
      <c r="K179" s="41"/>
      <c r="L179" s="45"/>
      <c r="M179" s="243"/>
      <c r="N179" s="244"/>
      <c r="O179" s="92"/>
      <c r="P179" s="92"/>
      <c r="Q179" s="92"/>
      <c r="R179" s="92"/>
      <c r="S179" s="92"/>
      <c r="T179" s="93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190</v>
      </c>
      <c r="AU179" s="18" t="s">
        <v>85</v>
      </c>
    </row>
    <row r="180" s="12" customFormat="1" ht="22.8" customHeight="1">
      <c r="A180" s="12"/>
      <c r="B180" s="212"/>
      <c r="C180" s="213"/>
      <c r="D180" s="214" t="s">
        <v>75</v>
      </c>
      <c r="E180" s="254" t="s">
        <v>3484</v>
      </c>
      <c r="F180" s="254" t="s">
        <v>3485</v>
      </c>
      <c r="G180" s="213"/>
      <c r="H180" s="213"/>
      <c r="I180" s="216"/>
      <c r="J180" s="255">
        <f>BK180</f>
        <v>0</v>
      </c>
      <c r="K180" s="213"/>
      <c r="L180" s="218"/>
      <c r="M180" s="219"/>
      <c r="N180" s="220"/>
      <c r="O180" s="220"/>
      <c r="P180" s="221">
        <f>SUM(P181:P185)</f>
        <v>0</v>
      </c>
      <c r="Q180" s="220"/>
      <c r="R180" s="221">
        <f>SUM(R181:R185)</f>
        <v>0</v>
      </c>
      <c r="S180" s="220"/>
      <c r="T180" s="222">
        <f>SUM(T181:T185)</f>
        <v>1.8371500000000001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23" t="s">
        <v>85</v>
      </c>
      <c r="AT180" s="224" t="s">
        <v>75</v>
      </c>
      <c r="AU180" s="224" t="s">
        <v>83</v>
      </c>
      <c r="AY180" s="223" t="s">
        <v>181</v>
      </c>
      <c r="BK180" s="225">
        <f>SUM(BK181:BK185)</f>
        <v>0</v>
      </c>
    </row>
    <row r="181" s="2" customFormat="1" ht="21.75" customHeight="1">
      <c r="A181" s="39"/>
      <c r="B181" s="40"/>
      <c r="C181" s="245" t="s">
        <v>250</v>
      </c>
      <c r="D181" s="245" t="s">
        <v>191</v>
      </c>
      <c r="E181" s="246" t="s">
        <v>3486</v>
      </c>
      <c r="F181" s="247" t="s">
        <v>3487</v>
      </c>
      <c r="G181" s="248" t="s">
        <v>734</v>
      </c>
      <c r="H181" s="249">
        <v>101.5</v>
      </c>
      <c r="I181" s="250"/>
      <c r="J181" s="251">
        <f>ROUND(I181*H181,2)</f>
        <v>0</v>
      </c>
      <c r="K181" s="247" t="s">
        <v>1</v>
      </c>
      <c r="L181" s="45"/>
      <c r="M181" s="252" t="s">
        <v>1</v>
      </c>
      <c r="N181" s="253" t="s">
        <v>41</v>
      </c>
      <c r="O181" s="92"/>
      <c r="P181" s="236">
        <f>O181*H181</f>
        <v>0</v>
      </c>
      <c r="Q181" s="236">
        <v>0</v>
      </c>
      <c r="R181" s="236">
        <f>Q181*H181</f>
        <v>0</v>
      </c>
      <c r="S181" s="236">
        <v>0.017999999999999999</v>
      </c>
      <c r="T181" s="237">
        <f>S181*H181</f>
        <v>1.827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8" t="s">
        <v>188</v>
      </c>
      <c r="AT181" s="238" t="s">
        <v>191</v>
      </c>
      <c r="AU181" s="238" t="s">
        <v>85</v>
      </c>
      <c r="AY181" s="18" t="s">
        <v>181</v>
      </c>
      <c r="BE181" s="239">
        <f>IF(N181="základní",J181,0)</f>
        <v>0</v>
      </c>
      <c r="BF181" s="239">
        <f>IF(N181="snížená",J181,0)</f>
        <v>0</v>
      </c>
      <c r="BG181" s="239">
        <f>IF(N181="zákl. přenesená",J181,0)</f>
        <v>0</v>
      </c>
      <c r="BH181" s="239">
        <f>IF(N181="sníž. přenesená",J181,0)</f>
        <v>0</v>
      </c>
      <c r="BI181" s="239">
        <f>IF(N181="nulová",J181,0)</f>
        <v>0</v>
      </c>
      <c r="BJ181" s="18" t="s">
        <v>83</v>
      </c>
      <c r="BK181" s="239">
        <f>ROUND(I181*H181,2)</f>
        <v>0</v>
      </c>
      <c r="BL181" s="18" t="s">
        <v>188</v>
      </c>
      <c r="BM181" s="238" t="s">
        <v>3488</v>
      </c>
    </row>
    <row r="182" s="2" customFormat="1">
      <c r="A182" s="39"/>
      <c r="B182" s="40"/>
      <c r="C182" s="41"/>
      <c r="D182" s="240" t="s">
        <v>190</v>
      </c>
      <c r="E182" s="41"/>
      <c r="F182" s="241" t="s">
        <v>3487</v>
      </c>
      <c r="G182" s="41"/>
      <c r="H182" s="41"/>
      <c r="I182" s="242"/>
      <c r="J182" s="41"/>
      <c r="K182" s="41"/>
      <c r="L182" s="45"/>
      <c r="M182" s="243"/>
      <c r="N182" s="244"/>
      <c r="O182" s="92"/>
      <c r="P182" s="92"/>
      <c r="Q182" s="92"/>
      <c r="R182" s="92"/>
      <c r="S182" s="92"/>
      <c r="T182" s="93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T182" s="18" t="s">
        <v>190</v>
      </c>
      <c r="AU182" s="18" t="s">
        <v>85</v>
      </c>
    </row>
    <row r="183" s="13" customFormat="1">
      <c r="A183" s="13"/>
      <c r="B183" s="262"/>
      <c r="C183" s="263"/>
      <c r="D183" s="240" t="s">
        <v>1205</v>
      </c>
      <c r="E183" s="264" t="s">
        <v>1</v>
      </c>
      <c r="F183" s="265" t="s">
        <v>3489</v>
      </c>
      <c r="G183" s="263"/>
      <c r="H183" s="266">
        <v>101.5</v>
      </c>
      <c r="I183" s="267"/>
      <c r="J183" s="263"/>
      <c r="K183" s="263"/>
      <c r="L183" s="268"/>
      <c r="M183" s="269"/>
      <c r="N183" s="270"/>
      <c r="O183" s="270"/>
      <c r="P183" s="270"/>
      <c r="Q183" s="270"/>
      <c r="R183" s="270"/>
      <c r="S183" s="270"/>
      <c r="T183" s="271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72" t="s">
        <v>1205</v>
      </c>
      <c r="AU183" s="272" t="s">
        <v>85</v>
      </c>
      <c r="AV183" s="13" t="s">
        <v>85</v>
      </c>
      <c r="AW183" s="13" t="s">
        <v>33</v>
      </c>
      <c r="AX183" s="13" t="s">
        <v>83</v>
      </c>
      <c r="AY183" s="272" t="s">
        <v>181</v>
      </c>
    </row>
    <row r="184" s="2" customFormat="1" ht="21.75" customHeight="1">
      <c r="A184" s="39"/>
      <c r="B184" s="40"/>
      <c r="C184" s="245" t="s">
        <v>188</v>
      </c>
      <c r="D184" s="245" t="s">
        <v>191</v>
      </c>
      <c r="E184" s="246" t="s">
        <v>3490</v>
      </c>
      <c r="F184" s="247" t="s">
        <v>3491</v>
      </c>
      <c r="G184" s="248" t="s">
        <v>734</v>
      </c>
      <c r="H184" s="249">
        <v>101.5</v>
      </c>
      <c r="I184" s="250"/>
      <c r="J184" s="251">
        <f>ROUND(I184*H184,2)</f>
        <v>0</v>
      </c>
      <c r="K184" s="247" t="s">
        <v>1</v>
      </c>
      <c r="L184" s="45"/>
      <c r="M184" s="252" t="s">
        <v>1</v>
      </c>
      <c r="N184" s="253" t="s">
        <v>41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0.00010000000000000001</v>
      </c>
      <c r="T184" s="237">
        <f>S184*H184</f>
        <v>0.010150000000000001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188</v>
      </c>
      <c r="AT184" s="238" t="s">
        <v>191</v>
      </c>
      <c r="AU184" s="238" t="s">
        <v>85</v>
      </c>
      <c r="AY184" s="18" t="s">
        <v>181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83</v>
      </c>
      <c r="BK184" s="239">
        <f>ROUND(I184*H184,2)</f>
        <v>0</v>
      </c>
      <c r="BL184" s="18" t="s">
        <v>188</v>
      </c>
      <c r="BM184" s="238" t="s">
        <v>3492</v>
      </c>
    </row>
    <row r="185" s="2" customFormat="1">
      <c r="A185" s="39"/>
      <c r="B185" s="40"/>
      <c r="C185" s="41"/>
      <c r="D185" s="240" t="s">
        <v>190</v>
      </c>
      <c r="E185" s="41"/>
      <c r="F185" s="241" t="s">
        <v>3491</v>
      </c>
      <c r="G185" s="41"/>
      <c r="H185" s="41"/>
      <c r="I185" s="242"/>
      <c r="J185" s="41"/>
      <c r="K185" s="41"/>
      <c r="L185" s="45"/>
      <c r="M185" s="243"/>
      <c r="N185" s="244"/>
      <c r="O185" s="92"/>
      <c r="P185" s="92"/>
      <c r="Q185" s="92"/>
      <c r="R185" s="92"/>
      <c r="S185" s="92"/>
      <c r="T185" s="93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T185" s="18" t="s">
        <v>190</v>
      </c>
      <c r="AU185" s="18" t="s">
        <v>85</v>
      </c>
    </row>
    <row r="186" s="12" customFormat="1" ht="22.8" customHeight="1">
      <c r="A186" s="12"/>
      <c r="B186" s="212"/>
      <c r="C186" s="213"/>
      <c r="D186" s="214" t="s">
        <v>75</v>
      </c>
      <c r="E186" s="254" t="s">
        <v>2027</v>
      </c>
      <c r="F186" s="254" t="s">
        <v>2028</v>
      </c>
      <c r="G186" s="213"/>
      <c r="H186" s="213"/>
      <c r="I186" s="216"/>
      <c r="J186" s="255">
        <f>BK186</f>
        <v>0</v>
      </c>
      <c r="K186" s="213"/>
      <c r="L186" s="218"/>
      <c r="M186" s="219"/>
      <c r="N186" s="220"/>
      <c r="O186" s="220"/>
      <c r="P186" s="221">
        <f>SUM(P187:P214)</f>
        <v>0</v>
      </c>
      <c r="Q186" s="220"/>
      <c r="R186" s="221">
        <f>SUM(R187:R214)</f>
        <v>1.4879227800000001</v>
      </c>
      <c r="S186" s="220"/>
      <c r="T186" s="222">
        <f>SUM(T187:T214)</f>
        <v>0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23" t="s">
        <v>85</v>
      </c>
      <c r="AT186" s="224" t="s">
        <v>75</v>
      </c>
      <c r="AU186" s="224" t="s">
        <v>83</v>
      </c>
      <c r="AY186" s="223" t="s">
        <v>181</v>
      </c>
      <c r="BK186" s="225">
        <f>SUM(BK187:BK214)</f>
        <v>0</v>
      </c>
    </row>
    <row r="187" s="2" customFormat="1" ht="24.15" customHeight="1">
      <c r="A187" s="39"/>
      <c r="B187" s="40"/>
      <c r="C187" s="245" t="s">
        <v>261</v>
      </c>
      <c r="D187" s="245" t="s">
        <v>191</v>
      </c>
      <c r="E187" s="246" t="s">
        <v>3493</v>
      </c>
      <c r="F187" s="247" t="s">
        <v>3494</v>
      </c>
      <c r="G187" s="248" t="s">
        <v>734</v>
      </c>
      <c r="H187" s="249">
        <v>26.34</v>
      </c>
      <c r="I187" s="250"/>
      <c r="J187" s="251">
        <f>ROUND(I187*H187,2)</f>
        <v>0</v>
      </c>
      <c r="K187" s="247" t="s">
        <v>1</v>
      </c>
      <c r="L187" s="45"/>
      <c r="M187" s="252" t="s">
        <v>1</v>
      </c>
      <c r="N187" s="253" t="s">
        <v>41</v>
      </c>
      <c r="O187" s="92"/>
      <c r="P187" s="236">
        <f>O187*H187</f>
        <v>0</v>
      </c>
      <c r="Q187" s="236">
        <v>0.022450000000000001</v>
      </c>
      <c r="R187" s="236">
        <f>Q187*H187</f>
        <v>0.591333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188</v>
      </c>
      <c r="AT187" s="238" t="s">
        <v>191</v>
      </c>
      <c r="AU187" s="238" t="s">
        <v>85</v>
      </c>
      <c r="AY187" s="18" t="s">
        <v>181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83</v>
      </c>
      <c r="BK187" s="239">
        <f>ROUND(I187*H187,2)</f>
        <v>0</v>
      </c>
      <c r="BL187" s="18" t="s">
        <v>188</v>
      </c>
      <c r="BM187" s="238" t="s">
        <v>3495</v>
      </c>
    </row>
    <row r="188" s="2" customFormat="1">
      <c r="A188" s="39"/>
      <c r="B188" s="40"/>
      <c r="C188" s="41"/>
      <c r="D188" s="240" t="s">
        <v>190</v>
      </c>
      <c r="E188" s="41"/>
      <c r="F188" s="241" t="s">
        <v>3494</v>
      </c>
      <c r="G188" s="41"/>
      <c r="H188" s="41"/>
      <c r="I188" s="242"/>
      <c r="J188" s="41"/>
      <c r="K188" s="41"/>
      <c r="L188" s="45"/>
      <c r="M188" s="243"/>
      <c r="N188" s="244"/>
      <c r="O188" s="92"/>
      <c r="P188" s="92"/>
      <c r="Q188" s="92"/>
      <c r="R188" s="92"/>
      <c r="S188" s="92"/>
      <c r="T188" s="93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18" t="s">
        <v>190</v>
      </c>
      <c r="AU188" s="18" t="s">
        <v>85</v>
      </c>
    </row>
    <row r="189" s="13" customFormat="1">
      <c r="A189" s="13"/>
      <c r="B189" s="262"/>
      <c r="C189" s="263"/>
      <c r="D189" s="240" t="s">
        <v>1205</v>
      </c>
      <c r="E189" s="264" t="s">
        <v>1</v>
      </c>
      <c r="F189" s="265" t="s">
        <v>3496</v>
      </c>
      <c r="G189" s="263"/>
      <c r="H189" s="266">
        <v>26.34</v>
      </c>
      <c r="I189" s="267"/>
      <c r="J189" s="263"/>
      <c r="K189" s="263"/>
      <c r="L189" s="268"/>
      <c r="M189" s="269"/>
      <c r="N189" s="270"/>
      <c r="O189" s="270"/>
      <c r="P189" s="270"/>
      <c r="Q189" s="270"/>
      <c r="R189" s="270"/>
      <c r="S189" s="270"/>
      <c r="T189" s="271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72" t="s">
        <v>1205</v>
      </c>
      <c r="AU189" s="272" t="s">
        <v>85</v>
      </c>
      <c r="AV189" s="13" t="s">
        <v>85</v>
      </c>
      <c r="AW189" s="13" t="s">
        <v>33</v>
      </c>
      <c r="AX189" s="13" t="s">
        <v>83</v>
      </c>
      <c r="AY189" s="272" t="s">
        <v>181</v>
      </c>
    </row>
    <row r="190" s="2" customFormat="1" ht="21.75" customHeight="1">
      <c r="A190" s="39"/>
      <c r="B190" s="40"/>
      <c r="C190" s="245" t="s">
        <v>266</v>
      </c>
      <c r="D190" s="245" t="s">
        <v>191</v>
      </c>
      <c r="E190" s="246" t="s">
        <v>2038</v>
      </c>
      <c r="F190" s="247" t="s">
        <v>2039</v>
      </c>
      <c r="G190" s="248" t="s">
        <v>734</v>
      </c>
      <c r="H190" s="249">
        <v>26.34</v>
      </c>
      <c r="I190" s="250"/>
      <c r="J190" s="251">
        <f>ROUND(I190*H190,2)</f>
        <v>0</v>
      </c>
      <c r="K190" s="247" t="s">
        <v>1</v>
      </c>
      <c r="L190" s="45"/>
      <c r="M190" s="252" t="s">
        <v>1</v>
      </c>
      <c r="N190" s="253" t="s">
        <v>41</v>
      </c>
      <c r="O190" s="92"/>
      <c r="P190" s="236">
        <f>O190*H190</f>
        <v>0</v>
      </c>
      <c r="Q190" s="236">
        <v>0.00020000000000000001</v>
      </c>
      <c r="R190" s="236">
        <f>Q190*H190</f>
        <v>0.0052680000000000001</v>
      </c>
      <c r="S190" s="236">
        <v>0</v>
      </c>
      <c r="T190" s="237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8" t="s">
        <v>188</v>
      </c>
      <c r="AT190" s="238" t="s">
        <v>191</v>
      </c>
      <c r="AU190" s="238" t="s">
        <v>85</v>
      </c>
      <c r="AY190" s="18" t="s">
        <v>181</v>
      </c>
      <c r="BE190" s="239">
        <f>IF(N190="základní",J190,0)</f>
        <v>0</v>
      </c>
      <c r="BF190" s="239">
        <f>IF(N190="snížená",J190,0)</f>
        <v>0</v>
      </c>
      <c r="BG190" s="239">
        <f>IF(N190="zákl. přenesená",J190,0)</f>
        <v>0</v>
      </c>
      <c r="BH190" s="239">
        <f>IF(N190="sníž. přenesená",J190,0)</f>
        <v>0</v>
      </c>
      <c r="BI190" s="239">
        <f>IF(N190="nulová",J190,0)</f>
        <v>0</v>
      </c>
      <c r="BJ190" s="18" t="s">
        <v>83</v>
      </c>
      <c r="BK190" s="239">
        <f>ROUND(I190*H190,2)</f>
        <v>0</v>
      </c>
      <c r="BL190" s="18" t="s">
        <v>188</v>
      </c>
      <c r="BM190" s="238" t="s">
        <v>3497</v>
      </c>
    </row>
    <row r="191" s="2" customFormat="1">
      <c r="A191" s="39"/>
      <c r="B191" s="40"/>
      <c r="C191" s="41"/>
      <c r="D191" s="240" t="s">
        <v>190</v>
      </c>
      <c r="E191" s="41"/>
      <c r="F191" s="241" t="s">
        <v>2039</v>
      </c>
      <c r="G191" s="41"/>
      <c r="H191" s="41"/>
      <c r="I191" s="242"/>
      <c r="J191" s="41"/>
      <c r="K191" s="41"/>
      <c r="L191" s="45"/>
      <c r="M191" s="243"/>
      <c r="N191" s="244"/>
      <c r="O191" s="92"/>
      <c r="P191" s="92"/>
      <c r="Q191" s="92"/>
      <c r="R191" s="92"/>
      <c r="S191" s="92"/>
      <c r="T191" s="93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T191" s="18" t="s">
        <v>190</v>
      </c>
      <c r="AU191" s="18" t="s">
        <v>85</v>
      </c>
    </row>
    <row r="192" s="13" customFormat="1">
      <c r="A192" s="13"/>
      <c r="B192" s="262"/>
      <c r="C192" s="263"/>
      <c r="D192" s="240" t="s">
        <v>1205</v>
      </c>
      <c r="E192" s="264" t="s">
        <v>1</v>
      </c>
      <c r="F192" s="265" t="s">
        <v>3496</v>
      </c>
      <c r="G192" s="263"/>
      <c r="H192" s="266">
        <v>26.34</v>
      </c>
      <c r="I192" s="267"/>
      <c r="J192" s="263"/>
      <c r="K192" s="263"/>
      <c r="L192" s="268"/>
      <c r="M192" s="269"/>
      <c r="N192" s="270"/>
      <c r="O192" s="270"/>
      <c r="P192" s="270"/>
      <c r="Q192" s="270"/>
      <c r="R192" s="270"/>
      <c r="S192" s="270"/>
      <c r="T192" s="271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72" t="s">
        <v>1205</v>
      </c>
      <c r="AU192" s="272" t="s">
        <v>85</v>
      </c>
      <c r="AV192" s="13" t="s">
        <v>85</v>
      </c>
      <c r="AW192" s="13" t="s">
        <v>33</v>
      </c>
      <c r="AX192" s="13" t="s">
        <v>83</v>
      </c>
      <c r="AY192" s="272" t="s">
        <v>181</v>
      </c>
    </row>
    <row r="193" s="2" customFormat="1" ht="37.8" customHeight="1">
      <c r="A193" s="39"/>
      <c r="B193" s="40"/>
      <c r="C193" s="245" t="s">
        <v>271</v>
      </c>
      <c r="D193" s="245" t="s">
        <v>191</v>
      </c>
      <c r="E193" s="246" t="s">
        <v>2082</v>
      </c>
      <c r="F193" s="247" t="s">
        <v>2083</v>
      </c>
      <c r="G193" s="248" t="s">
        <v>734</v>
      </c>
      <c r="H193" s="249">
        <v>217.30000000000001</v>
      </c>
      <c r="I193" s="250"/>
      <c r="J193" s="251">
        <f>ROUND(I193*H193,2)</f>
        <v>0</v>
      </c>
      <c r="K193" s="247" t="s">
        <v>1</v>
      </c>
      <c r="L193" s="45"/>
      <c r="M193" s="252" t="s">
        <v>1</v>
      </c>
      <c r="N193" s="253" t="s">
        <v>41</v>
      </c>
      <c r="O193" s="92"/>
      <c r="P193" s="236">
        <f>O193*H193</f>
        <v>0</v>
      </c>
      <c r="Q193" s="236">
        <v>0.0032499999999999999</v>
      </c>
      <c r="R193" s="236">
        <f>Q193*H193</f>
        <v>0.70622499999999999</v>
      </c>
      <c r="S193" s="236">
        <v>0</v>
      </c>
      <c r="T193" s="237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8" t="s">
        <v>188</v>
      </c>
      <c r="AT193" s="238" t="s">
        <v>191</v>
      </c>
      <c r="AU193" s="238" t="s">
        <v>85</v>
      </c>
      <c r="AY193" s="18" t="s">
        <v>181</v>
      </c>
      <c r="BE193" s="239">
        <f>IF(N193="základní",J193,0)</f>
        <v>0</v>
      </c>
      <c r="BF193" s="239">
        <f>IF(N193="snížená",J193,0)</f>
        <v>0</v>
      </c>
      <c r="BG193" s="239">
        <f>IF(N193="zákl. přenesená",J193,0)</f>
        <v>0</v>
      </c>
      <c r="BH193" s="239">
        <f>IF(N193="sníž. přenesená",J193,0)</f>
        <v>0</v>
      </c>
      <c r="BI193" s="239">
        <f>IF(N193="nulová",J193,0)</f>
        <v>0</v>
      </c>
      <c r="BJ193" s="18" t="s">
        <v>83</v>
      </c>
      <c r="BK193" s="239">
        <f>ROUND(I193*H193,2)</f>
        <v>0</v>
      </c>
      <c r="BL193" s="18" t="s">
        <v>188</v>
      </c>
      <c r="BM193" s="238" t="s">
        <v>3498</v>
      </c>
    </row>
    <row r="194" s="2" customFormat="1">
      <c r="A194" s="39"/>
      <c r="B194" s="40"/>
      <c r="C194" s="41"/>
      <c r="D194" s="240" t="s">
        <v>190</v>
      </c>
      <c r="E194" s="41"/>
      <c r="F194" s="241" t="s">
        <v>2083</v>
      </c>
      <c r="G194" s="41"/>
      <c r="H194" s="41"/>
      <c r="I194" s="242"/>
      <c r="J194" s="41"/>
      <c r="K194" s="41"/>
      <c r="L194" s="45"/>
      <c r="M194" s="243"/>
      <c r="N194" s="244"/>
      <c r="O194" s="92"/>
      <c r="P194" s="92"/>
      <c r="Q194" s="92"/>
      <c r="R194" s="92"/>
      <c r="S194" s="92"/>
      <c r="T194" s="93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T194" s="18" t="s">
        <v>190</v>
      </c>
      <c r="AU194" s="18" t="s">
        <v>85</v>
      </c>
    </row>
    <row r="195" s="14" customFormat="1">
      <c r="A195" s="14"/>
      <c r="B195" s="273"/>
      <c r="C195" s="274"/>
      <c r="D195" s="240" t="s">
        <v>1205</v>
      </c>
      <c r="E195" s="275" t="s">
        <v>1</v>
      </c>
      <c r="F195" s="276" t="s">
        <v>2085</v>
      </c>
      <c r="G195" s="274"/>
      <c r="H195" s="275" t="s">
        <v>1</v>
      </c>
      <c r="I195" s="277"/>
      <c r="J195" s="274"/>
      <c r="K195" s="274"/>
      <c r="L195" s="278"/>
      <c r="M195" s="279"/>
      <c r="N195" s="280"/>
      <c r="O195" s="280"/>
      <c r="P195" s="280"/>
      <c r="Q195" s="280"/>
      <c r="R195" s="280"/>
      <c r="S195" s="280"/>
      <c r="T195" s="281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82" t="s">
        <v>1205</v>
      </c>
      <c r="AU195" s="282" t="s">
        <v>85</v>
      </c>
      <c r="AV195" s="14" t="s">
        <v>83</v>
      </c>
      <c r="AW195" s="14" t="s">
        <v>33</v>
      </c>
      <c r="AX195" s="14" t="s">
        <v>76</v>
      </c>
      <c r="AY195" s="282" t="s">
        <v>181</v>
      </c>
    </row>
    <row r="196" s="14" customFormat="1">
      <c r="A196" s="14"/>
      <c r="B196" s="273"/>
      <c r="C196" s="274"/>
      <c r="D196" s="240" t="s">
        <v>1205</v>
      </c>
      <c r="E196" s="275" t="s">
        <v>1</v>
      </c>
      <c r="F196" s="276" t="s">
        <v>3499</v>
      </c>
      <c r="G196" s="274"/>
      <c r="H196" s="275" t="s">
        <v>1</v>
      </c>
      <c r="I196" s="277"/>
      <c r="J196" s="274"/>
      <c r="K196" s="274"/>
      <c r="L196" s="278"/>
      <c r="M196" s="279"/>
      <c r="N196" s="280"/>
      <c r="O196" s="280"/>
      <c r="P196" s="280"/>
      <c r="Q196" s="280"/>
      <c r="R196" s="280"/>
      <c r="S196" s="280"/>
      <c r="T196" s="281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82" t="s">
        <v>1205</v>
      </c>
      <c r="AU196" s="282" t="s">
        <v>85</v>
      </c>
      <c r="AV196" s="14" t="s">
        <v>83</v>
      </c>
      <c r="AW196" s="14" t="s">
        <v>33</v>
      </c>
      <c r="AX196" s="14" t="s">
        <v>76</v>
      </c>
      <c r="AY196" s="282" t="s">
        <v>181</v>
      </c>
    </row>
    <row r="197" s="13" customFormat="1">
      <c r="A197" s="13"/>
      <c r="B197" s="262"/>
      <c r="C197" s="263"/>
      <c r="D197" s="240" t="s">
        <v>1205</v>
      </c>
      <c r="E197" s="264" t="s">
        <v>1</v>
      </c>
      <c r="F197" s="265" t="s">
        <v>3500</v>
      </c>
      <c r="G197" s="263"/>
      <c r="H197" s="266">
        <v>217.30000000000001</v>
      </c>
      <c r="I197" s="267"/>
      <c r="J197" s="263"/>
      <c r="K197" s="263"/>
      <c r="L197" s="268"/>
      <c r="M197" s="269"/>
      <c r="N197" s="270"/>
      <c r="O197" s="270"/>
      <c r="P197" s="270"/>
      <c r="Q197" s="270"/>
      <c r="R197" s="270"/>
      <c r="S197" s="270"/>
      <c r="T197" s="271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72" t="s">
        <v>1205</v>
      </c>
      <c r="AU197" s="272" t="s">
        <v>85</v>
      </c>
      <c r="AV197" s="13" t="s">
        <v>85</v>
      </c>
      <c r="AW197" s="13" t="s">
        <v>33</v>
      </c>
      <c r="AX197" s="13" t="s">
        <v>76</v>
      </c>
      <c r="AY197" s="272" t="s">
        <v>181</v>
      </c>
    </row>
    <row r="198" s="15" customFormat="1">
      <c r="A198" s="15"/>
      <c r="B198" s="283"/>
      <c r="C198" s="284"/>
      <c r="D198" s="240" t="s">
        <v>1205</v>
      </c>
      <c r="E198" s="285" t="s">
        <v>1</v>
      </c>
      <c r="F198" s="286" t="s">
        <v>1219</v>
      </c>
      <c r="G198" s="284"/>
      <c r="H198" s="287">
        <v>217.30000000000001</v>
      </c>
      <c r="I198" s="288"/>
      <c r="J198" s="284"/>
      <c r="K198" s="284"/>
      <c r="L198" s="289"/>
      <c r="M198" s="290"/>
      <c r="N198" s="291"/>
      <c r="O198" s="291"/>
      <c r="P198" s="291"/>
      <c r="Q198" s="291"/>
      <c r="R198" s="291"/>
      <c r="S198" s="291"/>
      <c r="T198" s="292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T198" s="293" t="s">
        <v>1205</v>
      </c>
      <c r="AU198" s="293" t="s">
        <v>85</v>
      </c>
      <c r="AV198" s="15" t="s">
        <v>200</v>
      </c>
      <c r="AW198" s="15" t="s">
        <v>33</v>
      </c>
      <c r="AX198" s="15" t="s">
        <v>83</v>
      </c>
      <c r="AY198" s="293" t="s">
        <v>181</v>
      </c>
    </row>
    <row r="199" s="2" customFormat="1" ht="24.15" customHeight="1">
      <c r="A199" s="39"/>
      <c r="B199" s="40"/>
      <c r="C199" s="226" t="s">
        <v>276</v>
      </c>
      <c r="D199" s="226" t="s">
        <v>182</v>
      </c>
      <c r="E199" s="227" t="s">
        <v>2092</v>
      </c>
      <c r="F199" s="228" t="s">
        <v>2093</v>
      </c>
      <c r="G199" s="229" t="s">
        <v>734</v>
      </c>
      <c r="H199" s="230">
        <v>228.16499999999999</v>
      </c>
      <c r="I199" s="231"/>
      <c r="J199" s="232">
        <f>ROUND(I199*H199,2)</f>
        <v>0</v>
      </c>
      <c r="K199" s="228" t="s">
        <v>1</v>
      </c>
      <c r="L199" s="233"/>
      <c r="M199" s="234" t="s">
        <v>1</v>
      </c>
      <c r="N199" s="235" t="s">
        <v>41</v>
      </c>
      <c r="O199" s="92"/>
      <c r="P199" s="236">
        <f>O199*H199</f>
        <v>0</v>
      </c>
      <c r="Q199" s="236">
        <v>0</v>
      </c>
      <c r="R199" s="236">
        <f>Q199*H199</f>
        <v>0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187</v>
      </c>
      <c r="AT199" s="238" t="s">
        <v>182</v>
      </c>
      <c r="AU199" s="238" t="s">
        <v>85</v>
      </c>
      <c r="AY199" s="18" t="s">
        <v>181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83</v>
      </c>
      <c r="BK199" s="239">
        <f>ROUND(I199*H199,2)</f>
        <v>0</v>
      </c>
      <c r="BL199" s="18" t="s">
        <v>188</v>
      </c>
      <c r="BM199" s="238" t="s">
        <v>3501</v>
      </c>
    </row>
    <row r="200" s="2" customFormat="1">
      <c r="A200" s="39"/>
      <c r="B200" s="40"/>
      <c r="C200" s="41"/>
      <c r="D200" s="240" t="s">
        <v>190</v>
      </c>
      <c r="E200" s="41"/>
      <c r="F200" s="241" t="s">
        <v>2093</v>
      </c>
      <c r="G200" s="41"/>
      <c r="H200" s="41"/>
      <c r="I200" s="242"/>
      <c r="J200" s="41"/>
      <c r="K200" s="41"/>
      <c r="L200" s="45"/>
      <c r="M200" s="243"/>
      <c r="N200" s="244"/>
      <c r="O200" s="92"/>
      <c r="P200" s="92"/>
      <c r="Q200" s="92"/>
      <c r="R200" s="92"/>
      <c r="S200" s="92"/>
      <c r="T200" s="93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T200" s="18" t="s">
        <v>190</v>
      </c>
      <c r="AU200" s="18" t="s">
        <v>85</v>
      </c>
    </row>
    <row r="201" s="13" customFormat="1">
      <c r="A201" s="13"/>
      <c r="B201" s="262"/>
      <c r="C201" s="263"/>
      <c r="D201" s="240" t="s">
        <v>1205</v>
      </c>
      <c r="E201" s="264" t="s">
        <v>1</v>
      </c>
      <c r="F201" s="265" t="s">
        <v>3502</v>
      </c>
      <c r="G201" s="263"/>
      <c r="H201" s="266">
        <v>228.16499999999999</v>
      </c>
      <c r="I201" s="267"/>
      <c r="J201" s="263"/>
      <c r="K201" s="263"/>
      <c r="L201" s="268"/>
      <c r="M201" s="269"/>
      <c r="N201" s="270"/>
      <c r="O201" s="270"/>
      <c r="P201" s="270"/>
      <c r="Q201" s="270"/>
      <c r="R201" s="270"/>
      <c r="S201" s="270"/>
      <c r="T201" s="271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72" t="s">
        <v>1205</v>
      </c>
      <c r="AU201" s="272" t="s">
        <v>85</v>
      </c>
      <c r="AV201" s="13" t="s">
        <v>85</v>
      </c>
      <c r="AW201" s="13" t="s">
        <v>33</v>
      </c>
      <c r="AX201" s="13" t="s">
        <v>83</v>
      </c>
      <c r="AY201" s="272" t="s">
        <v>181</v>
      </c>
    </row>
    <row r="202" s="2" customFormat="1" ht="24.15" customHeight="1">
      <c r="A202" s="39"/>
      <c r="B202" s="40"/>
      <c r="C202" s="245" t="s">
        <v>7</v>
      </c>
      <c r="D202" s="245" t="s">
        <v>191</v>
      </c>
      <c r="E202" s="246" t="s">
        <v>2097</v>
      </c>
      <c r="F202" s="247" t="s">
        <v>2098</v>
      </c>
      <c r="G202" s="248" t="s">
        <v>734</v>
      </c>
      <c r="H202" s="249">
        <v>188.97999999999999</v>
      </c>
      <c r="I202" s="250"/>
      <c r="J202" s="251">
        <f>ROUND(I202*H202,2)</f>
        <v>0</v>
      </c>
      <c r="K202" s="247" t="s">
        <v>1</v>
      </c>
      <c r="L202" s="45"/>
      <c r="M202" s="252" t="s">
        <v>1</v>
      </c>
      <c r="N202" s="253" t="s">
        <v>41</v>
      </c>
      <c r="O202" s="92"/>
      <c r="P202" s="236">
        <f>O202*H202</f>
        <v>0</v>
      </c>
      <c r="Q202" s="236">
        <v>0</v>
      </c>
      <c r="R202" s="236">
        <f>Q202*H202</f>
        <v>0</v>
      </c>
      <c r="S202" s="236">
        <v>0</v>
      </c>
      <c r="T202" s="237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8" t="s">
        <v>188</v>
      </c>
      <c r="AT202" s="238" t="s">
        <v>191</v>
      </c>
      <c r="AU202" s="238" t="s">
        <v>85</v>
      </c>
      <c r="AY202" s="18" t="s">
        <v>181</v>
      </c>
      <c r="BE202" s="239">
        <f>IF(N202="základní",J202,0)</f>
        <v>0</v>
      </c>
      <c r="BF202" s="239">
        <f>IF(N202="snížená",J202,0)</f>
        <v>0</v>
      </c>
      <c r="BG202" s="239">
        <f>IF(N202="zákl. přenesená",J202,0)</f>
        <v>0</v>
      </c>
      <c r="BH202" s="239">
        <f>IF(N202="sníž. přenesená",J202,0)</f>
        <v>0</v>
      </c>
      <c r="BI202" s="239">
        <f>IF(N202="nulová",J202,0)</f>
        <v>0</v>
      </c>
      <c r="BJ202" s="18" t="s">
        <v>83</v>
      </c>
      <c r="BK202" s="239">
        <f>ROUND(I202*H202,2)</f>
        <v>0</v>
      </c>
      <c r="BL202" s="18" t="s">
        <v>188</v>
      </c>
      <c r="BM202" s="238" t="s">
        <v>3503</v>
      </c>
    </row>
    <row r="203" s="2" customFormat="1">
      <c r="A203" s="39"/>
      <c r="B203" s="40"/>
      <c r="C203" s="41"/>
      <c r="D203" s="240" t="s">
        <v>190</v>
      </c>
      <c r="E203" s="41"/>
      <c r="F203" s="241" t="s">
        <v>2098</v>
      </c>
      <c r="G203" s="41"/>
      <c r="H203" s="41"/>
      <c r="I203" s="242"/>
      <c r="J203" s="41"/>
      <c r="K203" s="41"/>
      <c r="L203" s="45"/>
      <c r="M203" s="243"/>
      <c r="N203" s="244"/>
      <c r="O203" s="92"/>
      <c r="P203" s="92"/>
      <c r="Q203" s="92"/>
      <c r="R203" s="92"/>
      <c r="S203" s="92"/>
      <c r="T203" s="93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T203" s="18" t="s">
        <v>190</v>
      </c>
      <c r="AU203" s="18" t="s">
        <v>85</v>
      </c>
    </row>
    <row r="204" s="13" customFormat="1">
      <c r="A204" s="13"/>
      <c r="B204" s="262"/>
      <c r="C204" s="263"/>
      <c r="D204" s="240" t="s">
        <v>1205</v>
      </c>
      <c r="E204" s="264" t="s">
        <v>1</v>
      </c>
      <c r="F204" s="265" t="s">
        <v>3504</v>
      </c>
      <c r="G204" s="263"/>
      <c r="H204" s="266">
        <v>188.97999999999999</v>
      </c>
      <c r="I204" s="267"/>
      <c r="J204" s="263"/>
      <c r="K204" s="263"/>
      <c r="L204" s="268"/>
      <c r="M204" s="269"/>
      <c r="N204" s="270"/>
      <c r="O204" s="270"/>
      <c r="P204" s="270"/>
      <c r="Q204" s="270"/>
      <c r="R204" s="270"/>
      <c r="S204" s="270"/>
      <c r="T204" s="271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72" t="s">
        <v>1205</v>
      </c>
      <c r="AU204" s="272" t="s">
        <v>85</v>
      </c>
      <c r="AV204" s="13" t="s">
        <v>85</v>
      </c>
      <c r="AW204" s="13" t="s">
        <v>33</v>
      </c>
      <c r="AX204" s="13" t="s">
        <v>83</v>
      </c>
      <c r="AY204" s="272" t="s">
        <v>181</v>
      </c>
    </row>
    <row r="205" s="2" customFormat="1" ht="16.5" customHeight="1">
      <c r="A205" s="39"/>
      <c r="B205" s="40"/>
      <c r="C205" s="226" t="s">
        <v>284</v>
      </c>
      <c r="D205" s="226" t="s">
        <v>182</v>
      </c>
      <c r="E205" s="227" t="s">
        <v>2101</v>
      </c>
      <c r="F205" s="228" t="s">
        <v>2102</v>
      </c>
      <c r="G205" s="229" t="s">
        <v>734</v>
      </c>
      <c r="H205" s="230">
        <v>122.45099999999999</v>
      </c>
      <c r="I205" s="231"/>
      <c r="J205" s="232">
        <f>ROUND(I205*H205,2)</f>
        <v>0</v>
      </c>
      <c r="K205" s="228" t="s">
        <v>1</v>
      </c>
      <c r="L205" s="233"/>
      <c r="M205" s="234" t="s">
        <v>1</v>
      </c>
      <c r="N205" s="235" t="s">
        <v>41</v>
      </c>
      <c r="O205" s="92"/>
      <c r="P205" s="236">
        <f>O205*H205</f>
        <v>0</v>
      </c>
      <c r="Q205" s="236">
        <v>0.00088000000000000003</v>
      </c>
      <c r="R205" s="236">
        <f>Q205*H205</f>
        <v>0.10775688</v>
      </c>
      <c r="S205" s="236">
        <v>0</v>
      </c>
      <c r="T205" s="237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8" t="s">
        <v>187</v>
      </c>
      <c r="AT205" s="238" t="s">
        <v>182</v>
      </c>
      <c r="AU205" s="238" t="s">
        <v>85</v>
      </c>
      <c r="AY205" s="18" t="s">
        <v>181</v>
      </c>
      <c r="BE205" s="239">
        <f>IF(N205="základní",J205,0)</f>
        <v>0</v>
      </c>
      <c r="BF205" s="239">
        <f>IF(N205="snížená",J205,0)</f>
        <v>0</v>
      </c>
      <c r="BG205" s="239">
        <f>IF(N205="zákl. přenesená",J205,0)</f>
        <v>0</v>
      </c>
      <c r="BH205" s="239">
        <f>IF(N205="sníž. přenesená",J205,0)</f>
        <v>0</v>
      </c>
      <c r="BI205" s="239">
        <f>IF(N205="nulová",J205,0)</f>
        <v>0</v>
      </c>
      <c r="BJ205" s="18" t="s">
        <v>83</v>
      </c>
      <c r="BK205" s="239">
        <f>ROUND(I205*H205,2)</f>
        <v>0</v>
      </c>
      <c r="BL205" s="18" t="s">
        <v>188</v>
      </c>
      <c r="BM205" s="238" t="s">
        <v>3505</v>
      </c>
    </row>
    <row r="206" s="2" customFormat="1">
      <c r="A206" s="39"/>
      <c r="B206" s="40"/>
      <c r="C206" s="41"/>
      <c r="D206" s="240" t="s">
        <v>190</v>
      </c>
      <c r="E206" s="41"/>
      <c r="F206" s="241" t="s">
        <v>2102</v>
      </c>
      <c r="G206" s="41"/>
      <c r="H206" s="41"/>
      <c r="I206" s="242"/>
      <c r="J206" s="41"/>
      <c r="K206" s="41"/>
      <c r="L206" s="45"/>
      <c r="M206" s="243"/>
      <c r="N206" s="244"/>
      <c r="O206" s="92"/>
      <c r="P206" s="92"/>
      <c r="Q206" s="92"/>
      <c r="R206" s="92"/>
      <c r="S206" s="92"/>
      <c r="T206" s="93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T206" s="18" t="s">
        <v>190</v>
      </c>
      <c r="AU206" s="18" t="s">
        <v>85</v>
      </c>
    </row>
    <row r="207" s="13" customFormat="1">
      <c r="A207" s="13"/>
      <c r="B207" s="262"/>
      <c r="C207" s="263"/>
      <c r="D207" s="240" t="s">
        <v>1205</v>
      </c>
      <c r="E207" s="264" t="s">
        <v>1</v>
      </c>
      <c r="F207" s="265" t="s">
        <v>3506</v>
      </c>
      <c r="G207" s="263"/>
      <c r="H207" s="266">
        <v>120.05</v>
      </c>
      <c r="I207" s="267"/>
      <c r="J207" s="263"/>
      <c r="K207" s="263"/>
      <c r="L207" s="268"/>
      <c r="M207" s="269"/>
      <c r="N207" s="270"/>
      <c r="O207" s="270"/>
      <c r="P207" s="270"/>
      <c r="Q207" s="270"/>
      <c r="R207" s="270"/>
      <c r="S207" s="270"/>
      <c r="T207" s="271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72" t="s">
        <v>1205</v>
      </c>
      <c r="AU207" s="272" t="s">
        <v>85</v>
      </c>
      <c r="AV207" s="13" t="s">
        <v>85</v>
      </c>
      <c r="AW207" s="13" t="s">
        <v>33</v>
      </c>
      <c r="AX207" s="13" t="s">
        <v>76</v>
      </c>
      <c r="AY207" s="272" t="s">
        <v>181</v>
      </c>
    </row>
    <row r="208" s="13" customFormat="1">
      <c r="A208" s="13"/>
      <c r="B208" s="262"/>
      <c r="C208" s="263"/>
      <c r="D208" s="240" t="s">
        <v>1205</v>
      </c>
      <c r="E208" s="264" t="s">
        <v>1</v>
      </c>
      <c r="F208" s="265" t="s">
        <v>3507</v>
      </c>
      <c r="G208" s="263"/>
      <c r="H208" s="266">
        <v>122.45099999999999</v>
      </c>
      <c r="I208" s="267"/>
      <c r="J208" s="263"/>
      <c r="K208" s="263"/>
      <c r="L208" s="268"/>
      <c r="M208" s="269"/>
      <c r="N208" s="270"/>
      <c r="O208" s="270"/>
      <c r="P208" s="270"/>
      <c r="Q208" s="270"/>
      <c r="R208" s="270"/>
      <c r="S208" s="270"/>
      <c r="T208" s="271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72" t="s">
        <v>1205</v>
      </c>
      <c r="AU208" s="272" t="s">
        <v>85</v>
      </c>
      <c r="AV208" s="13" t="s">
        <v>85</v>
      </c>
      <c r="AW208" s="13" t="s">
        <v>33</v>
      </c>
      <c r="AX208" s="13" t="s">
        <v>83</v>
      </c>
      <c r="AY208" s="272" t="s">
        <v>181</v>
      </c>
    </row>
    <row r="209" s="2" customFormat="1" ht="16.5" customHeight="1">
      <c r="A209" s="39"/>
      <c r="B209" s="40"/>
      <c r="C209" s="226" t="s">
        <v>289</v>
      </c>
      <c r="D209" s="226" t="s">
        <v>182</v>
      </c>
      <c r="E209" s="227" t="s">
        <v>2107</v>
      </c>
      <c r="F209" s="228" t="s">
        <v>2108</v>
      </c>
      <c r="G209" s="229" t="s">
        <v>734</v>
      </c>
      <c r="H209" s="230">
        <v>70.308999999999998</v>
      </c>
      <c r="I209" s="231"/>
      <c r="J209" s="232">
        <f>ROUND(I209*H209,2)</f>
        <v>0</v>
      </c>
      <c r="K209" s="228" t="s">
        <v>1</v>
      </c>
      <c r="L209" s="233"/>
      <c r="M209" s="234" t="s">
        <v>1</v>
      </c>
      <c r="N209" s="235" t="s">
        <v>41</v>
      </c>
      <c r="O209" s="92"/>
      <c r="P209" s="236">
        <f>O209*H209</f>
        <v>0</v>
      </c>
      <c r="Q209" s="236">
        <v>0.0011000000000000001</v>
      </c>
      <c r="R209" s="236">
        <f>Q209*H209</f>
        <v>0.077339900000000003</v>
      </c>
      <c r="S209" s="236">
        <v>0</v>
      </c>
      <c r="T209" s="237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38" t="s">
        <v>187</v>
      </c>
      <c r="AT209" s="238" t="s">
        <v>182</v>
      </c>
      <c r="AU209" s="238" t="s">
        <v>85</v>
      </c>
      <c r="AY209" s="18" t="s">
        <v>181</v>
      </c>
      <c r="BE209" s="239">
        <f>IF(N209="základní",J209,0)</f>
        <v>0</v>
      </c>
      <c r="BF209" s="239">
        <f>IF(N209="snížená",J209,0)</f>
        <v>0</v>
      </c>
      <c r="BG209" s="239">
        <f>IF(N209="zákl. přenesená",J209,0)</f>
        <v>0</v>
      </c>
      <c r="BH209" s="239">
        <f>IF(N209="sníž. přenesená",J209,0)</f>
        <v>0</v>
      </c>
      <c r="BI209" s="239">
        <f>IF(N209="nulová",J209,0)</f>
        <v>0</v>
      </c>
      <c r="BJ209" s="18" t="s">
        <v>83</v>
      </c>
      <c r="BK209" s="239">
        <f>ROUND(I209*H209,2)</f>
        <v>0</v>
      </c>
      <c r="BL209" s="18" t="s">
        <v>188</v>
      </c>
      <c r="BM209" s="238" t="s">
        <v>3508</v>
      </c>
    </row>
    <row r="210" s="2" customFormat="1">
      <c r="A210" s="39"/>
      <c r="B210" s="40"/>
      <c r="C210" s="41"/>
      <c r="D210" s="240" t="s">
        <v>190</v>
      </c>
      <c r="E210" s="41"/>
      <c r="F210" s="241" t="s">
        <v>2108</v>
      </c>
      <c r="G210" s="41"/>
      <c r="H210" s="41"/>
      <c r="I210" s="242"/>
      <c r="J210" s="41"/>
      <c r="K210" s="41"/>
      <c r="L210" s="45"/>
      <c r="M210" s="243"/>
      <c r="N210" s="244"/>
      <c r="O210" s="92"/>
      <c r="P210" s="92"/>
      <c r="Q210" s="92"/>
      <c r="R210" s="92"/>
      <c r="S210" s="92"/>
      <c r="T210" s="93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T210" s="18" t="s">
        <v>190</v>
      </c>
      <c r="AU210" s="18" t="s">
        <v>85</v>
      </c>
    </row>
    <row r="211" s="13" customFormat="1">
      <c r="A211" s="13"/>
      <c r="B211" s="262"/>
      <c r="C211" s="263"/>
      <c r="D211" s="240" t="s">
        <v>1205</v>
      </c>
      <c r="E211" s="264" t="s">
        <v>1</v>
      </c>
      <c r="F211" s="265" t="s">
        <v>3509</v>
      </c>
      <c r="G211" s="263"/>
      <c r="H211" s="266">
        <v>68.930000000000007</v>
      </c>
      <c r="I211" s="267"/>
      <c r="J211" s="263"/>
      <c r="K211" s="263"/>
      <c r="L211" s="268"/>
      <c r="M211" s="269"/>
      <c r="N211" s="270"/>
      <c r="O211" s="270"/>
      <c r="P211" s="270"/>
      <c r="Q211" s="270"/>
      <c r="R211" s="270"/>
      <c r="S211" s="270"/>
      <c r="T211" s="271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72" t="s">
        <v>1205</v>
      </c>
      <c r="AU211" s="272" t="s">
        <v>85</v>
      </c>
      <c r="AV211" s="13" t="s">
        <v>85</v>
      </c>
      <c r="AW211" s="13" t="s">
        <v>33</v>
      </c>
      <c r="AX211" s="13" t="s">
        <v>76</v>
      </c>
      <c r="AY211" s="272" t="s">
        <v>181</v>
      </c>
    </row>
    <row r="212" s="13" customFormat="1">
      <c r="A212" s="13"/>
      <c r="B212" s="262"/>
      <c r="C212" s="263"/>
      <c r="D212" s="240" t="s">
        <v>1205</v>
      </c>
      <c r="E212" s="264" t="s">
        <v>1</v>
      </c>
      <c r="F212" s="265" t="s">
        <v>3510</v>
      </c>
      <c r="G212" s="263"/>
      <c r="H212" s="266">
        <v>70.308999999999998</v>
      </c>
      <c r="I212" s="267"/>
      <c r="J212" s="263"/>
      <c r="K212" s="263"/>
      <c r="L212" s="268"/>
      <c r="M212" s="269"/>
      <c r="N212" s="270"/>
      <c r="O212" s="270"/>
      <c r="P212" s="270"/>
      <c r="Q212" s="270"/>
      <c r="R212" s="270"/>
      <c r="S212" s="270"/>
      <c r="T212" s="271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72" t="s">
        <v>1205</v>
      </c>
      <c r="AU212" s="272" t="s">
        <v>85</v>
      </c>
      <c r="AV212" s="13" t="s">
        <v>85</v>
      </c>
      <c r="AW212" s="13" t="s">
        <v>33</v>
      </c>
      <c r="AX212" s="13" t="s">
        <v>83</v>
      </c>
      <c r="AY212" s="272" t="s">
        <v>181</v>
      </c>
    </row>
    <row r="213" s="2" customFormat="1" ht="37.8" customHeight="1">
      <c r="A213" s="39"/>
      <c r="B213" s="40"/>
      <c r="C213" s="245" t="s">
        <v>293</v>
      </c>
      <c r="D213" s="245" t="s">
        <v>191</v>
      </c>
      <c r="E213" s="246" t="s">
        <v>2145</v>
      </c>
      <c r="F213" s="247" t="s">
        <v>2146</v>
      </c>
      <c r="G213" s="248" t="s">
        <v>868</v>
      </c>
      <c r="H213" s="249">
        <v>1.488</v>
      </c>
      <c r="I213" s="250"/>
      <c r="J213" s="251">
        <f>ROUND(I213*H213,2)</f>
        <v>0</v>
      </c>
      <c r="K213" s="247" t="s">
        <v>1</v>
      </c>
      <c r="L213" s="45"/>
      <c r="M213" s="252" t="s">
        <v>1</v>
      </c>
      <c r="N213" s="253" t="s">
        <v>41</v>
      </c>
      <c r="O213" s="92"/>
      <c r="P213" s="236">
        <f>O213*H213</f>
        <v>0</v>
      </c>
      <c r="Q213" s="236">
        <v>0</v>
      </c>
      <c r="R213" s="236">
        <f>Q213*H213</f>
        <v>0</v>
      </c>
      <c r="S213" s="236">
        <v>0</v>
      </c>
      <c r="T213" s="237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38" t="s">
        <v>188</v>
      </c>
      <c r="AT213" s="238" t="s">
        <v>191</v>
      </c>
      <c r="AU213" s="238" t="s">
        <v>85</v>
      </c>
      <c r="AY213" s="18" t="s">
        <v>181</v>
      </c>
      <c r="BE213" s="239">
        <f>IF(N213="základní",J213,0)</f>
        <v>0</v>
      </c>
      <c r="BF213" s="239">
        <f>IF(N213="snížená",J213,0)</f>
        <v>0</v>
      </c>
      <c r="BG213" s="239">
        <f>IF(N213="zákl. přenesená",J213,0)</f>
        <v>0</v>
      </c>
      <c r="BH213" s="239">
        <f>IF(N213="sníž. přenesená",J213,0)</f>
        <v>0</v>
      </c>
      <c r="BI213" s="239">
        <f>IF(N213="nulová",J213,0)</f>
        <v>0</v>
      </c>
      <c r="BJ213" s="18" t="s">
        <v>83</v>
      </c>
      <c r="BK213" s="239">
        <f>ROUND(I213*H213,2)</f>
        <v>0</v>
      </c>
      <c r="BL213" s="18" t="s">
        <v>188</v>
      </c>
      <c r="BM213" s="238" t="s">
        <v>3511</v>
      </c>
    </row>
    <row r="214" s="2" customFormat="1">
      <c r="A214" s="39"/>
      <c r="B214" s="40"/>
      <c r="C214" s="41"/>
      <c r="D214" s="240" t="s">
        <v>190</v>
      </c>
      <c r="E214" s="41"/>
      <c r="F214" s="241" t="s">
        <v>2146</v>
      </c>
      <c r="G214" s="41"/>
      <c r="H214" s="41"/>
      <c r="I214" s="242"/>
      <c r="J214" s="41"/>
      <c r="K214" s="41"/>
      <c r="L214" s="45"/>
      <c r="M214" s="243"/>
      <c r="N214" s="244"/>
      <c r="O214" s="92"/>
      <c r="P214" s="92"/>
      <c r="Q214" s="92"/>
      <c r="R214" s="92"/>
      <c r="S214" s="92"/>
      <c r="T214" s="93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T214" s="18" t="s">
        <v>190</v>
      </c>
      <c r="AU214" s="18" t="s">
        <v>85</v>
      </c>
    </row>
    <row r="215" s="12" customFormat="1" ht="22.8" customHeight="1">
      <c r="A215" s="12"/>
      <c r="B215" s="212"/>
      <c r="C215" s="213"/>
      <c r="D215" s="214" t="s">
        <v>75</v>
      </c>
      <c r="E215" s="254" t="s">
        <v>2405</v>
      </c>
      <c r="F215" s="254" t="s">
        <v>2406</v>
      </c>
      <c r="G215" s="213"/>
      <c r="H215" s="213"/>
      <c r="I215" s="216"/>
      <c r="J215" s="255">
        <f>BK215</f>
        <v>0</v>
      </c>
      <c r="K215" s="213"/>
      <c r="L215" s="218"/>
      <c r="M215" s="219"/>
      <c r="N215" s="220"/>
      <c r="O215" s="220"/>
      <c r="P215" s="221">
        <f>SUM(P216:P224)</f>
        <v>0</v>
      </c>
      <c r="Q215" s="220"/>
      <c r="R215" s="221">
        <f>SUM(R216:R224)</f>
        <v>0</v>
      </c>
      <c r="S215" s="220"/>
      <c r="T215" s="222">
        <f>SUM(T216:T224)</f>
        <v>0</v>
      </c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R215" s="223" t="s">
        <v>85</v>
      </c>
      <c r="AT215" s="224" t="s">
        <v>75</v>
      </c>
      <c r="AU215" s="224" t="s">
        <v>83</v>
      </c>
      <c r="AY215" s="223" t="s">
        <v>181</v>
      </c>
      <c r="BK215" s="225">
        <f>SUM(BK216:BK224)</f>
        <v>0</v>
      </c>
    </row>
    <row r="216" s="2" customFormat="1" ht="16.5" customHeight="1">
      <c r="A216" s="39"/>
      <c r="B216" s="40"/>
      <c r="C216" s="245" t="s">
        <v>298</v>
      </c>
      <c r="D216" s="245" t="s">
        <v>191</v>
      </c>
      <c r="E216" s="246" t="s">
        <v>3408</v>
      </c>
      <c r="F216" s="247" t="s">
        <v>3512</v>
      </c>
      <c r="G216" s="248" t="s">
        <v>889</v>
      </c>
      <c r="H216" s="249">
        <v>2</v>
      </c>
      <c r="I216" s="250"/>
      <c r="J216" s="251">
        <f>ROUND(I216*H216,2)</f>
        <v>0</v>
      </c>
      <c r="K216" s="247" t="s">
        <v>1</v>
      </c>
      <c r="L216" s="45"/>
      <c r="M216" s="252" t="s">
        <v>1</v>
      </c>
      <c r="N216" s="253" t="s">
        <v>41</v>
      </c>
      <c r="O216" s="92"/>
      <c r="P216" s="236">
        <f>O216*H216</f>
        <v>0</v>
      </c>
      <c r="Q216" s="236">
        <v>0</v>
      </c>
      <c r="R216" s="236">
        <f>Q216*H216</f>
        <v>0</v>
      </c>
      <c r="S216" s="236">
        <v>0</v>
      </c>
      <c r="T216" s="237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38" t="s">
        <v>188</v>
      </c>
      <c r="AT216" s="238" t="s">
        <v>191</v>
      </c>
      <c r="AU216" s="238" t="s">
        <v>85</v>
      </c>
      <c r="AY216" s="18" t="s">
        <v>181</v>
      </c>
      <c r="BE216" s="239">
        <f>IF(N216="základní",J216,0)</f>
        <v>0</v>
      </c>
      <c r="BF216" s="239">
        <f>IF(N216="snížená",J216,0)</f>
        <v>0</v>
      </c>
      <c r="BG216" s="239">
        <f>IF(N216="zákl. přenesená",J216,0)</f>
        <v>0</v>
      </c>
      <c r="BH216" s="239">
        <f>IF(N216="sníž. přenesená",J216,0)</f>
        <v>0</v>
      </c>
      <c r="BI216" s="239">
        <f>IF(N216="nulová",J216,0)</f>
        <v>0</v>
      </c>
      <c r="BJ216" s="18" t="s">
        <v>83</v>
      </c>
      <c r="BK216" s="239">
        <f>ROUND(I216*H216,2)</f>
        <v>0</v>
      </c>
      <c r="BL216" s="18" t="s">
        <v>188</v>
      </c>
      <c r="BM216" s="238" t="s">
        <v>3513</v>
      </c>
    </row>
    <row r="217" s="2" customFormat="1">
      <c r="A217" s="39"/>
      <c r="B217" s="40"/>
      <c r="C217" s="41"/>
      <c r="D217" s="240" t="s">
        <v>190</v>
      </c>
      <c r="E217" s="41"/>
      <c r="F217" s="241" t="s">
        <v>3512</v>
      </c>
      <c r="G217" s="41"/>
      <c r="H217" s="41"/>
      <c r="I217" s="242"/>
      <c r="J217" s="41"/>
      <c r="K217" s="41"/>
      <c r="L217" s="45"/>
      <c r="M217" s="243"/>
      <c r="N217" s="244"/>
      <c r="O217" s="92"/>
      <c r="P217" s="92"/>
      <c r="Q217" s="92"/>
      <c r="R217" s="92"/>
      <c r="S217" s="92"/>
      <c r="T217" s="93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T217" s="18" t="s">
        <v>190</v>
      </c>
      <c r="AU217" s="18" t="s">
        <v>85</v>
      </c>
    </row>
    <row r="218" s="13" customFormat="1">
      <c r="A218" s="13"/>
      <c r="B218" s="262"/>
      <c r="C218" s="263"/>
      <c r="D218" s="240" t="s">
        <v>1205</v>
      </c>
      <c r="E218" s="264" t="s">
        <v>1</v>
      </c>
      <c r="F218" s="265" t="s">
        <v>3514</v>
      </c>
      <c r="G218" s="263"/>
      <c r="H218" s="266">
        <v>2</v>
      </c>
      <c r="I218" s="267"/>
      <c r="J218" s="263"/>
      <c r="K218" s="263"/>
      <c r="L218" s="268"/>
      <c r="M218" s="269"/>
      <c r="N218" s="270"/>
      <c r="O218" s="270"/>
      <c r="P218" s="270"/>
      <c r="Q218" s="270"/>
      <c r="R218" s="270"/>
      <c r="S218" s="270"/>
      <c r="T218" s="271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72" t="s">
        <v>1205</v>
      </c>
      <c r="AU218" s="272" t="s">
        <v>85</v>
      </c>
      <c r="AV218" s="13" t="s">
        <v>85</v>
      </c>
      <c r="AW218" s="13" t="s">
        <v>33</v>
      </c>
      <c r="AX218" s="13" t="s">
        <v>83</v>
      </c>
      <c r="AY218" s="272" t="s">
        <v>181</v>
      </c>
    </row>
    <row r="219" s="2" customFormat="1" ht="24.15" customHeight="1">
      <c r="A219" s="39"/>
      <c r="B219" s="40"/>
      <c r="C219" s="245" t="s">
        <v>302</v>
      </c>
      <c r="D219" s="245" t="s">
        <v>191</v>
      </c>
      <c r="E219" s="246" t="s">
        <v>3515</v>
      </c>
      <c r="F219" s="247" t="s">
        <v>3516</v>
      </c>
      <c r="G219" s="248" t="s">
        <v>889</v>
      </c>
      <c r="H219" s="249">
        <v>1</v>
      </c>
      <c r="I219" s="250"/>
      <c r="J219" s="251">
        <f>ROUND(I219*H219,2)</f>
        <v>0</v>
      </c>
      <c r="K219" s="247" t="s">
        <v>1</v>
      </c>
      <c r="L219" s="45"/>
      <c r="M219" s="252" t="s">
        <v>1</v>
      </c>
      <c r="N219" s="253" t="s">
        <v>41</v>
      </c>
      <c r="O219" s="92"/>
      <c r="P219" s="236">
        <f>O219*H219</f>
        <v>0</v>
      </c>
      <c r="Q219" s="236">
        <v>0</v>
      </c>
      <c r="R219" s="236">
        <f>Q219*H219</f>
        <v>0</v>
      </c>
      <c r="S219" s="236">
        <v>0</v>
      </c>
      <c r="T219" s="237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8" t="s">
        <v>188</v>
      </c>
      <c r="AT219" s="238" t="s">
        <v>191</v>
      </c>
      <c r="AU219" s="238" t="s">
        <v>85</v>
      </c>
      <c r="AY219" s="18" t="s">
        <v>181</v>
      </c>
      <c r="BE219" s="239">
        <f>IF(N219="základní",J219,0)</f>
        <v>0</v>
      </c>
      <c r="BF219" s="239">
        <f>IF(N219="snížená",J219,0)</f>
        <v>0</v>
      </c>
      <c r="BG219" s="239">
        <f>IF(N219="zákl. přenesená",J219,0)</f>
        <v>0</v>
      </c>
      <c r="BH219" s="239">
        <f>IF(N219="sníž. přenesená",J219,0)</f>
        <v>0</v>
      </c>
      <c r="BI219" s="239">
        <f>IF(N219="nulová",J219,0)</f>
        <v>0</v>
      </c>
      <c r="BJ219" s="18" t="s">
        <v>83</v>
      </c>
      <c r="BK219" s="239">
        <f>ROUND(I219*H219,2)</f>
        <v>0</v>
      </c>
      <c r="BL219" s="18" t="s">
        <v>188</v>
      </c>
      <c r="BM219" s="238" t="s">
        <v>3517</v>
      </c>
    </row>
    <row r="220" s="2" customFormat="1">
      <c r="A220" s="39"/>
      <c r="B220" s="40"/>
      <c r="C220" s="41"/>
      <c r="D220" s="240" t="s">
        <v>190</v>
      </c>
      <c r="E220" s="41"/>
      <c r="F220" s="241" t="s">
        <v>3516</v>
      </c>
      <c r="G220" s="41"/>
      <c r="H220" s="41"/>
      <c r="I220" s="242"/>
      <c r="J220" s="41"/>
      <c r="K220" s="41"/>
      <c r="L220" s="45"/>
      <c r="M220" s="243"/>
      <c r="N220" s="244"/>
      <c r="O220" s="92"/>
      <c r="P220" s="92"/>
      <c r="Q220" s="92"/>
      <c r="R220" s="92"/>
      <c r="S220" s="92"/>
      <c r="T220" s="93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T220" s="18" t="s">
        <v>190</v>
      </c>
      <c r="AU220" s="18" t="s">
        <v>85</v>
      </c>
    </row>
    <row r="221" s="13" customFormat="1">
      <c r="A221" s="13"/>
      <c r="B221" s="262"/>
      <c r="C221" s="263"/>
      <c r="D221" s="240" t="s">
        <v>1205</v>
      </c>
      <c r="E221" s="264" t="s">
        <v>1</v>
      </c>
      <c r="F221" s="265" t="s">
        <v>3518</v>
      </c>
      <c r="G221" s="263"/>
      <c r="H221" s="266">
        <v>1</v>
      </c>
      <c r="I221" s="267"/>
      <c r="J221" s="263"/>
      <c r="K221" s="263"/>
      <c r="L221" s="268"/>
      <c r="M221" s="269"/>
      <c r="N221" s="270"/>
      <c r="O221" s="270"/>
      <c r="P221" s="270"/>
      <c r="Q221" s="270"/>
      <c r="R221" s="270"/>
      <c r="S221" s="270"/>
      <c r="T221" s="271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72" t="s">
        <v>1205</v>
      </c>
      <c r="AU221" s="272" t="s">
        <v>85</v>
      </c>
      <c r="AV221" s="13" t="s">
        <v>85</v>
      </c>
      <c r="AW221" s="13" t="s">
        <v>33</v>
      </c>
      <c r="AX221" s="13" t="s">
        <v>83</v>
      </c>
      <c r="AY221" s="272" t="s">
        <v>181</v>
      </c>
    </row>
    <row r="222" s="2" customFormat="1" ht="16.5" customHeight="1">
      <c r="A222" s="39"/>
      <c r="B222" s="40"/>
      <c r="C222" s="245" t="s">
        <v>306</v>
      </c>
      <c r="D222" s="245" t="s">
        <v>191</v>
      </c>
      <c r="E222" s="246" t="s">
        <v>3519</v>
      </c>
      <c r="F222" s="247" t="s">
        <v>3520</v>
      </c>
      <c r="G222" s="248" t="s">
        <v>889</v>
      </c>
      <c r="H222" s="249">
        <v>1</v>
      </c>
      <c r="I222" s="250"/>
      <c r="J222" s="251">
        <f>ROUND(I222*H222,2)</f>
        <v>0</v>
      </c>
      <c r="K222" s="247" t="s">
        <v>1</v>
      </c>
      <c r="L222" s="45"/>
      <c r="M222" s="252" t="s">
        <v>1</v>
      </c>
      <c r="N222" s="253" t="s">
        <v>41</v>
      </c>
      <c r="O222" s="92"/>
      <c r="P222" s="236">
        <f>O222*H222</f>
        <v>0</v>
      </c>
      <c r="Q222" s="236">
        <v>0</v>
      </c>
      <c r="R222" s="236">
        <f>Q222*H222</f>
        <v>0</v>
      </c>
      <c r="S222" s="236">
        <v>0</v>
      </c>
      <c r="T222" s="237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38" t="s">
        <v>188</v>
      </c>
      <c r="AT222" s="238" t="s">
        <v>191</v>
      </c>
      <c r="AU222" s="238" t="s">
        <v>85</v>
      </c>
      <c r="AY222" s="18" t="s">
        <v>181</v>
      </c>
      <c r="BE222" s="239">
        <f>IF(N222="základní",J222,0)</f>
        <v>0</v>
      </c>
      <c r="BF222" s="239">
        <f>IF(N222="snížená",J222,0)</f>
        <v>0</v>
      </c>
      <c r="BG222" s="239">
        <f>IF(N222="zákl. přenesená",J222,0)</f>
        <v>0</v>
      </c>
      <c r="BH222" s="239">
        <f>IF(N222="sníž. přenesená",J222,0)</f>
        <v>0</v>
      </c>
      <c r="BI222" s="239">
        <f>IF(N222="nulová",J222,0)</f>
        <v>0</v>
      </c>
      <c r="BJ222" s="18" t="s">
        <v>83</v>
      </c>
      <c r="BK222" s="239">
        <f>ROUND(I222*H222,2)</f>
        <v>0</v>
      </c>
      <c r="BL222" s="18" t="s">
        <v>188</v>
      </c>
      <c r="BM222" s="238" t="s">
        <v>3521</v>
      </c>
    </row>
    <row r="223" s="2" customFormat="1">
      <c r="A223" s="39"/>
      <c r="B223" s="40"/>
      <c r="C223" s="41"/>
      <c r="D223" s="240" t="s">
        <v>190</v>
      </c>
      <c r="E223" s="41"/>
      <c r="F223" s="241" t="s">
        <v>3520</v>
      </c>
      <c r="G223" s="41"/>
      <c r="H223" s="41"/>
      <c r="I223" s="242"/>
      <c r="J223" s="41"/>
      <c r="K223" s="41"/>
      <c r="L223" s="45"/>
      <c r="M223" s="243"/>
      <c r="N223" s="244"/>
      <c r="O223" s="92"/>
      <c r="P223" s="92"/>
      <c r="Q223" s="92"/>
      <c r="R223" s="92"/>
      <c r="S223" s="92"/>
      <c r="T223" s="93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T223" s="18" t="s">
        <v>190</v>
      </c>
      <c r="AU223" s="18" t="s">
        <v>85</v>
      </c>
    </row>
    <row r="224" s="13" customFormat="1">
      <c r="A224" s="13"/>
      <c r="B224" s="262"/>
      <c r="C224" s="263"/>
      <c r="D224" s="240" t="s">
        <v>1205</v>
      </c>
      <c r="E224" s="264" t="s">
        <v>1</v>
      </c>
      <c r="F224" s="265" t="s">
        <v>3522</v>
      </c>
      <c r="G224" s="263"/>
      <c r="H224" s="266">
        <v>1</v>
      </c>
      <c r="I224" s="267"/>
      <c r="J224" s="263"/>
      <c r="K224" s="263"/>
      <c r="L224" s="268"/>
      <c r="M224" s="269"/>
      <c r="N224" s="270"/>
      <c r="O224" s="270"/>
      <c r="P224" s="270"/>
      <c r="Q224" s="270"/>
      <c r="R224" s="270"/>
      <c r="S224" s="270"/>
      <c r="T224" s="271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72" t="s">
        <v>1205</v>
      </c>
      <c r="AU224" s="272" t="s">
        <v>85</v>
      </c>
      <c r="AV224" s="13" t="s">
        <v>85</v>
      </c>
      <c r="AW224" s="13" t="s">
        <v>33</v>
      </c>
      <c r="AX224" s="13" t="s">
        <v>83</v>
      </c>
      <c r="AY224" s="272" t="s">
        <v>181</v>
      </c>
    </row>
    <row r="225" s="12" customFormat="1" ht="22.8" customHeight="1">
      <c r="A225" s="12"/>
      <c r="B225" s="212"/>
      <c r="C225" s="213"/>
      <c r="D225" s="214" t="s">
        <v>75</v>
      </c>
      <c r="E225" s="254" t="s">
        <v>3523</v>
      </c>
      <c r="F225" s="254" t="s">
        <v>3524</v>
      </c>
      <c r="G225" s="213"/>
      <c r="H225" s="213"/>
      <c r="I225" s="216"/>
      <c r="J225" s="255">
        <f>BK225</f>
        <v>0</v>
      </c>
      <c r="K225" s="213"/>
      <c r="L225" s="218"/>
      <c r="M225" s="219"/>
      <c r="N225" s="220"/>
      <c r="O225" s="220"/>
      <c r="P225" s="221">
        <f>SUM(P226:P233)</f>
        <v>0</v>
      </c>
      <c r="Q225" s="220"/>
      <c r="R225" s="221">
        <f>SUM(R226:R233)</f>
        <v>0</v>
      </c>
      <c r="S225" s="220"/>
      <c r="T225" s="222">
        <f>SUM(T226:T233)</f>
        <v>0</v>
      </c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R225" s="223" t="s">
        <v>85</v>
      </c>
      <c r="AT225" s="224" t="s">
        <v>75</v>
      </c>
      <c r="AU225" s="224" t="s">
        <v>83</v>
      </c>
      <c r="AY225" s="223" t="s">
        <v>181</v>
      </c>
      <c r="BK225" s="225">
        <f>SUM(BK226:BK233)</f>
        <v>0</v>
      </c>
    </row>
    <row r="226" s="2" customFormat="1" ht="16.5" customHeight="1">
      <c r="A226" s="39"/>
      <c r="B226" s="40"/>
      <c r="C226" s="245" t="s">
        <v>310</v>
      </c>
      <c r="D226" s="245" t="s">
        <v>191</v>
      </c>
      <c r="E226" s="246" t="s">
        <v>3525</v>
      </c>
      <c r="F226" s="247" t="s">
        <v>3526</v>
      </c>
      <c r="G226" s="248" t="s">
        <v>734</v>
      </c>
      <c r="H226" s="249">
        <v>70</v>
      </c>
      <c r="I226" s="250"/>
      <c r="J226" s="251">
        <f>ROUND(I226*H226,2)</f>
        <v>0</v>
      </c>
      <c r="K226" s="247" t="s">
        <v>1</v>
      </c>
      <c r="L226" s="45"/>
      <c r="M226" s="252" t="s">
        <v>1</v>
      </c>
      <c r="N226" s="253" t="s">
        <v>41</v>
      </c>
      <c r="O226" s="92"/>
      <c r="P226" s="236">
        <f>O226*H226</f>
        <v>0</v>
      </c>
      <c r="Q226" s="236">
        <v>0</v>
      </c>
      <c r="R226" s="236">
        <f>Q226*H226</f>
        <v>0</v>
      </c>
      <c r="S226" s="236">
        <v>0</v>
      </c>
      <c r="T226" s="237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38" t="s">
        <v>188</v>
      </c>
      <c r="AT226" s="238" t="s">
        <v>191</v>
      </c>
      <c r="AU226" s="238" t="s">
        <v>85</v>
      </c>
      <c r="AY226" s="18" t="s">
        <v>181</v>
      </c>
      <c r="BE226" s="239">
        <f>IF(N226="základní",J226,0)</f>
        <v>0</v>
      </c>
      <c r="BF226" s="239">
        <f>IF(N226="snížená",J226,0)</f>
        <v>0</v>
      </c>
      <c r="BG226" s="239">
        <f>IF(N226="zákl. přenesená",J226,0)</f>
        <v>0</v>
      </c>
      <c r="BH226" s="239">
        <f>IF(N226="sníž. přenesená",J226,0)</f>
        <v>0</v>
      </c>
      <c r="BI226" s="239">
        <f>IF(N226="nulová",J226,0)</f>
        <v>0</v>
      </c>
      <c r="BJ226" s="18" t="s">
        <v>83</v>
      </c>
      <c r="BK226" s="239">
        <f>ROUND(I226*H226,2)</f>
        <v>0</v>
      </c>
      <c r="BL226" s="18" t="s">
        <v>188</v>
      </c>
      <c r="BM226" s="238" t="s">
        <v>3527</v>
      </c>
    </row>
    <row r="227" s="2" customFormat="1">
      <c r="A227" s="39"/>
      <c r="B227" s="40"/>
      <c r="C227" s="41"/>
      <c r="D227" s="240" t="s">
        <v>190</v>
      </c>
      <c r="E227" s="41"/>
      <c r="F227" s="241" t="s">
        <v>3526</v>
      </c>
      <c r="G227" s="41"/>
      <c r="H227" s="41"/>
      <c r="I227" s="242"/>
      <c r="J227" s="41"/>
      <c r="K227" s="41"/>
      <c r="L227" s="45"/>
      <c r="M227" s="243"/>
      <c r="N227" s="244"/>
      <c r="O227" s="92"/>
      <c r="P227" s="92"/>
      <c r="Q227" s="92"/>
      <c r="R227" s="92"/>
      <c r="S227" s="92"/>
      <c r="T227" s="93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T227" s="18" t="s">
        <v>190</v>
      </c>
      <c r="AU227" s="18" t="s">
        <v>85</v>
      </c>
    </row>
    <row r="228" s="2" customFormat="1" ht="21.75" customHeight="1">
      <c r="A228" s="39"/>
      <c r="B228" s="40"/>
      <c r="C228" s="245" t="s">
        <v>314</v>
      </c>
      <c r="D228" s="245" t="s">
        <v>191</v>
      </c>
      <c r="E228" s="246" t="s">
        <v>3528</v>
      </c>
      <c r="F228" s="247" t="s">
        <v>3529</v>
      </c>
      <c r="G228" s="248" t="s">
        <v>734</v>
      </c>
      <c r="H228" s="249">
        <v>70</v>
      </c>
      <c r="I228" s="250"/>
      <c r="J228" s="251">
        <f>ROUND(I228*H228,2)</f>
        <v>0</v>
      </c>
      <c r="K228" s="247" t="s">
        <v>1</v>
      </c>
      <c r="L228" s="45"/>
      <c r="M228" s="252" t="s">
        <v>1</v>
      </c>
      <c r="N228" s="253" t="s">
        <v>41</v>
      </c>
      <c r="O228" s="92"/>
      <c r="P228" s="236">
        <f>O228*H228</f>
        <v>0</v>
      </c>
      <c r="Q228" s="236">
        <v>0</v>
      </c>
      <c r="R228" s="236">
        <f>Q228*H228</f>
        <v>0</v>
      </c>
      <c r="S228" s="236">
        <v>0</v>
      </c>
      <c r="T228" s="237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38" t="s">
        <v>188</v>
      </c>
      <c r="AT228" s="238" t="s">
        <v>191</v>
      </c>
      <c r="AU228" s="238" t="s">
        <v>85</v>
      </c>
      <c r="AY228" s="18" t="s">
        <v>181</v>
      </c>
      <c r="BE228" s="239">
        <f>IF(N228="základní",J228,0)</f>
        <v>0</v>
      </c>
      <c r="BF228" s="239">
        <f>IF(N228="snížená",J228,0)</f>
        <v>0</v>
      </c>
      <c r="BG228" s="239">
        <f>IF(N228="zákl. přenesená",J228,0)</f>
        <v>0</v>
      </c>
      <c r="BH228" s="239">
        <f>IF(N228="sníž. přenesená",J228,0)</f>
        <v>0</v>
      </c>
      <c r="BI228" s="239">
        <f>IF(N228="nulová",J228,0)</f>
        <v>0</v>
      </c>
      <c r="BJ228" s="18" t="s">
        <v>83</v>
      </c>
      <c r="BK228" s="239">
        <f>ROUND(I228*H228,2)</f>
        <v>0</v>
      </c>
      <c r="BL228" s="18" t="s">
        <v>188</v>
      </c>
      <c r="BM228" s="238" t="s">
        <v>3530</v>
      </c>
    </row>
    <row r="229" s="2" customFormat="1">
      <c r="A229" s="39"/>
      <c r="B229" s="40"/>
      <c r="C229" s="41"/>
      <c r="D229" s="240" t="s">
        <v>190</v>
      </c>
      <c r="E229" s="41"/>
      <c r="F229" s="241" t="s">
        <v>3529</v>
      </c>
      <c r="G229" s="41"/>
      <c r="H229" s="41"/>
      <c r="I229" s="242"/>
      <c r="J229" s="41"/>
      <c r="K229" s="41"/>
      <c r="L229" s="45"/>
      <c r="M229" s="243"/>
      <c r="N229" s="244"/>
      <c r="O229" s="92"/>
      <c r="P229" s="92"/>
      <c r="Q229" s="92"/>
      <c r="R229" s="92"/>
      <c r="S229" s="92"/>
      <c r="T229" s="93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T229" s="18" t="s">
        <v>190</v>
      </c>
      <c r="AU229" s="18" t="s">
        <v>85</v>
      </c>
    </row>
    <row r="230" s="2" customFormat="1" ht="16.5" customHeight="1">
      <c r="A230" s="39"/>
      <c r="B230" s="40"/>
      <c r="C230" s="226" t="s">
        <v>318</v>
      </c>
      <c r="D230" s="226" t="s">
        <v>182</v>
      </c>
      <c r="E230" s="227" t="s">
        <v>1884</v>
      </c>
      <c r="F230" s="228" t="s">
        <v>3531</v>
      </c>
      <c r="G230" s="229" t="s">
        <v>734</v>
      </c>
      <c r="H230" s="230">
        <v>75.599999999999994</v>
      </c>
      <c r="I230" s="231"/>
      <c r="J230" s="232">
        <f>ROUND(I230*H230,2)</f>
        <v>0</v>
      </c>
      <c r="K230" s="228" t="s">
        <v>1</v>
      </c>
      <c r="L230" s="233"/>
      <c r="M230" s="234" t="s">
        <v>1</v>
      </c>
      <c r="N230" s="235" t="s">
        <v>41</v>
      </c>
      <c r="O230" s="92"/>
      <c r="P230" s="236">
        <f>O230*H230</f>
        <v>0</v>
      </c>
      <c r="Q230" s="236">
        <v>0</v>
      </c>
      <c r="R230" s="236">
        <f>Q230*H230</f>
        <v>0</v>
      </c>
      <c r="S230" s="236">
        <v>0</v>
      </c>
      <c r="T230" s="237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38" t="s">
        <v>187</v>
      </c>
      <c r="AT230" s="238" t="s">
        <v>182</v>
      </c>
      <c r="AU230" s="238" t="s">
        <v>85</v>
      </c>
      <c r="AY230" s="18" t="s">
        <v>181</v>
      </c>
      <c r="BE230" s="239">
        <f>IF(N230="základní",J230,0)</f>
        <v>0</v>
      </c>
      <c r="BF230" s="239">
        <f>IF(N230="snížená",J230,0)</f>
        <v>0</v>
      </c>
      <c r="BG230" s="239">
        <f>IF(N230="zákl. přenesená",J230,0)</f>
        <v>0</v>
      </c>
      <c r="BH230" s="239">
        <f>IF(N230="sníž. přenesená",J230,0)</f>
        <v>0</v>
      </c>
      <c r="BI230" s="239">
        <f>IF(N230="nulová",J230,0)</f>
        <v>0</v>
      </c>
      <c r="BJ230" s="18" t="s">
        <v>83</v>
      </c>
      <c r="BK230" s="239">
        <f>ROUND(I230*H230,2)</f>
        <v>0</v>
      </c>
      <c r="BL230" s="18" t="s">
        <v>188</v>
      </c>
      <c r="BM230" s="238" t="s">
        <v>3532</v>
      </c>
    </row>
    <row r="231" s="2" customFormat="1">
      <c r="A231" s="39"/>
      <c r="B231" s="40"/>
      <c r="C231" s="41"/>
      <c r="D231" s="240" t="s">
        <v>190</v>
      </c>
      <c r="E231" s="41"/>
      <c r="F231" s="241" t="s">
        <v>3531</v>
      </c>
      <c r="G231" s="41"/>
      <c r="H231" s="41"/>
      <c r="I231" s="242"/>
      <c r="J231" s="41"/>
      <c r="K231" s="41"/>
      <c r="L231" s="45"/>
      <c r="M231" s="243"/>
      <c r="N231" s="244"/>
      <c r="O231" s="92"/>
      <c r="P231" s="92"/>
      <c r="Q231" s="92"/>
      <c r="R231" s="92"/>
      <c r="S231" s="92"/>
      <c r="T231" s="93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T231" s="18" t="s">
        <v>190</v>
      </c>
      <c r="AU231" s="18" t="s">
        <v>85</v>
      </c>
    </row>
    <row r="232" s="13" customFormat="1">
      <c r="A232" s="13"/>
      <c r="B232" s="262"/>
      <c r="C232" s="263"/>
      <c r="D232" s="240" t="s">
        <v>1205</v>
      </c>
      <c r="E232" s="264" t="s">
        <v>1</v>
      </c>
      <c r="F232" s="265" t="s">
        <v>3533</v>
      </c>
      <c r="G232" s="263"/>
      <c r="H232" s="266">
        <v>70</v>
      </c>
      <c r="I232" s="267"/>
      <c r="J232" s="263"/>
      <c r="K232" s="263"/>
      <c r="L232" s="268"/>
      <c r="M232" s="269"/>
      <c r="N232" s="270"/>
      <c r="O232" s="270"/>
      <c r="P232" s="270"/>
      <c r="Q232" s="270"/>
      <c r="R232" s="270"/>
      <c r="S232" s="270"/>
      <c r="T232" s="271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72" t="s">
        <v>1205</v>
      </c>
      <c r="AU232" s="272" t="s">
        <v>85</v>
      </c>
      <c r="AV232" s="13" t="s">
        <v>85</v>
      </c>
      <c r="AW232" s="13" t="s">
        <v>33</v>
      </c>
      <c r="AX232" s="13" t="s">
        <v>76</v>
      </c>
      <c r="AY232" s="272" t="s">
        <v>181</v>
      </c>
    </row>
    <row r="233" s="13" customFormat="1">
      <c r="A233" s="13"/>
      <c r="B233" s="262"/>
      <c r="C233" s="263"/>
      <c r="D233" s="240" t="s">
        <v>1205</v>
      </c>
      <c r="E233" s="264" t="s">
        <v>1</v>
      </c>
      <c r="F233" s="265" t="s">
        <v>3534</v>
      </c>
      <c r="G233" s="263"/>
      <c r="H233" s="266">
        <v>75.599999999999994</v>
      </c>
      <c r="I233" s="267"/>
      <c r="J233" s="263"/>
      <c r="K233" s="263"/>
      <c r="L233" s="268"/>
      <c r="M233" s="269"/>
      <c r="N233" s="270"/>
      <c r="O233" s="270"/>
      <c r="P233" s="270"/>
      <c r="Q233" s="270"/>
      <c r="R233" s="270"/>
      <c r="S233" s="270"/>
      <c r="T233" s="271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72" t="s">
        <v>1205</v>
      </c>
      <c r="AU233" s="272" t="s">
        <v>85</v>
      </c>
      <c r="AV233" s="13" t="s">
        <v>85</v>
      </c>
      <c r="AW233" s="13" t="s">
        <v>33</v>
      </c>
      <c r="AX233" s="13" t="s">
        <v>83</v>
      </c>
      <c r="AY233" s="272" t="s">
        <v>181</v>
      </c>
    </row>
    <row r="234" s="12" customFormat="1" ht="22.8" customHeight="1">
      <c r="A234" s="12"/>
      <c r="B234" s="212"/>
      <c r="C234" s="213"/>
      <c r="D234" s="214" t="s">
        <v>75</v>
      </c>
      <c r="E234" s="254" t="s">
        <v>2609</v>
      </c>
      <c r="F234" s="254" t="s">
        <v>2610</v>
      </c>
      <c r="G234" s="213"/>
      <c r="H234" s="213"/>
      <c r="I234" s="216"/>
      <c r="J234" s="255">
        <f>BK234</f>
        <v>0</v>
      </c>
      <c r="K234" s="213"/>
      <c r="L234" s="218"/>
      <c r="M234" s="219"/>
      <c r="N234" s="220"/>
      <c r="O234" s="220"/>
      <c r="P234" s="221">
        <f>SUM(P235:P285)</f>
        <v>0</v>
      </c>
      <c r="Q234" s="220"/>
      <c r="R234" s="221">
        <f>SUM(R235:R285)</f>
        <v>0.15554669999999998</v>
      </c>
      <c r="S234" s="220"/>
      <c r="T234" s="222">
        <f>SUM(T235:T285)</f>
        <v>0.75419000000000003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223" t="s">
        <v>85</v>
      </c>
      <c r="AT234" s="224" t="s">
        <v>75</v>
      </c>
      <c r="AU234" s="224" t="s">
        <v>83</v>
      </c>
      <c r="AY234" s="223" t="s">
        <v>181</v>
      </c>
      <c r="BK234" s="225">
        <f>SUM(BK235:BK285)</f>
        <v>0</v>
      </c>
    </row>
    <row r="235" s="2" customFormat="1" ht="24.15" customHeight="1">
      <c r="A235" s="39"/>
      <c r="B235" s="40"/>
      <c r="C235" s="245" t="s">
        <v>322</v>
      </c>
      <c r="D235" s="245" t="s">
        <v>191</v>
      </c>
      <c r="E235" s="246" t="s">
        <v>2616</v>
      </c>
      <c r="F235" s="247" t="s">
        <v>2617</v>
      </c>
      <c r="G235" s="248" t="s">
        <v>734</v>
      </c>
      <c r="H235" s="249">
        <v>211.37000000000001</v>
      </c>
      <c r="I235" s="250"/>
      <c r="J235" s="251">
        <f>ROUND(I235*H235,2)</f>
        <v>0</v>
      </c>
      <c r="K235" s="247" t="s">
        <v>1</v>
      </c>
      <c r="L235" s="45"/>
      <c r="M235" s="252" t="s">
        <v>1</v>
      </c>
      <c r="N235" s="253" t="s">
        <v>41</v>
      </c>
      <c r="O235" s="92"/>
      <c r="P235" s="236">
        <f>O235*H235</f>
        <v>0</v>
      </c>
      <c r="Q235" s="236">
        <v>0</v>
      </c>
      <c r="R235" s="236">
        <f>Q235*H235</f>
        <v>0</v>
      </c>
      <c r="S235" s="236">
        <v>0</v>
      </c>
      <c r="T235" s="237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38" t="s">
        <v>188</v>
      </c>
      <c r="AT235" s="238" t="s">
        <v>191</v>
      </c>
      <c r="AU235" s="238" t="s">
        <v>85</v>
      </c>
      <c r="AY235" s="18" t="s">
        <v>181</v>
      </c>
      <c r="BE235" s="239">
        <f>IF(N235="základní",J235,0)</f>
        <v>0</v>
      </c>
      <c r="BF235" s="239">
        <f>IF(N235="snížená",J235,0)</f>
        <v>0</v>
      </c>
      <c r="BG235" s="239">
        <f>IF(N235="zákl. přenesená",J235,0)</f>
        <v>0</v>
      </c>
      <c r="BH235" s="239">
        <f>IF(N235="sníž. přenesená",J235,0)</f>
        <v>0</v>
      </c>
      <c r="BI235" s="239">
        <f>IF(N235="nulová",J235,0)</f>
        <v>0</v>
      </c>
      <c r="BJ235" s="18" t="s">
        <v>83</v>
      </c>
      <c r="BK235" s="239">
        <f>ROUND(I235*H235,2)</f>
        <v>0</v>
      </c>
      <c r="BL235" s="18" t="s">
        <v>188</v>
      </c>
      <c r="BM235" s="238" t="s">
        <v>3535</v>
      </c>
    </row>
    <row r="236" s="2" customFormat="1">
      <c r="A236" s="39"/>
      <c r="B236" s="40"/>
      <c r="C236" s="41"/>
      <c r="D236" s="240" t="s">
        <v>190</v>
      </c>
      <c r="E236" s="41"/>
      <c r="F236" s="241" t="s">
        <v>2617</v>
      </c>
      <c r="G236" s="41"/>
      <c r="H236" s="41"/>
      <c r="I236" s="242"/>
      <c r="J236" s="41"/>
      <c r="K236" s="41"/>
      <c r="L236" s="45"/>
      <c r="M236" s="243"/>
      <c r="N236" s="244"/>
      <c r="O236" s="92"/>
      <c r="P236" s="92"/>
      <c r="Q236" s="92"/>
      <c r="R236" s="92"/>
      <c r="S236" s="92"/>
      <c r="T236" s="93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T236" s="18" t="s">
        <v>190</v>
      </c>
      <c r="AU236" s="18" t="s">
        <v>85</v>
      </c>
    </row>
    <row r="237" s="13" customFormat="1">
      <c r="A237" s="13"/>
      <c r="B237" s="262"/>
      <c r="C237" s="263"/>
      <c r="D237" s="240" t="s">
        <v>1205</v>
      </c>
      <c r="E237" s="264" t="s">
        <v>1</v>
      </c>
      <c r="F237" s="265" t="s">
        <v>3536</v>
      </c>
      <c r="G237" s="263"/>
      <c r="H237" s="266">
        <v>98.659999999999997</v>
      </c>
      <c r="I237" s="267"/>
      <c r="J237" s="263"/>
      <c r="K237" s="263"/>
      <c r="L237" s="268"/>
      <c r="M237" s="269"/>
      <c r="N237" s="270"/>
      <c r="O237" s="270"/>
      <c r="P237" s="270"/>
      <c r="Q237" s="270"/>
      <c r="R237" s="270"/>
      <c r="S237" s="270"/>
      <c r="T237" s="271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72" t="s">
        <v>1205</v>
      </c>
      <c r="AU237" s="272" t="s">
        <v>85</v>
      </c>
      <c r="AV237" s="13" t="s">
        <v>85</v>
      </c>
      <c r="AW237" s="13" t="s">
        <v>33</v>
      </c>
      <c r="AX237" s="13" t="s">
        <v>76</v>
      </c>
      <c r="AY237" s="272" t="s">
        <v>181</v>
      </c>
    </row>
    <row r="238" s="13" customFormat="1">
      <c r="A238" s="13"/>
      <c r="B238" s="262"/>
      <c r="C238" s="263"/>
      <c r="D238" s="240" t="s">
        <v>1205</v>
      </c>
      <c r="E238" s="264" t="s">
        <v>1</v>
      </c>
      <c r="F238" s="265" t="s">
        <v>3537</v>
      </c>
      <c r="G238" s="263"/>
      <c r="H238" s="266">
        <v>112.70999999999999</v>
      </c>
      <c r="I238" s="267"/>
      <c r="J238" s="263"/>
      <c r="K238" s="263"/>
      <c r="L238" s="268"/>
      <c r="M238" s="269"/>
      <c r="N238" s="270"/>
      <c r="O238" s="270"/>
      <c r="P238" s="270"/>
      <c r="Q238" s="270"/>
      <c r="R238" s="270"/>
      <c r="S238" s="270"/>
      <c r="T238" s="271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72" t="s">
        <v>1205</v>
      </c>
      <c r="AU238" s="272" t="s">
        <v>85</v>
      </c>
      <c r="AV238" s="13" t="s">
        <v>85</v>
      </c>
      <c r="AW238" s="13" t="s">
        <v>33</v>
      </c>
      <c r="AX238" s="13" t="s">
        <v>76</v>
      </c>
      <c r="AY238" s="272" t="s">
        <v>181</v>
      </c>
    </row>
    <row r="239" s="15" customFormat="1">
      <c r="A239" s="15"/>
      <c r="B239" s="283"/>
      <c r="C239" s="284"/>
      <c r="D239" s="240" t="s">
        <v>1205</v>
      </c>
      <c r="E239" s="285" t="s">
        <v>1</v>
      </c>
      <c r="F239" s="286" t="s">
        <v>1219</v>
      </c>
      <c r="G239" s="284"/>
      <c r="H239" s="287">
        <v>211.37000000000001</v>
      </c>
      <c r="I239" s="288"/>
      <c r="J239" s="284"/>
      <c r="K239" s="284"/>
      <c r="L239" s="289"/>
      <c r="M239" s="290"/>
      <c r="N239" s="291"/>
      <c r="O239" s="291"/>
      <c r="P239" s="291"/>
      <c r="Q239" s="291"/>
      <c r="R239" s="291"/>
      <c r="S239" s="291"/>
      <c r="T239" s="292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T239" s="293" t="s">
        <v>1205</v>
      </c>
      <c r="AU239" s="293" t="s">
        <v>85</v>
      </c>
      <c r="AV239" s="15" t="s">
        <v>200</v>
      </c>
      <c r="AW239" s="15" t="s">
        <v>33</v>
      </c>
      <c r="AX239" s="15" t="s">
        <v>83</v>
      </c>
      <c r="AY239" s="293" t="s">
        <v>181</v>
      </c>
    </row>
    <row r="240" s="2" customFormat="1" ht="16.5" customHeight="1">
      <c r="A240" s="39"/>
      <c r="B240" s="40"/>
      <c r="C240" s="245" t="s">
        <v>187</v>
      </c>
      <c r="D240" s="245" t="s">
        <v>191</v>
      </c>
      <c r="E240" s="246" t="s">
        <v>3538</v>
      </c>
      <c r="F240" s="247" t="s">
        <v>3539</v>
      </c>
      <c r="G240" s="248" t="s">
        <v>734</v>
      </c>
      <c r="H240" s="249">
        <v>211.37000000000001</v>
      </c>
      <c r="I240" s="250"/>
      <c r="J240" s="251">
        <f>ROUND(I240*H240,2)</f>
        <v>0</v>
      </c>
      <c r="K240" s="247" t="s">
        <v>1</v>
      </c>
      <c r="L240" s="45"/>
      <c r="M240" s="252" t="s">
        <v>1</v>
      </c>
      <c r="N240" s="253" t="s">
        <v>41</v>
      </c>
      <c r="O240" s="92"/>
      <c r="P240" s="236">
        <f>O240*H240</f>
        <v>0</v>
      </c>
      <c r="Q240" s="236">
        <v>0</v>
      </c>
      <c r="R240" s="236">
        <f>Q240*H240</f>
        <v>0</v>
      </c>
      <c r="S240" s="236">
        <v>0</v>
      </c>
      <c r="T240" s="237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38" t="s">
        <v>188</v>
      </c>
      <c r="AT240" s="238" t="s">
        <v>191</v>
      </c>
      <c r="AU240" s="238" t="s">
        <v>85</v>
      </c>
      <c r="AY240" s="18" t="s">
        <v>181</v>
      </c>
      <c r="BE240" s="239">
        <f>IF(N240="základní",J240,0)</f>
        <v>0</v>
      </c>
      <c r="BF240" s="239">
        <f>IF(N240="snížená",J240,0)</f>
        <v>0</v>
      </c>
      <c r="BG240" s="239">
        <f>IF(N240="zákl. přenesená",J240,0)</f>
        <v>0</v>
      </c>
      <c r="BH240" s="239">
        <f>IF(N240="sníž. přenesená",J240,0)</f>
        <v>0</v>
      </c>
      <c r="BI240" s="239">
        <f>IF(N240="nulová",J240,0)</f>
        <v>0</v>
      </c>
      <c r="BJ240" s="18" t="s">
        <v>83</v>
      </c>
      <c r="BK240" s="239">
        <f>ROUND(I240*H240,2)</f>
        <v>0</v>
      </c>
      <c r="BL240" s="18" t="s">
        <v>188</v>
      </c>
      <c r="BM240" s="238" t="s">
        <v>3540</v>
      </c>
    </row>
    <row r="241" s="2" customFormat="1">
      <c r="A241" s="39"/>
      <c r="B241" s="40"/>
      <c r="C241" s="41"/>
      <c r="D241" s="240" t="s">
        <v>190</v>
      </c>
      <c r="E241" s="41"/>
      <c r="F241" s="241" t="s">
        <v>3539</v>
      </c>
      <c r="G241" s="41"/>
      <c r="H241" s="41"/>
      <c r="I241" s="242"/>
      <c r="J241" s="41"/>
      <c r="K241" s="41"/>
      <c r="L241" s="45"/>
      <c r="M241" s="243"/>
      <c r="N241" s="244"/>
      <c r="O241" s="92"/>
      <c r="P241" s="92"/>
      <c r="Q241" s="92"/>
      <c r="R241" s="92"/>
      <c r="S241" s="92"/>
      <c r="T241" s="93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T241" s="18" t="s">
        <v>190</v>
      </c>
      <c r="AU241" s="18" t="s">
        <v>85</v>
      </c>
    </row>
    <row r="242" s="13" customFormat="1">
      <c r="A242" s="13"/>
      <c r="B242" s="262"/>
      <c r="C242" s="263"/>
      <c r="D242" s="240" t="s">
        <v>1205</v>
      </c>
      <c r="E242" s="264" t="s">
        <v>1</v>
      </c>
      <c r="F242" s="265" t="s">
        <v>3536</v>
      </c>
      <c r="G242" s="263"/>
      <c r="H242" s="266">
        <v>98.659999999999997</v>
      </c>
      <c r="I242" s="267"/>
      <c r="J242" s="263"/>
      <c r="K242" s="263"/>
      <c r="L242" s="268"/>
      <c r="M242" s="269"/>
      <c r="N242" s="270"/>
      <c r="O242" s="270"/>
      <c r="P242" s="270"/>
      <c r="Q242" s="270"/>
      <c r="R242" s="270"/>
      <c r="S242" s="270"/>
      <c r="T242" s="271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72" t="s">
        <v>1205</v>
      </c>
      <c r="AU242" s="272" t="s">
        <v>85</v>
      </c>
      <c r="AV242" s="13" t="s">
        <v>85</v>
      </c>
      <c r="AW242" s="13" t="s">
        <v>33</v>
      </c>
      <c r="AX242" s="13" t="s">
        <v>76</v>
      </c>
      <c r="AY242" s="272" t="s">
        <v>181</v>
      </c>
    </row>
    <row r="243" s="13" customFormat="1">
      <c r="A243" s="13"/>
      <c r="B243" s="262"/>
      <c r="C243" s="263"/>
      <c r="D243" s="240" t="s">
        <v>1205</v>
      </c>
      <c r="E243" s="264" t="s">
        <v>1</v>
      </c>
      <c r="F243" s="265" t="s">
        <v>3537</v>
      </c>
      <c r="G243" s="263"/>
      <c r="H243" s="266">
        <v>112.70999999999999</v>
      </c>
      <c r="I243" s="267"/>
      <c r="J243" s="263"/>
      <c r="K243" s="263"/>
      <c r="L243" s="268"/>
      <c r="M243" s="269"/>
      <c r="N243" s="270"/>
      <c r="O243" s="270"/>
      <c r="P243" s="270"/>
      <c r="Q243" s="270"/>
      <c r="R243" s="270"/>
      <c r="S243" s="270"/>
      <c r="T243" s="271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72" t="s">
        <v>1205</v>
      </c>
      <c r="AU243" s="272" t="s">
        <v>85</v>
      </c>
      <c r="AV243" s="13" t="s">
        <v>85</v>
      </c>
      <c r="AW243" s="13" t="s">
        <v>33</v>
      </c>
      <c r="AX243" s="13" t="s">
        <v>76</v>
      </c>
      <c r="AY243" s="272" t="s">
        <v>181</v>
      </c>
    </row>
    <row r="244" s="15" customFormat="1">
      <c r="A244" s="15"/>
      <c r="B244" s="283"/>
      <c r="C244" s="284"/>
      <c r="D244" s="240" t="s">
        <v>1205</v>
      </c>
      <c r="E244" s="285" t="s">
        <v>1</v>
      </c>
      <c r="F244" s="286" t="s">
        <v>1219</v>
      </c>
      <c r="G244" s="284"/>
      <c r="H244" s="287">
        <v>211.37000000000001</v>
      </c>
      <c r="I244" s="288"/>
      <c r="J244" s="284"/>
      <c r="K244" s="284"/>
      <c r="L244" s="289"/>
      <c r="M244" s="290"/>
      <c r="N244" s="291"/>
      <c r="O244" s="291"/>
      <c r="P244" s="291"/>
      <c r="Q244" s="291"/>
      <c r="R244" s="291"/>
      <c r="S244" s="291"/>
      <c r="T244" s="292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T244" s="293" t="s">
        <v>1205</v>
      </c>
      <c r="AU244" s="293" t="s">
        <v>85</v>
      </c>
      <c r="AV244" s="15" t="s">
        <v>200</v>
      </c>
      <c r="AW244" s="15" t="s">
        <v>33</v>
      </c>
      <c r="AX244" s="15" t="s">
        <v>83</v>
      </c>
      <c r="AY244" s="293" t="s">
        <v>181</v>
      </c>
    </row>
    <row r="245" s="2" customFormat="1" ht="24.15" customHeight="1">
      <c r="A245" s="39"/>
      <c r="B245" s="40"/>
      <c r="C245" s="245" t="s">
        <v>329</v>
      </c>
      <c r="D245" s="245" t="s">
        <v>191</v>
      </c>
      <c r="E245" s="246" t="s">
        <v>3541</v>
      </c>
      <c r="F245" s="247" t="s">
        <v>3542</v>
      </c>
      <c r="G245" s="248" t="s">
        <v>734</v>
      </c>
      <c r="H245" s="249">
        <v>280.57999999999998</v>
      </c>
      <c r="I245" s="250"/>
      <c r="J245" s="251">
        <f>ROUND(I245*H245,2)</f>
        <v>0</v>
      </c>
      <c r="K245" s="247" t="s">
        <v>1</v>
      </c>
      <c r="L245" s="45"/>
      <c r="M245" s="252" t="s">
        <v>1</v>
      </c>
      <c r="N245" s="253" t="s">
        <v>41</v>
      </c>
      <c r="O245" s="92"/>
      <c r="P245" s="236">
        <f>O245*H245</f>
        <v>0</v>
      </c>
      <c r="Q245" s="236">
        <v>0</v>
      </c>
      <c r="R245" s="236">
        <f>Q245*H245</f>
        <v>0</v>
      </c>
      <c r="S245" s="236">
        <v>0.0025000000000000001</v>
      </c>
      <c r="T245" s="237">
        <f>S245*H245</f>
        <v>0.70145000000000002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38" t="s">
        <v>188</v>
      </c>
      <c r="AT245" s="238" t="s">
        <v>191</v>
      </c>
      <c r="AU245" s="238" t="s">
        <v>85</v>
      </c>
      <c r="AY245" s="18" t="s">
        <v>181</v>
      </c>
      <c r="BE245" s="239">
        <f>IF(N245="základní",J245,0)</f>
        <v>0</v>
      </c>
      <c r="BF245" s="239">
        <f>IF(N245="snížená",J245,0)</f>
        <v>0</v>
      </c>
      <c r="BG245" s="239">
        <f>IF(N245="zákl. přenesená",J245,0)</f>
        <v>0</v>
      </c>
      <c r="BH245" s="239">
        <f>IF(N245="sníž. přenesená",J245,0)</f>
        <v>0</v>
      </c>
      <c r="BI245" s="239">
        <f>IF(N245="nulová",J245,0)</f>
        <v>0</v>
      </c>
      <c r="BJ245" s="18" t="s">
        <v>83</v>
      </c>
      <c r="BK245" s="239">
        <f>ROUND(I245*H245,2)</f>
        <v>0</v>
      </c>
      <c r="BL245" s="18" t="s">
        <v>188</v>
      </c>
      <c r="BM245" s="238" t="s">
        <v>3543</v>
      </c>
    </row>
    <row r="246" s="2" customFormat="1">
      <c r="A246" s="39"/>
      <c r="B246" s="40"/>
      <c r="C246" s="41"/>
      <c r="D246" s="240" t="s">
        <v>190</v>
      </c>
      <c r="E246" s="41"/>
      <c r="F246" s="241" t="s">
        <v>3542</v>
      </c>
      <c r="G246" s="41"/>
      <c r="H246" s="41"/>
      <c r="I246" s="242"/>
      <c r="J246" s="41"/>
      <c r="K246" s="41"/>
      <c r="L246" s="45"/>
      <c r="M246" s="243"/>
      <c r="N246" s="244"/>
      <c r="O246" s="92"/>
      <c r="P246" s="92"/>
      <c r="Q246" s="92"/>
      <c r="R246" s="92"/>
      <c r="S246" s="92"/>
      <c r="T246" s="93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T246" s="18" t="s">
        <v>190</v>
      </c>
      <c r="AU246" s="18" t="s">
        <v>85</v>
      </c>
    </row>
    <row r="247" s="13" customFormat="1">
      <c r="A247" s="13"/>
      <c r="B247" s="262"/>
      <c r="C247" s="263"/>
      <c r="D247" s="240" t="s">
        <v>1205</v>
      </c>
      <c r="E247" s="264" t="s">
        <v>1</v>
      </c>
      <c r="F247" s="265" t="s">
        <v>3544</v>
      </c>
      <c r="G247" s="263"/>
      <c r="H247" s="266">
        <v>167.87000000000001</v>
      </c>
      <c r="I247" s="267"/>
      <c r="J247" s="263"/>
      <c r="K247" s="263"/>
      <c r="L247" s="268"/>
      <c r="M247" s="269"/>
      <c r="N247" s="270"/>
      <c r="O247" s="270"/>
      <c r="P247" s="270"/>
      <c r="Q247" s="270"/>
      <c r="R247" s="270"/>
      <c r="S247" s="270"/>
      <c r="T247" s="271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72" t="s">
        <v>1205</v>
      </c>
      <c r="AU247" s="272" t="s">
        <v>85</v>
      </c>
      <c r="AV247" s="13" t="s">
        <v>85</v>
      </c>
      <c r="AW247" s="13" t="s">
        <v>33</v>
      </c>
      <c r="AX247" s="13" t="s">
        <v>76</v>
      </c>
      <c r="AY247" s="272" t="s">
        <v>181</v>
      </c>
    </row>
    <row r="248" s="13" customFormat="1">
      <c r="A248" s="13"/>
      <c r="B248" s="262"/>
      <c r="C248" s="263"/>
      <c r="D248" s="240" t="s">
        <v>1205</v>
      </c>
      <c r="E248" s="264" t="s">
        <v>1</v>
      </c>
      <c r="F248" s="265" t="s">
        <v>3537</v>
      </c>
      <c r="G248" s="263"/>
      <c r="H248" s="266">
        <v>112.70999999999999</v>
      </c>
      <c r="I248" s="267"/>
      <c r="J248" s="263"/>
      <c r="K248" s="263"/>
      <c r="L248" s="268"/>
      <c r="M248" s="269"/>
      <c r="N248" s="270"/>
      <c r="O248" s="270"/>
      <c r="P248" s="270"/>
      <c r="Q248" s="270"/>
      <c r="R248" s="270"/>
      <c r="S248" s="270"/>
      <c r="T248" s="271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72" t="s">
        <v>1205</v>
      </c>
      <c r="AU248" s="272" t="s">
        <v>85</v>
      </c>
      <c r="AV248" s="13" t="s">
        <v>85</v>
      </c>
      <c r="AW248" s="13" t="s">
        <v>33</v>
      </c>
      <c r="AX248" s="13" t="s">
        <v>76</v>
      </c>
      <c r="AY248" s="272" t="s">
        <v>181</v>
      </c>
    </row>
    <row r="249" s="15" customFormat="1">
      <c r="A249" s="15"/>
      <c r="B249" s="283"/>
      <c r="C249" s="284"/>
      <c r="D249" s="240" t="s">
        <v>1205</v>
      </c>
      <c r="E249" s="285" t="s">
        <v>1</v>
      </c>
      <c r="F249" s="286" t="s">
        <v>1219</v>
      </c>
      <c r="G249" s="284"/>
      <c r="H249" s="287">
        <v>280.57999999999998</v>
      </c>
      <c r="I249" s="288"/>
      <c r="J249" s="284"/>
      <c r="K249" s="284"/>
      <c r="L249" s="289"/>
      <c r="M249" s="290"/>
      <c r="N249" s="291"/>
      <c r="O249" s="291"/>
      <c r="P249" s="291"/>
      <c r="Q249" s="291"/>
      <c r="R249" s="291"/>
      <c r="S249" s="291"/>
      <c r="T249" s="292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T249" s="293" t="s">
        <v>1205</v>
      </c>
      <c r="AU249" s="293" t="s">
        <v>85</v>
      </c>
      <c r="AV249" s="15" t="s">
        <v>200</v>
      </c>
      <c r="AW249" s="15" t="s">
        <v>33</v>
      </c>
      <c r="AX249" s="15" t="s">
        <v>83</v>
      </c>
      <c r="AY249" s="293" t="s">
        <v>181</v>
      </c>
    </row>
    <row r="250" s="2" customFormat="1" ht="24.15" customHeight="1">
      <c r="A250" s="39"/>
      <c r="B250" s="40"/>
      <c r="C250" s="245" t="s">
        <v>333</v>
      </c>
      <c r="D250" s="245" t="s">
        <v>191</v>
      </c>
      <c r="E250" s="246" t="s">
        <v>3545</v>
      </c>
      <c r="F250" s="247" t="s">
        <v>3546</v>
      </c>
      <c r="G250" s="248" t="s">
        <v>734</v>
      </c>
      <c r="H250" s="249">
        <v>72.269999999999996</v>
      </c>
      <c r="I250" s="250"/>
      <c r="J250" s="251">
        <f>ROUND(I250*H250,2)</f>
        <v>0</v>
      </c>
      <c r="K250" s="247" t="s">
        <v>1</v>
      </c>
      <c r="L250" s="45"/>
      <c r="M250" s="252" t="s">
        <v>1</v>
      </c>
      <c r="N250" s="253" t="s">
        <v>41</v>
      </c>
      <c r="O250" s="92"/>
      <c r="P250" s="236">
        <f>O250*H250</f>
        <v>0</v>
      </c>
      <c r="Q250" s="236">
        <v>0</v>
      </c>
      <c r="R250" s="236">
        <f>Q250*H250</f>
        <v>0</v>
      </c>
      <c r="S250" s="236">
        <v>0</v>
      </c>
      <c r="T250" s="237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38" t="s">
        <v>188</v>
      </c>
      <c r="AT250" s="238" t="s">
        <v>191</v>
      </c>
      <c r="AU250" s="238" t="s">
        <v>85</v>
      </c>
      <c r="AY250" s="18" t="s">
        <v>181</v>
      </c>
      <c r="BE250" s="239">
        <f>IF(N250="základní",J250,0)</f>
        <v>0</v>
      </c>
      <c r="BF250" s="239">
        <f>IF(N250="snížená",J250,0)</f>
        <v>0</v>
      </c>
      <c r="BG250" s="239">
        <f>IF(N250="zákl. přenesená",J250,0)</f>
        <v>0</v>
      </c>
      <c r="BH250" s="239">
        <f>IF(N250="sníž. přenesená",J250,0)</f>
        <v>0</v>
      </c>
      <c r="BI250" s="239">
        <f>IF(N250="nulová",J250,0)</f>
        <v>0</v>
      </c>
      <c r="BJ250" s="18" t="s">
        <v>83</v>
      </c>
      <c r="BK250" s="239">
        <f>ROUND(I250*H250,2)</f>
        <v>0</v>
      </c>
      <c r="BL250" s="18" t="s">
        <v>188</v>
      </c>
      <c r="BM250" s="238" t="s">
        <v>3547</v>
      </c>
    </row>
    <row r="251" s="2" customFormat="1">
      <c r="A251" s="39"/>
      <c r="B251" s="40"/>
      <c r="C251" s="41"/>
      <c r="D251" s="240" t="s">
        <v>190</v>
      </c>
      <c r="E251" s="41"/>
      <c r="F251" s="241" t="s">
        <v>3546</v>
      </c>
      <c r="G251" s="41"/>
      <c r="H251" s="41"/>
      <c r="I251" s="242"/>
      <c r="J251" s="41"/>
      <c r="K251" s="41"/>
      <c r="L251" s="45"/>
      <c r="M251" s="243"/>
      <c r="N251" s="244"/>
      <c r="O251" s="92"/>
      <c r="P251" s="92"/>
      <c r="Q251" s="92"/>
      <c r="R251" s="92"/>
      <c r="S251" s="92"/>
      <c r="T251" s="93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T251" s="18" t="s">
        <v>190</v>
      </c>
      <c r="AU251" s="18" t="s">
        <v>85</v>
      </c>
    </row>
    <row r="252" s="13" customFormat="1">
      <c r="A252" s="13"/>
      <c r="B252" s="262"/>
      <c r="C252" s="263"/>
      <c r="D252" s="240" t="s">
        <v>1205</v>
      </c>
      <c r="E252" s="264" t="s">
        <v>1</v>
      </c>
      <c r="F252" s="265" t="s">
        <v>3548</v>
      </c>
      <c r="G252" s="263"/>
      <c r="H252" s="266">
        <v>72.269999999999996</v>
      </c>
      <c r="I252" s="267"/>
      <c r="J252" s="263"/>
      <c r="K252" s="263"/>
      <c r="L252" s="268"/>
      <c r="M252" s="269"/>
      <c r="N252" s="270"/>
      <c r="O252" s="270"/>
      <c r="P252" s="270"/>
      <c r="Q252" s="270"/>
      <c r="R252" s="270"/>
      <c r="S252" s="270"/>
      <c r="T252" s="271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72" t="s">
        <v>1205</v>
      </c>
      <c r="AU252" s="272" t="s">
        <v>85</v>
      </c>
      <c r="AV252" s="13" t="s">
        <v>85</v>
      </c>
      <c r="AW252" s="13" t="s">
        <v>33</v>
      </c>
      <c r="AX252" s="13" t="s">
        <v>83</v>
      </c>
      <c r="AY252" s="272" t="s">
        <v>181</v>
      </c>
    </row>
    <row r="253" s="2" customFormat="1" ht="33" customHeight="1">
      <c r="A253" s="39"/>
      <c r="B253" s="40"/>
      <c r="C253" s="245" t="s">
        <v>338</v>
      </c>
      <c r="D253" s="245" t="s">
        <v>191</v>
      </c>
      <c r="E253" s="246" t="s">
        <v>3549</v>
      </c>
      <c r="F253" s="247" t="s">
        <v>3550</v>
      </c>
      <c r="G253" s="248" t="s">
        <v>734</v>
      </c>
      <c r="H253" s="249">
        <v>72.269999999999996</v>
      </c>
      <c r="I253" s="250"/>
      <c r="J253" s="251">
        <f>ROUND(I253*H253,2)</f>
        <v>0</v>
      </c>
      <c r="K253" s="247" t="s">
        <v>1</v>
      </c>
      <c r="L253" s="45"/>
      <c r="M253" s="252" t="s">
        <v>1</v>
      </c>
      <c r="N253" s="253" t="s">
        <v>41</v>
      </c>
      <c r="O253" s="92"/>
      <c r="P253" s="236">
        <f>O253*H253</f>
        <v>0</v>
      </c>
      <c r="Q253" s="236">
        <v>0.00010000000000000001</v>
      </c>
      <c r="R253" s="236">
        <f>Q253*H253</f>
        <v>0.0072269999999999999</v>
      </c>
      <c r="S253" s="236">
        <v>0</v>
      </c>
      <c r="T253" s="237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38" t="s">
        <v>188</v>
      </c>
      <c r="AT253" s="238" t="s">
        <v>191</v>
      </c>
      <c r="AU253" s="238" t="s">
        <v>85</v>
      </c>
      <c r="AY253" s="18" t="s">
        <v>181</v>
      </c>
      <c r="BE253" s="239">
        <f>IF(N253="základní",J253,0)</f>
        <v>0</v>
      </c>
      <c r="BF253" s="239">
        <f>IF(N253="snížená",J253,0)</f>
        <v>0</v>
      </c>
      <c r="BG253" s="239">
        <f>IF(N253="zákl. přenesená",J253,0)</f>
        <v>0</v>
      </c>
      <c r="BH253" s="239">
        <f>IF(N253="sníž. přenesená",J253,0)</f>
        <v>0</v>
      </c>
      <c r="BI253" s="239">
        <f>IF(N253="nulová",J253,0)</f>
        <v>0</v>
      </c>
      <c r="BJ253" s="18" t="s">
        <v>83</v>
      </c>
      <c r="BK253" s="239">
        <f>ROUND(I253*H253,2)</f>
        <v>0</v>
      </c>
      <c r="BL253" s="18" t="s">
        <v>188</v>
      </c>
      <c r="BM253" s="238" t="s">
        <v>3551</v>
      </c>
    </row>
    <row r="254" s="2" customFormat="1">
      <c r="A254" s="39"/>
      <c r="B254" s="40"/>
      <c r="C254" s="41"/>
      <c r="D254" s="240" t="s">
        <v>190</v>
      </c>
      <c r="E254" s="41"/>
      <c r="F254" s="241" t="s">
        <v>3550</v>
      </c>
      <c r="G254" s="41"/>
      <c r="H254" s="41"/>
      <c r="I254" s="242"/>
      <c r="J254" s="41"/>
      <c r="K254" s="41"/>
      <c r="L254" s="45"/>
      <c r="M254" s="243"/>
      <c r="N254" s="244"/>
      <c r="O254" s="92"/>
      <c r="P254" s="92"/>
      <c r="Q254" s="92"/>
      <c r="R254" s="92"/>
      <c r="S254" s="92"/>
      <c r="T254" s="93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T254" s="18" t="s">
        <v>190</v>
      </c>
      <c r="AU254" s="18" t="s">
        <v>85</v>
      </c>
    </row>
    <row r="255" s="2" customFormat="1" ht="16.5" customHeight="1">
      <c r="A255" s="39"/>
      <c r="B255" s="40"/>
      <c r="C255" s="245" t="s">
        <v>343</v>
      </c>
      <c r="D255" s="245" t="s">
        <v>191</v>
      </c>
      <c r="E255" s="246" t="s">
        <v>2624</v>
      </c>
      <c r="F255" s="247" t="s">
        <v>2625</v>
      </c>
      <c r="G255" s="248" t="s">
        <v>734</v>
      </c>
      <c r="H255" s="249">
        <v>203.90000000000001</v>
      </c>
      <c r="I255" s="250"/>
      <c r="J255" s="251">
        <f>ROUND(I255*H255,2)</f>
        <v>0</v>
      </c>
      <c r="K255" s="247" t="s">
        <v>1</v>
      </c>
      <c r="L255" s="45"/>
      <c r="M255" s="252" t="s">
        <v>1</v>
      </c>
      <c r="N255" s="253" t="s">
        <v>41</v>
      </c>
      <c r="O255" s="92"/>
      <c r="P255" s="236">
        <f>O255*H255</f>
        <v>0</v>
      </c>
      <c r="Q255" s="236">
        <v>0.00050000000000000001</v>
      </c>
      <c r="R255" s="236">
        <f>Q255*H255</f>
        <v>0.10195</v>
      </c>
      <c r="S255" s="236">
        <v>0</v>
      </c>
      <c r="T255" s="237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38" t="s">
        <v>188</v>
      </c>
      <c r="AT255" s="238" t="s">
        <v>191</v>
      </c>
      <c r="AU255" s="238" t="s">
        <v>85</v>
      </c>
      <c r="AY255" s="18" t="s">
        <v>181</v>
      </c>
      <c r="BE255" s="239">
        <f>IF(N255="základní",J255,0)</f>
        <v>0</v>
      </c>
      <c r="BF255" s="239">
        <f>IF(N255="snížená",J255,0)</f>
        <v>0</v>
      </c>
      <c r="BG255" s="239">
        <f>IF(N255="zákl. přenesená",J255,0)</f>
        <v>0</v>
      </c>
      <c r="BH255" s="239">
        <f>IF(N255="sníž. přenesená",J255,0)</f>
        <v>0</v>
      </c>
      <c r="BI255" s="239">
        <f>IF(N255="nulová",J255,0)</f>
        <v>0</v>
      </c>
      <c r="BJ255" s="18" t="s">
        <v>83</v>
      </c>
      <c r="BK255" s="239">
        <f>ROUND(I255*H255,2)</f>
        <v>0</v>
      </c>
      <c r="BL255" s="18" t="s">
        <v>188</v>
      </c>
      <c r="BM255" s="238" t="s">
        <v>3552</v>
      </c>
    </row>
    <row r="256" s="2" customFormat="1">
      <c r="A256" s="39"/>
      <c r="B256" s="40"/>
      <c r="C256" s="41"/>
      <c r="D256" s="240" t="s">
        <v>190</v>
      </c>
      <c r="E256" s="41"/>
      <c r="F256" s="241" t="s">
        <v>2625</v>
      </c>
      <c r="G256" s="41"/>
      <c r="H256" s="41"/>
      <c r="I256" s="242"/>
      <c r="J256" s="41"/>
      <c r="K256" s="41"/>
      <c r="L256" s="45"/>
      <c r="M256" s="243"/>
      <c r="N256" s="244"/>
      <c r="O256" s="92"/>
      <c r="P256" s="92"/>
      <c r="Q256" s="92"/>
      <c r="R256" s="92"/>
      <c r="S256" s="92"/>
      <c r="T256" s="93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T256" s="18" t="s">
        <v>190</v>
      </c>
      <c r="AU256" s="18" t="s">
        <v>85</v>
      </c>
    </row>
    <row r="257" s="13" customFormat="1">
      <c r="A257" s="13"/>
      <c r="B257" s="262"/>
      <c r="C257" s="263"/>
      <c r="D257" s="240" t="s">
        <v>1205</v>
      </c>
      <c r="E257" s="264" t="s">
        <v>1</v>
      </c>
      <c r="F257" s="265" t="s">
        <v>3553</v>
      </c>
      <c r="G257" s="263"/>
      <c r="H257" s="266">
        <v>99.170000000000002</v>
      </c>
      <c r="I257" s="267"/>
      <c r="J257" s="263"/>
      <c r="K257" s="263"/>
      <c r="L257" s="268"/>
      <c r="M257" s="269"/>
      <c r="N257" s="270"/>
      <c r="O257" s="270"/>
      <c r="P257" s="270"/>
      <c r="Q257" s="270"/>
      <c r="R257" s="270"/>
      <c r="S257" s="270"/>
      <c r="T257" s="271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72" t="s">
        <v>1205</v>
      </c>
      <c r="AU257" s="272" t="s">
        <v>85</v>
      </c>
      <c r="AV257" s="13" t="s">
        <v>85</v>
      </c>
      <c r="AW257" s="13" t="s">
        <v>33</v>
      </c>
      <c r="AX257" s="13" t="s">
        <v>76</v>
      </c>
      <c r="AY257" s="272" t="s">
        <v>181</v>
      </c>
    </row>
    <row r="258" s="13" customFormat="1">
      <c r="A258" s="13"/>
      <c r="B258" s="262"/>
      <c r="C258" s="263"/>
      <c r="D258" s="240" t="s">
        <v>1205</v>
      </c>
      <c r="E258" s="264" t="s">
        <v>1</v>
      </c>
      <c r="F258" s="265" t="s">
        <v>3554</v>
      </c>
      <c r="G258" s="263"/>
      <c r="H258" s="266">
        <v>104.73</v>
      </c>
      <c r="I258" s="267"/>
      <c r="J258" s="263"/>
      <c r="K258" s="263"/>
      <c r="L258" s="268"/>
      <c r="M258" s="269"/>
      <c r="N258" s="270"/>
      <c r="O258" s="270"/>
      <c r="P258" s="270"/>
      <c r="Q258" s="270"/>
      <c r="R258" s="270"/>
      <c r="S258" s="270"/>
      <c r="T258" s="271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72" t="s">
        <v>1205</v>
      </c>
      <c r="AU258" s="272" t="s">
        <v>85</v>
      </c>
      <c r="AV258" s="13" t="s">
        <v>85</v>
      </c>
      <c r="AW258" s="13" t="s">
        <v>33</v>
      </c>
      <c r="AX258" s="13" t="s">
        <v>76</v>
      </c>
      <c r="AY258" s="272" t="s">
        <v>181</v>
      </c>
    </row>
    <row r="259" s="15" customFormat="1">
      <c r="A259" s="15"/>
      <c r="B259" s="283"/>
      <c r="C259" s="284"/>
      <c r="D259" s="240" t="s">
        <v>1205</v>
      </c>
      <c r="E259" s="285" t="s">
        <v>1</v>
      </c>
      <c r="F259" s="286" t="s">
        <v>1219</v>
      </c>
      <c r="G259" s="284"/>
      <c r="H259" s="287">
        <v>203.90000000000001</v>
      </c>
      <c r="I259" s="288"/>
      <c r="J259" s="284"/>
      <c r="K259" s="284"/>
      <c r="L259" s="289"/>
      <c r="M259" s="290"/>
      <c r="N259" s="291"/>
      <c r="O259" s="291"/>
      <c r="P259" s="291"/>
      <c r="Q259" s="291"/>
      <c r="R259" s="291"/>
      <c r="S259" s="291"/>
      <c r="T259" s="292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T259" s="293" t="s">
        <v>1205</v>
      </c>
      <c r="AU259" s="293" t="s">
        <v>85</v>
      </c>
      <c r="AV259" s="15" t="s">
        <v>200</v>
      </c>
      <c r="AW259" s="15" t="s">
        <v>33</v>
      </c>
      <c r="AX259" s="15" t="s">
        <v>83</v>
      </c>
      <c r="AY259" s="293" t="s">
        <v>181</v>
      </c>
    </row>
    <row r="260" s="2" customFormat="1" ht="16.5" customHeight="1">
      <c r="A260" s="39"/>
      <c r="B260" s="40"/>
      <c r="C260" s="226" t="s">
        <v>348</v>
      </c>
      <c r="D260" s="226" t="s">
        <v>182</v>
      </c>
      <c r="E260" s="227" t="s">
        <v>2629</v>
      </c>
      <c r="F260" s="228" t="s">
        <v>2630</v>
      </c>
      <c r="G260" s="229" t="s">
        <v>734</v>
      </c>
      <c r="H260" s="230">
        <v>224.28999999999999</v>
      </c>
      <c r="I260" s="231"/>
      <c r="J260" s="232">
        <f>ROUND(I260*H260,2)</f>
        <v>0</v>
      </c>
      <c r="K260" s="228" t="s">
        <v>1</v>
      </c>
      <c r="L260" s="233"/>
      <c r="M260" s="234" t="s">
        <v>1</v>
      </c>
      <c r="N260" s="235" t="s">
        <v>41</v>
      </c>
      <c r="O260" s="92"/>
      <c r="P260" s="236">
        <f>O260*H260</f>
        <v>0</v>
      </c>
      <c r="Q260" s="236">
        <v>0</v>
      </c>
      <c r="R260" s="236">
        <f>Q260*H260</f>
        <v>0</v>
      </c>
      <c r="S260" s="236">
        <v>0</v>
      </c>
      <c r="T260" s="237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38" t="s">
        <v>187</v>
      </c>
      <c r="AT260" s="238" t="s">
        <v>182</v>
      </c>
      <c r="AU260" s="238" t="s">
        <v>85</v>
      </c>
      <c r="AY260" s="18" t="s">
        <v>181</v>
      </c>
      <c r="BE260" s="239">
        <f>IF(N260="základní",J260,0)</f>
        <v>0</v>
      </c>
      <c r="BF260" s="239">
        <f>IF(N260="snížená",J260,0)</f>
        <v>0</v>
      </c>
      <c r="BG260" s="239">
        <f>IF(N260="zákl. přenesená",J260,0)</f>
        <v>0</v>
      </c>
      <c r="BH260" s="239">
        <f>IF(N260="sníž. přenesená",J260,0)</f>
        <v>0</v>
      </c>
      <c r="BI260" s="239">
        <f>IF(N260="nulová",J260,0)</f>
        <v>0</v>
      </c>
      <c r="BJ260" s="18" t="s">
        <v>83</v>
      </c>
      <c r="BK260" s="239">
        <f>ROUND(I260*H260,2)</f>
        <v>0</v>
      </c>
      <c r="BL260" s="18" t="s">
        <v>188</v>
      </c>
      <c r="BM260" s="238" t="s">
        <v>3555</v>
      </c>
    </row>
    <row r="261" s="2" customFormat="1">
      <c r="A261" s="39"/>
      <c r="B261" s="40"/>
      <c r="C261" s="41"/>
      <c r="D261" s="240" t="s">
        <v>190</v>
      </c>
      <c r="E261" s="41"/>
      <c r="F261" s="241" t="s">
        <v>2630</v>
      </c>
      <c r="G261" s="41"/>
      <c r="H261" s="41"/>
      <c r="I261" s="242"/>
      <c r="J261" s="41"/>
      <c r="K261" s="41"/>
      <c r="L261" s="45"/>
      <c r="M261" s="243"/>
      <c r="N261" s="244"/>
      <c r="O261" s="92"/>
      <c r="P261" s="92"/>
      <c r="Q261" s="92"/>
      <c r="R261" s="92"/>
      <c r="S261" s="92"/>
      <c r="T261" s="93"/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T261" s="18" t="s">
        <v>190</v>
      </c>
      <c r="AU261" s="18" t="s">
        <v>85</v>
      </c>
    </row>
    <row r="262" s="13" customFormat="1">
      <c r="A262" s="13"/>
      <c r="B262" s="262"/>
      <c r="C262" s="263"/>
      <c r="D262" s="240" t="s">
        <v>1205</v>
      </c>
      <c r="E262" s="264" t="s">
        <v>1</v>
      </c>
      <c r="F262" s="265" t="s">
        <v>3556</v>
      </c>
      <c r="G262" s="263"/>
      <c r="H262" s="266">
        <v>224.28999999999999</v>
      </c>
      <c r="I262" s="267"/>
      <c r="J262" s="263"/>
      <c r="K262" s="263"/>
      <c r="L262" s="268"/>
      <c r="M262" s="269"/>
      <c r="N262" s="270"/>
      <c r="O262" s="270"/>
      <c r="P262" s="270"/>
      <c r="Q262" s="270"/>
      <c r="R262" s="270"/>
      <c r="S262" s="270"/>
      <c r="T262" s="271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72" t="s">
        <v>1205</v>
      </c>
      <c r="AU262" s="272" t="s">
        <v>85</v>
      </c>
      <c r="AV262" s="13" t="s">
        <v>85</v>
      </c>
      <c r="AW262" s="13" t="s">
        <v>33</v>
      </c>
      <c r="AX262" s="13" t="s">
        <v>83</v>
      </c>
      <c r="AY262" s="272" t="s">
        <v>181</v>
      </c>
    </row>
    <row r="263" s="2" customFormat="1" ht="21.75" customHeight="1">
      <c r="A263" s="39"/>
      <c r="B263" s="40"/>
      <c r="C263" s="245" t="s">
        <v>352</v>
      </c>
      <c r="D263" s="245" t="s">
        <v>191</v>
      </c>
      <c r="E263" s="246" t="s">
        <v>3557</v>
      </c>
      <c r="F263" s="247" t="s">
        <v>3558</v>
      </c>
      <c r="G263" s="248" t="s">
        <v>217</v>
      </c>
      <c r="H263" s="249">
        <v>175.80000000000001</v>
      </c>
      <c r="I263" s="250"/>
      <c r="J263" s="251">
        <f>ROUND(I263*H263,2)</f>
        <v>0</v>
      </c>
      <c r="K263" s="247" t="s">
        <v>1</v>
      </c>
      <c r="L263" s="45"/>
      <c r="M263" s="252" t="s">
        <v>1</v>
      </c>
      <c r="N263" s="253" t="s">
        <v>41</v>
      </c>
      <c r="O263" s="92"/>
      <c r="P263" s="236">
        <f>O263*H263</f>
        <v>0</v>
      </c>
      <c r="Q263" s="236">
        <v>0</v>
      </c>
      <c r="R263" s="236">
        <f>Q263*H263</f>
        <v>0</v>
      </c>
      <c r="S263" s="236">
        <v>0.00029999999999999997</v>
      </c>
      <c r="T263" s="237">
        <f>S263*H263</f>
        <v>0.052740000000000002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38" t="s">
        <v>188</v>
      </c>
      <c r="AT263" s="238" t="s">
        <v>191</v>
      </c>
      <c r="AU263" s="238" t="s">
        <v>85</v>
      </c>
      <c r="AY263" s="18" t="s">
        <v>181</v>
      </c>
      <c r="BE263" s="239">
        <f>IF(N263="základní",J263,0)</f>
        <v>0</v>
      </c>
      <c r="BF263" s="239">
        <f>IF(N263="snížená",J263,0)</f>
        <v>0</v>
      </c>
      <c r="BG263" s="239">
        <f>IF(N263="zákl. přenesená",J263,0)</f>
        <v>0</v>
      </c>
      <c r="BH263" s="239">
        <f>IF(N263="sníž. přenesená",J263,0)</f>
        <v>0</v>
      </c>
      <c r="BI263" s="239">
        <f>IF(N263="nulová",J263,0)</f>
        <v>0</v>
      </c>
      <c r="BJ263" s="18" t="s">
        <v>83</v>
      </c>
      <c r="BK263" s="239">
        <f>ROUND(I263*H263,2)</f>
        <v>0</v>
      </c>
      <c r="BL263" s="18" t="s">
        <v>188</v>
      </c>
      <c r="BM263" s="238" t="s">
        <v>3559</v>
      </c>
    </row>
    <row r="264" s="2" customFormat="1">
      <c r="A264" s="39"/>
      <c r="B264" s="40"/>
      <c r="C264" s="41"/>
      <c r="D264" s="240" t="s">
        <v>190</v>
      </c>
      <c r="E264" s="41"/>
      <c r="F264" s="241" t="s">
        <v>3558</v>
      </c>
      <c r="G264" s="41"/>
      <c r="H264" s="41"/>
      <c r="I264" s="242"/>
      <c r="J264" s="41"/>
      <c r="K264" s="41"/>
      <c r="L264" s="45"/>
      <c r="M264" s="243"/>
      <c r="N264" s="244"/>
      <c r="O264" s="92"/>
      <c r="P264" s="92"/>
      <c r="Q264" s="92"/>
      <c r="R264" s="92"/>
      <c r="S264" s="92"/>
      <c r="T264" s="93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T264" s="18" t="s">
        <v>190</v>
      </c>
      <c r="AU264" s="18" t="s">
        <v>85</v>
      </c>
    </row>
    <row r="265" s="13" customFormat="1">
      <c r="A265" s="13"/>
      <c r="B265" s="262"/>
      <c r="C265" s="263"/>
      <c r="D265" s="240" t="s">
        <v>1205</v>
      </c>
      <c r="E265" s="264" t="s">
        <v>1</v>
      </c>
      <c r="F265" s="265" t="s">
        <v>3560</v>
      </c>
      <c r="G265" s="263"/>
      <c r="H265" s="266">
        <v>94</v>
      </c>
      <c r="I265" s="267"/>
      <c r="J265" s="263"/>
      <c r="K265" s="263"/>
      <c r="L265" s="268"/>
      <c r="M265" s="269"/>
      <c r="N265" s="270"/>
      <c r="O265" s="270"/>
      <c r="P265" s="270"/>
      <c r="Q265" s="270"/>
      <c r="R265" s="270"/>
      <c r="S265" s="270"/>
      <c r="T265" s="271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72" t="s">
        <v>1205</v>
      </c>
      <c r="AU265" s="272" t="s">
        <v>85</v>
      </c>
      <c r="AV265" s="13" t="s">
        <v>85</v>
      </c>
      <c r="AW265" s="13" t="s">
        <v>33</v>
      </c>
      <c r="AX265" s="13" t="s">
        <v>76</v>
      </c>
      <c r="AY265" s="272" t="s">
        <v>181</v>
      </c>
    </row>
    <row r="266" s="13" customFormat="1">
      <c r="A266" s="13"/>
      <c r="B266" s="262"/>
      <c r="C266" s="263"/>
      <c r="D266" s="240" t="s">
        <v>1205</v>
      </c>
      <c r="E266" s="264" t="s">
        <v>1</v>
      </c>
      <c r="F266" s="265" t="s">
        <v>3561</v>
      </c>
      <c r="G266" s="263"/>
      <c r="H266" s="266">
        <v>81.799999999999997</v>
      </c>
      <c r="I266" s="267"/>
      <c r="J266" s="263"/>
      <c r="K266" s="263"/>
      <c r="L266" s="268"/>
      <c r="M266" s="269"/>
      <c r="N266" s="270"/>
      <c r="O266" s="270"/>
      <c r="P266" s="270"/>
      <c r="Q266" s="270"/>
      <c r="R266" s="270"/>
      <c r="S266" s="270"/>
      <c r="T266" s="271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72" t="s">
        <v>1205</v>
      </c>
      <c r="AU266" s="272" t="s">
        <v>85</v>
      </c>
      <c r="AV266" s="13" t="s">
        <v>85</v>
      </c>
      <c r="AW266" s="13" t="s">
        <v>33</v>
      </c>
      <c r="AX266" s="13" t="s">
        <v>76</v>
      </c>
      <c r="AY266" s="272" t="s">
        <v>181</v>
      </c>
    </row>
    <row r="267" s="15" customFormat="1">
      <c r="A267" s="15"/>
      <c r="B267" s="283"/>
      <c r="C267" s="284"/>
      <c r="D267" s="240" t="s">
        <v>1205</v>
      </c>
      <c r="E267" s="285" t="s">
        <v>1</v>
      </c>
      <c r="F267" s="286" t="s">
        <v>1219</v>
      </c>
      <c r="G267" s="284"/>
      <c r="H267" s="287">
        <v>175.80000000000001</v>
      </c>
      <c r="I267" s="288"/>
      <c r="J267" s="284"/>
      <c r="K267" s="284"/>
      <c r="L267" s="289"/>
      <c r="M267" s="290"/>
      <c r="N267" s="291"/>
      <c r="O267" s="291"/>
      <c r="P267" s="291"/>
      <c r="Q267" s="291"/>
      <c r="R267" s="291"/>
      <c r="S267" s="291"/>
      <c r="T267" s="292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T267" s="293" t="s">
        <v>1205</v>
      </c>
      <c r="AU267" s="293" t="s">
        <v>85</v>
      </c>
      <c r="AV267" s="15" t="s">
        <v>200</v>
      </c>
      <c r="AW267" s="15" t="s">
        <v>33</v>
      </c>
      <c r="AX267" s="15" t="s">
        <v>83</v>
      </c>
      <c r="AY267" s="293" t="s">
        <v>181</v>
      </c>
    </row>
    <row r="268" s="2" customFormat="1" ht="16.5" customHeight="1">
      <c r="A268" s="39"/>
      <c r="B268" s="40"/>
      <c r="C268" s="245" t="s">
        <v>356</v>
      </c>
      <c r="D268" s="245" t="s">
        <v>191</v>
      </c>
      <c r="E268" s="246" t="s">
        <v>3562</v>
      </c>
      <c r="F268" s="247" t="s">
        <v>3563</v>
      </c>
      <c r="G268" s="248" t="s">
        <v>217</v>
      </c>
      <c r="H268" s="249">
        <v>137.80000000000001</v>
      </c>
      <c r="I268" s="250"/>
      <c r="J268" s="251">
        <f>ROUND(I268*H268,2)</f>
        <v>0</v>
      </c>
      <c r="K268" s="247" t="s">
        <v>1</v>
      </c>
      <c r="L268" s="45"/>
      <c r="M268" s="252" t="s">
        <v>1</v>
      </c>
      <c r="N268" s="253" t="s">
        <v>41</v>
      </c>
      <c r="O268" s="92"/>
      <c r="P268" s="236">
        <f>O268*H268</f>
        <v>0</v>
      </c>
      <c r="Q268" s="236">
        <v>0</v>
      </c>
      <c r="R268" s="236">
        <f>Q268*H268</f>
        <v>0</v>
      </c>
      <c r="S268" s="236">
        <v>0</v>
      </c>
      <c r="T268" s="237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38" t="s">
        <v>188</v>
      </c>
      <c r="AT268" s="238" t="s">
        <v>191</v>
      </c>
      <c r="AU268" s="238" t="s">
        <v>85</v>
      </c>
      <c r="AY268" s="18" t="s">
        <v>181</v>
      </c>
      <c r="BE268" s="239">
        <f>IF(N268="základní",J268,0)</f>
        <v>0</v>
      </c>
      <c r="BF268" s="239">
        <f>IF(N268="snížená",J268,0)</f>
        <v>0</v>
      </c>
      <c r="BG268" s="239">
        <f>IF(N268="zákl. přenesená",J268,0)</f>
        <v>0</v>
      </c>
      <c r="BH268" s="239">
        <f>IF(N268="sníž. přenesená",J268,0)</f>
        <v>0</v>
      </c>
      <c r="BI268" s="239">
        <f>IF(N268="nulová",J268,0)</f>
        <v>0</v>
      </c>
      <c r="BJ268" s="18" t="s">
        <v>83</v>
      </c>
      <c r="BK268" s="239">
        <f>ROUND(I268*H268,2)</f>
        <v>0</v>
      </c>
      <c r="BL268" s="18" t="s">
        <v>188</v>
      </c>
      <c r="BM268" s="238" t="s">
        <v>3564</v>
      </c>
    </row>
    <row r="269" s="2" customFormat="1">
      <c r="A269" s="39"/>
      <c r="B269" s="40"/>
      <c r="C269" s="41"/>
      <c r="D269" s="240" t="s">
        <v>190</v>
      </c>
      <c r="E269" s="41"/>
      <c r="F269" s="241" t="s">
        <v>3563</v>
      </c>
      <c r="G269" s="41"/>
      <c r="H269" s="41"/>
      <c r="I269" s="242"/>
      <c r="J269" s="41"/>
      <c r="K269" s="41"/>
      <c r="L269" s="45"/>
      <c r="M269" s="243"/>
      <c r="N269" s="244"/>
      <c r="O269" s="92"/>
      <c r="P269" s="92"/>
      <c r="Q269" s="92"/>
      <c r="R269" s="92"/>
      <c r="S269" s="92"/>
      <c r="T269" s="93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T269" s="18" t="s">
        <v>190</v>
      </c>
      <c r="AU269" s="18" t="s">
        <v>85</v>
      </c>
    </row>
    <row r="270" s="13" customFormat="1">
      <c r="A270" s="13"/>
      <c r="B270" s="262"/>
      <c r="C270" s="263"/>
      <c r="D270" s="240" t="s">
        <v>1205</v>
      </c>
      <c r="E270" s="264" t="s">
        <v>1</v>
      </c>
      <c r="F270" s="265" t="s">
        <v>3565</v>
      </c>
      <c r="G270" s="263"/>
      <c r="H270" s="266">
        <v>56</v>
      </c>
      <c r="I270" s="267"/>
      <c r="J270" s="263"/>
      <c r="K270" s="263"/>
      <c r="L270" s="268"/>
      <c r="M270" s="269"/>
      <c r="N270" s="270"/>
      <c r="O270" s="270"/>
      <c r="P270" s="270"/>
      <c r="Q270" s="270"/>
      <c r="R270" s="270"/>
      <c r="S270" s="270"/>
      <c r="T270" s="271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72" t="s">
        <v>1205</v>
      </c>
      <c r="AU270" s="272" t="s">
        <v>85</v>
      </c>
      <c r="AV270" s="13" t="s">
        <v>85</v>
      </c>
      <c r="AW270" s="13" t="s">
        <v>33</v>
      </c>
      <c r="AX270" s="13" t="s">
        <v>76</v>
      </c>
      <c r="AY270" s="272" t="s">
        <v>181</v>
      </c>
    </row>
    <row r="271" s="13" customFormat="1">
      <c r="A271" s="13"/>
      <c r="B271" s="262"/>
      <c r="C271" s="263"/>
      <c r="D271" s="240" t="s">
        <v>1205</v>
      </c>
      <c r="E271" s="264" t="s">
        <v>1</v>
      </c>
      <c r="F271" s="265" t="s">
        <v>3561</v>
      </c>
      <c r="G271" s="263"/>
      <c r="H271" s="266">
        <v>81.799999999999997</v>
      </c>
      <c r="I271" s="267"/>
      <c r="J271" s="263"/>
      <c r="K271" s="263"/>
      <c r="L271" s="268"/>
      <c r="M271" s="269"/>
      <c r="N271" s="270"/>
      <c r="O271" s="270"/>
      <c r="P271" s="270"/>
      <c r="Q271" s="270"/>
      <c r="R271" s="270"/>
      <c r="S271" s="270"/>
      <c r="T271" s="271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72" t="s">
        <v>1205</v>
      </c>
      <c r="AU271" s="272" t="s">
        <v>85</v>
      </c>
      <c r="AV271" s="13" t="s">
        <v>85</v>
      </c>
      <c r="AW271" s="13" t="s">
        <v>33</v>
      </c>
      <c r="AX271" s="13" t="s">
        <v>76</v>
      </c>
      <c r="AY271" s="272" t="s">
        <v>181</v>
      </c>
    </row>
    <row r="272" s="15" customFormat="1">
      <c r="A272" s="15"/>
      <c r="B272" s="283"/>
      <c r="C272" s="284"/>
      <c r="D272" s="240" t="s">
        <v>1205</v>
      </c>
      <c r="E272" s="285" t="s">
        <v>1</v>
      </c>
      <c r="F272" s="286" t="s">
        <v>1219</v>
      </c>
      <c r="G272" s="284"/>
      <c r="H272" s="287">
        <v>137.80000000000001</v>
      </c>
      <c r="I272" s="288"/>
      <c r="J272" s="284"/>
      <c r="K272" s="284"/>
      <c r="L272" s="289"/>
      <c r="M272" s="290"/>
      <c r="N272" s="291"/>
      <c r="O272" s="291"/>
      <c r="P272" s="291"/>
      <c r="Q272" s="291"/>
      <c r="R272" s="291"/>
      <c r="S272" s="291"/>
      <c r="T272" s="292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T272" s="293" t="s">
        <v>1205</v>
      </c>
      <c r="AU272" s="293" t="s">
        <v>85</v>
      </c>
      <c r="AV272" s="15" t="s">
        <v>200</v>
      </c>
      <c r="AW272" s="15" t="s">
        <v>33</v>
      </c>
      <c r="AX272" s="15" t="s">
        <v>83</v>
      </c>
      <c r="AY272" s="293" t="s">
        <v>181</v>
      </c>
    </row>
    <row r="273" s="2" customFormat="1" ht="24.15" customHeight="1">
      <c r="A273" s="39"/>
      <c r="B273" s="40"/>
      <c r="C273" s="226" t="s">
        <v>361</v>
      </c>
      <c r="D273" s="226" t="s">
        <v>182</v>
      </c>
      <c r="E273" s="227" t="s">
        <v>3566</v>
      </c>
      <c r="F273" s="228" t="s">
        <v>3567</v>
      </c>
      <c r="G273" s="229" t="s">
        <v>217</v>
      </c>
      <c r="H273" s="230">
        <v>144.69</v>
      </c>
      <c r="I273" s="231"/>
      <c r="J273" s="232">
        <f>ROUND(I273*H273,2)</f>
        <v>0</v>
      </c>
      <c r="K273" s="228" t="s">
        <v>1</v>
      </c>
      <c r="L273" s="233"/>
      <c r="M273" s="234" t="s">
        <v>1</v>
      </c>
      <c r="N273" s="235" t="s">
        <v>41</v>
      </c>
      <c r="O273" s="92"/>
      <c r="P273" s="236">
        <f>O273*H273</f>
        <v>0</v>
      </c>
      <c r="Q273" s="236">
        <v>0.00020000000000000001</v>
      </c>
      <c r="R273" s="236">
        <f>Q273*H273</f>
        <v>0.028938000000000002</v>
      </c>
      <c r="S273" s="236">
        <v>0</v>
      </c>
      <c r="T273" s="237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38" t="s">
        <v>187</v>
      </c>
      <c r="AT273" s="238" t="s">
        <v>182</v>
      </c>
      <c r="AU273" s="238" t="s">
        <v>85</v>
      </c>
      <c r="AY273" s="18" t="s">
        <v>181</v>
      </c>
      <c r="BE273" s="239">
        <f>IF(N273="základní",J273,0)</f>
        <v>0</v>
      </c>
      <c r="BF273" s="239">
        <f>IF(N273="snížená",J273,0)</f>
        <v>0</v>
      </c>
      <c r="BG273" s="239">
        <f>IF(N273="zákl. přenesená",J273,0)</f>
        <v>0</v>
      </c>
      <c r="BH273" s="239">
        <f>IF(N273="sníž. přenesená",J273,0)</f>
        <v>0</v>
      </c>
      <c r="BI273" s="239">
        <f>IF(N273="nulová",J273,0)</f>
        <v>0</v>
      </c>
      <c r="BJ273" s="18" t="s">
        <v>83</v>
      </c>
      <c r="BK273" s="239">
        <f>ROUND(I273*H273,2)</f>
        <v>0</v>
      </c>
      <c r="BL273" s="18" t="s">
        <v>188</v>
      </c>
      <c r="BM273" s="238" t="s">
        <v>3568</v>
      </c>
    </row>
    <row r="274" s="2" customFormat="1">
      <c r="A274" s="39"/>
      <c r="B274" s="40"/>
      <c r="C274" s="41"/>
      <c r="D274" s="240" t="s">
        <v>190</v>
      </c>
      <c r="E274" s="41"/>
      <c r="F274" s="241" t="s">
        <v>3567</v>
      </c>
      <c r="G274" s="41"/>
      <c r="H274" s="41"/>
      <c r="I274" s="242"/>
      <c r="J274" s="41"/>
      <c r="K274" s="41"/>
      <c r="L274" s="45"/>
      <c r="M274" s="243"/>
      <c r="N274" s="244"/>
      <c r="O274" s="92"/>
      <c r="P274" s="92"/>
      <c r="Q274" s="92"/>
      <c r="R274" s="92"/>
      <c r="S274" s="92"/>
      <c r="T274" s="93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T274" s="18" t="s">
        <v>190</v>
      </c>
      <c r="AU274" s="18" t="s">
        <v>85</v>
      </c>
    </row>
    <row r="275" s="13" customFormat="1">
      <c r="A275" s="13"/>
      <c r="B275" s="262"/>
      <c r="C275" s="263"/>
      <c r="D275" s="240" t="s">
        <v>1205</v>
      </c>
      <c r="E275" s="264" t="s">
        <v>1</v>
      </c>
      <c r="F275" s="265" t="s">
        <v>3569</v>
      </c>
      <c r="G275" s="263"/>
      <c r="H275" s="266">
        <v>144.69</v>
      </c>
      <c r="I275" s="267"/>
      <c r="J275" s="263"/>
      <c r="K275" s="263"/>
      <c r="L275" s="268"/>
      <c r="M275" s="269"/>
      <c r="N275" s="270"/>
      <c r="O275" s="270"/>
      <c r="P275" s="270"/>
      <c r="Q275" s="270"/>
      <c r="R275" s="270"/>
      <c r="S275" s="270"/>
      <c r="T275" s="271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72" t="s">
        <v>1205</v>
      </c>
      <c r="AU275" s="272" t="s">
        <v>85</v>
      </c>
      <c r="AV275" s="13" t="s">
        <v>85</v>
      </c>
      <c r="AW275" s="13" t="s">
        <v>33</v>
      </c>
      <c r="AX275" s="13" t="s">
        <v>83</v>
      </c>
      <c r="AY275" s="272" t="s">
        <v>181</v>
      </c>
    </row>
    <row r="276" s="2" customFormat="1" ht="16.5" customHeight="1">
      <c r="A276" s="39"/>
      <c r="B276" s="40"/>
      <c r="C276" s="245" t="s">
        <v>366</v>
      </c>
      <c r="D276" s="245" t="s">
        <v>191</v>
      </c>
      <c r="E276" s="246" t="s">
        <v>3570</v>
      </c>
      <c r="F276" s="247" t="s">
        <v>3571</v>
      </c>
      <c r="G276" s="248" t="s">
        <v>217</v>
      </c>
      <c r="H276" s="249">
        <v>137.80000000000001</v>
      </c>
      <c r="I276" s="250"/>
      <c r="J276" s="251">
        <f>ROUND(I276*H276,2)</f>
        <v>0</v>
      </c>
      <c r="K276" s="247" t="s">
        <v>1</v>
      </c>
      <c r="L276" s="45"/>
      <c r="M276" s="252" t="s">
        <v>1</v>
      </c>
      <c r="N276" s="253" t="s">
        <v>41</v>
      </c>
      <c r="O276" s="92"/>
      <c r="P276" s="236">
        <f>O276*H276</f>
        <v>0</v>
      </c>
      <c r="Q276" s="236">
        <v>0</v>
      </c>
      <c r="R276" s="236">
        <f>Q276*H276</f>
        <v>0</v>
      </c>
      <c r="S276" s="236">
        <v>0</v>
      </c>
      <c r="T276" s="237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38" t="s">
        <v>188</v>
      </c>
      <c r="AT276" s="238" t="s">
        <v>191</v>
      </c>
      <c r="AU276" s="238" t="s">
        <v>85</v>
      </c>
      <c r="AY276" s="18" t="s">
        <v>181</v>
      </c>
      <c r="BE276" s="239">
        <f>IF(N276="základní",J276,0)</f>
        <v>0</v>
      </c>
      <c r="BF276" s="239">
        <f>IF(N276="snížená",J276,0)</f>
        <v>0</v>
      </c>
      <c r="BG276" s="239">
        <f>IF(N276="zákl. přenesená",J276,0)</f>
        <v>0</v>
      </c>
      <c r="BH276" s="239">
        <f>IF(N276="sníž. přenesená",J276,0)</f>
        <v>0</v>
      </c>
      <c r="BI276" s="239">
        <f>IF(N276="nulová",J276,0)</f>
        <v>0</v>
      </c>
      <c r="BJ276" s="18" t="s">
        <v>83</v>
      </c>
      <c r="BK276" s="239">
        <f>ROUND(I276*H276,2)</f>
        <v>0</v>
      </c>
      <c r="BL276" s="18" t="s">
        <v>188</v>
      </c>
      <c r="BM276" s="238" t="s">
        <v>3572</v>
      </c>
    </row>
    <row r="277" s="2" customFormat="1">
      <c r="A277" s="39"/>
      <c r="B277" s="40"/>
      <c r="C277" s="41"/>
      <c r="D277" s="240" t="s">
        <v>190</v>
      </c>
      <c r="E277" s="41"/>
      <c r="F277" s="241" t="s">
        <v>3571</v>
      </c>
      <c r="G277" s="41"/>
      <c r="H277" s="41"/>
      <c r="I277" s="242"/>
      <c r="J277" s="41"/>
      <c r="K277" s="41"/>
      <c r="L277" s="45"/>
      <c r="M277" s="243"/>
      <c r="N277" s="244"/>
      <c r="O277" s="92"/>
      <c r="P277" s="92"/>
      <c r="Q277" s="92"/>
      <c r="R277" s="92"/>
      <c r="S277" s="92"/>
      <c r="T277" s="93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T277" s="18" t="s">
        <v>190</v>
      </c>
      <c r="AU277" s="18" t="s">
        <v>85</v>
      </c>
    </row>
    <row r="278" s="13" customFormat="1">
      <c r="A278" s="13"/>
      <c r="B278" s="262"/>
      <c r="C278" s="263"/>
      <c r="D278" s="240" t="s">
        <v>1205</v>
      </c>
      <c r="E278" s="264" t="s">
        <v>1</v>
      </c>
      <c r="F278" s="265" t="s">
        <v>3565</v>
      </c>
      <c r="G278" s="263"/>
      <c r="H278" s="266">
        <v>56</v>
      </c>
      <c r="I278" s="267"/>
      <c r="J278" s="263"/>
      <c r="K278" s="263"/>
      <c r="L278" s="268"/>
      <c r="M278" s="269"/>
      <c r="N278" s="270"/>
      <c r="O278" s="270"/>
      <c r="P278" s="270"/>
      <c r="Q278" s="270"/>
      <c r="R278" s="270"/>
      <c r="S278" s="270"/>
      <c r="T278" s="271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72" t="s">
        <v>1205</v>
      </c>
      <c r="AU278" s="272" t="s">
        <v>85</v>
      </c>
      <c r="AV278" s="13" t="s">
        <v>85</v>
      </c>
      <c r="AW278" s="13" t="s">
        <v>33</v>
      </c>
      <c r="AX278" s="13" t="s">
        <v>76</v>
      </c>
      <c r="AY278" s="272" t="s">
        <v>181</v>
      </c>
    </row>
    <row r="279" s="13" customFormat="1">
      <c r="A279" s="13"/>
      <c r="B279" s="262"/>
      <c r="C279" s="263"/>
      <c r="D279" s="240" t="s">
        <v>1205</v>
      </c>
      <c r="E279" s="264" t="s">
        <v>1</v>
      </c>
      <c r="F279" s="265" t="s">
        <v>3561</v>
      </c>
      <c r="G279" s="263"/>
      <c r="H279" s="266">
        <v>81.799999999999997</v>
      </c>
      <c r="I279" s="267"/>
      <c r="J279" s="263"/>
      <c r="K279" s="263"/>
      <c r="L279" s="268"/>
      <c r="M279" s="269"/>
      <c r="N279" s="270"/>
      <c r="O279" s="270"/>
      <c r="P279" s="270"/>
      <c r="Q279" s="270"/>
      <c r="R279" s="270"/>
      <c r="S279" s="270"/>
      <c r="T279" s="271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72" t="s">
        <v>1205</v>
      </c>
      <c r="AU279" s="272" t="s">
        <v>85</v>
      </c>
      <c r="AV279" s="13" t="s">
        <v>85</v>
      </c>
      <c r="AW279" s="13" t="s">
        <v>33</v>
      </c>
      <c r="AX279" s="13" t="s">
        <v>76</v>
      </c>
      <c r="AY279" s="272" t="s">
        <v>181</v>
      </c>
    </row>
    <row r="280" s="15" customFormat="1">
      <c r="A280" s="15"/>
      <c r="B280" s="283"/>
      <c r="C280" s="284"/>
      <c r="D280" s="240" t="s">
        <v>1205</v>
      </c>
      <c r="E280" s="285" t="s">
        <v>1</v>
      </c>
      <c r="F280" s="286" t="s">
        <v>1219</v>
      </c>
      <c r="G280" s="284"/>
      <c r="H280" s="287">
        <v>137.80000000000001</v>
      </c>
      <c r="I280" s="288"/>
      <c r="J280" s="284"/>
      <c r="K280" s="284"/>
      <c r="L280" s="289"/>
      <c r="M280" s="290"/>
      <c r="N280" s="291"/>
      <c r="O280" s="291"/>
      <c r="P280" s="291"/>
      <c r="Q280" s="291"/>
      <c r="R280" s="291"/>
      <c r="S280" s="291"/>
      <c r="T280" s="292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T280" s="293" t="s">
        <v>1205</v>
      </c>
      <c r="AU280" s="293" t="s">
        <v>85</v>
      </c>
      <c r="AV280" s="15" t="s">
        <v>200</v>
      </c>
      <c r="AW280" s="15" t="s">
        <v>33</v>
      </c>
      <c r="AX280" s="15" t="s">
        <v>83</v>
      </c>
      <c r="AY280" s="293" t="s">
        <v>181</v>
      </c>
    </row>
    <row r="281" s="2" customFormat="1" ht="37.8" customHeight="1">
      <c r="A281" s="39"/>
      <c r="B281" s="40"/>
      <c r="C281" s="226" t="s">
        <v>371</v>
      </c>
      <c r="D281" s="226" t="s">
        <v>182</v>
      </c>
      <c r="E281" s="227" t="s">
        <v>3573</v>
      </c>
      <c r="F281" s="228" t="s">
        <v>3574</v>
      </c>
      <c r="G281" s="229" t="s">
        <v>734</v>
      </c>
      <c r="H281" s="230">
        <v>15.158</v>
      </c>
      <c r="I281" s="231"/>
      <c r="J281" s="232">
        <f>ROUND(I281*H281,2)</f>
        <v>0</v>
      </c>
      <c r="K281" s="228" t="s">
        <v>1</v>
      </c>
      <c r="L281" s="233"/>
      <c r="M281" s="234" t="s">
        <v>1</v>
      </c>
      <c r="N281" s="235" t="s">
        <v>41</v>
      </c>
      <c r="O281" s="92"/>
      <c r="P281" s="236">
        <f>O281*H281</f>
        <v>0</v>
      </c>
      <c r="Q281" s="236">
        <v>0.00115</v>
      </c>
      <c r="R281" s="236">
        <f>Q281*H281</f>
        <v>0.017431699999999998</v>
      </c>
      <c r="S281" s="236">
        <v>0</v>
      </c>
      <c r="T281" s="237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38" t="s">
        <v>187</v>
      </c>
      <c r="AT281" s="238" t="s">
        <v>182</v>
      </c>
      <c r="AU281" s="238" t="s">
        <v>85</v>
      </c>
      <c r="AY281" s="18" t="s">
        <v>181</v>
      </c>
      <c r="BE281" s="239">
        <f>IF(N281="základní",J281,0)</f>
        <v>0</v>
      </c>
      <c r="BF281" s="239">
        <f>IF(N281="snížená",J281,0)</f>
        <v>0</v>
      </c>
      <c r="BG281" s="239">
        <f>IF(N281="zákl. přenesená",J281,0)</f>
        <v>0</v>
      </c>
      <c r="BH281" s="239">
        <f>IF(N281="sníž. přenesená",J281,0)</f>
        <v>0</v>
      </c>
      <c r="BI281" s="239">
        <f>IF(N281="nulová",J281,0)</f>
        <v>0</v>
      </c>
      <c r="BJ281" s="18" t="s">
        <v>83</v>
      </c>
      <c r="BK281" s="239">
        <f>ROUND(I281*H281,2)</f>
        <v>0</v>
      </c>
      <c r="BL281" s="18" t="s">
        <v>188</v>
      </c>
      <c r="BM281" s="238" t="s">
        <v>3575</v>
      </c>
    </row>
    <row r="282" s="2" customFormat="1">
      <c r="A282" s="39"/>
      <c r="B282" s="40"/>
      <c r="C282" s="41"/>
      <c r="D282" s="240" t="s">
        <v>190</v>
      </c>
      <c r="E282" s="41"/>
      <c r="F282" s="241" t="s">
        <v>3574</v>
      </c>
      <c r="G282" s="41"/>
      <c r="H282" s="41"/>
      <c r="I282" s="242"/>
      <c r="J282" s="41"/>
      <c r="K282" s="41"/>
      <c r="L282" s="45"/>
      <c r="M282" s="243"/>
      <c r="N282" s="244"/>
      <c r="O282" s="92"/>
      <c r="P282" s="92"/>
      <c r="Q282" s="92"/>
      <c r="R282" s="92"/>
      <c r="S282" s="92"/>
      <c r="T282" s="93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T282" s="18" t="s">
        <v>190</v>
      </c>
      <c r="AU282" s="18" t="s">
        <v>85</v>
      </c>
    </row>
    <row r="283" s="13" customFormat="1">
      <c r="A283" s="13"/>
      <c r="B283" s="262"/>
      <c r="C283" s="263"/>
      <c r="D283" s="240" t="s">
        <v>1205</v>
      </c>
      <c r="E283" s="264" t="s">
        <v>1</v>
      </c>
      <c r="F283" s="265" t="s">
        <v>3576</v>
      </c>
      <c r="G283" s="263"/>
      <c r="H283" s="266">
        <v>15.158</v>
      </c>
      <c r="I283" s="267"/>
      <c r="J283" s="263"/>
      <c r="K283" s="263"/>
      <c r="L283" s="268"/>
      <c r="M283" s="269"/>
      <c r="N283" s="270"/>
      <c r="O283" s="270"/>
      <c r="P283" s="270"/>
      <c r="Q283" s="270"/>
      <c r="R283" s="270"/>
      <c r="S283" s="270"/>
      <c r="T283" s="271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72" t="s">
        <v>1205</v>
      </c>
      <c r="AU283" s="272" t="s">
        <v>85</v>
      </c>
      <c r="AV283" s="13" t="s">
        <v>85</v>
      </c>
      <c r="AW283" s="13" t="s">
        <v>33</v>
      </c>
      <c r="AX283" s="13" t="s">
        <v>83</v>
      </c>
      <c r="AY283" s="272" t="s">
        <v>181</v>
      </c>
    </row>
    <row r="284" s="2" customFormat="1" ht="33" customHeight="1">
      <c r="A284" s="39"/>
      <c r="B284" s="40"/>
      <c r="C284" s="245" t="s">
        <v>376</v>
      </c>
      <c r="D284" s="245" t="s">
        <v>191</v>
      </c>
      <c r="E284" s="246" t="s">
        <v>2668</v>
      </c>
      <c r="F284" s="247" t="s">
        <v>2669</v>
      </c>
      <c r="G284" s="248" t="s">
        <v>868</v>
      </c>
      <c r="H284" s="249">
        <v>0.156</v>
      </c>
      <c r="I284" s="250"/>
      <c r="J284" s="251">
        <f>ROUND(I284*H284,2)</f>
        <v>0</v>
      </c>
      <c r="K284" s="247" t="s">
        <v>1</v>
      </c>
      <c r="L284" s="45"/>
      <c r="M284" s="252" t="s">
        <v>1</v>
      </c>
      <c r="N284" s="253" t="s">
        <v>41</v>
      </c>
      <c r="O284" s="92"/>
      <c r="P284" s="236">
        <f>O284*H284</f>
        <v>0</v>
      </c>
      <c r="Q284" s="236">
        <v>0</v>
      </c>
      <c r="R284" s="236">
        <f>Q284*H284</f>
        <v>0</v>
      </c>
      <c r="S284" s="236">
        <v>0</v>
      </c>
      <c r="T284" s="237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38" t="s">
        <v>188</v>
      </c>
      <c r="AT284" s="238" t="s">
        <v>191</v>
      </c>
      <c r="AU284" s="238" t="s">
        <v>85</v>
      </c>
      <c r="AY284" s="18" t="s">
        <v>181</v>
      </c>
      <c r="BE284" s="239">
        <f>IF(N284="základní",J284,0)</f>
        <v>0</v>
      </c>
      <c r="BF284" s="239">
        <f>IF(N284="snížená",J284,0)</f>
        <v>0</v>
      </c>
      <c r="BG284" s="239">
        <f>IF(N284="zákl. přenesená",J284,0)</f>
        <v>0</v>
      </c>
      <c r="BH284" s="239">
        <f>IF(N284="sníž. přenesená",J284,0)</f>
        <v>0</v>
      </c>
      <c r="BI284" s="239">
        <f>IF(N284="nulová",J284,0)</f>
        <v>0</v>
      </c>
      <c r="BJ284" s="18" t="s">
        <v>83</v>
      </c>
      <c r="BK284" s="239">
        <f>ROUND(I284*H284,2)</f>
        <v>0</v>
      </c>
      <c r="BL284" s="18" t="s">
        <v>188</v>
      </c>
      <c r="BM284" s="238" t="s">
        <v>3577</v>
      </c>
    </row>
    <row r="285" s="2" customFormat="1">
      <c r="A285" s="39"/>
      <c r="B285" s="40"/>
      <c r="C285" s="41"/>
      <c r="D285" s="240" t="s">
        <v>190</v>
      </c>
      <c r="E285" s="41"/>
      <c r="F285" s="241" t="s">
        <v>2669</v>
      </c>
      <c r="G285" s="41"/>
      <c r="H285" s="41"/>
      <c r="I285" s="242"/>
      <c r="J285" s="41"/>
      <c r="K285" s="41"/>
      <c r="L285" s="45"/>
      <c r="M285" s="257"/>
      <c r="N285" s="258"/>
      <c r="O285" s="259"/>
      <c r="P285" s="259"/>
      <c r="Q285" s="259"/>
      <c r="R285" s="259"/>
      <c r="S285" s="259"/>
      <c r="T285" s="260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T285" s="18" t="s">
        <v>190</v>
      </c>
      <c r="AU285" s="18" t="s">
        <v>85</v>
      </c>
    </row>
    <row r="286" s="2" customFormat="1" ht="6.96" customHeight="1">
      <c r="A286" s="39"/>
      <c r="B286" s="67"/>
      <c r="C286" s="68"/>
      <c r="D286" s="68"/>
      <c r="E286" s="68"/>
      <c r="F286" s="68"/>
      <c r="G286" s="68"/>
      <c r="H286" s="68"/>
      <c r="I286" s="68"/>
      <c r="J286" s="68"/>
      <c r="K286" s="68"/>
      <c r="L286" s="45"/>
      <c r="M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</row>
  </sheetData>
  <sheetProtection sheet="1" autoFilter="0" formatColumns="0" formatRows="0" objects="1" scenarios="1" spinCount="100000" saltValue="gv6mO/MOTEPblNUE8D0pIaOYEFLm1G+algi0PPrjPb6lPoBo/NdwFI/R8r3NfThIwMLu73e6LSLDHZtvgVq0ZA==" hashValue="MC8ILnEomQsc67tpRnhR5nxi6Kg5WFV73F7b0GQHvjKqDTdL8cNTlo56bfrhN4mJLfdV5Pczf0A15pKTSMZhXQ==" algorithmName="SHA-512" password="CC35"/>
  <autoFilter ref="C131:K285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0:H120"/>
    <mergeCell ref="E122:H122"/>
    <mergeCell ref="E124:H12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143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150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ZUŠ BEDŘICHA SMETANY čp.142, LITOMYŠL</v>
      </c>
      <c r="F7" s="152"/>
      <c r="G7" s="152"/>
      <c r="H7" s="152"/>
      <c r="L7" s="21"/>
    </row>
    <row r="8" s="1" customFormat="1" ht="12" customHeight="1">
      <c r="B8" s="21"/>
      <c r="D8" s="152" t="s">
        <v>151</v>
      </c>
      <c r="L8" s="21"/>
    </row>
    <row r="9" s="2" customFormat="1" ht="23.25" customHeight="1">
      <c r="A9" s="39"/>
      <c r="B9" s="45"/>
      <c r="C9" s="39"/>
      <c r="D9" s="39"/>
      <c r="E9" s="153" t="s">
        <v>3411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153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3578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6. 6. 2025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2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28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30</v>
      </c>
      <c r="E22" s="39"/>
      <c r="F22" s="39"/>
      <c r="G22" s="39"/>
      <c r="H22" s="39"/>
      <c r="I22" s="152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3579</v>
      </c>
      <c r="F23" s="39"/>
      <c r="G23" s="39"/>
      <c r="H23" s="39"/>
      <c r="I23" s="152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34</v>
      </c>
      <c r="E25" s="39"/>
      <c r="F25" s="39"/>
      <c r="G25" s="39"/>
      <c r="H25" s="39"/>
      <c r="I25" s="152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3579</v>
      </c>
      <c r="F26" s="39"/>
      <c r="G26" s="39"/>
      <c r="H26" s="39"/>
      <c r="I26" s="152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ROUND(J127,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ROUND((SUM(BE127:BE412)),  2)</f>
        <v>0</v>
      </c>
      <c r="G35" s="39"/>
      <c r="H35" s="39"/>
      <c r="I35" s="166">
        <v>0.20999999999999999</v>
      </c>
      <c r="J35" s="165">
        <f>ROUND(((SUM(BE127:BE412))*I35),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ROUND((SUM(BF127:BF412)),  2)</f>
        <v>0</v>
      </c>
      <c r="G36" s="39"/>
      <c r="H36" s="39"/>
      <c r="I36" s="166">
        <v>0.12</v>
      </c>
      <c r="J36" s="165">
        <f>ROUND(((SUM(BF127:BF412))*I36),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ROUND((SUM(BG127:BG412)),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ROUND((SUM(BH127:BH412)),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ROUND((SUM(BI127:BI412)),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157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ZUŠ BEDŘICHA SMETANY čp.142, LITOMYŠL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23.25" customHeight="1">
      <c r="A87" s="39"/>
      <c r="B87" s="40"/>
      <c r="C87" s="41"/>
      <c r="D87" s="41"/>
      <c r="E87" s="185" t="s">
        <v>3411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153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SO.03 -04 - Slaboproud + generální klíč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Litomyšl</v>
      </c>
      <c r="G91" s="41"/>
      <c r="H91" s="41"/>
      <c r="I91" s="33" t="s">
        <v>22</v>
      </c>
      <c r="J91" s="80" t="str">
        <f>IF(J14="","",J14)</f>
        <v>6. 6. 2025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>Město Litomyšl</v>
      </c>
      <c r="G93" s="41"/>
      <c r="H93" s="41"/>
      <c r="I93" s="33" t="s">
        <v>30</v>
      </c>
      <c r="J93" s="37" t="str">
        <f>E23</f>
        <v>EPIMO s.r.o.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34</v>
      </c>
      <c r="J94" s="37" t="str">
        <f>E26</f>
        <v>EPIMO s.r.o.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158</v>
      </c>
      <c r="D96" s="187"/>
      <c r="E96" s="187"/>
      <c r="F96" s="187"/>
      <c r="G96" s="187"/>
      <c r="H96" s="187"/>
      <c r="I96" s="187"/>
      <c r="J96" s="188" t="s">
        <v>159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160</v>
      </c>
      <c r="D98" s="41"/>
      <c r="E98" s="41"/>
      <c r="F98" s="41"/>
      <c r="G98" s="41"/>
      <c r="H98" s="41"/>
      <c r="I98" s="41"/>
      <c r="J98" s="111">
        <f>J127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161</v>
      </c>
    </row>
    <row r="99" s="9" customFormat="1" ht="24.96" customHeight="1">
      <c r="A99" s="9"/>
      <c r="B99" s="190"/>
      <c r="C99" s="191"/>
      <c r="D99" s="192" t="s">
        <v>3580</v>
      </c>
      <c r="E99" s="193"/>
      <c r="F99" s="193"/>
      <c r="G99" s="193"/>
      <c r="H99" s="193"/>
      <c r="I99" s="193"/>
      <c r="J99" s="194">
        <f>J128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0"/>
      <c r="C100" s="191"/>
      <c r="D100" s="192" t="s">
        <v>3580</v>
      </c>
      <c r="E100" s="193"/>
      <c r="F100" s="193"/>
      <c r="G100" s="193"/>
      <c r="H100" s="193"/>
      <c r="I100" s="193"/>
      <c r="J100" s="194">
        <f>J151</f>
        <v>0</v>
      </c>
      <c r="K100" s="191"/>
      <c r="L100" s="195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90"/>
      <c r="C101" s="191"/>
      <c r="D101" s="192" t="s">
        <v>3581</v>
      </c>
      <c r="E101" s="193"/>
      <c r="F101" s="193"/>
      <c r="G101" s="193"/>
      <c r="H101" s="193"/>
      <c r="I101" s="193"/>
      <c r="J101" s="194">
        <f>J216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0"/>
      <c r="C102" s="191"/>
      <c r="D102" s="192" t="s">
        <v>3582</v>
      </c>
      <c r="E102" s="193"/>
      <c r="F102" s="193"/>
      <c r="G102" s="193"/>
      <c r="H102" s="193"/>
      <c r="I102" s="193"/>
      <c r="J102" s="194">
        <f>J253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90"/>
      <c r="C103" s="191"/>
      <c r="D103" s="192" t="s">
        <v>3583</v>
      </c>
      <c r="E103" s="193"/>
      <c r="F103" s="193"/>
      <c r="G103" s="193"/>
      <c r="H103" s="193"/>
      <c r="I103" s="193"/>
      <c r="J103" s="194">
        <f>J292</f>
        <v>0</v>
      </c>
      <c r="K103" s="191"/>
      <c r="L103" s="19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90"/>
      <c r="C104" s="191"/>
      <c r="D104" s="192" t="s">
        <v>3584</v>
      </c>
      <c r="E104" s="193"/>
      <c r="F104" s="193"/>
      <c r="G104" s="193"/>
      <c r="H104" s="193"/>
      <c r="I104" s="193"/>
      <c r="J104" s="194">
        <f>J353</f>
        <v>0</v>
      </c>
      <c r="K104" s="191"/>
      <c r="L104" s="195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9" customFormat="1" ht="24.96" customHeight="1">
      <c r="A105" s="9"/>
      <c r="B105" s="190"/>
      <c r="C105" s="191"/>
      <c r="D105" s="192" t="s">
        <v>3585</v>
      </c>
      <c r="E105" s="193"/>
      <c r="F105" s="193"/>
      <c r="G105" s="193"/>
      <c r="H105" s="193"/>
      <c r="I105" s="193"/>
      <c r="J105" s="194">
        <f>J388</f>
        <v>0</v>
      </c>
      <c r="K105" s="191"/>
      <c r="L105" s="195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2" customFormat="1" ht="21.84" customHeight="1">
      <c r="A106" s="39"/>
      <c r="B106" s="40"/>
      <c r="C106" s="41"/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6.96" customHeight="1">
      <c r="A107" s="39"/>
      <c r="B107" s="67"/>
      <c r="C107" s="68"/>
      <c r="D107" s="68"/>
      <c r="E107" s="68"/>
      <c r="F107" s="68"/>
      <c r="G107" s="68"/>
      <c r="H107" s="68"/>
      <c r="I107" s="68"/>
      <c r="J107" s="68"/>
      <c r="K107" s="68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11" s="2" customFormat="1" ht="6.96" customHeight="1">
      <c r="A111" s="39"/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4.96" customHeight="1">
      <c r="A112" s="39"/>
      <c r="B112" s="40"/>
      <c r="C112" s="24" t="s">
        <v>166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16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185" t="str">
        <f>E7</f>
        <v>ZUŠ BEDŘICHA SMETANY čp.142, LITOMYŠL</v>
      </c>
      <c r="F115" s="33"/>
      <c r="G115" s="33"/>
      <c r="H115" s="33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1" customFormat="1" ht="12" customHeight="1">
      <c r="B116" s="22"/>
      <c r="C116" s="33" t="s">
        <v>151</v>
      </c>
      <c r="D116" s="23"/>
      <c r="E116" s="23"/>
      <c r="F116" s="23"/>
      <c r="G116" s="23"/>
      <c r="H116" s="23"/>
      <c r="I116" s="23"/>
      <c r="J116" s="23"/>
      <c r="K116" s="23"/>
      <c r="L116" s="21"/>
    </row>
    <row r="117" s="2" customFormat="1" ht="23.25" customHeight="1">
      <c r="A117" s="39"/>
      <c r="B117" s="40"/>
      <c r="C117" s="41"/>
      <c r="D117" s="41"/>
      <c r="E117" s="185" t="s">
        <v>3411</v>
      </c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153</v>
      </c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6.5" customHeight="1">
      <c r="A119" s="39"/>
      <c r="B119" s="40"/>
      <c r="C119" s="41"/>
      <c r="D119" s="41"/>
      <c r="E119" s="77" t="str">
        <f>E11</f>
        <v>SO.03 -04 - Slaboproud + generální klíč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20</v>
      </c>
      <c r="D121" s="41"/>
      <c r="E121" s="41"/>
      <c r="F121" s="28" t="str">
        <f>F14</f>
        <v>Litomyšl</v>
      </c>
      <c r="G121" s="41"/>
      <c r="H121" s="41"/>
      <c r="I121" s="33" t="s">
        <v>22</v>
      </c>
      <c r="J121" s="80" t="str">
        <f>IF(J14="","",J14)</f>
        <v>6. 6. 2025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5.15" customHeight="1">
      <c r="A123" s="39"/>
      <c r="B123" s="40"/>
      <c r="C123" s="33" t="s">
        <v>24</v>
      </c>
      <c r="D123" s="41"/>
      <c r="E123" s="41"/>
      <c r="F123" s="28" t="str">
        <f>E17</f>
        <v>Město Litomyšl</v>
      </c>
      <c r="G123" s="41"/>
      <c r="H123" s="41"/>
      <c r="I123" s="33" t="s">
        <v>30</v>
      </c>
      <c r="J123" s="37" t="str">
        <f>E23</f>
        <v>EPIMO s.r.o.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5.15" customHeight="1">
      <c r="A124" s="39"/>
      <c r="B124" s="40"/>
      <c r="C124" s="33" t="s">
        <v>28</v>
      </c>
      <c r="D124" s="41"/>
      <c r="E124" s="41"/>
      <c r="F124" s="28" t="str">
        <f>IF(E20="","",E20)</f>
        <v>Vyplň údaj</v>
      </c>
      <c r="G124" s="41"/>
      <c r="H124" s="41"/>
      <c r="I124" s="33" t="s">
        <v>34</v>
      </c>
      <c r="J124" s="37" t="str">
        <f>E26</f>
        <v>EPIMO s.r.o.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0.32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11" customFormat="1" ht="29.28" customHeight="1">
      <c r="A126" s="201"/>
      <c r="B126" s="202"/>
      <c r="C126" s="203" t="s">
        <v>167</v>
      </c>
      <c r="D126" s="204" t="s">
        <v>61</v>
      </c>
      <c r="E126" s="204" t="s">
        <v>57</v>
      </c>
      <c r="F126" s="204" t="s">
        <v>58</v>
      </c>
      <c r="G126" s="204" t="s">
        <v>168</v>
      </c>
      <c r="H126" s="204" t="s">
        <v>169</v>
      </c>
      <c r="I126" s="204" t="s">
        <v>170</v>
      </c>
      <c r="J126" s="204" t="s">
        <v>159</v>
      </c>
      <c r="K126" s="205" t="s">
        <v>171</v>
      </c>
      <c r="L126" s="206"/>
      <c r="M126" s="101" t="s">
        <v>1</v>
      </c>
      <c r="N126" s="102" t="s">
        <v>40</v>
      </c>
      <c r="O126" s="102" t="s">
        <v>172</v>
      </c>
      <c r="P126" s="102" t="s">
        <v>173</v>
      </c>
      <c r="Q126" s="102" t="s">
        <v>174</v>
      </c>
      <c r="R126" s="102" t="s">
        <v>175</v>
      </c>
      <c r="S126" s="102" t="s">
        <v>176</v>
      </c>
      <c r="T126" s="103" t="s">
        <v>177</v>
      </c>
      <c r="U126" s="201"/>
      <c r="V126" s="201"/>
      <c r="W126" s="201"/>
      <c r="X126" s="201"/>
      <c r="Y126" s="201"/>
      <c r="Z126" s="201"/>
      <c r="AA126" s="201"/>
      <c r="AB126" s="201"/>
      <c r="AC126" s="201"/>
      <c r="AD126" s="201"/>
      <c r="AE126" s="201"/>
    </row>
    <row r="127" s="2" customFormat="1" ht="22.8" customHeight="1">
      <c r="A127" s="39"/>
      <c r="B127" s="40"/>
      <c r="C127" s="108" t="s">
        <v>178</v>
      </c>
      <c r="D127" s="41"/>
      <c r="E127" s="41"/>
      <c r="F127" s="41"/>
      <c r="G127" s="41"/>
      <c r="H127" s="41"/>
      <c r="I127" s="41"/>
      <c r="J127" s="207">
        <f>BK127</f>
        <v>0</v>
      </c>
      <c r="K127" s="41"/>
      <c r="L127" s="45"/>
      <c r="M127" s="104"/>
      <c r="N127" s="208"/>
      <c r="O127" s="105"/>
      <c r="P127" s="209">
        <f>P128+P151+P216+P253+P292+P353+P388</f>
        <v>0</v>
      </c>
      <c r="Q127" s="105"/>
      <c r="R127" s="209">
        <f>R128+R151+R216+R253+R292+R353+R388</f>
        <v>0</v>
      </c>
      <c r="S127" s="105"/>
      <c r="T127" s="210">
        <f>T128+T151+T216+T253+T292+T353+T388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75</v>
      </c>
      <c r="AU127" s="18" t="s">
        <v>161</v>
      </c>
      <c r="BK127" s="211">
        <f>BK128+BK151+BK216+BK253+BK292+BK353+BK388</f>
        <v>0</v>
      </c>
    </row>
    <row r="128" s="12" customFormat="1" ht="25.92" customHeight="1">
      <c r="A128" s="12"/>
      <c r="B128" s="212"/>
      <c r="C128" s="213"/>
      <c r="D128" s="214" t="s">
        <v>75</v>
      </c>
      <c r="E128" s="215" t="s">
        <v>3586</v>
      </c>
      <c r="F128" s="215" t="s">
        <v>3587</v>
      </c>
      <c r="G128" s="213"/>
      <c r="H128" s="213"/>
      <c r="I128" s="216"/>
      <c r="J128" s="217">
        <f>BK128</f>
        <v>0</v>
      </c>
      <c r="K128" s="213"/>
      <c r="L128" s="218"/>
      <c r="M128" s="219"/>
      <c r="N128" s="220"/>
      <c r="O128" s="220"/>
      <c r="P128" s="221">
        <f>SUM(P129:P150)</f>
        <v>0</v>
      </c>
      <c r="Q128" s="220"/>
      <c r="R128" s="221">
        <f>SUM(R129:R150)</f>
        <v>0</v>
      </c>
      <c r="S128" s="220"/>
      <c r="T128" s="222">
        <f>SUM(T129:T150)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23" t="s">
        <v>200</v>
      </c>
      <c r="AT128" s="224" t="s">
        <v>75</v>
      </c>
      <c r="AU128" s="224" t="s">
        <v>76</v>
      </c>
      <c r="AY128" s="223" t="s">
        <v>181</v>
      </c>
      <c r="BK128" s="225">
        <f>SUM(BK129:BK150)</f>
        <v>0</v>
      </c>
    </row>
    <row r="129" s="2" customFormat="1" ht="24.15" customHeight="1">
      <c r="A129" s="39"/>
      <c r="B129" s="40"/>
      <c r="C129" s="226" t="s">
        <v>83</v>
      </c>
      <c r="D129" s="226" t="s">
        <v>182</v>
      </c>
      <c r="E129" s="227" t="s">
        <v>3588</v>
      </c>
      <c r="F129" s="228" t="s">
        <v>3589</v>
      </c>
      <c r="G129" s="229" t="s">
        <v>287</v>
      </c>
      <c r="H129" s="230">
        <v>14</v>
      </c>
      <c r="I129" s="231"/>
      <c r="J129" s="232">
        <f>ROUND(I129*H129,2)</f>
        <v>0</v>
      </c>
      <c r="K129" s="228" t="s">
        <v>1</v>
      </c>
      <c r="L129" s="233"/>
      <c r="M129" s="234" t="s">
        <v>1</v>
      </c>
      <c r="N129" s="235" t="s">
        <v>41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220</v>
      </c>
      <c r="AT129" s="238" t="s">
        <v>182</v>
      </c>
      <c r="AU129" s="238" t="s">
        <v>83</v>
      </c>
      <c r="AY129" s="18" t="s">
        <v>181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83</v>
      </c>
      <c r="BK129" s="239">
        <f>ROUND(I129*H129,2)</f>
        <v>0</v>
      </c>
      <c r="BL129" s="18" t="s">
        <v>200</v>
      </c>
      <c r="BM129" s="238" t="s">
        <v>3590</v>
      </c>
    </row>
    <row r="130" s="2" customFormat="1">
      <c r="A130" s="39"/>
      <c r="B130" s="40"/>
      <c r="C130" s="41"/>
      <c r="D130" s="240" t="s">
        <v>190</v>
      </c>
      <c r="E130" s="41"/>
      <c r="F130" s="241" t="s">
        <v>3589</v>
      </c>
      <c r="G130" s="41"/>
      <c r="H130" s="41"/>
      <c r="I130" s="242"/>
      <c r="J130" s="41"/>
      <c r="K130" s="41"/>
      <c r="L130" s="45"/>
      <c r="M130" s="243"/>
      <c r="N130" s="244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190</v>
      </c>
      <c r="AU130" s="18" t="s">
        <v>83</v>
      </c>
    </row>
    <row r="131" s="2" customFormat="1" ht="24.15" customHeight="1">
      <c r="A131" s="39"/>
      <c r="B131" s="40"/>
      <c r="C131" s="226" t="s">
        <v>85</v>
      </c>
      <c r="D131" s="226" t="s">
        <v>182</v>
      </c>
      <c r="E131" s="227" t="s">
        <v>3591</v>
      </c>
      <c r="F131" s="228" t="s">
        <v>3592</v>
      </c>
      <c r="G131" s="229" t="s">
        <v>287</v>
      </c>
      <c r="H131" s="230">
        <v>2</v>
      </c>
      <c r="I131" s="231"/>
      <c r="J131" s="232">
        <f>ROUND(I131*H131,2)</f>
        <v>0</v>
      </c>
      <c r="K131" s="228" t="s">
        <v>1</v>
      </c>
      <c r="L131" s="233"/>
      <c r="M131" s="234" t="s">
        <v>1</v>
      </c>
      <c r="N131" s="235" t="s">
        <v>41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220</v>
      </c>
      <c r="AT131" s="238" t="s">
        <v>182</v>
      </c>
      <c r="AU131" s="238" t="s">
        <v>83</v>
      </c>
      <c r="AY131" s="18" t="s">
        <v>181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83</v>
      </c>
      <c r="BK131" s="239">
        <f>ROUND(I131*H131,2)</f>
        <v>0</v>
      </c>
      <c r="BL131" s="18" t="s">
        <v>200</v>
      </c>
      <c r="BM131" s="238" t="s">
        <v>3593</v>
      </c>
    </row>
    <row r="132" s="2" customFormat="1">
      <c r="A132" s="39"/>
      <c r="B132" s="40"/>
      <c r="C132" s="41"/>
      <c r="D132" s="240" t="s">
        <v>190</v>
      </c>
      <c r="E132" s="41"/>
      <c r="F132" s="241" t="s">
        <v>3592</v>
      </c>
      <c r="G132" s="41"/>
      <c r="H132" s="41"/>
      <c r="I132" s="242"/>
      <c r="J132" s="41"/>
      <c r="K132" s="41"/>
      <c r="L132" s="45"/>
      <c r="M132" s="243"/>
      <c r="N132" s="244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190</v>
      </c>
      <c r="AU132" s="18" t="s">
        <v>83</v>
      </c>
    </row>
    <row r="133" s="2" customFormat="1" ht="24.15" customHeight="1">
      <c r="A133" s="39"/>
      <c r="B133" s="40"/>
      <c r="C133" s="226" t="s">
        <v>91</v>
      </c>
      <c r="D133" s="226" t="s">
        <v>182</v>
      </c>
      <c r="E133" s="227" t="s">
        <v>3594</v>
      </c>
      <c r="F133" s="228" t="s">
        <v>3595</v>
      </c>
      <c r="G133" s="229" t="s">
        <v>287</v>
      </c>
      <c r="H133" s="230">
        <v>15</v>
      </c>
      <c r="I133" s="231"/>
      <c r="J133" s="232">
        <f>ROUND(I133*H133,2)</f>
        <v>0</v>
      </c>
      <c r="K133" s="228" t="s">
        <v>1</v>
      </c>
      <c r="L133" s="233"/>
      <c r="M133" s="234" t="s">
        <v>1</v>
      </c>
      <c r="N133" s="235" t="s">
        <v>41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220</v>
      </c>
      <c r="AT133" s="238" t="s">
        <v>182</v>
      </c>
      <c r="AU133" s="238" t="s">
        <v>83</v>
      </c>
      <c r="AY133" s="18" t="s">
        <v>181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83</v>
      </c>
      <c r="BK133" s="239">
        <f>ROUND(I133*H133,2)</f>
        <v>0</v>
      </c>
      <c r="BL133" s="18" t="s">
        <v>200</v>
      </c>
      <c r="BM133" s="238" t="s">
        <v>3596</v>
      </c>
    </row>
    <row r="134" s="2" customFormat="1">
      <c r="A134" s="39"/>
      <c r="B134" s="40"/>
      <c r="C134" s="41"/>
      <c r="D134" s="240" t="s">
        <v>190</v>
      </c>
      <c r="E134" s="41"/>
      <c r="F134" s="241" t="s">
        <v>3595</v>
      </c>
      <c r="G134" s="41"/>
      <c r="H134" s="41"/>
      <c r="I134" s="242"/>
      <c r="J134" s="41"/>
      <c r="K134" s="41"/>
      <c r="L134" s="45"/>
      <c r="M134" s="243"/>
      <c r="N134" s="244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190</v>
      </c>
      <c r="AU134" s="18" t="s">
        <v>83</v>
      </c>
    </row>
    <row r="135" s="2" customFormat="1" ht="24.15" customHeight="1">
      <c r="A135" s="39"/>
      <c r="B135" s="40"/>
      <c r="C135" s="226" t="s">
        <v>200</v>
      </c>
      <c r="D135" s="226" t="s">
        <v>182</v>
      </c>
      <c r="E135" s="227" t="s">
        <v>3597</v>
      </c>
      <c r="F135" s="228" t="s">
        <v>3598</v>
      </c>
      <c r="G135" s="229" t="s">
        <v>287</v>
      </c>
      <c r="H135" s="230">
        <v>70</v>
      </c>
      <c r="I135" s="231"/>
      <c r="J135" s="232">
        <f>ROUND(I135*H135,2)</f>
        <v>0</v>
      </c>
      <c r="K135" s="228" t="s">
        <v>1</v>
      </c>
      <c r="L135" s="233"/>
      <c r="M135" s="234" t="s">
        <v>1</v>
      </c>
      <c r="N135" s="235" t="s">
        <v>41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220</v>
      </c>
      <c r="AT135" s="238" t="s">
        <v>182</v>
      </c>
      <c r="AU135" s="238" t="s">
        <v>83</v>
      </c>
      <c r="AY135" s="18" t="s">
        <v>181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83</v>
      </c>
      <c r="BK135" s="239">
        <f>ROUND(I135*H135,2)</f>
        <v>0</v>
      </c>
      <c r="BL135" s="18" t="s">
        <v>200</v>
      </c>
      <c r="BM135" s="238" t="s">
        <v>3599</v>
      </c>
    </row>
    <row r="136" s="2" customFormat="1">
      <c r="A136" s="39"/>
      <c r="B136" s="40"/>
      <c r="C136" s="41"/>
      <c r="D136" s="240" t="s">
        <v>190</v>
      </c>
      <c r="E136" s="41"/>
      <c r="F136" s="241" t="s">
        <v>3598</v>
      </c>
      <c r="G136" s="41"/>
      <c r="H136" s="41"/>
      <c r="I136" s="242"/>
      <c r="J136" s="41"/>
      <c r="K136" s="41"/>
      <c r="L136" s="45"/>
      <c r="M136" s="243"/>
      <c r="N136" s="244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190</v>
      </c>
      <c r="AU136" s="18" t="s">
        <v>83</v>
      </c>
    </row>
    <row r="137" s="2" customFormat="1" ht="24.15" customHeight="1">
      <c r="A137" s="39"/>
      <c r="B137" s="40"/>
      <c r="C137" s="245" t="s">
        <v>204</v>
      </c>
      <c r="D137" s="245" t="s">
        <v>191</v>
      </c>
      <c r="E137" s="246" t="s">
        <v>3600</v>
      </c>
      <c r="F137" s="247" t="s">
        <v>3589</v>
      </c>
      <c r="G137" s="248" t="s">
        <v>287</v>
      </c>
      <c r="H137" s="249">
        <v>14</v>
      </c>
      <c r="I137" s="250"/>
      <c r="J137" s="251">
        <f>ROUND(I137*H137,2)</f>
        <v>0</v>
      </c>
      <c r="K137" s="247" t="s">
        <v>1</v>
      </c>
      <c r="L137" s="45"/>
      <c r="M137" s="252" t="s">
        <v>1</v>
      </c>
      <c r="N137" s="253" t="s">
        <v>41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200</v>
      </c>
      <c r="AT137" s="238" t="s">
        <v>191</v>
      </c>
      <c r="AU137" s="238" t="s">
        <v>83</v>
      </c>
      <c r="AY137" s="18" t="s">
        <v>181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83</v>
      </c>
      <c r="BK137" s="239">
        <f>ROUND(I137*H137,2)</f>
        <v>0</v>
      </c>
      <c r="BL137" s="18" t="s">
        <v>200</v>
      </c>
      <c r="BM137" s="238" t="s">
        <v>3601</v>
      </c>
    </row>
    <row r="138" s="2" customFormat="1">
      <c r="A138" s="39"/>
      <c r="B138" s="40"/>
      <c r="C138" s="41"/>
      <c r="D138" s="240" t="s">
        <v>190</v>
      </c>
      <c r="E138" s="41"/>
      <c r="F138" s="241" t="s">
        <v>3589</v>
      </c>
      <c r="G138" s="41"/>
      <c r="H138" s="41"/>
      <c r="I138" s="242"/>
      <c r="J138" s="41"/>
      <c r="K138" s="41"/>
      <c r="L138" s="45"/>
      <c r="M138" s="243"/>
      <c r="N138" s="244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190</v>
      </c>
      <c r="AU138" s="18" t="s">
        <v>83</v>
      </c>
    </row>
    <row r="139" s="2" customFormat="1" ht="24.15" customHeight="1">
      <c r="A139" s="39"/>
      <c r="B139" s="40"/>
      <c r="C139" s="245" t="s">
        <v>209</v>
      </c>
      <c r="D139" s="245" t="s">
        <v>191</v>
      </c>
      <c r="E139" s="246" t="s">
        <v>3602</v>
      </c>
      <c r="F139" s="247" t="s">
        <v>3592</v>
      </c>
      <c r="G139" s="248" t="s">
        <v>287</v>
      </c>
      <c r="H139" s="249">
        <v>2</v>
      </c>
      <c r="I139" s="250"/>
      <c r="J139" s="251">
        <f>ROUND(I139*H139,2)</f>
        <v>0</v>
      </c>
      <c r="K139" s="247" t="s">
        <v>1</v>
      </c>
      <c r="L139" s="45"/>
      <c r="M139" s="252" t="s">
        <v>1</v>
      </c>
      <c r="N139" s="253" t="s">
        <v>41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200</v>
      </c>
      <c r="AT139" s="238" t="s">
        <v>191</v>
      </c>
      <c r="AU139" s="238" t="s">
        <v>83</v>
      </c>
      <c r="AY139" s="18" t="s">
        <v>181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83</v>
      </c>
      <c r="BK139" s="239">
        <f>ROUND(I139*H139,2)</f>
        <v>0</v>
      </c>
      <c r="BL139" s="18" t="s">
        <v>200</v>
      </c>
      <c r="BM139" s="238" t="s">
        <v>3603</v>
      </c>
    </row>
    <row r="140" s="2" customFormat="1">
      <c r="A140" s="39"/>
      <c r="B140" s="40"/>
      <c r="C140" s="41"/>
      <c r="D140" s="240" t="s">
        <v>190</v>
      </c>
      <c r="E140" s="41"/>
      <c r="F140" s="241" t="s">
        <v>3592</v>
      </c>
      <c r="G140" s="41"/>
      <c r="H140" s="41"/>
      <c r="I140" s="242"/>
      <c r="J140" s="41"/>
      <c r="K140" s="41"/>
      <c r="L140" s="45"/>
      <c r="M140" s="243"/>
      <c r="N140" s="244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190</v>
      </c>
      <c r="AU140" s="18" t="s">
        <v>83</v>
      </c>
    </row>
    <row r="141" s="2" customFormat="1" ht="24.15" customHeight="1">
      <c r="A141" s="39"/>
      <c r="B141" s="40"/>
      <c r="C141" s="245" t="s">
        <v>214</v>
      </c>
      <c r="D141" s="245" t="s">
        <v>191</v>
      </c>
      <c r="E141" s="246" t="s">
        <v>3604</v>
      </c>
      <c r="F141" s="247" t="s">
        <v>3595</v>
      </c>
      <c r="G141" s="248" t="s">
        <v>287</v>
      </c>
      <c r="H141" s="249">
        <v>15</v>
      </c>
      <c r="I141" s="250"/>
      <c r="J141" s="251">
        <f>ROUND(I141*H141,2)</f>
        <v>0</v>
      </c>
      <c r="K141" s="247" t="s">
        <v>1</v>
      </c>
      <c r="L141" s="45"/>
      <c r="M141" s="252" t="s">
        <v>1</v>
      </c>
      <c r="N141" s="253" t="s">
        <v>41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200</v>
      </c>
      <c r="AT141" s="238" t="s">
        <v>191</v>
      </c>
      <c r="AU141" s="238" t="s">
        <v>83</v>
      </c>
      <c r="AY141" s="18" t="s">
        <v>181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83</v>
      </c>
      <c r="BK141" s="239">
        <f>ROUND(I141*H141,2)</f>
        <v>0</v>
      </c>
      <c r="BL141" s="18" t="s">
        <v>200</v>
      </c>
      <c r="BM141" s="238" t="s">
        <v>3605</v>
      </c>
    </row>
    <row r="142" s="2" customFormat="1">
      <c r="A142" s="39"/>
      <c r="B142" s="40"/>
      <c r="C142" s="41"/>
      <c r="D142" s="240" t="s">
        <v>190</v>
      </c>
      <c r="E142" s="41"/>
      <c r="F142" s="241" t="s">
        <v>3595</v>
      </c>
      <c r="G142" s="41"/>
      <c r="H142" s="41"/>
      <c r="I142" s="242"/>
      <c r="J142" s="41"/>
      <c r="K142" s="41"/>
      <c r="L142" s="45"/>
      <c r="M142" s="243"/>
      <c r="N142" s="244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190</v>
      </c>
      <c r="AU142" s="18" t="s">
        <v>83</v>
      </c>
    </row>
    <row r="143" s="2" customFormat="1" ht="16.5" customHeight="1">
      <c r="A143" s="39"/>
      <c r="B143" s="40"/>
      <c r="C143" s="245" t="s">
        <v>220</v>
      </c>
      <c r="D143" s="245" t="s">
        <v>191</v>
      </c>
      <c r="E143" s="246" t="s">
        <v>3606</v>
      </c>
      <c r="F143" s="247" t="s">
        <v>3607</v>
      </c>
      <c r="G143" s="248" t="s">
        <v>3608</v>
      </c>
      <c r="H143" s="249">
        <v>1</v>
      </c>
      <c r="I143" s="250"/>
      <c r="J143" s="251">
        <f>ROUND(I143*H143,2)</f>
        <v>0</v>
      </c>
      <c r="K143" s="247" t="s">
        <v>1</v>
      </c>
      <c r="L143" s="45"/>
      <c r="M143" s="252" t="s">
        <v>1</v>
      </c>
      <c r="N143" s="253" t="s">
        <v>41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200</v>
      </c>
      <c r="AT143" s="238" t="s">
        <v>191</v>
      </c>
      <c r="AU143" s="238" t="s">
        <v>83</v>
      </c>
      <c r="AY143" s="18" t="s">
        <v>181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83</v>
      </c>
      <c r="BK143" s="239">
        <f>ROUND(I143*H143,2)</f>
        <v>0</v>
      </c>
      <c r="BL143" s="18" t="s">
        <v>200</v>
      </c>
      <c r="BM143" s="238" t="s">
        <v>3609</v>
      </c>
    </row>
    <row r="144" s="2" customFormat="1">
      <c r="A144" s="39"/>
      <c r="B144" s="40"/>
      <c r="C144" s="41"/>
      <c r="D144" s="240" t="s">
        <v>190</v>
      </c>
      <c r="E144" s="41"/>
      <c r="F144" s="241" t="s">
        <v>3607</v>
      </c>
      <c r="G144" s="41"/>
      <c r="H144" s="41"/>
      <c r="I144" s="242"/>
      <c r="J144" s="41"/>
      <c r="K144" s="41"/>
      <c r="L144" s="45"/>
      <c r="M144" s="243"/>
      <c r="N144" s="244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190</v>
      </c>
      <c r="AU144" s="18" t="s">
        <v>83</v>
      </c>
    </row>
    <row r="145" s="2" customFormat="1" ht="16.5" customHeight="1">
      <c r="A145" s="39"/>
      <c r="B145" s="40"/>
      <c r="C145" s="245" t="s">
        <v>224</v>
      </c>
      <c r="D145" s="245" t="s">
        <v>191</v>
      </c>
      <c r="E145" s="246" t="s">
        <v>3610</v>
      </c>
      <c r="F145" s="247" t="s">
        <v>3611</v>
      </c>
      <c r="G145" s="248" t="s">
        <v>3608</v>
      </c>
      <c r="H145" s="249">
        <v>31</v>
      </c>
      <c r="I145" s="250"/>
      <c r="J145" s="251">
        <f>ROUND(I145*H145,2)</f>
        <v>0</v>
      </c>
      <c r="K145" s="247" t="s">
        <v>1</v>
      </c>
      <c r="L145" s="45"/>
      <c r="M145" s="252" t="s">
        <v>1</v>
      </c>
      <c r="N145" s="253" t="s">
        <v>41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200</v>
      </c>
      <c r="AT145" s="238" t="s">
        <v>191</v>
      </c>
      <c r="AU145" s="238" t="s">
        <v>83</v>
      </c>
      <c r="AY145" s="18" t="s">
        <v>181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83</v>
      </c>
      <c r="BK145" s="239">
        <f>ROUND(I145*H145,2)</f>
        <v>0</v>
      </c>
      <c r="BL145" s="18" t="s">
        <v>200</v>
      </c>
      <c r="BM145" s="238" t="s">
        <v>3612</v>
      </c>
    </row>
    <row r="146" s="2" customFormat="1">
      <c r="A146" s="39"/>
      <c r="B146" s="40"/>
      <c r="C146" s="41"/>
      <c r="D146" s="240" t="s">
        <v>190</v>
      </c>
      <c r="E146" s="41"/>
      <c r="F146" s="241" t="s">
        <v>3611</v>
      </c>
      <c r="G146" s="41"/>
      <c r="H146" s="41"/>
      <c r="I146" s="242"/>
      <c r="J146" s="41"/>
      <c r="K146" s="41"/>
      <c r="L146" s="45"/>
      <c r="M146" s="243"/>
      <c r="N146" s="244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190</v>
      </c>
      <c r="AU146" s="18" t="s">
        <v>83</v>
      </c>
    </row>
    <row r="147" s="2" customFormat="1" ht="16.5" customHeight="1">
      <c r="A147" s="39"/>
      <c r="B147" s="40"/>
      <c r="C147" s="245" t="s">
        <v>228</v>
      </c>
      <c r="D147" s="245" t="s">
        <v>191</v>
      </c>
      <c r="E147" s="246" t="s">
        <v>3613</v>
      </c>
      <c r="F147" s="247" t="s">
        <v>3614</v>
      </c>
      <c r="G147" s="248" t="s">
        <v>3608</v>
      </c>
      <c r="H147" s="249">
        <v>1</v>
      </c>
      <c r="I147" s="250"/>
      <c r="J147" s="251">
        <f>ROUND(I147*H147,2)</f>
        <v>0</v>
      </c>
      <c r="K147" s="247" t="s">
        <v>1</v>
      </c>
      <c r="L147" s="45"/>
      <c r="M147" s="252" t="s">
        <v>1</v>
      </c>
      <c r="N147" s="253" t="s">
        <v>41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200</v>
      </c>
      <c r="AT147" s="238" t="s">
        <v>191</v>
      </c>
      <c r="AU147" s="238" t="s">
        <v>83</v>
      </c>
      <c r="AY147" s="18" t="s">
        <v>181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83</v>
      </c>
      <c r="BK147" s="239">
        <f>ROUND(I147*H147,2)</f>
        <v>0</v>
      </c>
      <c r="BL147" s="18" t="s">
        <v>200</v>
      </c>
      <c r="BM147" s="238" t="s">
        <v>3615</v>
      </c>
    </row>
    <row r="148" s="2" customFormat="1">
      <c r="A148" s="39"/>
      <c r="B148" s="40"/>
      <c r="C148" s="41"/>
      <c r="D148" s="240" t="s">
        <v>190</v>
      </c>
      <c r="E148" s="41"/>
      <c r="F148" s="241" t="s">
        <v>3614</v>
      </c>
      <c r="G148" s="41"/>
      <c r="H148" s="41"/>
      <c r="I148" s="242"/>
      <c r="J148" s="41"/>
      <c r="K148" s="41"/>
      <c r="L148" s="45"/>
      <c r="M148" s="243"/>
      <c r="N148" s="244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190</v>
      </c>
      <c r="AU148" s="18" t="s">
        <v>83</v>
      </c>
    </row>
    <row r="149" s="2" customFormat="1" ht="16.5" customHeight="1">
      <c r="A149" s="39"/>
      <c r="B149" s="40"/>
      <c r="C149" s="245" t="s">
        <v>232</v>
      </c>
      <c r="D149" s="245" t="s">
        <v>191</v>
      </c>
      <c r="E149" s="246" t="s">
        <v>3616</v>
      </c>
      <c r="F149" s="247" t="s">
        <v>3617</v>
      </c>
      <c r="G149" s="248" t="s">
        <v>3608</v>
      </c>
      <c r="H149" s="249">
        <v>1</v>
      </c>
      <c r="I149" s="250"/>
      <c r="J149" s="251">
        <f>ROUND(I149*H149,2)</f>
        <v>0</v>
      </c>
      <c r="K149" s="247" t="s">
        <v>1</v>
      </c>
      <c r="L149" s="45"/>
      <c r="M149" s="252" t="s">
        <v>1</v>
      </c>
      <c r="N149" s="253" t="s">
        <v>41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200</v>
      </c>
      <c r="AT149" s="238" t="s">
        <v>191</v>
      </c>
      <c r="AU149" s="238" t="s">
        <v>83</v>
      </c>
      <c r="AY149" s="18" t="s">
        <v>181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83</v>
      </c>
      <c r="BK149" s="239">
        <f>ROUND(I149*H149,2)</f>
        <v>0</v>
      </c>
      <c r="BL149" s="18" t="s">
        <v>200</v>
      </c>
      <c r="BM149" s="238" t="s">
        <v>3618</v>
      </c>
    </row>
    <row r="150" s="2" customFormat="1">
      <c r="A150" s="39"/>
      <c r="B150" s="40"/>
      <c r="C150" s="41"/>
      <c r="D150" s="240" t="s">
        <v>190</v>
      </c>
      <c r="E150" s="41"/>
      <c r="F150" s="241" t="s">
        <v>3617</v>
      </c>
      <c r="G150" s="41"/>
      <c r="H150" s="41"/>
      <c r="I150" s="242"/>
      <c r="J150" s="41"/>
      <c r="K150" s="41"/>
      <c r="L150" s="45"/>
      <c r="M150" s="243"/>
      <c r="N150" s="244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190</v>
      </c>
      <c r="AU150" s="18" t="s">
        <v>83</v>
      </c>
    </row>
    <row r="151" s="12" customFormat="1" ht="25.92" customHeight="1">
      <c r="A151" s="12"/>
      <c r="B151" s="212"/>
      <c r="C151" s="213"/>
      <c r="D151" s="214" t="s">
        <v>75</v>
      </c>
      <c r="E151" s="215" t="s">
        <v>3586</v>
      </c>
      <c r="F151" s="215" t="s">
        <v>3587</v>
      </c>
      <c r="G151" s="213"/>
      <c r="H151" s="213"/>
      <c r="I151" s="216"/>
      <c r="J151" s="217">
        <f>BK151</f>
        <v>0</v>
      </c>
      <c r="K151" s="213"/>
      <c r="L151" s="218"/>
      <c r="M151" s="219"/>
      <c r="N151" s="220"/>
      <c r="O151" s="220"/>
      <c r="P151" s="221">
        <f>SUM(P152:P215)</f>
        <v>0</v>
      </c>
      <c r="Q151" s="220"/>
      <c r="R151" s="221">
        <f>SUM(R152:R215)</f>
        <v>0</v>
      </c>
      <c r="S151" s="220"/>
      <c r="T151" s="222">
        <f>SUM(T152:T215)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23" t="s">
        <v>200</v>
      </c>
      <c r="AT151" s="224" t="s">
        <v>75</v>
      </c>
      <c r="AU151" s="224" t="s">
        <v>76</v>
      </c>
      <c r="AY151" s="223" t="s">
        <v>181</v>
      </c>
      <c r="BK151" s="225">
        <f>SUM(BK152:BK215)</f>
        <v>0</v>
      </c>
    </row>
    <row r="152" s="2" customFormat="1" ht="16.5" customHeight="1">
      <c r="A152" s="39"/>
      <c r="B152" s="40"/>
      <c r="C152" s="245" t="s">
        <v>8</v>
      </c>
      <c r="D152" s="245" t="s">
        <v>191</v>
      </c>
      <c r="E152" s="246" t="s">
        <v>3619</v>
      </c>
      <c r="F152" s="247" t="s">
        <v>3620</v>
      </c>
      <c r="G152" s="248" t="s">
        <v>287</v>
      </c>
      <c r="H152" s="249">
        <v>27</v>
      </c>
      <c r="I152" s="250"/>
      <c r="J152" s="251">
        <f>ROUND(I152*H152,2)</f>
        <v>0</v>
      </c>
      <c r="K152" s="247" t="s">
        <v>1</v>
      </c>
      <c r="L152" s="45"/>
      <c r="M152" s="252" t="s">
        <v>1</v>
      </c>
      <c r="N152" s="253" t="s">
        <v>41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200</v>
      </c>
      <c r="AT152" s="238" t="s">
        <v>191</v>
      </c>
      <c r="AU152" s="238" t="s">
        <v>83</v>
      </c>
      <c r="AY152" s="18" t="s">
        <v>181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83</v>
      </c>
      <c r="BK152" s="239">
        <f>ROUND(I152*H152,2)</f>
        <v>0</v>
      </c>
      <c r="BL152" s="18" t="s">
        <v>200</v>
      </c>
      <c r="BM152" s="238" t="s">
        <v>3621</v>
      </c>
    </row>
    <row r="153" s="2" customFormat="1">
      <c r="A153" s="39"/>
      <c r="B153" s="40"/>
      <c r="C153" s="41"/>
      <c r="D153" s="240" t="s">
        <v>190</v>
      </c>
      <c r="E153" s="41"/>
      <c r="F153" s="241" t="s">
        <v>3620</v>
      </c>
      <c r="G153" s="41"/>
      <c r="H153" s="41"/>
      <c r="I153" s="242"/>
      <c r="J153" s="41"/>
      <c r="K153" s="41"/>
      <c r="L153" s="45"/>
      <c r="M153" s="243"/>
      <c r="N153" s="244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190</v>
      </c>
      <c r="AU153" s="18" t="s">
        <v>83</v>
      </c>
    </row>
    <row r="154" s="2" customFormat="1" ht="16.5" customHeight="1">
      <c r="A154" s="39"/>
      <c r="B154" s="40"/>
      <c r="C154" s="245" t="s">
        <v>239</v>
      </c>
      <c r="D154" s="245" t="s">
        <v>191</v>
      </c>
      <c r="E154" s="246" t="s">
        <v>3622</v>
      </c>
      <c r="F154" s="247" t="s">
        <v>3623</v>
      </c>
      <c r="G154" s="248" t="s">
        <v>287</v>
      </c>
      <c r="H154" s="249">
        <v>3</v>
      </c>
      <c r="I154" s="250"/>
      <c r="J154" s="251">
        <f>ROUND(I154*H154,2)</f>
        <v>0</v>
      </c>
      <c r="K154" s="247" t="s">
        <v>1</v>
      </c>
      <c r="L154" s="45"/>
      <c r="M154" s="252" t="s">
        <v>1</v>
      </c>
      <c r="N154" s="253" t="s">
        <v>41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200</v>
      </c>
      <c r="AT154" s="238" t="s">
        <v>191</v>
      </c>
      <c r="AU154" s="238" t="s">
        <v>83</v>
      </c>
      <c r="AY154" s="18" t="s">
        <v>181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83</v>
      </c>
      <c r="BK154" s="239">
        <f>ROUND(I154*H154,2)</f>
        <v>0</v>
      </c>
      <c r="BL154" s="18" t="s">
        <v>200</v>
      </c>
      <c r="BM154" s="238" t="s">
        <v>3624</v>
      </c>
    </row>
    <row r="155" s="2" customFormat="1">
      <c r="A155" s="39"/>
      <c r="B155" s="40"/>
      <c r="C155" s="41"/>
      <c r="D155" s="240" t="s">
        <v>190</v>
      </c>
      <c r="E155" s="41"/>
      <c r="F155" s="241" t="s">
        <v>3623</v>
      </c>
      <c r="G155" s="41"/>
      <c r="H155" s="41"/>
      <c r="I155" s="242"/>
      <c r="J155" s="41"/>
      <c r="K155" s="41"/>
      <c r="L155" s="45"/>
      <c r="M155" s="243"/>
      <c r="N155" s="244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190</v>
      </c>
      <c r="AU155" s="18" t="s">
        <v>83</v>
      </c>
    </row>
    <row r="156" s="2" customFormat="1" ht="16.5" customHeight="1">
      <c r="A156" s="39"/>
      <c r="B156" s="40"/>
      <c r="C156" s="245" t="s">
        <v>244</v>
      </c>
      <c r="D156" s="245" t="s">
        <v>191</v>
      </c>
      <c r="E156" s="246" t="s">
        <v>3625</v>
      </c>
      <c r="F156" s="247" t="s">
        <v>3626</v>
      </c>
      <c r="G156" s="248" t="s">
        <v>287</v>
      </c>
      <c r="H156" s="249">
        <v>1</v>
      </c>
      <c r="I156" s="250"/>
      <c r="J156" s="251">
        <f>ROUND(I156*H156,2)</f>
        <v>0</v>
      </c>
      <c r="K156" s="247" t="s">
        <v>1</v>
      </c>
      <c r="L156" s="45"/>
      <c r="M156" s="252" t="s">
        <v>1</v>
      </c>
      <c r="N156" s="253" t="s">
        <v>41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200</v>
      </c>
      <c r="AT156" s="238" t="s">
        <v>191</v>
      </c>
      <c r="AU156" s="238" t="s">
        <v>83</v>
      </c>
      <c r="AY156" s="18" t="s">
        <v>181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83</v>
      </c>
      <c r="BK156" s="239">
        <f>ROUND(I156*H156,2)</f>
        <v>0</v>
      </c>
      <c r="BL156" s="18" t="s">
        <v>200</v>
      </c>
      <c r="BM156" s="238" t="s">
        <v>3627</v>
      </c>
    </row>
    <row r="157" s="2" customFormat="1">
      <c r="A157" s="39"/>
      <c r="B157" s="40"/>
      <c r="C157" s="41"/>
      <c r="D157" s="240" t="s">
        <v>190</v>
      </c>
      <c r="E157" s="41"/>
      <c r="F157" s="241" t="s">
        <v>3626</v>
      </c>
      <c r="G157" s="41"/>
      <c r="H157" s="41"/>
      <c r="I157" s="242"/>
      <c r="J157" s="41"/>
      <c r="K157" s="41"/>
      <c r="L157" s="45"/>
      <c r="M157" s="243"/>
      <c r="N157" s="244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190</v>
      </c>
      <c r="AU157" s="18" t="s">
        <v>83</v>
      </c>
    </row>
    <row r="158" s="2" customFormat="1" ht="16.5" customHeight="1">
      <c r="A158" s="39"/>
      <c r="B158" s="40"/>
      <c r="C158" s="245" t="s">
        <v>250</v>
      </c>
      <c r="D158" s="245" t="s">
        <v>191</v>
      </c>
      <c r="E158" s="246" t="s">
        <v>3628</v>
      </c>
      <c r="F158" s="247" t="s">
        <v>3629</v>
      </c>
      <c r="G158" s="248" t="s">
        <v>287</v>
      </c>
      <c r="H158" s="249">
        <v>3</v>
      </c>
      <c r="I158" s="250"/>
      <c r="J158" s="251">
        <f>ROUND(I158*H158,2)</f>
        <v>0</v>
      </c>
      <c r="K158" s="247" t="s">
        <v>1</v>
      </c>
      <c r="L158" s="45"/>
      <c r="M158" s="252" t="s">
        <v>1</v>
      </c>
      <c r="N158" s="253" t="s">
        <v>41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200</v>
      </c>
      <c r="AT158" s="238" t="s">
        <v>191</v>
      </c>
      <c r="AU158" s="238" t="s">
        <v>83</v>
      </c>
      <c r="AY158" s="18" t="s">
        <v>181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83</v>
      </c>
      <c r="BK158" s="239">
        <f>ROUND(I158*H158,2)</f>
        <v>0</v>
      </c>
      <c r="BL158" s="18" t="s">
        <v>200</v>
      </c>
      <c r="BM158" s="238" t="s">
        <v>3630</v>
      </c>
    </row>
    <row r="159" s="2" customFormat="1">
      <c r="A159" s="39"/>
      <c r="B159" s="40"/>
      <c r="C159" s="41"/>
      <c r="D159" s="240" t="s">
        <v>190</v>
      </c>
      <c r="E159" s="41"/>
      <c r="F159" s="241" t="s">
        <v>3629</v>
      </c>
      <c r="G159" s="41"/>
      <c r="H159" s="41"/>
      <c r="I159" s="242"/>
      <c r="J159" s="41"/>
      <c r="K159" s="41"/>
      <c r="L159" s="45"/>
      <c r="M159" s="243"/>
      <c r="N159" s="244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190</v>
      </c>
      <c r="AU159" s="18" t="s">
        <v>83</v>
      </c>
    </row>
    <row r="160" s="2" customFormat="1" ht="16.5" customHeight="1">
      <c r="A160" s="39"/>
      <c r="B160" s="40"/>
      <c r="C160" s="245" t="s">
        <v>188</v>
      </c>
      <c r="D160" s="245" t="s">
        <v>191</v>
      </c>
      <c r="E160" s="246" t="s">
        <v>3631</v>
      </c>
      <c r="F160" s="247" t="s">
        <v>3632</v>
      </c>
      <c r="G160" s="248" t="s">
        <v>287</v>
      </c>
      <c r="H160" s="249">
        <v>3</v>
      </c>
      <c r="I160" s="250"/>
      <c r="J160" s="251">
        <f>ROUND(I160*H160,2)</f>
        <v>0</v>
      </c>
      <c r="K160" s="247" t="s">
        <v>1</v>
      </c>
      <c r="L160" s="45"/>
      <c r="M160" s="252" t="s">
        <v>1</v>
      </c>
      <c r="N160" s="253" t="s">
        <v>41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200</v>
      </c>
      <c r="AT160" s="238" t="s">
        <v>191</v>
      </c>
      <c r="AU160" s="238" t="s">
        <v>83</v>
      </c>
      <c r="AY160" s="18" t="s">
        <v>181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83</v>
      </c>
      <c r="BK160" s="239">
        <f>ROUND(I160*H160,2)</f>
        <v>0</v>
      </c>
      <c r="BL160" s="18" t="s">
        <v>200</v>
      </c>
      <c r="BM160" s="238" t="s">
        <v>3633</v>
      </c>
    </row>
    <row r="161" s="2" customFormat="1">
      <c r="A161" s="39"/>
      <c r="B161" s="40"/>
      <c r="C161" s="41"/>
      <c r="D161" s="240" t="s">
        <v>190</v>
      </c>
      <c r="E161" s="41"/>
      <c r="F161" s="241" t="s">
        <v>3632</v>
      </c>
      <c r="G161" s="41"/>
      <c r="H161" s="41"/>
      <c r="I161" s="242"/>
      <c r="J161" s="41"/>
      <c r="K161" s="41"/>
      <c r="L161" s="45"/>
      <c r="M161" s="243"/>
      <c r="N161" s="244"/>
      <c r="O161" s="92"/>
      <c r="P161" s="92"/>
      <c r="Q161" s="92"/>
      <c r="R161" s="92"/>
      <c r="S161" s="92"/>
      <c r="T161" s="93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18" t="s">
        <v>190</v>
      </c>
      <c r="AU161" s="18" t="s">
        <v>83</v>
      </c>
    </row>
    <row r="162" s="2" customFormat="1" ht="44.25" customHeight="1">
      <c r="A162" s="39"/>
      <c r="B162" s="40"/>
      <c r="C162" s="245" t="s">
        <v>261</v>
      </c>
      <c r="D162" s="245" t="s">
        <v>191</v>
      </c>
      <c r="E162" s="246" t="s">
        <v>3634</v>
      </c>
      <c r="F162" s="247" t="s">
        <v>3635</v>
      </c>
      <c r="G162" s="248" t="s">
        <v>287</v>
      </c>
      <c r="H162" s="249">
        <v>1</v>
      </c>
      <c r="I162" s="250"/>
      <c r="J162" s="251">
        <f>ROUND(I162*H162,2)</f>
        <v>0</v>
      </c>
      <c r="K162" s="247" t="s">
        <v>1</v>
      </c>
      <c r="L162" s="45"/>
      <c r="M162" s="252" t="s">
        <v>1</v>
      </c>
      <c r="N162" s="253" t="s">
        <v>41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200</v>
      </c>
      <c r="AT162" s="238" t="s">
        <v>191</v>
      </c>
      <c r="AU162" s="238" t="s">
        <v>83</v>
      </c>
      <c r="AY162" s="18" t="s">
        <v>181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83</v>
      </c>
      <c r="BK162" s="239">
        <f>ROUND(I162*H162,2)</f>
        <v>0</v>
      </c>
      <c r="BL162" s="18" t="s">
        <v>200</v>
      </c>
      <c r="BM162" s="238" t="s">
        <v>3636</v>
      </c>
    </row>
    <row r="163" s="2" customFormat="1">
      <c r="A163" s="39"/>
      <c r="B163" s="40"/>
      <c r="C163" s="41"/>
      <c r="D163" s="240" t="s">
        <v>190</v>
      </c>
      <c r="E163" s="41"/>
      <c r="F163" s="241" t="s">
        <v>3637</v>
      </c>
      <c r="G163" s="41"/>
      <c r="H163" s="41"/>
      <c r="I163" s="242"/>
      <c r="J163" s="41"/>
      <c r="K163" s="41"/>
      <c r="L163" s="45"/>
      <c r="M163" s="243"/>
      <c r="N163" s="244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190</v>
      </c>
      <c r="AU163" s="18" t="s">
        <v>83</v>
      </c>
    </row>
    <row r="164" s="2" customFormat="1" ht="37.8" customHeight="1">
      <c r="A164" s="39"/>
      <c r="B164" s="40"/>
      <c r="C164" s="245" t="s">
        <v>266</v>
      </c>
      <c r="D164" s="245" t="s">
        <v>191</v>
      </c>
      <c r="E164" s="246" t="s">
        <v>3638</v>
      </c>
      <c r="F164" s="247" t="s">
        <v>3639</v>
      </c>
      <c r="G164" s="248" t="s">
        <v>287</v>
      </c>
      <c r="H164" s="249">
        <v>1</v>
      </c>
      <c r="I164" s="250"/>
      <c r="J164" s="251">
        <f>ROUND(I164*H164,2)</f>
        <v>0</v>
      </c>
      <c r="K164" s="247" t="s">
        <v>1</v>
      </c>
      <c r="L164" s="45"/>
      <c r="M164" s="252" t="s">
        <v>1</v>
      </c>
      <c r="N164" s="253" t="s">
        <v>41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200</v>
      </c>
      <c r="AT164" s="238" t="s">
        <v>191</v>
      </c>
      <c r="AU164" s="238" t="s">
        <v>83</v>
      </c>
      <c r="AY164" s="18" t="s">
        <v>181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83</v>
      </c>
      <c r="BK164" s="239">
        <f>ROUND(I164*H164,2)</f>
        <v>0</v>
      </c>
      <c r="BL164" s="18" t="s">
        <v>200</v>
      </c>
      <c r="BM164" s="238" t="s">
        <v>3640</v>
      </c>
    </row>
    <row r="165" s="2" customFormat="1">
      <c r="A165" s="39"/>
      <c r="B165" s="40"/>
      <c r="C165" s="41"/>
      <c r="D165" s="240" t="s">
        <v>190</v>
      </c>
      <c r="E165" s="41"/>
      <c r="F165" s="241" t="s">
        <v>3641</v>
      </c>
      <c r="G165" s="41"/>
      <c r="H165" s="41"/>
      <c r="I165" s="242"/>
      <c r="J165" s="41"/>
      <c r="K165" s="41"/>
      <c r="L165" s="45"/>
      <c r="M165" s="243"/>
      <c r="N165" s="244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190</v>
      </c>
      <c r="AU165" s="18" t="s">
        <v>83</v>
      </c>
    </row>
    <row r="166" s="2" customFormat="1" ht="21.75" customHeight="1">
      <c r="A166" s="39"/>
      <c r="B166" s="40"/>
      <c r="C166" s="245" t="s">
        <v>271</v>
      </c>
      <c r="D166" s="245" t="s">
        <v>191</v>
      </c>
      <c r="E166" s="246" t="s">
        <v>3642</v>
      </c>
      <c r="F166" s="247" t="s">
        <v>3643</v>
      </c>
      <c r="G166" s="248" t="s">
        <v>287</v>
      </c>
      <c r="H166" s="249">
        <v>1</v>
      </c>
      <c r="I166" s="250"/>
      <c r="J166" s="251">
        <f>ROUND(I166*H166,2)</f>
        <v>0</v>
      </c>
      <c r="K166" s="247" t="s">
        <v>1</v>
      </c>
      <c r="L166" s="45"/>
      <c r="M166" s="252" t="s">
        <v>1</v>
      </c>
      <c r="N166" s="253" t="s">
        <v>41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200</v>
      </c>
      <c r="AT166" s="238" t="s">
        <v>191</v>
      </c>
      <c r="AU166" s="238" t="s">
        <v>83</v>
      </c>
      <c r="AY166" s="18" t="s">
        <v>181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83</v>
      </c>
      <c r="BK166" s="239">
        <f>ROUND(I166*H166,2)</f>
        <v>0</v>
      </c>
      <c r="BL166" s="18" t="s">
        <v>200</v>
      </c>
      <c r="BM166" s="238" t="s">
        <v>3644</v>
      </c>
    </row>
    <row r="167" s="2" customFormat="1">
      <c r="A167" s="39"/>
      <c r="B167" s="40"/>
      <c r="C167" s="41"/>
      <c r="D167" s="240" t="s">
        <v>190</v>
      </c>
      <c r="E167" s="41"/>
      <c r="F167" s="241" t="s">
        <v>3643</v>
      </c>
      <c r="G167" s="41"/>
      <c r="H167" s="41"/>
      <c r="I167" s="242"/>
      <c r="J167" s="41"/>
      <c r="K167" s="41"/>
      <c r="L167" s="45"/>
      <c r="M167" s="243"/>
      <c r="N167" s="244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190</v>
      </c>
      <c r="AU167" s="18" t="s">
        <v>83</v>
      </c>
    </row>
    <row r="168" s="2" customFormat="1" ht="24.15" customHeight="1">
      <c r="A168" s="39"/>
      <c r="B168" s="40"/>
      <c r="C168" s="245" t="s">
        <v>276</v>
      </c>
      <c r="D168" s="245" t="s">
        <v>191</v>
      </c>
      <c r="E168" s="246" t="s">
        <v>3645</v>
      </c>
      <c r="F168" s="247" t="s">
        <v>3646</v>
      </c>
      <c r="G168" s="248" t="s">
        <v>287</v>
      </c>
      <c r="H168" s="249">
        <v>3</v>
      </c>
      <c r="I168" s="250"/>
      <c r="J168" s="251">
        <f>ROUND(I168*H168,2)</f>
        <v>0</v>
      </c>
      <c r="K168" s="247" t="s">
        <v>1</v>
      </c>
      <c r="L168" s="45"/>
      <c r="M168" s="252" t="s">
        <v>1</v>
      </c>
      <c r="N168" s="253" t="s">
        <v>41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200</v>
      </c>
      <c r="AT168" s="238" t="s">
        <v>191</v>
      </c>
      <c r="AU168" s="238" t="s">
        <v>83</v>
      </c>
      <c r="AY168" s="18" t="s">
        <v>181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83</v>
      </c>
      <c r="BK168" s="239">
        <f>ROUND(I168*H168,2)</f>
        <v>0</v>
      </c>
      <c r="BL168" s="18" t="s">
        <v>200</v>
      </c>
      <c r="BM168" s="238" t="s">
        <v>3647</v>
      </c>
    </row>
    <row r="169" s="2" customFormat="1">
      <c r="A169" s="39"/>
      <c r="B169" s="40"/>
      <c r="C169" s="41"/>
      <c r="D169" s="240" t="s">
        <v>190</v>
      </c>
      <c r="E169" s="41"/>
      <c r="F169" s="241" t="s">
        <v>3646</v>
      </c>
      <c r="G169" s="41"/>
      <c r="H169" s="41"/>
      <c r="I169" s="242"/>
      <c r="J169" s="41"/>
      <c r="K169" s="41"/>
      <c r="L169" s="45"/>
      <c r="M169" s="243"/>
      <c r="N169" s="244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190</v>
      </c>
      <c r="AU169" s="18" t="s">
        <v>83</v>
      </c>
    </row>
    <row r="170" s="2" customFormat="1" ht="16.5" customHeight="1">
      <c r="A170" s="39"/>
      <c r="B170" s="40"/>
      <c r="C170" s="245" t="s">
        <v>7</v>
      </c>
      <c r="D170" s="245" t="s">
        <v>191</v>
      </c>
      <c r="E170" s="246" t="s">
        <v>3648</v>
      </c>
      <c r="F170" s="247" t="s">
        <v>3649</v>
      </c>
      <c r="G170" s="248" t="s">
        <v>287</v>
      </c>
      <c r="H170" s="249">
        <v>1</v>
      </c>
      <c r="I170" s="250"/>
      <c r="J170" s="251">
        <f>ROUND(I170*H170,2)</f>
        <v>0</v>
      </c>
      <c r="K170" s="247" t="s">
        <v>1</v>
      </c>
      <c r="L170" s="45"/>
      <c r="M170" s="252" t="s">
        <v>1</v>
      </c>
      <c r="N170" s="253" t="s">
        <v>41</v>
      </c>
      <c r="O170" s="92"/>
      <c r="P170" s="236">
        <f>O170*H170</f>
        <v>0</v>
      </c>
      <c r="Q170" s="236">
        <v>0</v>
      </c>
      <c r="R170" s="236">
        <f>Q170*H170</f>
        <v>0</v>
      </c>
      <c r="S170" s="236">
        <v>0</v>
      </c>
      <c r="T170" s="237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200</v>
      </c>
      <c r="AT170" s="238" t="s">
        <v>191</v>
      </c>
      <c r="AU170" s="238" t="s">
        <v>83</v>
      </c>
      <c r="AY170" s="18" t="s">
        <v>181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83</v>
      </c>
      <c r="BK170" s="239">
        <f>ROUND(I170*H170,2)</f>
        <v>0</v>
      </c>
      <c r="BL170" s="18" t="s">
        <v>200</v>
      </c>
      <c r="BM170" s="238" t="s">
        <v>3650</v>
      </c>
    </row>
    <row r="171" s="2" customFormat="1">
      <c r="A171" s="39"/>
      <c r="B171" s="40"/>
      <c r="C171" s="41"/>
      <c r="D171" s="240" t="s">
        <v>190</v>
      </c>
      <c r="E171" s="41"/>
      <c r="F171" s="241" t="s">
        <v>3649</v>
      </c>
      <c r="G171" s="41"/>
      <c r="H171" s="41"/>
      <c r="I171" s="242"/>
      <c r="J171" s="41"/>
      <c r="K171" s="41"/>
      <c r="L171" s="45"/>
      <c r="M171" s="243"/>
      <c r="N171" s="244"/>
      <c r="O171" s="92"/>
      <c r="P171" s="92"/>
      <c r="Q171" s="92"/>
      <c r="R171" s="92"/>
      <c r="S171" s="92"/>
      <c r="T171" s="93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T171" s="18" t="s">
        <v>190</v>
      </c>
      <c r="AU171" s="18" t="s">
        <v>83</v>
      </c>
    </row>
    <row r="172" s="2" customFormat="1" ht="16.5" customHeight="1">
      <c r="A172" s="39"/>
      <c r="B172" s="40"/>
      <c r="C172" s="245" t="s">
        <v>284</v>
      </c>
      <c r="D172" s="245" t="s">
        <v>191</v>
      </c>
      <c r="E172" s="246" t="s">
        <v>3651</v>
      </c>
      <c r="F172" s="247" t="s">
        <v>3652</v>
      </c>
      <c r="G172" s="248" t="s">
        <v>287</v>
      </c>
      <c r="H172" s="249">
        <v>10</v>
      </c>
      <c r="I172" s="250"/>
      <c r="J172" s="251">
        <f>ROUND(I172*H172,2)</f>
        <v>0</v>
      </c>
      <c r="K172" s="247" t="s">
        <v>1</v>
      </c>
      <c r="L172" s="45"/>
      <c r="M172" s="252" t="s">
        <v>1</v>
      </c>
      <c r="N172" s="253" t="s">
        <v>41</v>
      </c>
      <c r="O172" s="92"/>
      <c r="P172" s="236">
        <f>O172*H172</f>
        <v>0</v>
      </c>
      <c r="Q172" s="236">
        <v>0</v>
      </c>
      <c r="R172" s="236">
        <f>Q172*H172</f>
        <v>0</v>
      </c>
      <c r="S172" s="236">
        <v>0</v>
      </c>
      <c r="T172" s="237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8" t="s">
        <v>200</v>
      </c>
      <c r="AT172" s="238" t="s">
        <v>191</v>
      </c>
      <c r="AU172" s="238" t="s">
        <v>83</v>
      </c>
      <c r="AY172" s="18" t="s">
        <v>181</v>
      </c>
      <c r="BE172" s="239">
        <f>IF(N172="základní",J172,0)</f>
        <v>0</v>
      </c>
      <c r="BF172" s="239">
        <f>IF(N172="snížená",J172,0)</f>
        <v>0</v>
      </c>
      <c r="BG172" s="239">
        <f>IF(N172="zákl. přenesená",J172,0)</f>
        <v>0</v>
      </c>
      <c r="BH172" s="239">
        <f>IF(N172="sníž. přenesená",J172,0)</f>
        <v>0</v>
      </c>
      <c r="BI172" s="239">
        <f>IF(N172="nulová",J172,0)</f>
        <v>0</v>
      </c>
      <c r="BJ172" s="18" t="s">
        <v>83</v>
      </c>
      <c r="BK172" s="239">
        <f>ROUND(I172*H172,2)</f>
        <v>0</v>
      </c>
      <c r="BL172" s="18" t="s">
        <v>200</v>
      </c>
      <c r="BM172" s="238" t="s">
        <v>3653</v>
      </c>
    </row>
    <row r="173" s="2" customFormat="1">
      <c r="A173" s="39"/>
      <c r="B173" s="40"/>
      <c r="C173" s="41"/>
      <c r="D173" s="240" t="s">
        <v>190</v>
      </c>
      <c r="E173" s="41"/>
      <c r="F173" s="241" t="s">
        <v>3652</v>
      </c>
      <c r="G173" s="41"/>
      <c r="H173" s="41"/>
      <c r="I173" s="242"/>
      <c r="J173" s="41"/>
      <c r="K173" s="41"/>
      <c r="L173" s="45"/>
      <c r="M173" s="243"/>
      <c r="N173" s="244"/>
      <c r="O173" s="92"/>
      <c r="P173" s="92"/>
      <c r="Q173" s="92"/>
      <c r="R173" s="92"/>
      <c r="S173" s="92"/>
      <c r="T173" s="93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18" t="s">
        <v>190</v>
      </c>
      <c r="AU173" s="18" t="s">
        <v>83</v>
      </c>
    </row>
    <row r="174" s="2" customFormat="1" ht="16.5" customHeight="1">
      <c r="A174" s="39"/>
      <c r="B174" s="40"/>
      <c r="C174" s="245" t="s">
        <v>289</v>
      </c>
      <c r="D174" s="245" t="s">
        <v>191</v>
      </c>
      <c r="E174" s="246" t="s">
        <v>3654</v>
      </c>
      <c r="F174" s="247" t="s">
        <v>3655</v>
      </c>
      <c r="G174" s="248" t="s">
        <v>287</v>
      </c>
      <c r="H174" s="249">
        <v>12</v>
      </c>
      <c r="I174" s="250"/>
      <c r="J174" s="251">
        <f>ROUND(I174*H174,2)</f>
        <v>0</v>
      </c>
      <c r="K174" s="247" t="s">
        <v>1</v>
      </c>
      <c r="L174" s="45"/>
      <c r="M174" s="252" t="s">
        <v>1</v>
      </c>
      <c r="N174" s="253" t="s">
        <v>41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200</v>
      </c>
      <c r="AT174" s="238" t="s">
        <v>191</v>
      </c>
      <c r="AU174" s="238" t="s">
        <v>83</v>
      </c>
      <c r="AY174" s="18" t="s">
        <v>181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83</v>
      </c>
      <c r="BK174" s="239">
        <f>ROUND(I174*H174,2)</f>
        <v>0</v>
      </c>
      <c r="BL174" s="18" t="s">
        <v>200</v>
      </c>
      <c r="BM174" s="238" t="s">
        <v>3656</v>
      </c>
    </row>
    <row r="175" s="2" customFormat="1">
      <c r="A175" s="39"/>
      <c r="B175" s="40"/>
      <c r="C175" s="41"/>
      <c r="D175" s="240" t="s">
        <v>190</v>
      </c>
      <c r="E175" s="41"/>
      <c r="F175" s="241" t="s">
        <v>3655</v>
      </c>
      <c r="G175" s="41"/>
      <c r="H175" s="41"/>
      <c r="I175" s="242"/>
      <c r="J175" s="41"/>
      <c r="K175" s="41"/>
      <c r="L175" s="45"/>
      <c r="M175" s="243"/>
      <c r="N175" s="244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190</v>
      </c>
      <c r="AU175" s="18" t="s">
        <v>83</v>
      </c>
    </row>
    <row r="176" s="2" customFormat="1" ht="16.5" customHeight="1">
      <c r="A176" s="39"/>
      <c r="B176" s="40"/>
      <c r="C176" s="245" t="s">
        <v>293</v>
      </c>
      <c r="D176" s="245" t="s">
        <v>191</v>
      </c>
      <c r="E176" s="246" t="s">
        <v>3657</v>
      </c>
      <c r="F176" s="247" t="s">
        <v>3658</v>
      </c>
      <c r="G176" s="248" t="s">
        <v>287</v>
      </c>
      <c r="H176" s="249">
        <v>1</v>
      </c>
      <c r="I176" s="250"/>
      <c r="J176" s="251">
        <f>ROUND(I176*H176,2)</f>
        <v>0</v>
      </c>
      <c r="K176" s="247" t="s">
        <v>1</v>
      </c>
      <c r="L176" s="45"/>
      <c r="M176" s="252" t="s">
        <v>1</v>
      </c>
      <c r="N176" s="253" t="s">
        <v>41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200</v>
      </c>
      <c r="AT176" s="238" t="s">
        <v>191</v>
      </c>
      <c r="AU176" s="238" t="s">
        <v>83</v>
      </c>
      <c r="AY176" s="18" t="s">
        <v>181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83</v>
      </c>
      <c r="BK176" s="239">
        <f>ROUND(I176*H176,2)</f>
        <v>0</v>
      </c>
      <c r="BL176" s="18" t="s">
        <v>200</v>
      </c>
      <c r="BM176" s="238" t="s">
        <v>3659</v>
      </c>
    </row>
    <row r="177" s="2" customFormat="1">
      <c r="A177" s="39"/>
      <c r="B177" s="40"/>
      <c r="C177" s="41"/>
      <c r="D177" s="240" t="s">
        <v>190</v>
      </c>
      <c r="E177" s="41"/>
      <c r="F177" s="241" t="s">
        <v>3658</v>
      </c>
      <c r="G177" s="41"/>
      <c r="H177" s="41"/>
      <c r="I177" s="242"/>
      <c r="J177" s="41"/>
      <c r="K177" s="41"/>
      <c r="L177" s="45"/>
      <c r="M177" s="243"/>
      <c r="N177" s="244"/>
      <c r="O177" s="92"/>
      <c r="P177" s="92"/>
      <c r="Q177" s="92"/>
      <c r="R177" s="92"/>
      <c r="S177" s="92"/>
      <c r="T177" s="93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190</v>
      </c>
      <c r="AU177" s="18" t="s">
        <v>83</v>
      </c>
    </row>
    <row r="178" s="2" customFormat="1" ht="16.5" customHeight="1">
      <c r="A178" s="39"/>
      <c r="B178" s="40"/>
      <c r="C178" s="245" t="s">
        <v>298</v>
      </c>
      <c r="D178" s="245" t="s">
        <v>191</v>
      </c>
      <c r="E178" s="246" t="s">
        <v>3660</v>
      </c>
      <c r="F178" s="247" t="s">
        <v>3661</v>
      </c>
      <c r="G178" s="248" t="s">
        <v>287</v>
      </c>
      <c r="H178" s="249">
        <v>4</v>
      </c>
      <c r="I178" s="250"/>
      <c r="J178" s="251">
        <f>ROUND(I178*H178,2)</f>
        <v>0</v>
      </c>
      <c r="K178" s="247" t="s">
        <v>1</v>
      </c>
      <c r="L178" s="45"/>
      <c r="M178" s="252" t="s">
        <v>1</v>
      </c>
      <c r="N178" s="253" t="s">
        <v>41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200</v>
      </c>
      <c r="AT178" s="238" t="s">
        <v>191</v>
      </c>
      <c r="AU178" s="238" t="s">
        <v>83</v>
      </c>
      <c r="AY178" s="18" t="s">
        <v>181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83</v>
      </c>
      <c r="BK178" s="239">
        <f>ROUND(I178*H178,2)</f>
        <v>0</v>
      </c>
      <c r="BL178" s="18" t="s">
        <v>200</v>
      </c>
      <c r="BM178" s="238" t="s">
        <v>3662</v>
      </c>
    </row>
    <row r="179" s="2" customFormat="1">
      <c r="A179" s="39"/>
      <c r="B179" s="40"/>
      <c r="C179" s="41"/>
      <c r="D179" s="240" t="s">
        <v>190</v>
      </c>
      <c r="E179" s="41"/>
      <c r="F179" s="241" t="s">
        <v>3661</v>
      </c>
      <c r="G179" s="41"/>
      <c r="H179" s="41"/>
      <c r="I179" s="242"/>
      <c r="J179" s="41"/>
      <c r="K179" s="41"/>
      <c r="L179" s="45"/>
      <c r="M179" s="243"/>
      <c r="N179" s="244"/>
      <c r="O179" s="92"/>
      <c r="P179" s="92"/>
      <c r="Q179" s="92"/>
      <c r="R179" s="92"/>
      <c r="S179" s="92"/>
      <c r="T179" s="93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190</v>
      </c>
      <c r="AU179" s="18" t="s">
        <v>83</v>
      </c>
    </row>
    <row r="180" s="2" customFormat="1" ht="21.75" customHeight="1">
      <c r="A180" s="39"/>
      <c r="B180" s="40"/>
      <c r="C180" s="245" t="s">
        <v>302</v>
      </c>
      <c r="D180" s="245" t="s">
        <v>191</v>
      </c>
      <c r="E180" s="246" t="s">
        <v>3663</v>
      </c>
      <c r="F180" s="247" t="s">
        <v>3664</v>
      </c>
      <c r="G180" s="248" t="s">
        <v>217</v>
      </c>
      <c r="H180" s="249">
        <v>60</v>
      </c>
      <c r="I180" s="250"/>
      <c r="J180" s="251">
        <f>ROUND(I180*H180,2)</f>
        <v>0</v>
      </c>
      <c r="K180" s="247" t="s">
        <v>1</v>
      </c>
      <c r="L180" s="45"/>
      <c r="M180" s="252" t="s">
        <v>1</v>
      </c>
      <c r="N180" s="253" t="s">
        <v>41</v>
      </c>
      <c r="O180" s="92"/>
      <c r="P180" s="236">
        <f>O180*H180</f>
        <v>0</v>
      </c>
      <c r="Q180" s="236">
        <v>0</v>
      </c>
      <c r="R180" s="236">
        <f>Q180*H180</f>
        <v>0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200</v>
      </c>
      <c r="AT180" s="238" t="s">
        <v>191</v>
      </c>
      <c r="AU180" s="238" t="s">
        <v>83</v>
      </c>
      <c r="AY180" s="18" t="s">
        <v>181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83</v>
      </c>
      <c r="BK180" s="239">
        <f>ROUND(I180*H180,2)</f>
        <v>0</v>
      </c>
      <c r="BL180" s="18" t="s">
        <v>200</v>
      </c>
      <c r="BM180" s="238" t="s">
        <v>3665</v>
      </c>
    </row>
    <row r="181" s="2" customFormat="1">
      <c r="A181" s="39"/>
      <c r="B181" s="40"/>
      <c r="C181" s="41"/>
      <c r="D181" s="240" t="s">
        <v>190</v>
      </c>
      <c r="E181" s="41"/>
      <c r="F181" s="241" t="s">
        <v>3664</v>
      </c>
      <c r="G181" s="41"/>
      <c r="H181" s="41"/>
      <c r="I181" s="242"/>
      <c r="J181" s="41"/>
      <c r="K181" s="41"/>
      <c r="L181" s="45"/>
      <c r="M181" s="243"/>
      <c r="N181" s="244"/>
      <c r="O181" s="92"/>
      <c r="P181" s="92"/>
      <c r="Q181" s="92"/>
      <c r="R181" s="92"/>
      <c r="S181" s="92"/>
      <c r="T181" s="93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T181" s="18" t="s">
        <v>190</v>
      </c>
      <c r="AU181" s="18" t="s">
        <v>83</v>
      </c>
    </row>
    <row r="182" s="2" customFormat="1" ht="21.75" customHeight="1">
      <c r="A182" s="39"/>
      <c r="B182" s="40"/>
      <c r="C182" s="245" t="s">
        <v>306</v>
      </c>
      <c r="D182" s="245" t="s">
        <v>191</v>
      </c>
      <c r="E182" s="246" t="s">
        <v>3666</v>
      </c>
      <c r="F182" s="247" t="s">
        <v>3667</v>
      </c>
      <c r="G182" s="248" t="s">
        <v>217</v>
      </c>
      <c r="H182" s="249">
        <v>210</v>
      </c>
      <c r="I182" s="250"/>
      <c r="J182" s="251">
        <f>ROUND(I182*H182,2)</f>
        <v>0</v>
      </c>
      <c r="K182" s="247" t="s">
        <v>1</v>
      </c>
      <c r="L182" s="45"/>
      <c r="M182" s="252" t="s">
        <v>1</v>
      </c>
      <c r="N182" s="253" t="s">
        <v>41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200</v>
      </c>
      <c r="AT182" s="238" t="s">
        <v>191</v>
      </c>
      <c r="AU182" s="238" t="s">
        <v>83</v>
      </c>
      <c r="AY182" s="18" t="s">
        <v>181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83</v>
      </c>
      <c r="BK182" s="239">
        <f>ROUND(I182*H182,2)</f>
        <v>0</v>
      </c>
      <c r="BL182" s="18" t="s">
        <v>200</v>
      </c>
      <c r="BM182" s="238" t="s">
        <v>3668</v>
      </c>
    </row>
    <row r="183" s="2" customFormat="1">
      <c r="A183" s="39"/>
      <c r="B183" s="40"/>
      <c r="C183" s="41"/>
      <c r="D183" s="240" t="s">
        <v>190</v>
      </c>
      <c r="E183" s="41"/>
      <c r="F183" s="241" t="s">
        <v>3667</v>
      </c>
      <c r="G183" s="41"/>
      <c r="H183" s="41"/>
      <c r="I183" s="242"/>
      <c r="J183" s="41"/>
      <c r="K183" s="41"/>
      <c r="L183" s="45"/>
      <c r="M183" s="243"/>
      <c r="N183" s="244"/>
      <c r="O183" s="92"/>
      <c r="P183" s="92"/>
      <c r="Q183" s="92"/>
      <c r="R183" s="92"/>
      <c r="S183" s="92"/>
      <c r="T183" s="93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18" t="s">
        <v>190</v>
      </c>
      <c r="AU183" s="18" t="s">
        <v>83</v>
      </c>
    </row>
    <row r="184" s="2" customFormat="1" ht="21.75" customHeight="1">
      <c r="A184" s="39"/>
      <c r="B184" s="40"/>
      <c r="C184" s="245" t="s">
        <v>310</v>
      </c>
      <c r="D184" s="245" t="s">
        <v>191</v>
      </c>
      <c r="E184" s="246" t="s">
        <v>3669</v>
      </c>
      <c r="F184" s="247" t="s">
        <v>3670</v>
      </c>
      <c r="G184" s="248" t="s">
        <v>217</v>
      </c>
      <c r="H184" s="249">
        <v>280</v>
      </c>
      <c r="I184" s="250"/>
      <c r="J184" s="251">
        <f>ROUND(I184*H184,2)</f>
        <v>0</v>
      </c>
      <c r="K184" s="247" t="s">
        <v>1</v>
      </c>
      <c r="L184" s="45"/>
      <c r="M184" s="252" t="s">
        <v>1</v>
      </c>
      <c r="N184" s="253" t="s">
        <v>41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200</v>
      </c>
      <c r="AT184" s="238" t="s">
        <v>191</v>
      </c>
      <c r="AU184" s="238" t="s">
        <v>83</v>
      </c>
      <c r="AY184" s="18" t="s">
        <v>181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83</v>
      </c>
      <c r="BK184" s="239">
        <f>ROUND(I184*H184,2)</f>
        <v>0</v>
      </c>
      <c r="BL184" s="18" t="s">
        <v>200</v>
      </c>
      <c r="BM184" s="238" t="s">
        <v>3671</v>
      </c>
    </row>
    <row r="185" s="2" customFormat="1">
      <c r="A185" s="39"/>
      <c r="B185" s="40"/>
      <c r="C185" s="41"/>
      <c r="D185" s="240" t="s">
        <v>190</v>
      </c>
      <c r="E185" s="41"/>
      <c r="F185" s="241" t="s">
        <v>3670</v>
      </c>
      <c r="G185" s="41"/>
      <c r="H185" s="41"/>
      <c r="I185" s="242"/>
      <c r="J185" s="41"/>
      <c r="K185" s="41"/>
      <c r="L185" s="45"/>
      <c r="M185" s="243"/>
      <c r="N185" s="244"/>
      <c r="O185" s="92"/>
      <c r="P185" s="92"/>
      <c r="Q185" s="92"/>
      <c r="R185" s="92"/>
      <c r="S185" s="92"/>
      <c r="T185" s="93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T185" s="18" t="s">
        <v>190</v>
      </c>
      <c r="AU185" s="18" t="s">
        <v>83</v>
      </c>
    </row>
    <row r="186" s="2" customFormat="1" ht="21.75" customHeight="1">
      <c r="A186" s="39"/>
      <c r="B186" s="40"/>
      <c r="C186" s="245" t="s">
        <v>314</v>
      </c>
      <c r="D186" s="245" t="s">
        <v>191</v>
      </c>
      <c r="E186" s="246" t="s">
        <v>3672</v>
      </c>
      <c r="F186" s="247" t="s">
        <v>3673</v>
      </c>
      <c r="G186" s="248" t="s">
        <v>217</v>
      </c>
      <c r="H186" s="249">
        <v>580</v>
      </c>
      <c r="I186" s="250"/>
      <c r="J186" s="251">
        <f>ROUND(I186*H186,2)</f>
        <v>0</v>
      </c>
      <c r="K186" s="247" t="s">
        <v>1</v>
      </c>
      <c r="L186" s="45"/>
      <c r="M186" s="252" t="s">
        <v>1</v>
      </c>
      <c r="N186" s="253" t="s">
        <v>41</v>
      </c>
      <c r="O186" s="92"/>
      <c r="P186" s="236">
        <f>O186*H186</f>
        <v>0</v>
      </c>
      <c r="Q186" s="236">
        <v>0</v>
      </c>
      <c r="R186" s="236">
        <f>Q186*H186</f>
        <v>0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200</v>
      </c>
      <c r="AT186" s="238" t="s">
        <v>191</v>
      </c>
      <c r="AU186" s="238" t="s">
        <v>83</v>
      </c>
      <c r="AY186" s="18" t="s">
        <v>181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83</v>
      </c>
      <c r="BK186" s="239">
        <f>ROUND(I186*H186,2)</f>
        <v>0</v>
      </c>
      <c r="BL186" s="18" t="s">
        <v>200</v>
      </c>
      <c r="BM186" s="238" t="s">
        <v>3674</v>
      </c>
    </row>
    <row r="187" s="2" customFormat="1">
      <c r="A187" s="39"/>
      <c r="B187" s="40"/>
      <c r="C187" s="41"/>
      <c r="D187" s="240" t="s">
        <v>190</v>
      </c>
      <c r="E187" s="41"/>
      <c r="F187" s="241" t="s">
        <v>3673</v>
      </c>
      <c r="G187" s="41"/>
      <c r="H187" s="41"/>
      <c r="I187" s="242"/>
      <c r="J187" s="41"/>
      <c r="K187" s="41"/>
      <c r="L187" s="45"/>
      <c r="M187" s="243"/>
      <c r="N187" s="244"/>
      <c r="O187" s="92"/>
      <c r="P187" s="92"/>
      <c r="Q187" s="92"/>
      <c r="R187" s="92"/>
      <c r="S187" s="92"/>
      <c r="T187" s="93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T187" s="18" t="s">
        <v>190</v>
      </c>
      <c r="AU187" s="18" t="s">
        <v>83</v>
      </c>
    </row>
    <row r="188" s="2" customFormat="1" ht="16.5" customHeight="1">
      <c r="A188" s="39"/>
      <c r="B188" s="40"/>
      <c r="C188" s="245" t="s">
        <v>318</v>
      </c>
      <c r="D188" s="245" t="s">
        <v>191</v>
      </c>
      <c r="E188" s="246" t="s">
        <v>3675</v>
      </c>
      <c r="F188" s="247" t="s">
        <v>3676</v>
      </c>
      <c r="G188" s="248" t="s">
        <v>217</v>
      </c>
      <c r="H188" s="249">
        <v>50</v>
      </c>
      <c r="I188" s="250"/>
      <c r="J188" s="251">
        <f>ROUND(I188*H188,2)</f>
        <v>0</v>
      </c>
      <c r="K188" s="247" t="s">
        <v>1</v>
      </c>
      <c r="L188" s="45"/>
      <c r="M188" s="252" t="s">
        <v>1</v>
      </c>
      <c r="N188" s="253" t="s">
        <v>41</v>
      </c>
      <c r="O188" s="92"/>
      <c r="P188" s="236">
        <f>O188*H188</f>
        <v>0</v>
      </c>
      <c r="Q188" s="236">
        <v>0</v>
      </c>
      <c r="R188" s="236">
        <f>Q188*H188</f>
        <v>0</v>
      </c>
      <c r="S188" s="236">
        <v>0</v>
      </c>
      <c r="T188" s="237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8" t="s">
        <v>200</v>
      </c>
      <c r="AT188" s="238" t="s">
        <v>191</v>
      </c>
      <c r="AU188" s="238" t="s">
        <v>83</v>
      </c>
      <c r="AY188" s="18" t="s">
        <v>181</v>
      </c>
      <c r="BE188" s="239">
        <f>IF(N188="základní",J188,0)</f>
        <v>0</v>
      </c>
      <c r="BF188" s="239">
        <f>IF(N188="snížená",J188,0)</f>
        <v>0</v>
      </c>
      <c r="BG188" s="239">
        <f>IF(N188="zákl. přenesená",J188,0)</f>
        <v>0</v>
      </c>
      <c r="BH188" s="239">
        <f>IF(N188="sníž. přenesená",J188,0)</f>
        <v>0</v>
      </c>
      <c r="BI188" s="239">
        <f>IF(N188="nulová",J188,0)</f>
        <v>0</v>
      </c>
      <c r="BJ188" s="18" t="s">
        <v>83</v>
      </c>
      <c r="BK188" s="239">
        <f>ROUND(I188*H188,2)</f>
        <v>0</v>
      </c>
      <c r="BL188" s="18" t="s">
        <v>200</v>
      </c>
      <c r="BM188" s="238" t="s">
        <v>3677</v>
      </c>
    </row>
    <row r="189" s="2" customFormat="1">
      <c r="A189" s="39"/>
      <c r="B189" s="40"/>
      <c r="C189" s="41"/>
      <c r="D189" s="240" t="s">
        <v>190</v>
      </c>
      <c r="E189" s="41"/>
      <c r="F189" s="241" t="s">
        <v>3676</v>
      </c>
      <c r="G189" s="41"/>
      <c r="H189" s="41"/>
      <c r="I189" s="242"/>
      <c r="J189" s="41"/>
      <c r="K189" s="41"/>
      <c r="L189" s="45"/>
      <c r="M189" s="243"/>
      <c r="N189" s="244"/>
      <c r="O189" s="92"/>
      <c r="P189" s="92"/>
      <c r="Q189" s="92"/>
      <c r="R189" s="92"/>
      <c r="S189" s="92"/>
      <c r="T189" s="93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T189" s="18" t="s">
        <v>190</v>
      </c>
      <c r="AU189" s="18" t="s">
        <v>83</v>
      </c>
    </row>
    <row r="190" s="2" customFormat="1" ht="21.75" customHeight="1">
      <c r="A190" s="39"/>
      <c r="B190" s="40"/>
      <c r="C190" s="245" t="s">
        <v>322</v>
      </c>
      <c r="D190" s="245" t="s">
        <v>191</v>
      </c>
      <c r="E190" s="246" t="s">
        <v>3678</v>
      </c>
      <c r="F190" s="247" t="s">
        <v>3679</v>
      </c>
      <c r="G190" s="248" t="s">
        <v>217</v>
      </c>
      <c r="H190" s="249">
        <v>40</v>
      </c>
      <c r="I190" s="250"/>
      <c r="J190" s="251">
        <f>ROUND(I190*H190,2)</f>
        <v>0</v>
      </c>
      <c r="K190" s="247" t="s">
        <v>1</v>
      </c>
      <c r="L190" s="45"/>
      <c r="M190" s="252" t="s">
        <v>1</v>
      </c>
      <c r="N190" s="253" t="s">
        <v>41</v>
      </c>
      <c r="O190" s="92"/>
      <c r="P190" s="236">
        <f>O190*H190</f>
        <v>0</v>
      </c>
      <c r="Q190" s="236">
        <v>0</v>
      </c>
      <c r="R190" s="236">
        <f>Q190*H190</f>
        <v>0</v>
      </c>
      <c r="S190" s="236">
        <v>0</v>
      </c>
      <c r="T190" s="237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8" t="s">
        <v>200</v>
      </c>
      <c r="AT190" s="238" t="s">
        <v>191</v>
      </c>
      <c r="AU190" s="238" t="s">
        <v>83</v>
      </c>
      <c r="AY190" s="18" t="s">
        <v>181</v>
      </c>
      <c r="BE190" s="239">
        <f>IF(N190="základní",J190,0)</f>
        <v>0</v>
      </c>
      <c r="BF190" s="239">
        <f>IF(N190="snížená",J190,0)</f>
        <v>0</v>
      </c>
      <c r="BG190" s="239">
        <f>IF(N190="zákl. přenesená",J190,0)</f>
        <v>0</v>
      </c>
      <c r="BH190" s="239">
        <f>IF(N190="sníž. přenesená",J190,0)</f>
        <v>0</v>
      </c>
      <c r="BI190" s="239">
        <f>IF(N190="nulová",J190,0)</f>
        <v>0</v>
      </c>
      <c r="BJ190" s="18" t="s">
        <v>83</v>
      </c>
      <c r="BK190" s="239">
        <f>ROUND(I190*H190,2)</f>
        <v>0</v>
      </c>
      <c r="BL190" s="18" t="s">
        <v>200</v>
      </c>
      <c r="BM190" s="238" t="s">
        <v>3680</v>
      </c>
    </row>
    <row r="191" s="2" customFormat="1">
      <c r="A191" s="39"/>
      <c r="B191" s="40"/>
      <c r="C191" s="41"/>
      <c r="D191" s="240" t="s">
        <v>190</v>
      </c>
      <c r="E191" s="41"/>
      <c r="F191" s="241" t="s">
        <v>3679</v>
      </c>
      <c r="G191" s="41"/>
      <c r="H191" s="41"/>
      <c r="I191" s="242"/>
      <c r="J191" s="41"/>
      <c r="K191" s="41"/>
      <c r="L191" s="45"/>
      <c r="M191" s="243"/>
      <c r="N191" s="244"/>
      <c r="O191" s="92"/>
      <c r="P191" s="92"/>
      <c r="Q191" s="92"/>
      <c r="R191" s="92"/>
      <c r="S191" s="92"/>
      <c r="T191" s="93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T191" s="18" t="s">
        <v>190</v>
      </c>
      <c r="AU191" s="18" t="s">
        <v>83</v>
      </c>
    </row>
    <row r="192" s="2" customFormat="1" ht="16.5" customHeight="1">
      <c r="A192" s="39"/>
      <c r="B192" s="40"/>
      <c r="C192" s="245" t="s">
        <v>187</v>
      </c>
      <c r="D192" s="245" t="s">
        <v>191</v>
      </c>
      <c r="E192" s="246" t="s">
        <v>3681</v>
      </c>
      <c r="F192" s="247" t="s">
        <v>3682</v>
      </c>
      <c r="G192" s="248" t="s">
        <v>287</v>
      </c>
      <c r="H192" s="249">
        <v>3</v>
      </c>
      <c r="I192" s="250"/>
      <c r="J192" s="251">
        <f>ROUND(I192*H192,2)</f>
        <v>0</v>
      </c>
      <c r="K192" s="247" t="s">
        <v>1</v>
      </c>
      <c r="L192" s="45"/>
      <c r="M192" s="252" t="s">
        <v>1</v>
      </c>
      <c r="N192" s="253" t="s">
        <v>41</v>
      </c>
      <c r="O192" s="92"/>
      <c r="P192" s="236">
        <f>O192*H192</f>
        <v>0</v>
      </c>
      <c r="Q192" s="236">
        <v>0</v>
      </c>
      <c r="R192" s="236">
        <f>Q192*H192</f>
        <v>0</v>
      </c>
      <c r="S192" s="236">
        <v>0</v>
      </c>
      <c r="T192" s="237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8" t="s">
        <v>200</v>
      </c>
      <c r="AT192" s="238" t="s">
        <v>191</v>
      </c>
      <c r="AU192" s="238" t="s">
        <v>83</v>
      </c>
      <c r="AY192" s="18" t="s">
        <v>181</v>
      </c>
      <c r="BE192" s="239">
        <f>IF(N192="základní",J192,0)</f>
        <v>0</v>
      </c>
      <c r="BF192" s="239">
        <f>IF(N192="snížená",J192,0)</f>
        <v>0</v>
      </c>
      <c r="BG192" s="239">
        <f>IF(N192="zákl. přenesená",J192,0)</f>
        <v>0</v>
      </c>
      <c r="BH192" s="239">
        <f>IF(N192="sníž. přenesená",J192,0)</f>
        <v>0</v>
      </c>
      <c r="BI192" s="239">
        <f>IF(N192="nulová",J192,0)</f>
        <v>0</v>
      </c>
      <c r="BJ192" s="18" t="s">
        <v>83</v>
      </c>
      <c r="BK192" s="239">
        <f>ROUND(I192*H192,2)</f>
        <v>0</v>
      </c>
      <c r="BL192" s="18" t="s">
        <v>200</v>
      </c>
      <c r="BM192" s="238" t="s">
        <v>3683</v>
      </c>
    </row>
    <row r="193" s="2" customFormat="1">
      <c r="A193" s="39"/>
      <c r="B193" s="40"/>
      <c r="C193" s="41"/>
      <c r="D193" s="240" t="s">
        <v>190</v>
      </c>
      <c r="E193" s="41"/>
      <c r="F193" s="241" t="s">
        <v>3682</v>
      </c>
      <c r="G193" s="41"/>
      <c r="H193" s="41"/>
      <c r="I193" s="242"/>
      <c r="J193" s="41"/>
      <c r="K193" s="41"/>
      <c r="L193" s="45"/>
      <c r="M193" s="243"/>
      <c r="N193" s="244"/>
      <c r="O193" s="92"/>
      <c r="P193" s="92"/>
      <c r="Q193" s="92"/>
      <c r="R193" s="92"/>
      <c r="S193" s="92"/>
      <c r="T193" s="93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T193" s="18" t="s">
        <v>190</v>
      </c>
      <c r="AU193" s="18" t="s">
        <v>83</v>
      </c>
    </row>
    <row r="194" s="2" customFormat="1" ht="16.5" customHeight="1">
      <c r="A194" s="39"/>
      <c r="B194" s="40"/>
      <c r="C194" s="245" t="s">
        <v>329</v>
      </c>
      <c r="D194" s="245" t="s">
        <v>191</v>
      </c>
      <c r="E194" s="246" t="s">
        <v>3684</v>
      </c>
      <c r="F194" s="247" t="s">
        <v>3685</v>
      </c>
      <c r="G194" s="248" t="s">
        <v>287</v>
      </c>
      <c r="H194" s="249">
        <v>12</v>
      </c>
      <c r="I194" s="250"/>
      <c r="J194" s="251">
        <f>ROUND(I194*H194,2)</f>
        <v>0</v>
      </c>
      <c r="K194" s="247" t="s">
        <v>1</v>
      </c>
      <c r="L194" s="45"/>
      <c r="M194" s="252" t="s">
        <v>1</v>
      </c>
      <c r="N194" s="253" t="s">
        <v>41</v>
      </c>
      <c r="O194" s="92"/>
      <c r="P194" s="236">
        <f>O194*H194</f>
        <v>0</v>
      </c>
      <c r="Q194" s="236">
        <v>0</v>
      </c>
      <c r="R194" s="236">
        <f>Q194*H194</f>
        <v>0</v>
      </c>
      <c r="S194" s="236">
        <v>0</v>
      </c>
      <c r="T194" s="237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8" t="s">
        <v>200</v>
      </c>
      <c r="AT194" s="238" t="s">
        <v>191</v>
      </c>
      <c r="AU194" s="238" t="s">
        <v>83</v>
      </c>
      <c r="AY194" s="18" t="s">
        <v>181</v>
      </c>
      <c r="BE194" s="239">
        <f>IF(N194="základní",J194,0)</f>
        <v>0</v>
      </c>
      <c r="BF194" s="239">
        <f>IF(N194="snížená",J194,0)</f>
        <v>0</v>
      </c>
      <c r="BG194" s="239">
        <f>IF(N194="zákl. přenesená",J194,0)</f>
        <v>0</v>
      </c>
      <c r="BH194" s="239">
        <f>IF(N194="sníž. přenesená",J194,0)</f>
        <v>0</v>
      </c>
      <c r="BI194" s="239">
        <f>IF(N194="nulová",J194,0)</f>
        <v>0</v>
      </c>
      <c r="BJ194" s="18" t="s">
        <v>83</v>
      </c>
      <c r="BK194" s="239">
        <f>ROUND(I194*H194,2)</f>
        <v>0</v>
      </c>
      <c r="BL194" s="18" t="s">
        <v>200</v>
      </c>
      <c r="BM194" s="238" t="s">
        <v>3686</v>
      </c>
    </row>
    <row r="195" s="2" customFormat="1">
      <c r="A195" s="39"/>
      <c r="B195" s="40"/>
      <c r="C195" s="41"/>
      <c r="D195" s="240" t="s">
        <v>190</v>
      </c>
      <c r="E195" s="41"/>
      <c r="F195" s="241" t="s">
        <v>3685</v>
      </c>
      <c r="G195" s="41"/>
      <c r="H195" s="41"/>
      <c r="I195" s="242"/>
      <c r="J195" s="41"/>
      <c r="K195" s="41"/>
      <c r="L195" s="45"/>
      <c r="M195" s="243"/>
      <c r="N195" s="244"/>
      <c r="O195" s="92"/>
      <c r="P195" s="92"/>
      <c r="Q195" s="92"/>
      <c r="R195" s="92"/>
      <c r="S195" s="92"/>
      <c r="T195" s="93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T195" s="18" t="s">
        <v>190</v>
      </c>
      <c r="AU195" s="18" t="s">
        <v>83</v>
      </c>
    </row>
    <row r="196" s="2" customFormat="1" ht="16.5" customHeight="1">
      <c r="A196" s="39"/>
      <c r="B196" s="40"/>
      <c r="C196" s="245" t="s">
        <v>333</v>
      </c>
      <c r="D196" s="245" t="s">
        <v>191</v>
      </c>
      <c r="E196" s="246" t="s">
        <v>3687</v>
      </c>
      <c r="F196" s="247" t="s">
        <v>3688</v>
      </c>
      <c r="G196" s="248" t="s">
        <v>217</v>
      </c>
      <c r="H196" s="249">
        <v>2750</v>
      </c>
      <c r="I196" s="250"/>
      <c r="J196" s="251">
        <f>ROUND(I196*H196,2)</f>
        <v>0</v>
      </c>
      <c r="K196" s="247" t="s">
        <v>1</v>
      </c>
      <c r="L196" s="45"/>
      <c r="M196" s="252" t="s">
        <v>1</v>
      </c>
      <c r="N196" s="253" t="s">
        <v>41</v>
      </c>
      <c r="O196" s="92"/>
      <c r="P196" s="236">
        <f>O196*H196</f>
        <v>0</v>
      </c>
      <c r="Q196" s="236">
        <v>0</v>
      </c>
      <c r="R196" s="236">
        <f>Q196*H196</f>
        <v>0</v>
      </c>
      <c r="S196" s="236">
        <v>0</v>
      </c>
      <c r="T196" s="237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8" t="s">
        <v>200</v>
      </c>
      <c r="AT196" s="238" t="s">
        <v>191</v>
      </c>
      <c r="AU196" s="238" t="s">
        <v>83</v>
      </c>
      <c r="AY196" s="18" t="s">
        <v>181</v>
      </c>
      <c r="BE196" s="239">
        <f>IF(N196="základní",J196,0)</f>
        <v>0</v>
      </c>
      <c r="BF196" s="239">
        <f>IF(N196="snížená",J196,0)</f>
        <v>0</v>
      </c>
      <c r="BG196" s="239">
        <f>IF(N196="zákl. přenesená",J196,0)</f>
        <v>0</v>
      </c>
      <c r="BH196" s="239">
        <f>IF(N196="sníž. přenesená",J196,0)</f>
        <v>0</v>
      </c>
      <c r="BI196" s="239">
        <f>IF(N196="nulová",J196,0)</f>
        <v>0</v>
      </c>
      <c r="BJ196" s="18" t="s">
        <v>83</v>
      </c>
      <c r="BK196" s="239">
        <f>ROUND(I196*H196,2)</f>
        <v>0</v>
      </c>
      <c r="BL196" s="18" t="s">
        <v>200</v>
      </c>
      <c r="BM196" s="238" t="s">
        <v>3689</v>
      </c>
    </row>
    <row r="197" s="2" customFormat="1">
      <c r="A197" s="39"/>
      <c r="B197" s="40"/>
      <c r="C197" s="41"/>
      <c r="D197" s="240" t="s">
        <v>190</v>
      </c>
      <c r="E197" s="41"/>
      <c r="F197" s="241" t="s">
        <v>3690</v>
      </c>
      <c r="G197" s="41"/>
      <c r="H197" s="41"/>
      <c r="I197" s="242"/>
      <c r="J197" s="41"/>
      <c r="K197" s="41"/>
      <c r="L197" s="45"/>
      <c r="M197" s="243"/>
      <c r="N197" s="244"/>
      <c r="O197" s="92"/>
      <c r="P197" s="92"/>
      <c r="Q197" s="92"/>
      <c r="R197" s="92"/>
      <c r="S197" s="92"/>
      <c r="T197" s="93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T197" s="18" t="s">
        <v>190</v>
      </c>
      <c r="AU197" s="18" t="s">
        <v>83</v>
      </c>
    </row>
    <row r="198" s="2" customFormat="1" ht="16.5" customHeight="1">
      <c r="A198" s="39"/>
      <c r="B198" s="40"/>
      <c r="C198" s="245" t="s">
        <v>338</v>
      </c>
      <c r="D198" s="245" t="s">
        <v>191</v>
      </c>
      <c r="E198" s="246" t="s">
        <v>3691</v>
      </c>
      <c r="F198" s="247" t="s">
        <v>3692</v>
      </c>
      <c r="G198" s="248" t="s">
        <v>217</v>
      </c>
      <c r="H198" s="249">
        <v>85</v>
      </c>
      <c r="I198" s="250"/>
      <c r="J198" s="251">
        <f>ROUND(I198*H198,2)</f>
        <v>0</v>
      </c>
      <c r="K198" s="247" t="s">
        <v>1</v>
      </c>
      <c r="L198" s="45"/>
      <c r="M198" s="252" t="s">
        <v>1</v>
      </c>
      <c r="N198" s="253" t="s">
        <v>41</v>
      </c>
      <c r="O198" s="92"/>
      <c r="P198" s="236">
        <f>O198*H198</f>
        <v>0</v>
      </c>
      <c r="Q198" s="236">
        <v>0</v>
      </c>
      <c r="R198" s="236">
        <f>Q198*H198</f>
        <v>0</v>
      </c>
      <c r="S198" s="236">
        <v>0</v>
      </c>
      <c r="T198" s="237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8" t="s">
        <v>200</v>
      </c>
      <c r="AT198" s="238" t="s">
        <v>191</v>
      </c>
      <c r="AU198" s="238" t="s">
        <v>83</v>
      </c>
      <c r="AY198" s="18" t="s">
        <v>181</v>
      </c>
      <c r="BE198" s="239">
        <f>IF(N198="základní",J198,0)</f>
        <v>0</v>
      </c>
      <c r="BF198" s="239">
        <f>IF(N198="snížená",J198,0)</f>
        <v>0</v>
      </c>
      <c r="BG198" s="239">
        <f>IF(N198="zákl. přenesená",J198,0)</f>
        <v>0</v>
      </c>
      <c r="BH198" s="239">
        <f>IF(N198="sníž. přenesená",J198,0)</f>
        <v>0</v>
      </c>
      <c r="BI198" s="239">
        <f>IF(N198="nulová",J198,0)</f>
        <v>0</v>
      </c>
      <c r="BJ198" s="18" t="s">
        <v>83</v>
      </c>
      <c r="BK198" s="239">
        <f>ROUND(I198*H198,2)</f>
        <v>0</v>
      </c>
      <c r="BL198" s="18" t="s">
        <v>200</v>
      </c>
      <c r="BM198" s="238" t="s">
        <v>3693</v>
      </c>
    </row>
    <row r="199" s="2" customFormat="1">
      <c r="A199" s="39"/>
      <c r="B199" s="40"/>
      <c r="C199" s="41"/>
      <c r="D199" s="240" t="s">
        <v>190</v>
      </c>
      <c r="E199" s="41"/>
      <c r="F199" s="241" t="s">
        <v>3692</v>
      </c>
      <c r="G199" s="41"/>
      <c r="H199" s="41"/>
      <c r="I199" s="242"/>
      <c r="J199" s="41"/>
      <c r="K199" s="41"/>
      <c r="L199" s="45"/>
      <c r="M199" s="243"/>
      <c r="N199" s="244"/>
      <c r="O199" s="92"/>
      <c r="P199" s="92"/>
      <c r="Q199" s="92"/>
      <c r="R199" s="92"/>
      <c r="S199" s="92"/>
      <c r="T199" s="93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T199" s="18" t="s">
        <v>190</v>
      </c>
      <c r="AU199" s="18" t="s">
        <v>83</v>
      </c>
    </row>
    <row r="200" s="2" customFormat="1" ht="16.5" customHeight="1">
      <c r="A200" s="39"/>
      <c r="B200" s="40"/>
      <c r="C200" s="245" t="s">
        <v>343</v>
      </c>
      <c r="D200" s="245" t="s">
        <v>191</v>
      </c>
      <c r="E200" s="246" t="s">
        <v>3694</v>
      </c>
      <c r="F200" s="247" t="s">
        <v>3695</v>
      </c>
      <c r="G200" s="248" t="s">
        <v>287</v>
      </c>
      <c r="H200" s="249">
        <v>25</v>
      </c>
      <c r="I200" s="250"/>
      <c r="J200" s="251">
        <f>ROUND(I200*H200,2)</f>
        <v>0</v>
      </c>
      <c r="K200" s="247" t="s">
        <v>1</v>
      </c>
      <c r="L200" s="45"/>
      <c r="M200" s="252" t="s">
        <v>1</v>
      </c>
      <c r="N200" s="253" t="s">
        <v>41</v>
      </c>
      <c r="O200" s="92"/>
      <c r="P200" s="236">
        <f>O200*H200</f>
        <v>0</v>
      </c>
      <c r="Q200" s="236">
        <v>0</v>
      </c>
      <c r="R200" s="236">
        <f>Q200*H200</f>
        <v>0</v>
      </c>
      <c r="S200" s="236">
        <v>0</v>
      </c>
      <c r="T200" s="237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8" t="s">
        <v>200</v>
      </c>
      <c r="AT200" s="238" t="s">
        <v>191</v>
      </c>
      <c r="AU200" s="238" t="s">
        <v>83</v>
      </c>
      <c r="AY200" s="18" t="s">
        <v>181</v>
      </c>
      <c r="BE200" s="239">
        <f>IF(N200="základní",J200,0)</f>
        <v>0</v>
      </c>
      <c r="BF200" s="239">
        <f>IF(N200="snížená",J200,0)</f>
        <v>0</v>
      </c>
      <c r="BG200" s="239">
        <f>IF(N200="zákl. přenesená",J200,0)</f>
        <v>0</v>
      </c>
      <c r="BH200" s="239">
        <f>IF(N200="sníž. přenesená",J200,0)</f>
        <v>0</v>
      </c>
      <c r="BI200" s="239">
        <f>IF(N200="nulová",J200,0)</f>
        <v>0</v>
      </c>
      <c r="BJ200" s="18" t="s">
        <v>83</v>
      </c>
      <c r="BK200" s="239">
        <f>ROUND(I200*H200,2)</f>
        <v>0</v>
      </c>
      <c r="BL200" s="18" t="s">
        <v>200</v>
      </c>
      <c r="BM200" s="238" t="s">
        <v>3696</v>
      </c>
    </row>
    <row r="201" s="2" customFormat="1">
      <c r="A201" s="39"/>
      <c r="B201" s="40"/>
      <c r="C201" s="41"/>
      <c r="D201" s="240" t="s">
        <v>190</v>
      </c>
      <c r="E201" s="41"/>
      <c r="F201" s="241" t="s">
        <v>3695</v>
      </c>
      <c r="G201" s="41"/>
      <c r="H201" s="41"/>
      <c r="I201" s="242"/>
      <c r="J201" s="41"/>
      <c r="K201" s="41"/>
      <c r="L201" s="45"/>
      <c r="M201" s="243"/>
      <c r="N201" s="244"/>
      <c r="O201" s="92"/>
      <c r="P201" s="92"/>
      <c r="Q201" s="92"/>
      <c r="R201" s="92"/>
      <c r="S201" s="92"/>
      <c r="T201" s="93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T201" s="18" t="s">
        <v>190</v>
      </c>
      <c r="AU201" s="18" t="s">
        <v>83</v>
      </c>
    </row>
    <row r="202" s="2" customFormat="1" ht="24.15" customHeight="1">
      <c r="A202" s="39"/>
      <c r="B202" s="40"/>
      <c r="C202" s="245" t="s">
        <v>348</v>
      </c>
      <c r="D202" s="245" t="s">
        <v>191</v>
      </c>
      <c r="E202" s="246" t="s">
        <v>3697</v>
      </c>
      <c r="F202" s="247" t="s">
        <v>3698</v>
      </c>
      <c r="G202" s="248" t="s">
        <v>287</v>
      </c>
      <c r="H202" s="249">
        <v>1</v>
      </c>
      <c r="I202" s="250"/>
      <c r="J202" s="251">
        <f>ROUND(I202*H202,2)</f>
        <v>0</v>
      </c>
      <c r="K202" s="247" t="s">
        <v>1</v>
      </c>
      <c r="L202" s="45"/>
      <c r="M202" s="252" t="s">
        <v>1</v>
      </c>
      <c r="N202" s="253" t="s">
        <v>41</v>
      </c>
      <c r="O202" s="92"/>
      <c r="P202" s="236">
        <f>O202*H202</f>
        <v>0</v>
      </c>
      <c r="Q202" s="236">
        <v>0</v>
      </c>
      <c r="R202" s="236">
        <f>Q202*H202</f>
        <v>0</v>
      </c>
      <c r="S202" s="236">
        <v>0</v>
      </c>
      <c r="T202" s="237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8" t="s">
        <v>200</v>
      </c>
      <c r="AT202" s="238" t="s">
        <v>191</v>
      </c>
      <c r="AU202" s="238" t="s">
        <v>83</v>
      </c>
      <c r="AY202" s="18" t="s">
        <v>181</v>
      </c>
      <c r="BE202" s="239">
        <f>IF(N202="základní",J202,0)</f>
        <v>0</v>
      </c>
      <c r="BF202" s="239">
        <f>IF(N202="snížená",J202,0)</f>
        <v>0</v>
      </c>
      <c r="BG202" s="239">
        <f>IF(N202="zákl. přenesená",J202,0)</f>
        <v>0</v>
      </c>
      <c r="BH202" s="239">
        <f>IF(N202="sníž. přenesená",J202,0)</f>
        <v>0</v>
      </c>
      <c r="BI202" s="239">
        <f>IF(N202="nulová",J202,0)</f>
        <v>0</v>
      </c>
      <c r="BJ202" s="18" t="s">
        <v>83</v>
      </c>
      <c r="BK202" s="239">
        <f>ROUND(I202*H202,2)</f>
        <v>0</v>
      </c>
      <c r="BL202" s="18" t="s">
        <v>200</v>
      </c>
      <c r="BM202" s="238" t="s">
        <v>3699</v>
      </c>
    </row>
    <row r="203" s="2" customFormat="1">
      <c r="A203" s="39"/>
      <c r="B203" s="40"/>
      <c r="C203" s="41"/>
      <c r="D203" s="240" t="s">
        <v>190</v>
      </c>
      <c r="E203" s="41"/>
      <c r="F203" s="241" t="s">
        <v>3698</v>
      </c>
      <c r="G203" s="41"/>
      <c r="H203" s="41"/>
      <c r="I203" s="242"/>
      <c r="J203" s="41"/>
      <c r="K203" s="41"/>
      <c r="L203" s="45"/>
      <c r="M203" s="243"/>
      <c r="N203" s="244"/>
      <c r="O203" s="92"/>
      <c r="P203" s="92"/>
      <c r="Q203" s="92"/>
      <c r="R203" s="92"/>
      <c r="S203" s="92"/>
      <c r="T203" s="93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T203" s="18" t="s">
        <v>190</v>
      </c>
      <c r="AU203" s="18" t="s">
        <v>83</v>
      </c>
    </row>
    <row r="204" s="2" customFormat="1" ht="16.5" customHeight="1">
      <c r="A204" s="39"/>
      <c r="B204" s="40"/>
      <c r="C204" s="245" t="s">
        <v>352</v>
      </c>
      <c r="D204" s="245" t="s">
        <v>191</v>
      </c>
      <c r="E204" s="246" t="s">
        <v>3700</v>
      </c>
      <c r="F204" s="247" t="s">
        <v>3701</v>
      </c>
      <c r="G204" s="248" t="s">
        <v>287</v>
      </c>
      <c r="H204" s="249">
        <v>30</v>
      </c>
      <c r="I204" s="250"/>
      <c r="J204" s="251">
        <f>ROUND(I204*H204,2)</f>
        <v>0</v>
      </c>
      <c r="K204" s="247" t="s">
        <v>1</v>
      </c>
      <c r="L204" s="45"/>
      <c r="M204" s="252" t="s">
        <v>1</v>
      </c>
      <c r="N204" s="253" t="s">
        <v>41</v>
      </c>
      <c r="O204" s="92"/>
      <c r="P204" s="236">
        <f>O204*H204</f>
        <v>0</v>
      </c>
      <c r="Q204" s="236">
        <v>0</v>
      </c>
      <c r="R204" s="236">
        <f>Q204*H204</f>
        <v>0</v>
      </c>
      <c r="S204" s="236">
        <v>0</v>
      </c>
      <c r="T204" s="237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38" t="s">
        <v>200</v>
      </c>
      <c r="AT204" s="238" t="s">
        <v>191</v>
      </c>
      <c r="AU204" s="238" t="s">
        <v>83</v>
      </c>
      <c r="AY204" s="18" t="s">
        <v>181</v>
      </c>
      <c r="BE204" s="239">
        <f>IF(N204="základní",J204,0)</f>
        <v>0</v>
      </c>
      <c r="BF204" s="239">
        <f>IF(N204="snížená",J204,0)</f>
        <v>0</v>
      </c>
      <c r="BG204" s="239">
        <f>IF(N204="zákl. přenesená",J204,0)</f>
        <v>0</v>
      </c>
      <c r="BH204" s="239">
        <f>IF(N204="sníž. přenesená",J204,0)</f>
        <v>0</v>
      </c>
      <c r="BI204" s="239">
        <f>IF(N204="nulová",J204,0)</f>
        <v>0</v>
      </c>
      <c r="BJ204" s="18" t="s">
        <v>83</v>
      </c>
      <c r="BK204" s="239">
        <f>ROUND(I204*H204,2)</f>
        <v>0</v>
      </c>
      <c r="BL204" s="18" t="s">
        <v>200</v>
      </c>
      <c r="BM204" s="238" t="s">
        <v>3702</v>
      </c>
    </row>
    <row r="205" s="2" customFormat="1">
      <c r="A205" s="39"/>
      <c r="B205" s="40"/>
      <c r="C205" s="41"/>
      <c r="D205" s="240" t="s">
        <v>190</v>
      </c>
      <c r="E205" s="41"/>
      <c r="F205" s="241" t="s">
        <v>3701</v>
      </c>
      <c r="G205" s="41"/>
      <c r="H205" s="41"/>
      <c r="I205" s="242"/>
      <c r="J205" s="41"/>
      <c r="K205" s="41"/>
      <c r="L205" s="45"/>
      <c r="M205" s="243"/>
      <c r="N205" s="244"/>
      <c r="O205" s="92"/>
      <c r="P205" s="92"/>
      <c r="Q205" s="92"/>
      <c r="R205" s="92"/>
      <c r="S205" s="92"/>
      <c r="T205" s="93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T205" s="18" t="s">
        <v>190</v>
      </c>
      <c r="AU205" s="18" t="s">
        <v>83</v>
      </c>
    </row>
    <row r="206" s="2" customFormat="1" ht="16.5" customHeight="1">
      <c r="A206" s="39"/>
      <c r="B206" s="40"/>
      <c r="C206" s="245" t="s">
        <v>356</v>
      </c>
      <c r="D206" s="245" t="s">
        <v>191</v>
      </c>
      <c r="E206" s="246" t="s">
        <v>3703</v>
      </c>
      <c r="F206" s="247" t="s">
        <v>3704</v>
      </c>
      <c r="G206" s="248" t="s">
        <v>287</v>
      </c>
      <c r="H206" s="249">
        <v>30</v>
      </c>
      <c r="I206" s="250"/>
      <c r="J206" s="251">
        <f>ROUND(I206*H206,2)</f>
        <v>0</v>
      </c>
      <c r="K206" s="247" t="s">
        <v>1</v>
      </c>
      <c r="L206" s="45"/>
      <c r="M206" s="252" t="s">
        <v>1</v>
      </c>
      <c r="N206" s="253" t="s">
        <v>41</v>
      </c>
      <c r="O206" s="92"/>
      <c r="P206" s="236">
        <f>O206*H206</f>
        <v>0</v>
      </c>
      <c r="Q206" s="236">
        <v>0</v>
      </c>
      <c r="R206" s="236">
        <f>Q206*H206</f>
        <v>0</v>
      </c>
      <c r="S206" s="236">
        <v>0</v>
      </c>
      <c r="T206" s="237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8" t="s">
        <v>200</v>
      </c>
      <c r="AT206" s="238" t="s">
        <v>191</v>
      </c>
      <c r="AU206" s="238" t="s">
        <v>83</v>
      </c>
      <c r="AY206" s="18" t="s">
        <v>181</v>
      </c>
      <c r="BE206" s="239">
        <f>IF(N206="základní",J206,0)</f>
        <v>0</v>
      </c>
      <c r="BF206" s="239">
        <f>IF(N206="snížená",J206,0)</f>
        <v>0</v>
      </c>
      <c r="BG206" s="239">
        <f>IF(N206="zákl. přenesená",J206,0)</f>
        <v>0</v>
      </c>
      <c r="BH206" s="239">
        <f>IF(N206="sníž. přenesená",J206,0)</f>
        <v>0</v>
      </c>
      <c r="BI206" s="239">
        <f>IF(N206="nulová",J206,0)</f>
        <v>0</v>
      </c>
      <c r="BJ206" s="18" t="s">
        <v>83</v>
      </c>
      <c r="BK206" s="239">
        <f>ROUND(I206*H206,2)</f>
        <v>0</v>
      </c>
      <c r="BL206" s="18" t="s">
        <v>200</v>
      </c>
      <c r="BM206" s="238" t="s">
        <v>3705</v>
      </c>
    </row>
    <row r="207" s="2" customFormat="1">
      <c r="A207" s="39"/>
      <c r="B207" s="40"/>
      <c r="C207" s="41"/>
      <c r="D207" s="240" t="s">
        <v>190</v>
      </c>
      <c r="E207" s="41"/>
      <c r="F207" s="241" t="s">
        <v>3704</v>
      </c>
      <c r="G207" s="41"/>
      <c r="H207" s="41"/>
      <c r="I207" s="242"/>
      <c r="J207" s="41"/>
      <c r="K207" s="41"/>
      <c r="L207" s="45"/>
      <c r="M207" s="243"/>
      <c r="N207" s="244"/>
      <c r="O207" s="92"/>
      <c r="P207" s="92"/>
      <c r="Q207" s="92"/>
      <c r="R207" s="92"/>
      <c r="S207" s="92"/>
      <c r="T207" s="93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T207" s="18" t="s">
        <v>190</v>
      </c>
      <c r="AU207" s="18" t="s">
        <v>83</v>
      </c>
    </row>
    <row r="208" s="2" customFormat="1" ht="21.75" customHeight="1">
      <c r="A208" s="39"/>
      <c r="B208" s="40"/>
      <c r="C208" s="245" t="s">
        <v>361</v>
      </c>
      <c r="D208" s="245" t="s">
        <v>191</v>
      </c>
      <c r="E208" s="246" t="s">
        <v>3706</v>
      </c>
      <c r="F208" s="247" t="s">
        <v>3707</v>
      </c>
      <c r="G208" s="248" t="s">
        <v>287</v>
      </c>
      <c r="H208" s="249">
        <v>1</v>
      </c>
      <c r="I208" s="250"/>
      <c r="J208" s="251">
        <f>ROUND(I208*H208,2)</f>
        <v>0</v>
      </c>
      <c r="K208" s="247" t="s">
        <v>1</v>
      </c>
      <c r="L208" s="45"/>
      <c r="M208" s="252" t="s">
        <v>1</v>
      </c>
      <c r="N208" s="253" t="s">
        <v>41</v>
      </c>
      <c r="O208" s="92"/>
      <c r="P208" s="236">
        <f>O208*H208</f>
        <v>0</v>
      </c>
      <c r="Q208" s="236">
        <v>0</v>
      </c>
      <c r="R208" s="236">
        <f>Q208*H208</f>
        <v>0</v>
      </c>
      <c r="S208" s="236">
        <v>0</v>
      </c>
      <c r="T208" s="237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38" t="s">
        <v>200</v>
      </c>
      <c r="AT208" s="238" t="s">
        <v>191</v>
      </c>
      <c r="AU208" s="238" t="s">
        <v>83</v>
      </c>
      <c r="AY208" s="18" t="s">
        <v>181</v>
      </c>
      <c r="BE208" s="239">
        <f>IF(N208="základní",J208,0)</f>
        <v>0</v>
      </c>
      <c r="BF208" s="239">
        <f>IF(N208="snížená",J208,0)</f>
        <v>0</v>
      </c>
      <c r="BG208" s="239">
        <f>IF(N208="zákl. přenesená",J208,0)</f>
        <v>0</v>
      </c>
      <c r="BH208" s="239">
        <f>IF(N208="sníž. přenesená",J208,0)</f>
        <v>0</v>
      </c>
      <c r="BI208" s="239">
        <f>IF(N208="nulová",J208,0)</f>
        <v>0</v>
      </c>
      <c r="BJ208" s="18" t="s">
        <v>83</v>
      </c>
      <c r="BK208" s="239">
        <f>ROUND(I208*H208,2)</f>
        <v>0</v>
      </c>
      <c r="BL208" s="18" t="s">
        <v>200</v>
      </c>
      <c r="BM208" s="238" t="s">
        <v>3708</v>
      </c>
    </row>
    <row r="209" s="2" customFormat="1">
      <c r="A209" s="39"/>
      <c r="B209" s="40"/>
      <c r="C209" s="41"/>
      <c r="D209" s="240" t="s">
        <v>190</v>
      </c>
      <c r="E209" s="41"/>
      <c r="F209" s="241" t="s">
        <v>3707</v>
      </c>
      <c r="G209" s="41"/>
      <c r="H209" s="41"/>
      <c r="I209" s="242"/>
      <c r="J209" s="41"/>
      <c r="K209" s="41"/>
      <c r="L209" s="45"/>
      <c r="M209" s="243"/>
      <c r="N209" s="244"/>
      <c r="O209" s="92"/>
      <c r="P209" s="92"/>
      <c r="Q209" s="92"/>
      <c r="R209" s="92"/>
      <c r="S209" s="92"/>
      <c r="T209" s="93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T209" s="18" t="s">
        <v>190</v>
      </c>
      <c r="AU209" s="18" t="s">
        <v>83</v>
      </c>
    </row>
    <row r="210" s="2" customFormat="1" ht="24.15" customHeight="1">
      <c r="A210" s="39"/>
      <c r="B210" s="40"/>
      <c r="C210" s="245" t="s">
        <v>366</v>
      </c>
      <c r="D210" s="245" t="s">
        <v>191</v>
      </c>
      <c r="E210" s="246" t="s">
        <v>3709</v>
      </c>
      <c r="F210" s="247" t="s">
        <v>3710</v>
      </c>
      <c r="G210" s="248" t="s">
        <v>287</v>
      </c>
      <c r="H210" s="249">
        <v>2</v>
      </c>
      <c r="I210" s="250"/>
      <c r="J210" s="251">
        <f>ROUND(I210*H210,2)</f>
        <v>0</v>
      </c>
      <c r="K210" s="247" t="s">
        <v>1</v>
      </c>
      <c r="L210" s="45"/>
      <c r="M210" s="252" t="s">
        <v>1</v>
      </c>
      <c r="N210" s="253" t="s">
        <v>41</v>
      </c>
      <c r="O210" s="92"/>
      <c r="P210" s="236">
        <f>O210*H210</f>
        <v>0</v>
      </c>
      <c r="Q210" s="236">
        <v>0</v>
      </c>
      <c r="R210" s="236">
        <f>Q210*H210</f>
        <v>0</v>
      </c>
      <c r="S210" s="236">
        <v>0</v>
      </c>
      <c r="T210" s="237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8" t="s">
        <v>200</v>
      </c>
      <c r="AT210" s="238" t="s">
        <v>191</v>
      </c>
      <c r="AU210" s="238" t="s">
        <v>83</v>
      </c>
      <c r="AY210" s="18" t="s">
        <v>181</v>
      </c>
      <c r="BE210" s="239">
        <f>IF(N210="základní",J210,0)</f>
        <v>0</v>
      </c>
      <c r="BF210" s="239">
        <f>IF(N210="snížená",J210,0)</f>
        <v>0</v>
      </c>
      <c r="BG210" s="239">
        <f>IF(N210="zákl. přenesená",J210,0)</f>
        <v>0</v>
      </c>
      <c r="BH210" s="239">
        <f>IF(N210="sníž. přenesená",J210,0)</f>
        <v>0</v>
      </c>
      <c r="BI210" s="239">
        <f>IF(N210="nulová",J210,0)</f>
        <v>0</v>
      </c>
      <c r="BJ210" s="18" t="s">
        <v>83</v>
      </c>
      <c r="BK210" s="239">
        <f>ROUND(I210*H210,2)</f>
        <v>0</v>
      </c>
      <c r="BL210" s="18" t="s">
        <v>200</v>
      </c>
      <c r="BM210" s="238" t="s">
        <v>3711</v>
      </c>
    </row>
    <row r="211" s="2" customFormat="1">
      <c r="A211" s="39"/>
      <c r="B211" s="40"/>
      <c r="C211" s="41"/>
      <c r="D211" s="240" t="s">
        <v>190</v>
      </c>
      <c r="E211" s="41"/>
      <c r="F211" s="241" t="s">
        <v>3710</v>
      </c>
      <c r="G211" s="41"/>
      <c r="H211" s="41"/>
      <c r="I211" s="242"/>
      <c r="J211" s="41"/>
      <c r="K211" s="41"/>
      <c r="L211" s="45"/>
      <c r="M211" s="243"/>
      <c r="N211" s="244"/>
      <c r="O211" s="92"/>
      <c r="P211" s="92"/>
      <c r="Q211" s="92"/>
      <c r="R211" s="92"/>
      <c r="S211" s="92"/>
      <c r="T211" s="93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T211" s="18" t="s">
        <v>190</v>
      </c>
      <c r="AU211" s="18" t="s">
        <v>83</v>
      </c>
    </row>
    <row r="212" s="2" customFormat="1" ht="16.5" customHeight="1">
      <c r="A212" s="39"/>
      <c r="B212" s="40"/>
      <c r="C212" s="245" t="s">
        <v>371</v>
      </c>
      <c r="D212" s="245" t="s">
        <v>191</v>
      </c>
      <c r="E212" s="246" t="s">
        <v>3712</v>
      </c>
      <c r="F212" s="247" t="s">
        <v>3713</v>
      </c>
      <c r="G212" s="248" t="s">
        <v>287</v>
      </c>
      <c r="H212" s="249">
        <v>64</v>
      </c>
      <c r="I212" s="250"/>
      <c r="J212" s="251">
        <f>ROUND(I212*H212,2)</f>
        <v>0</v>
      </c>
      <c r="K212" s="247" t="s">
        <v>1</v>
      </c>
      <c r="L212" s="45"/>
      <c r="M212" s="252" t="s">
        <v>1</v>
      </c>
      <c r="N212" s="253" t="s">
        <v>41</v>
      </c>
      <c r="O212" s="92"/>
      <c r="P212" s="236">
        <f>O212*H212</f>
        <v>0</v>
      </c>
      <c r="Q212" s="236">
        <v>0</v>
      </c>
      <c r="R212" s="236">
        <f>Q212*H212</f>
        <v>0</v>
      </c>
      <c r="S212" s="236">
        <v>0</v>
      </c>
      <c r="T212" s="237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8" t="s">
        <v>200</v>
      </c>
      <c r="AT212" s="238" t="s">
        <v>191</v>
      </c>
      <c r="AU212" s="238" t="s">
        <v>83</v>
      </c>
      <c r="AY212" s="18" t="s">
        <v>181</v>
      </c>
      <c r="BE212" s="239">
        <f>IF(N212="základní",J212,0)</f>
        <v>0</v>
      </c>
      <c r="BF212" s="239">
        <f>IF(N212="snížená",J212,0)</f>
        <v>0</v>
      </c>
      <c r="BG212" s="239">
        <f>IF(N212="zákl. přenesená",J212,0)</f>
        <v>0</v>
      </c>
      <c r="BH212" s="239">
        <f>IF(N212="sníž. přenesená",J212,0)</f>
        <v>0</v>
      </c>
      <c r="BI212" s="239">
        <f>IF(N212="nulová",J212,0)</f>
        <v>0</v>
      </c>
      <c r="BJ212" s="18" t="s">
        <v>83</v>
      </c>
      <c r="BK212" s="239">
        <f>ROUND(I212*H212,2)</f>
        <v>0</v>
      </c>
      <c r="BL212" s="18" t="s">
        <v>200</v>
      </c>
      <c r="BM212" s="238" t="s">
        <v>3714</v>
      </c>
    </row>
    <row r="213" s="2" customFormat="1">
      <c r="A213" s="39"/>
      <c r="B213" s="40"/>
      <c r="C213" s="41"/>
      <c r="D213" s="240" t="s">
        <v>190</v>
      </c>
      <c r="E213" s="41"/>
      <c r="F213" s="241" t="s">
        <v>3713</v>
      </c>
      <c r="G213" s="41"/>
      <c r="H213" s="41"/>
      <c r="I213" s="242"/>
      <c r="J213" s="41"/>
      <c r="K213" s="41"/>
      <c r="L213" s="45"/>
      <c r="M213" s="243"/>
      <c r="N213" s="244"/>
      <c r="O213" s="92"/>
      <c r="P213" s="92"/>
      <c r="Q213" s="92"/>
      <c r="R213" s="92"/>
      <c r="S213" s="92"/>
      <c r="T213" s="93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T213" s="18" t="s">
        <v>190</v>
      </c>
      <c r="AU213" s="18" t="s">
        <v>83</v>
      </c>
    </row>
    <row r="214" s="2" customFormat="1" ht="16.5" customHeight="1">
      <c r="A214" s="39"/>
      <c r="B214" s="40"/>
      <c r="C214" s="245" t="s">
        <v>376</v>
      </c>
      <c r="D214" s="245" t="s">
        <v>191</v>
      </c>
      <c r="E214" s="246" t="s">
        <v>3715</v>
      </c>
      <c r="F214" s="247" t="s">
        <v>3716</v>
      </c>
      <c r="G214" s="248" t="s">
        <v>287</v>
      </c>
      <c r="H214" s="249">
        <v>10</v>
      </c>
      <c r="I214" s="250"/>
      <c r="J214" s="251">
        <f>ROUND(I214*H214,2)</f>
        <v>0</v>
      </c>
      <c r="K214" s="247" t="s">
        <v>1</v>
      </c>
      <c r="L214" s="45"/>
      <c r="M214" s="252" t="s">
        <v>1</v>
      </c>
      <c r="N214" s="253" t="s">
        <v>41</v>
      </c>
      <c r="O214" s="92"/>
      <c r="P214" s="236">
        <f>O214*H214</f>
        <v>0</v>
      </c>
      <c r="Q214" s="236">
        <v>0</v>
      </c>
      <c r="R214" s="236">
        <f>Q214*H214</f>
        <v>0</v>
      </c>
      <c r="S214" s="236">
        <v>0</v>
      </c>
      <c r="T214" s="237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8" t="s">
        <v>200</v>
      </c>
      <c r="AT214" s="238" t="s">
        <v>191</v>
      </c>
      <c r="AU214" s="238" t="s">
        <v>83</v>
      </c>
      <c r="AY214" s="18" t="s">
        <v>181</v>
      </c>
      <c r="BE214" s="239">
        <f>IF(N214="základní",J214,0)</f>
        <v>0</v>
      </c>
      <c r="BF214" s="239">
        <f>IF(N214="snížená",J214,0)</f>
        <v>0</v>
      </c>
      <c r="BG214" s="239">
        <f>IF(N214="zákl. přenesená",J214,0)</f>
        <v>0</v>
      </c>
      <c r="BH214" s="239">
        <f>IF(N214="sníž. přenesená",J214,0)</f>
        <v>0</v>
      </c>
      <c r="BI214" s="239">
        <f>IF(N214="nulová",J214,0)</f>
        <v>0</v>
      </c>
      <c r="BJ214" s="18" t="s">
        <v>83</v>
      </c>
      <c r="BK214" s="239">
        <f>ROUND(I214*H214,2)</f>
        <v>0</v>
      </c>
      <c r="BL214" s="18" t="s">
        <v>200</v>
      </c>
      <c r="BM214" s="238" t="s">
        <v>3717</v>
      </c>
    </row>
    <row r="215" s="2" customFormat="1">
      <c r="A215" s="39"/>
      <c r="B215" s="40"/>
      <c r="C215" s="41"/>
      <c r="D215" s="240" t="s">
        <v>190</v>
      </c>
      <c r="E215" s="41"/>
      <c r="F215" s="241" t="s">
        <v>3716</v>
      </c>
      <c r="G215" s="41"/>
      <c r="H215" s="41"/>
      <c r="I215" s="242"/>
      <c r="J215" s="41"/>
      <c r="K215" s="41"/>
      <c r="L215" s="45"/>
      <c r="M215" s="243"/>
      <c r="N215" s="244"/>
      <c r="O215" s="92"/>
      <c r="P215" s="92"/>
      <c r="Q215" s="92"/>
      <c r="R215" s="92"/>
      <c r="S215" s="92"/>
      <c r="T215" s="93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T215" s="18" t="s">
        <v>190</v>
      </c>
      <c r="AU215" s="18" t="s">
        <v>83</v>
      </c>
    </row>
    <row r="216" s="12" customFormat="1" ht="25.92" customHeight="1">
      <c r="A216" s="12"/>
      <c r="B216" s="212"/>
      <c r="C216" s="213"/>
      <c r="D216" s="214" t="s">
        <v>75</v>
      </c>
      <c r="E216" s="215" t="s">
        <v>3718</v>
      </c>
      <c r="F216" s="215" t="s">
        <v>3719</v>
      </c>
      <c r="G216" s="213"/>
      <c r="H216" s="213"/>
      <c r="I216" s="216"/>
      <c r="J216" s="217">
        <f>BK216</f>
        <v>0</v>
      </c>
      <c r="K216" s="213"/>
      <c r="L216" s="218"/>
      <c r="M216" s="219"/>
      <c r="N216" s="220"/>
      <c r="O216" s="220"/>
      <c r="P216" s="221">
        <f>SUM(P217:P252)</f>
        <v>0</v>
      </c>
      <c r="Q216" s="220"/>
      <c r="R216" s="221">
        <f>SUM(R217:R252)</f>
        <v>0</v>
      </c>
      <c r="S216" s="220"/>
      <c r="T216" s="222">
        <f>SUM(T217:T252)</f>
        <v>0</v>
      </c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R216" s="223" t="s">
        <v>83</v>
      </c>
      <c r="AT216" s="224" t="s">
        <v>75</v>
      </c>
      <c r="AU216" s="224" t="s">
        <v>76</v>
      </c>
      <c r="AY216" s="223" t="s">
        <v>181</v>
      </c>
      <c r="BK216" s="225">
        <f>SUM(BK217:BK252)</f>
        <v>0</v>
      </c>
    </row>
    <row r="217" s="2" customFormat="1" ht="16.5" customHeight="1">
      <c r="A217" s="39"/>
      <c r="B217" s="40"/>
      <c r="C217" s="245" t="s">
        <v>381</v>
      </c>
      <c r="D217" s="245" t="s">
        <v>191</v>
      </c>
      <c r="E217" s="246" t="s">
        <v>3720</v>
      </c>
      <c r="F217" s="247" t="s">
        <v>3721</v>
      </c>
      <c r="G217" s="248" t="s">
        <v>287</v>
      </c>
      <c r="H217" s="249">
        <v>14</v>
      </c>
      <c r="I217" s="250"/>
      <c r="J217" s="251">
        <f>ROUND(I217*H217,2)</f>
        <v>0</v>
      </c>
      <c r="K217" s="247" t="s">
        <v>1</v>
      </c>
      <c r="L217" s="45"/>
      <c r="M217" s="252" t="s">
        <v>1</v>
      </c>
      <c r="N217" s="253" t="s">
        <v>41</v>
      </c>
      <c r="O217" s="92"/>
      <c r="P217" s="236">
        <f>O217*H217</f>
        <v>0</v>
      </c>
      <c r="Q217" s="236">
        <v>0</v>
      </c>
      <c r="R217" s="236">
        <f>Q217*H217</f>
        <v>0</v>
      </c>
      <c r="S217" s="236">
        <v>0</v>
      </c>
      <c r="T217" s="237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8" t="s">
        <v>200</v>
      </c>
      <c r="AT217" s="238" t="s">
        <v>191</v>
      </c>
      <c r="AU217" s="238" t="s">
        <v>83</v>
      </c>
      <c r="AY217" s="18" t="s">
        <v>181</v>
      </c>
      <c r="BE217" s="239">
        <f>IF(N217="základní",J217,0)</f>
        <v>0</v>
      </c>
      <c r="BF217" s="239">
        <f>IF(N217="snížená",J217,0)</f>
        <v>0</v>
      </c>
      <c r="BG217" s="239">
        <f>IF(N217="zákl. přenesená",J217,0)</f>
        <v>0</v>
      </c>
      <c r="BH217" s="239">
        <f>IF(N217="sníž. přenesená",J217,0)</f>
        <v>0</v>
      </c>
      <c r="BI217" s="239">
        <f>IF(N217="nulová",J217,0)</f>
        <v>0</v>
      </c>
      <c r="BJ217" s="18" t="s">
        <v>83</v>
      </c>
      <c r="BK217" s="239">
        <f>ROUND(I217*H217,2)</f>
        <v>0</v>
      </c>
      <c r="BL217" s="18" t="s">
        <v>200</v>
      </c>
      <c r="BM217" s="238" t="s">
        <v>3722</v>
      </c>
    </row>
    <row r="218" s="2" customFormat="1">
      <c r="A218" s="39"/>
      <c r="B218" s="40"/>
      <c r="C218" s="41"/>
      <c r="D218" s="240" t="s">
        <v>190</v>
      </c>
      <c r="E218" s="41"/>
      <c r="F218" s="241" t="s">
        <v>3721</v>
      </c>
      <c r="G218" s="41"/>
      <c r="H218" s="41"/>
      <c r="I218" s="242"/>
      <c r="J218" s="41"/>
      <c r="K218" s="41"/>
      <c r="L218" s="45"/>
      <c r="M218" s="243"/>
      <c r="N218" s="244"/>
      <c r="O218" s="92"/>
      <c r="P218" s="92"/>
      <c r="Q218" s="92"/>
      <c r="R218" s="92"/>
      <c r="S218" s="92"/>
      <c r="T218" s="93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T218" s="18" t="s">
        <v>190</v>
      </c>
      <c r="AU218" s="18" t="s">
        <v>83</v>
      </c>
    </row>
    <row r="219" s="2" customFormat="1" ht="16.5" customHeight="1">
      <c r="A219" s="39"/>
      <c r="B219" s="40"/>
      <c r="C219" s="245" t="s">
        <v>385</v>
      </c>
      <c r="D219" s="245" t="s">
        <v>191</v>
      </c>
      <c r="E219" s="246" t="s">
        <v>3723</v>
      </c>
      <c r="F219" s="247" t="s">
        <v>3724</v>
      </c>
      <c r="G219" s="248" t="s">
        <v>287</v>
      </c>
      <c r="H219" s="249">
        <v>1</v>
      </c>
      <c r="I219" s="250"/>
      <c r="J219" s="251">
        <f>ROUND(I219*H219,2)</f>
        <v>0</v>
      </c>
      <c r="K219" s="247" t="s">
        <v>1</v>
      </c>
      <c r="L219" s="45"/>
      <c r="M219" s="252" t="s">
        <v>1</v>
      </c>
      <c r="N219" s="253" t="s">
        <v>41</v>
      </c>
      <c r="O219" s="92"/>
      <c r="P219" s="236">
        <f>O219*H219</f>
        <v>0</v>
      </c>
      <c r="Q219" s="236">
        <v>0</v>
      </c>
      <c r="R219" s="236">
        <f>Q219*H219</f>
        <v>0</v>
      </c>
      <c r="S219" s="236">
        <v>0</v>
      </c>
      <c r="T219" s="237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8" t="s">
        <v>200</v>
      </c>
      <c r="AT219" s="238" t="s">
        <v>191</v>
      </c>
      <c r="AU219" s="238" t="s">
        <v>83</v>
      </c>
      <c r="AY219" s="18" t="s">
        <v>181</v>
      </c>
      <c r="BE219" s="239">
        <f>IF(N219="základní",J219,0)</f>
        <v>0</v>
      </c>
      <c r="BF219" s="239">
        <f>IF(N219="snížená",J219,0)</f>
        <v>0</v>
      </c>
      <c r="BG219" s="239">
        <f>IF(N219="zákl. přenesená",J219,0)</f>
        <v>0</v>
      </c>
      <c r="BH219" s="239">
        <f>IF(N219="sníž. přenesená",J219,0)</f>
        <v>0</v>
      </c>
      <c r="BI219" s="239">
        <f>IF(N219="nulová",J219,0)</f>
        <v>0</v>
      </c>
      <c r="BJ219" s="18" t="s">
        <v>83</v>
      </c>
      <c r="BK219" s="239">
        <f>ROUND(I219*H219,2)</f>
        <v>0</v>
      </c>
      <c r="BL219" s="18" t="s">
        <v>200</v>
      </c>
      <c r="BM219" s="238" t="s">
        <v>3725</v>
      </c>
    </row>
    <row r="220" s="2" customFormat="1">
      <c r="A220" s="39"/>
      <c r="B220" s="40"/>
      <c r="C220" s="41"/>
      <c r="D220" s="240" t="s">
        <v>190</v>
      </c>
      <c r="E220" s="41"/>
      <c r="F220" s="241" t="s">
        <v>3724</v>
      </c>
      <c r="G220" s="41"/>
      <c r="H220" s="41"/>
      <c r="I220" s="242"/>
      <c r="J220" s="41"/>
      <c r="K220" s="41"/>
      <c r="L220" s="45"/>
      <c r="M220" s="243"/>
      <c r="N220" s="244"/>
      <c r="O220" s="92"/>
      <c r="P220" s="92"/>
      <c r="Q220" s="92"/>
      <c r="R220" s="92"/>
      <c r="S220" s="92"/>
      <c r="T220" s="93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T220" s="18" t="s">
        <v>190</v>
      </c>
      <c r="AU220" s="18" t="s">
        <v>83</v>
      </c>
    </row>
    <row r="221" s="2" customFormat="1" ht="24.15" customHeight="1">
      <c r="A221" s="39"/>
      <c r="B221" s="40"/>
      <c r="C221" s="245" t="s">
        <v>390</v>
      </c>
      <c r="D221" s="245" t="s">
        <v>191</v>
      </c>
      <c r="E221" s="246" t="s">
        <v>3726</v>
      </c>
      <c r="F221" s="247" t="s">
        <v>3727</v>
      </c>
      <c r="G221" s="248" t="s">
        <v>287</v>
      </c>
      <c r="H221" s="249">
        <v>2</v>
      </c>
      <c r="I221" s="250"/>
      <c r="J221" s="251">
        <f>ROUND(I221*H221,2)</f>
        <v>0</v>
      </c>
      <c r="K221" s="247" t="s">
        <v>1</v>
      </c>
      <c r="L221" s="45"/>
      <c r="M221" s="252" t="s">
        <v>1</v>
      </c>
      <c r="N221" s="253" t="s">
        <v>41</v>
      </c>
      <c r="O221" s="92"/>
      <c r="P221" s="236">
        <f>O221*H221</f>
        <v>0</v>
      </c>
      <c r="Q221" s="236">
        <v>0</v>
      </c>
      <c r="R221" s="236">
        <f>Q221*H221</f>
        <v>0</v>
      </c>
      <c r="S221" s="236">
        <v>0</v>
      </c>
      <c r="T221" s="237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38" t="s">
        <v>200</v>
      </c>
      <c r="AT221" s="238" t="s">
        <v>191</v>
      </c>
      <c r="AU221" s="238" t="s">
        <v>83</v>
      </c>
      <c r="AY221" s="18" t="s">
        <v>181</v>
      </c>
      <c r="BE221" s="239">
        <f>IF(N221="základní",J221,0)</f>
        <v>0</v>
      </c>
      <c r="BF221" s="239">
        <f>IF(N221="snížená",J221,0)</f>
        <v>0</v>
      </c>
      <c r="BG221" s="239">
        <f>IF(N221="zákl. přenesená",J221,0)</f>
        <v>0</v>
      </c>
      <c r="BH221" s="239">
        <f>IF(N221="sníž. přenesená",J221,0)</f>
        <v>0</v>
      </c>
      <c r="BI221" s="239">
        <f>IF(N221="nulová",J221,0)</f>
        <v>0</v>
      </c>
      <c r="BJ221" s="18" t="s">
        <v>83</v>
      </c>
      <c r="BK221" s="239">
        <f>ROUND(I221*H221,2)</f>
        <v>0</v>
      </c>
      <c r="BL221" s="18" t="s">
        <v>200</v>
      </c>
      <c r="BM221" s="238" t="s">
        <v>3728</v>
      </c>
    </row>
    <row r="222" s="2" customFormat="1">
      <c r="A222" s="39"/>
      <c r="B222" s="40"/>
      <c r="C222" s="41"/>
      <c r="D222" s="240" t="s">
        <v>190</v>
      </c>
      <c r="E222" s="41"/>
      <c r="F222" s="241" t="s">
        <v>3727</v>
      </c>
      <c r="G222" s="41"/>
      <c r="H222" s="41"/>
      <c r="I222" s="242"/>
      <c r="J222" s="41"/>
      <c r="K222" s="41"/>
      <c r="L222" s="45"/>
      <c r="M222" s="243"/>
      <c r="N222" s="244"/>
      <c r="O222" s="92"/>
      <c r="P222" s="92"/>
      <c r="Q222" s="92"/>
      <c r="R222" s="92"/>
      <c r="S222" s="92"/>
      <c r="T222" s="93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T222" s="18" t="s">
        <v>190</v>
      </c>
      <c r="AU222" s="18" t="s">
        <v>83</v>
      </c>
    </row>
    <row r="223" s="2" customFormat="1" ht="16.5" customHeight="1">
      <c r="A223" s="39"/>
      <c r="B223" s="40"/>
      <c r="C223" s="245" t="s">
        <v>394</v>
      </c>
      <c r="D223" s="245" t="s">
        <v>191</v>
      </c>
      <c r="E223" s="246" t="s">
        <v>3729</v>
      </c>
      <c r="F223" s="247" t="s">
        <v>3730</v>
      </c>
      <c r="G223" s="248" t="s">
        <v>287</v>
      </c>
      <c r="H223" s="249">
        <v>8</v>
      </c>
      <c r="I223" s="250"/>
      <c r="J223" s="251">
        <f>ROUND(I223*H223,2)</f>
        <v>0</v>
      </c>
      <c r="K223" s="247" t="s">
        <v>1</v>
      </c>
      <c r="L223" s="45"/>
      <c r="M223" s="252" t="s">
        <v>1</v>
      </c>
      <c r="N223" s="253" t="s">
        <v>41</v>
      </c>
      <c r="O223" s="92"/>
      <c r="P223" s="236">
        <f>O223*H223</f>
        <v>0</v>
      </c>
      <c r="Q223" s="236">
        <v>0</v>
      </c>
      <c r="R223" s="236">
        <f>Q223*H223</f>
        <v>0</v>
      </c>
      <c r="S223" s="236">
        <v>0</v>
      </c>
      <c r="T223" s="237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8" t="s">
        <v>200</v>
      </c>
      <c r="AT223" s="238" t="s">
        <v>191</v>
      </c>
      <c r="AU223" s="238" t="s">
        <v>83</v>
      </c>
      <c r="AY223" s="18" t="s">
        <v>181</v>
      </c>
      <c r="BE223" s="239">
        <f>IF(N223="základní",J223,0)</f>
        <v>0</v>
      </c>
      <c r="BF223" s="239">
        <f>IF(N223="snížená",J223,0)</f>
        <v>0</v>
      </c>
      <c r="BG223" s="239">
        <f>IF(N223="zákl. přenesená",J223,0)</f>
        <v>0</v>
      </c>
      <c r="BH223" s="239">
        <f>IF(N223="sníž. přenesená",J223,0)</f>
        <v>0</v>
      </c>
      <c r="BI223" s="239">
        <f>IF(N223="nulová",J223,0)</f>
        <v>0</v>
      </c>
      <c r="BJ223" s="18" t="s">
        <v>83</v>
      </c>
      <c r="BK223" s="239">
        <f>ROUND(I223*H223,2)</f>
        <v>0</v>
      </c>
      <c r="BL223" s="18" t="s">
        <v>200</v>
      </c>
      <c r="BM223" s="238" t="s">
        <v>3731</v>
      </c>
    </row>
    <row r="224" s="2" customFormat="1">
      <c r="A224" s="39"/>
      <c r="B224" s="40"/>
      <c r="C224" s="41"/>
      <c r="D224" s="240" t="s">
        <v>190</v>
      </c>
      <c r="E224" s="41"/>
      <c r="F224" s="241" t="s">
        <v>3730</v>
      </c>
      <c r="G224" s="41"/>
      <c r="H224" s="41"/>
      <c r="I224" s="242"/>
      <c r="J224" s="41"/>
      <c r="K224" s="41"/>
      <c r="L224" s="45"/>
      <c r="M224" s="243"/>
      <c r="N224" s="244"/>
      <c r="O224" s="92"/>
      <c r="P224" s="92"/>
      <c r="Q224" s="92"/>
      <c r="R224" s="92"/>
      <c r="S224" s="92"/>
      <c r="T224" s="93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T224" s="18" t="s">
        <v>190</v>
      </c>
      <c r="AU224" s="18" t="s">
        <v>83</v>
      </c>
    </row>
    <row r="225" s="2" customFormat="1" ht="16.5" customHeight="1">
      <c r="A225" s="39"/>
      <c r="B225" s="40"/>
      <c r="C225" s="245" t="s">
        <v>399</v>
      </c>
      <c r="D225" s="245" t="s">
        <v>191</v>
      </c>
      <c r="E225" s="246" t="s">
        <v>3732</v>
      </c>
      <c r="F225" s="247" t="s">
        <v>3733</v>
      </c>
      <c r="G225" s="248" t="s">
        <v>287</v>
      </c>
      <c r="H225" s="249">
        <v>1</v>
      </c>
      <c r="I225" s="250"/>
      <c r="J225" s="251">
        <f>ROUND(I225*H225,2)</f>
        <v>0</v>
      </c>
      <c r="K225" s="247" t="s">
        <v>1</v>
      </c>
      <c r="L225" s="45"/>
      <c r="M225" s="252" t="s">
        <v>1</v>
      </c>
      <c r="N225" s="253" t="s">
        <v>41</v>
      </c>
      <c r="O225" s="92"/>
      <c r="P225" s="236">
        <f>O225*H225</f>
        <v>0</v>
      </c>
      <c r="Q225" s="236">
        <v>0</v>
      </c>
      <c r="R225" s="236">
        <f>Q225*H225</f>
        <v>0</v>
      </c>
      <c r="S225" s="236">
        <v>0</v>
      </c>
      <c r="T225" s="237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38" t="s">
        <v>200</v>
      </c>
      <c r="AT225" s="238" t="s">
        <v>191</v>
      </c>
      <c r="AU225" s="238" t="s">
        <v>83</v>
      </c>
      <c r="AY225" s="18" t="s">
        <v>181</v>
      </c>
      <c r="BE225" s="239">
        <f>IF(N225="základní",J225,0)</f>
        <v>0</v>
      </c>
      <c r="BF225" s="239">
        <f>IF(N225="snížená",J225,0)</f>
        <v>0</v>
      </c>
      <c r="BG225" s="239">
        <f>IF(N225="zákl. přenesená",J225,0)</f>
        <v>0</v>
      </c>
      <c r="BH225" s="239">
        <f>IF(N225="sníž. přenesená",J225,0)</f>
        <v>0</v>
      </c>
      <c r="BI225" s="239">
        <f>IF(N225="nulová",J225,0)</f>
        <v>0</v>
      </c>
      <c r="BJ225" s="18" t="s">
        <v>83</v>
      </c>
      <c r="BK225" s="239">
        <f>ROUND(I225*H225,2)</f>
        <v>0</v>
      </c>
      <c r="BL225" s="18" t="s">
        <v>200</v>
      </c>
      <c r="BM225" s="238" t="s">
        <v>3734</v>
      </c>
    </row>
    <row r="226" s="2" customFormat="1">
      <c r="A226" s="39"/>
      <c r="B226" s="40"/>
      <c r="C226" s="41"/>
      <c r="D226" s="240" t="s">
        <v>190</v>
      </c>
      <c r="E226" s="41"/>
      <c r="F226" s="241" t="s">
        <v>3733</v>
      </c>
      <c r="G226" s="41"/>
      <c r="H226" s="41"/>
      <c r="I226" s="242"/>
      <c r="J226" s="41"/>
      <c r="K226" s="41"/>
      <c r="L226" s="45"/>
      <c r="M226" s="243"/>
      <c r="N226" s="244"/>
      <c r="O226" s="92"/>
      <c r="P226" s="92"/>
      <c r="Q226" s="92"/>
      <c r="R226" s="92"/>
      <c r="S226" s="92"/>
      <c r="T226" s="93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T226" s="18" t="s">
        <v>190</v>
      </c>
      <c r="AU226" s="18" t="s">
        <v>83</v>
      </c>
    </row>
    <row r="227" s="2" customFormat="1" ht="24.15" customHeight="1">
      <c r="A227" s="39"/>
      <c r="B227" s="40"/>
      <c r="C227" s="245" t="s">
        <v>403</v>
      </c>
      <c r="D227" s="245" t="s">
        <v>191</v>
      </c>
      <c r="E227" s="246" t="s">
        <v>3735</v>
      </c>
      <c r="F227" s="247" t="s">
        <v>3736</v>
      </c>
      <c r="G227" s="248" t="s">
        <v>287</v>
      </c>
      <c r="H227" s="249">
        <v>2</v>
      </c>
      <c r="I227" s="250"/>
      <c r="J227" s="251">
        <f>ROUND(I227*H227,2)</f>
        <v>0</v>
      </c>
      <c r="K227" s="247" t="s">
        <v>1</v>
      </c>
      <c r="L227" s="45"/>
      <c r="M227" s="252" t="s">
        <v>1</v>
      </c>
      <c r="N227" s="253" t="s">
        <v>41</v>
      </c>
      <c r="O227" s="92"/>
      <c r="P227" s="236">
        <f>O227*H227</f>
        <v>0</v>
      </c>
      <c r="Q227" s="236">
        <v>0</v>
      </c>
      <c r="R227" s="236">
        <f>Q227*H227</f>
        <v>0</v>
      </c>
      <c r="S227" s="236">
        <v>0</v>
      </c>
      <c r="T227" s="237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8" t="s">
        <v>200</v>
      </c>
      <c r="AT227" s="238" t="s">
        <v>191</v>
      </c>
      <c r="AU227" s="238" t="s">
        <v>83</v>
      </c>
      <c r="AY227" s="18" t="s">
        <v>181</v>
      </c>
      <c r="BE227" s="239">
        <f>IF(N227="základní",J227,0)</f>
        <v>0</v>
      </c>
      <c r="BF227" s="239">
        <f>IF(N227="snížená",J227,0)</f>
        <v>0</v>
      </c>
      <c r="BG227" s="239">
        <f>IF(N227="zákl. přenesená",J227,0)</f>
        <v>0</v>
      </c>
      <c r="BH227" s="239">
        <f>IF(N227="sníž. přenesená",J227,0)</f>
        <v>0</v>
      </c>
      <c r="BI227" s="239">
        <f>IF(N227="nulová",J227,0)</f>
        <v>0</v>
      </c>
      <c r="BJ227" s="18" t="s">
        <v>83</v>
      </c>
      <c r="BK227" s="239">
        <f>ROUND(I227*H227,2)</f>
        <v>0</v>
      </c>
      <c r="BL227" s="18" t="s">
        <v>200</v>
      </c>
      <c r="BM227" s="238" t="s">
        <v>3737</v>
      </c>
    </row>
    <row r="228" s="2" customFormat="1">
      <c r="A228" s="39"/>
      <c r="B228" s="40"/>
      <c r="C228" s="41"/>
      <c r="D228" s="240" t="s">
        <v>190</v>
      </c>
      <c r="E228" s="41"/>
      <c r="F228" s="241" t="s">
        <v>3736</v>
      </c>
      <c r="G228" s="41"/>
      <c r="H228" s="41"/>
      <c r="I228" s="242"/>
      <c r="J228" s="41"/>
      <c r="K228" s="41"/>
      <c r="L228" s="45"/>
      <c r="M228" s="243"/>
      <c r="N228" s="244"/>
      <c r="O228" s="92"/>
      <c r="P228" s="92"/>
      <c r="Q228" s="92"/>
      <c r="R228" s="92"/>
      <c r="S228" s="92"/>
      <c r="T228" s="93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T228" s="18" t="s">
        <v>190</v>
      </c>
      <c r="AU228" s="18" t="s">
        <v>83</v>
      </c>
    </row>
    <row r="229" s="2" customFormat="1" ht="16.5" customHeight="1">
      <c r="A229" s="39"/>
      <c r="B229" s="40"/>
      <c r="C229" s="245" t="s">
        <v>407</v>
      </c>
      <c r="D229" s="245" t="s">
        <v>191</v>
      </c>
      <c r="E229" s="246" t="s">
        <v>3738</v>
      </c>
      <c r="F229" s="247" t="s">
        <v>3739</v>
      </c>
      <c r="G229" s="248" t="s">
        <v>287</v>
      </c>
      <c r="H229" s="249">
        <v>1</v>
      </c>
      <c r="I229" s="250"/>
      <c r="J229" s="251">
        <f>ROUND(I229*H229,2)</f>
        <v>0</v>
      </c>
      <c r="K229" s="247" t="s">
        <v>1</v>
      </c>
      <c r="L229" s="45"/>
      <c r="M229" s="252" t="s">
        <v>1</v>
      </c>
      <c r="N229" s="253" t="s">
        <v>41</v>
      </c>
      <c r="O229" s="92"/>
      <c r="P229" s="236">
        <f>O229*H229</f>
        <v>0</v>
      </c>
      <c r="Q229" s="236">
        <v>0</v>
      </c>
      <c r="R229" s="236">
        <f>Q229*H229</f>
        <v>0</v>
      </c>
      <c r="S229" s="236">
        <v>0</v>
      </c>
      <c r="T229" s="237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38" t="s">
        <v>200</v>
      </c>
      <c r="AT229" s="238" t="s">
        <v>191</v>
      </c>
      <c r="AU229" s="238" t="s">
        <v>83</v>
      </c>
      <c r="AY229" s="18" t="s">
        <v>181</v>
      </c>
      <c r="BE229" s="239">
        <f>IF(N229="základní",J229,0)</f>
        <v>0</v>
      </c>
      <c r="BF229" s="239">
        <f>IF(N229="snížená",J229,0)</f>
        <v>0</v>
      </c>
      <c r="BG229" s="239">
        <f>IF(N229="zákl. přenesená",J229,0)</f>
        <v>0</v>
      </c>
      <c r="BH229" s="239">
        <f>IF(N229="sníž. přenesená",J229,0)</f>
        <v>0</v>
      </c>
      <c r="BI229" s="239">
        <f>IF(N229="nulová",J229,0)</f>
        <v>0</v>
      </c>
      <c r="BJ229" s="18" t="s">
        <v>83</v>
      </c>
      <c r="BK229" s="239">
        <f>ROUND(I229*H229,2)</f>
        <v>0</v>
      </c>
      <c r="BL229" s="18" t="s">
        <v>200</v>
      </c>
      <c r="BM229" s="238" t="s">
        <v>3740</v>
      </c>
    </row>
    <row r="230" s="2" customFormat="1">
      <c r="A230" s="39"/>
      <c r="B230" s="40"/>
      <c r="C230" s="41"/>
      <c r="D230" s="240" t="s">
        <v>190</v>
      </c>
      <c r="E230" s="41"/>
      <c r="F230" s="241" t="s">
        <v>3739</v>
      </c>
      <c r="G230" s="41"/>
      <c r="H230" s="41"/>
      <c r="I230" s="242"/>
      <c r="J230" s="41"/>
      <c r="K230" s="41"/>
      <c r="L230" s="45"/>
      <c r="M230" s="243"/>
      <c r="N230" s="244"/>
      <c r="O230" s="92"/>
      <c r="P230" s="92"/>
      <c r="Q230" s="92"/>
      <c r="R230" s="92"/>
      <c r="S230" s="92"/>
      <c r="T230" s="93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T230" s="18" t="s">
        <v>190</v>
      </c>
      <c r="AU230" s="18" t="s">
        <v>83</v>
      </c>
    </row>
    <row r="231" s="2" customFormat="1" ht="24.15" customHeight="1">
      <c r="A231" s="39"/>
      <c r="B231" s="40"/>
      <c r="C231" s="245" t="s">
        <v>412</v>
      </c>
      <c r="D231" s="245" t="s">
        <v>191</v>
      </c>
      <c r="E231" s="246" t="s">
        <v>3741</v>
      </c>
      <c r="F231" s="247" t="s">
        <v>3742</v>
      </c>
      <c r="G231" s="248" t="s">
        <v>287</v>
      </c>
      <c r="H231" s="249">
        <v>1</v>
      </c>
      <c r="I231" s="250"/>
      <c r="J231" s="251">
        <f>ROUND(I231*H231,2)</f>
        <v>0</v>
      </c>
      <c r="K231" s="247" t="s">
        <v>1</v>
      </c>
      <c r="L231" s="45"/>
      <c r="M231" s="252" t="s">
        <v>1</v>
      </c>
      <c r="N231" s="253" t="s">
        <v>41</v>
      </c>
      <c r="O231" s="92"/>
      <c r="P231" s="236">
        <f>O231*H231</f>
        <v>0</v>
      </c>
      <c r="Q231" s="236">
        <v>0</v>
      </c>
      <c r="R231" s="236">
        <f>Q231*H231</f>
        <v>0</v>
      </c>
      <c r="S231" s="236">
        <v>0</v>
      </c>
      <c r="T231" s="237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38" t="s">
        <v>200</v>
      </c>
      <c r="AT231" s="238" t="s">
        <v>191</v>
      </c>
      <c r="AU231" s="238" t="s">
        <v>83</v>
      </c>
      <c r="AY231" s="18" t="s">
        <v>181</v>
      </c>
      <c r="BE231" s="239">
        <f>IF(N231="základní",J231,0)</f>
        <v>0</v>
      </c>
      <c r="BF231" s="239">
        <f>IF(N231="snížená",J231,0)</f>
        <v>0</v>
      </c>
      <c r="BG231" s="239">
        <f>IF(N231="zákl. přenesená",J231,0)</f>
        <v>0</v>
      </c>
      <c r="BH231" s="239">
        <f>IF(N231="sníž. přenesená",J231,0)</f>
        <v>0</v>
      </c>
      <c r="BI231" s="239">
        <f>IF(N231="nulová",J231,0)</f>
        <v>0</v>
      </c>
      <c r="BJ231" s="18" t="s">
        <v>83</v>
      </c>
      <c r="BK231" s="239">
        <f>ROUND(I231*H231,2)</f>
        <v>0</v>
      </c>
      <c r="BL231" s="18" t="s">
        <v>200</v>
      </c>
      <c r="BM231" s="238" t="s">
        <v>3743</v>
      </c>
    </row>
    <row r="232" s="2" customFormat="1">
      <c r="A232" s="39"/>
      <c r="B232" s="40"/>
      <c r="C232" s="41"/>
      <c r="D232" s="240" t="s">
        <v>190</v>
      </c>
      <c r="E232" s="41"/>
      <c r="F232" s="241" t="s">
        <v>3742</v>
      </c>
      <c r="G232" s="41"/>
      <c r="H232" s="41"/>
      <c r="I232" s="242"/>
      <c r="J232" s="41"/>
      <c r="K232" s="41"/>
      <c r="L232" s="45"/>
      <c r="M232" s="243"/>
      <c r="N232" s="244"/>
      <c r="O232" s="92"/>
      <c r="P232" s="92"/>
      <c r="Q232" s="92"/>
      <c r="R232" s="92"/>
      <c r="S232" s="92"/>
      <c r="T232" s="93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T232" s="18" t="s">
        <v>190</v>
      </c>
      <c r="AU232" s="18" t="s">
        <v>83</v>
      </c>
    </row>
    <row r="233" s="2" customFormat="1" ht="24.15" customHeight="1">
      <c r="A233" s="39"/>
      <c r="B233" s="40"/>
      <c r="C233" s="245" t="s">
        <v>416</v>
      </c>
      <c r="D233" s="245" t="s">
        <v>191</v>
      </c>
      <c r="E233" s="246" t="s">
        <v>3744</v>
      </c>
      <c r="F233" s="247" t="s">
        <v>3698</v>
      </c>
      <c r="G233" s="248" t="s">
        <v>287</v>
      </c>
      <c r="H233" s="249">
        <v>1</v>
      </c>
      <c r="I233" s="250"/>
      <c r="J233" s="251">
        <f>ROUND(I233*H233,2)</f>
        <v>0</v>
      </c>
      <c r="K233" s="247" t="s">
        <v>1</v>
      </c>
      <c r="L233" s="45"/>
      <c r="M233" s="252" t="s">
        <v>1</v>
      </c>
      <c r="N233" s="253" t="s">
        <v>41</v>
      </c>
      <c r="O233" s="92"/>
      <c r="P233" s="236">
        <f>O233*H233</f>
        <v>0</v>
      </c>
      <c r="Q233" s="236">
        <v>0</v>
      </c>
      <c r="R233" s="236">
        <f>Q233*H233</f>
        <v>0</v>
      </c>
      <c r="S233" s="236">
        <v>0</v>
      </c>
      <c r="T233" s="237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38" t="s">
        <v>200</v>
      </c>
      <c r="AT233" s="238" t="s">
        <v>191</v>
      </c>
      <c r="AU233" s="238" t="s">
        <v>83</v>
      </c>
      <c r="AY233" s="18" t="s">
        <v>181</v>
      </c>
      <c r="BE233" s="239">
        <f>IF(N233="základní",J233,0)</f>
        <v>0</v>
      </c>
      <c r="BF233" s="239">
        <f>IF(N233="snížená",J233,0)</f>
        <v>0</v>
      </c>
      <c r="BG233" s="239">
        <f>IF(N233="zákl. přenesená",J233,0)</f>
        <v>0</v>
      </c>
      <c r="BH233" s="239">
        <f>IF(N233="sníž. přenesená",J233,0)</f>
        <v>0</v>
      </c>
      <c r="BI233" s="239">
        <f>IF(N233="nulová",J233,0)</f>
        <v>0</v>
      </c>
      <c r="BJ233" s="18" t="s">
        <v>83</v>
      </c>
      <c r="BK233" s="239">
        <f>ROUND(I233*H233,2)</f>
        <v>0</v>
      </c>
      <c r="BL233" s="18" t="s">
        <v>200</v>
      </c>
      <c r="BM233" s="238" t="s">
        <v>3745</v>
      </c>
    </row>
    <row r="234" s="2" customFormat="1">
      <c r="A234" s="39"/>
      <c r="B234" s="40"/>
      <c r="C234" s="41"/>
      <c r="D234" s="240" t="s">
        <v>190</v>
      </c>
      <c r="E234" s="41"/>
      <c r="F234" s="241" t="s">
        <v>3698</v>
      </c>
      <c r="G234" s="41"/>
      <c r="H234" s="41"/>
      <c r="I234" s="242"/>
      <c r="J234" s="41"/>
      <c r="K234" s="41"/>
      <c r="L234" s="45"/>
      <c r="M234" s="243"/>
      <c r="N234" s="244"/>
      <c r="O234" s="92"/>
      <c r="P234" s="92"/>
      <c r="Q234" s="92"/>
      <c r="R234" s="92"/>
      <c r="S234" s="92"/>
      <c r="T234" s="93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T234" s="18" t="s">
        <v>190</v>
      </c>
      <c r="AU234" s="18" t="s">
        <v>83</v>
      </c>
    </row>
    <row r="235" s="2" customFormat="1" ht="16.5" customHeight="1">
      <c r="A235" s="39"/>
      <c r="B235" s="40"/>
      <c r="C235" s="245" t="s">
        <v>421</v>
      </c>
      <c r="D235" s="245" t="s">
        <v>191</v>
      </c>
      <c r="E235" s="246" t="s">
        <v>3746</v>
      </c>
      <c r="F235" s="247" t="s">
        <v>3747</v>
      </c>
      <c r="G235" s="248" t="s">
        <v>1</v>
      </c>
      <c r="H235" s="249">
        <v>1</v>
      </c>
      <c r="I235" s="250"/>
      <c r="J235" s="251">
        <f>ROUND(I235*H235,2)</f>
        <v>0</v>
      </c>
      <c r="K235" s="247" t="s">
        <v>1</v>
      </c>
      <c r="L235" s="45"/>
      <c r="M235" s="252" t="s">
        <v>1</v>
      </c>
      <c r="N235" s="253" t="s">
        <v>41</v>
      </c>
      <c r="O235" s="92"/>
      <c r="P235" s="236">
        <f>O235*H235</f>
        <v>0</v>
      </c>
      <c r="Q235" s="236">
        <v>0</v>
      </c>
      <c r="R235" s="236">
        <f>Q235*H235</f>
        <v>0</v>
      </c>
      <c r="S235" s="236">
        <v>0</v>
      </c>
      <c r="T235" s="237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38" t="s">
        <v>200</v>
      </c>
      <c r="AT235" s="238" t="s">
        <v>191</v>
      </c>
      <c r="AU235" s="238" t="s">
        <v>83</v>
      </c>
      <c r="AY235" s="18" t="s">
        <v>181</v>
      </c>
      <c r="BE235" s="239">
        <f>IF(N235="základní",J235,0)</f>
        <v>0</v>
      </c>
      <c r="BF235" s="239">
        <f>IF(N235="snížená",J235,0)</f>
        <v>0</v>
      </c>
      <c r="BG235" s="239">
        <f>IF(N235="zákl. přenesená",J235,0)</f>
        <v>0</v>
      </c>
      <c r="BH235" s="239">
        <f>IF(N235="sníž. přenesená",J235,0)</f>
        <v>0</v>
      </c>
      <c r="BI235" s="239">
        <f>IF(N235="nulová",J235,0)</f>
        <v>0</v>
      </c>
      <c r="BJ235" s="18" t="s">
        <v>83</v>
      </c>
      <c r="BK235" s="239">
        <f>ROUND(I235*H235,2)</f>
        <v>0</v>
      </c>
      <c r="BL235" s="18" t="s">
        <v>200</v>
      </c>
      <c r="BM235" s="238" t="s">
        <v>3748</v>
      </c>
    </row>
    <row r="236" s="2" customFormat="1">
      <c r="A236" s="39"/>
      <c r="B236" s="40"/>
      <c r="C236" s="41"/>
      <c r="D236" s="240" t="s">
        <v>190</v>
      </c>
      <c r="E236" s="41"/>
      <c r="F236" s="241" t="s">
        <v>3747</v>
      </c>
      <c r="G236" s="41"/>
      <c r="H236" s="41"/>
      <c r="I236" s="242"/>
      <c r="J236" s="41"/>
      <c r="K236" s="41"/>
      <c r="L236" s="45"/>
      <c r="M236" s="243"/>
      <c r="N236" s="244"/>
      <c r="O236" s="92"/>
      <c r="P236" s="92"/>
      <c r="Q236" s="92"/>
      <c r="R236" s="92"/>
      <c r="S236" s="92"/>
      <c r="T236" s="93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T236" s="18" t="s">
        <v>190</v>
      </c>
      <c r="AU236" s="18" t="s">
        <v>83</v>
      </c>
    </row>
    <row r="237" s="2" customFormat="1" ht="16.5" customHeight="1">
      <c r="A237" s="39"/>
      <c r="B237" s="40"/>
      <c r="C237" s="245" t="s">
        <v>426</v>
      </c>
      <c r="D237" s="245" t="s">
        <v>191</v>
      </c>
      <c r="E237" s="246" t="s">
        <v>3749</v>
      </c>
      <c r="F237" s="247" t="s">
        <v>3688</v>
      </c>
      <c r="G237" s="248" t="s">
        <v>217</v>
      </c>
      <c r="H237" s="249">
        <v>110</v>
      </c>
      <c r="I237" s="250"/>
      <c r="J237" s="251">
        <f>ROUND(I237*H237,2)</f>
        <v>0</v>
      </c>
      <c r="K237" s="247" t="s">
        <v>1</v>
      </c>
      <c r="L237" s="45"/>
      <c r="M237" s="252" t="s">
        <v>1</v>
      </c>
      <c r="N237" s="253" t="s">
        <v>41</v>
      </c>
      <c r="O237" s="92"/>
      <c r="P237" s="236">
        <f>O237*H237</f>
        <v>0</v>
      </c>
      <c r="Q237" s="236">
        <v>0</v>
      </c>
      <c r="R237" s="236">
        <f>Q237*H237</f>
        <v>0</v>
      </c>
      <c r="S237" s="236">
        <v>0</v>
      </c>
      <c r="T237" s="237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38" t="s">
        <v>200</v>
      </c>
      <c r="AT237" s="238" t="s">
        <v>191</v>
      </c>
      <c r="AU237" s="238" t="s">
        <v>83</v>
      </c>
      <c r="AY237" s="18" t="s">
        <v>181</v>
      </c>
      <c r="BE237" s="239">
        <f>IF(N237="základní",J237,0)</f>
        <v>0</v>
      </c>
      <c r="BF237" s="239">
        <f>IF(N237="snížená",J237,0)</f>
        <v>0</v>
      </c>
      <c r="BG237" s="239">
        <f>IF(N237="zákl. přenesená",J237,0)</f>
        <v>0</v>
      </c>
      <c r="BH237" s="239">
        <f>IF(N237="sníž. přenesená",J237,0)</f>
        <v>0</v>
      </c>
      <c r="BI237" s="239">
        <f>IF(N237="nulová",J237,0)</f>
        <v>0</v>
      </c>
      <c r="BJ237" s="18" t="s">
        <v>83</v>
      </c>
      <c r="BK237" s="239">
        <f>ROUND(I237*H237,2)</f>
        <v>0</v>
      </c>
      <c r="BL237" s="18" t="s">
        <v>200</v>
      </c>
      <c r="BM237" s="238" t="s">
        <v>3750</v>
      </c>
    </row>
    <row r="238" s="2" customFormat="1">
      <c r="A238" s="39"/>
      <c r="B238" s="40"/>
      <c r="C238" s="41"/>
      <c r="D238" s="240" t="s">
        <v>190</v>
      </c>
      <c r="E238" s="41"/>
      <c r="F238" s="241" t="s">
        <v>3690</v>
      </c>
      <c r="G238" s="41"/>
      <c r="H238" s="41"/>
      <c r="I238" s="242"/>
      <c r="J238" s="41"/>
      <c r="K238" s="41"/>
      <c r="L238" s="45"/>
      <c r="M238" s="243"/>
      <c r="N238" s="244"/>
      <c r="O238" s="92"/>
      <c r="P238" s="92"/>
      <c r="Q238" s="92"/>
      <c r="R238" s="92"/>
      <c r="S238" s="92"/>
      <c r="T238" s="93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T238" s="18" t="s">
        <v>190</v>
      </c>
      <c r="AU238" s="18" t="s">
        <v>83</v>
      </c>
    </row>
    <row r="239" s="2" customFormat="1" ht="55.5" customHeight="1">
      <c r="A239" s="39"/>
      <c r="B239" s="40"/>
      <c r="C239" s="245" t="s">
        <v>431</v>
      </c>
      <c r="D239" s="245" t="s">
        <v>191</v>
      </c>
      <c r="E239" s="246" t="s">
        <v>3751</v>
      </c>
      <c r="F239" s="247" t="s">
        <v>3752</v>
      </c>
      <c r="G239" s="248" t="s">
        <v>287</v>
      </c>
      <c r="H239" s="249">
        <v>2</v>
      </c>
      <c r="I239" s="250"/>
      <c r="J239" s="251">
        <f>ROUND(I239*H239,2)</f>
        <v>0</v>
      </c>
      <c r="K239" s="247" t="s">
        <v>1</v>
      </c>
      <c r="L239" s="45"/>
      <c r="M239" s="252" t="s">
        <v>1</v>
      </c>
      <c r="N239" s="253" t="s">
        <v>41</v>
      </c>
      <c r="O239" s="92"/>
      <c r="P239" s="236">
        <f>O239*H239</f>
        <v>0</v>
      </c>
      <c r="Q239" s="236">
        <v>0</v>
      </c>
      <c r="R239" s="236">
        <f>Q239*H239</f>
        <v>0</v>
      </c>
      <c r="S239" s="236">
        <v>0</v>
      </c>
      <c r="T239" s="237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38" t="s">
        <v>200</v>
      </c>
      <c r="AT239" s="238" t="s">
        <v>191</v>
      </c>
      <c r="AU239" s="238" t="s">
        <v>83</v>
      </c>
      <c r="AY239" s="18" t="s">
        <v>181</v>
      </c>
      <c r="BE239" s="239">
        <f>IF(N239="základní",J239,0)</f>
        <v>0</v>
      </c>
      <c r="BF239" s="239">
        <f>IF(N239="snížená",J239,0)</f>
        <v>0</v>
      </c>
      <c r="BG239" s="239">
        <f>IF(N239="zákl. přenesená",J239,0)</f>
        <v>0</v>
      </c>
      <c r="BH239" s="239">
        <f>IF(N239="sníž. přenesená",J239,0)</f>
        <v>0</v>
      </c>
      <c r="BI239" s="239">
        <f>IF(N239="nulová",J239,0)</f>
        <v>0</v>
      </c>
      <c r="BJ239" s="18" t="s">
        <v>83</v>
      </c>
      <c r="BK239" s="239">
        <f>ROUND(I239*H239,2)</f>
        <v>0</v>
      </c>
      <c r="BL239" s="18" t="s">
        <v>200</v>
      </c>
      <c r="BM239" s="238" t="s">
        <v>3753</v>
      </c>
    </row>
    <row r="240" s="2" customFormat="1">
      <c r="A240" s="39"/>
      <c r="B240" s="40"/>
      <c r="C240" s="41"/>
      <c r="D240" s="240" t="s">
        <v>190</v>
      </c>
      <c r="E240" s="41"/>
      <c r="F240" s="241" t="s">
        <v>3752</v>
      </c>
      <c r="G240" s="41"/>
      <c r="H240" s="41"/>
      <c r="I240" s="242"/>
      <c r="J240" s="41"/>
      <c r="K240" s="41"/>
      <c r="L240" s="45"/>
      <c r="M240" s="243"/>
      <c r="N240" s="244"/>
      <c r="O240" s="92"/>
      <c r="P240" s="92"/>
      <c r="Q240" s="92"/>
      <c r="R240" s="92"/>
      <c r="S240" s="92"/>
      <c r="T240" s="93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T240" s="18" t="s">
        <v>190</v>
      </c>
      <c r="AU240" s="18" t="s">
        <v>83</v>
      </c>
    </row>
    <row r="241" s="2" customFormat="1" ht="16.5" customHeight="1">
      <c r="A241" s="39"/>
      <c r="B241" s="40"/>
      <c r="C241" s="245" t="s">
        <v>436</v>
      </c>
      <c r="D241" s="245" t="s">
        <v>191</v>
      </c>
      <c r="E241" s="246" t="s">
        <v>3754</v>
      </c>
      <c r="F241" s="247" t="s">
        <v>3755</v>
      </c>
      <c r="G241" s="248" t="s">
        <v>287</v>
      </c>
      <c r="H241" s="249">
        <v>1</v>
      </c>
      <c r="I241" s="250"/>
      <c r="J241" s="251">
        <f>ROUND(I241*H241,2)</f>
        <v>0</v>
      </c>
      <c r="K241" s="247" t="s">
        <v>1</v>
      </c>
      <c r="L241" s="45"/>
      <c r="M241" s="252" t="s">
        <v>1</v>
      </c>
      <c r="N241" s="253" t="s">
        <v>41</v>
      </c>
      <c r="O241" s="92"/>
      <c r="P241" s="236">
        <f>O241*H241</f>
        <v>0</v>
      </c>
      <c r="Q241" s="236">
        <v>0</v>
      </c>
      <c r="R241" s="236">
        <f>Q241*H241</f>
        <v>0</v>
      </c>
      <c r="S241" s="236">
        <v>0</v>
      </c>
      <c r="T241" s="237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38" t="s">
        <v>200</v>
      </c>
      <c r="AT241" s="238" t="s">
        <v>191</v>
      </c>
      <c r="AU241" s="238" t="s">
        <v>83</v>
      </c>
      <c r="AY241" s="18" t="s">
        <v>181</v>
      </c>
      <c r="BE241" s="239">
        <f>IF(N241="základní",J241,0)</f>
        <v>0</v>
      </c>
      <c r="BF241" s="239">
        <f>IF(N241="snížená",J241,0)</f>
        <v>0</v>
      </c>
      <c r="BG241" s="239">
        <f>IF(N241="zákl. přenesená",J241,0)</f>
        <v>0</v>
      </c>
      <c r="BH241" s="239">
        <f>IF(N241="sníž. přenesená",J241,0)</f>
        <v>0</v>
      </c>
      <c r="BI241" s="239">
        <f>IF(N241="nulová",J241,0)</f>
        <v>0</v>
      </c>
      <c r="BJ241" s="18" t="s">
        <v>83</v>
      </c>
      <c r="BK241" s="239">
        <f>ROUND(I241*H241,2)</f>
        <v>0</v>
      </c>
      <c r="BL241" s="18" t="s">
        <v>200</v>
      </c>
      <c r="BM241" s="238" t="s">
        <v>3756</v>
      </c>
    </row>
    <row r="242" s="2" customFormat="1">
      <c r="A242" s="39"/>
      <c r="B242" s="40"/>
      <c r="C242" s="41"/>
      <c r="D242" s="240" t="s">
        <v>190</v>
      </c>
      <c r="E242" s="41"/>
      <c r="F242" s="241" t="s">
        <v>3755</v>
      </c>
      <c r="G242" s="41"/>
      <c r="H242" s="41"/>
      <c r="I242" s="242"/>
      <c r="J242" s="41"/>
      <c r="K242" s="41"/>
      <c r="L242" s="45"/>
      <c r="M242" s="243"/>
      <c r="N242" s="244"/>
      <c r="O242" s="92"/>
      <c r="P242" s="92"/>
      <c r="Q242" s="92"/>
      <c r="R242" s="92"/>
      <c r="S242" s="92"/>
      <c r="T242" s="93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T242" s="18" t="s">
        <v>190</v>
      </c>
      <c r="AU242" s="18" t="s">
        <v>83</v>
      </c>
    </row>
    <row r="243" s="2" customFormat="1" ht="49.05" customHeight="1">
      <c r="A243" s="39"/>
      <c r="B243" s="40"/>
      <c r="C243" s="245" t="s">
        <v>441</v>
      </c>
      <c r="D243" s="245" t="s">
        <v>191</v>
      </c>
      <c r="E243" s="246" t="s">
        <v>3757</v>
      </c>
      <c r="F243" s="247" t="s">
        <v>3758</v>
      </c>
      <c r="G243" s="248" t="s">
        <v>287</v>
      </c>
      <c r="H243" s="249">
        <v>1</v>
      </c>
      <c r="I243" s="250"/>
      <c r="J243" s="251">
        <f>ROUND(I243*H243,2)</f>
        <v>0</v>
      </c>
      <c r="K243" s="247" t="s">
        <v>1</v>
      </c>
      <c r="L243" s="45"/>
      <c r="M243" s="252" t="s">
        <v>1</v>
      </c>
      <c r="N243" s="253" t="s">
        <v>41</v>
      </c>
      <c r="O243" s="92"/>
      <c r="P243" s="236">
        <f>O243*H243</f>
        <v>0</v>
      </c>
      <c r="Q243" s="236">
        <v>0</v>
      </c>
      <c r="R243" s="236">
        <f>Q243*H243</f>
        <v>0</v>
      </c>
      <c r="S243" s="236">
        <v>0</v>
      </c>
      <c r="T243" s="237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38" t="s">
        <v>200</v>
      </c>
      <c r="AT243" s="238" t="s">
        <v>191</v>
      </c>
      <c r="AU243" s="238" t="s">
        <v>83</v>
      </c>
      <c r="AY243" s="18" t="s">
        <v>181</v>
      </c>
      <c r="BE243" s="239">
        <f>IF(N243="základní",J243,0)</f>
        <v>0</v>
      </c>
      <c r="BF243" s="239">
        <f>IF(N243="snížená",J243,0)</f>
        <v>0</v>
      </c>
      <c r="BG243" s="239">
        <f>IF(N243="zákl. přenesená",J243,0)</f>
        <v>0</v>
      </c>
      <c r="BH243" s="239">
        <f>IF(N243="sníž. přenesená",J243,0)</f>
        <v>0</v>
      </c>
      <c r="BI243" s="239">
        <f>IF(N243="nulová",J243,0)</f>
        <v>0</v>
      </c>
      <c r="BJ243" s="18" t="s">
        <v>83</v>
      </c>
      <c r="BK243" s="239">
        <f>ROUND(I243*H243,2)</f>
        <v>0</v>
      </c>
      <c r="BL243" s="18" t="s">
        <v>200</v>
      </c>
      <c r="BM243" s="238" t="s">
        <v>3759</v>
      </c>
    </row>
    <row r="244" s="2" customFormat="1">
      <c r="A244" s="39"/>
      <c r="B244" s="40"/>
      <c r="C244" s="41"/>
      <c r="D244" s="240" t="s">
        <v>190</v>
      </c>
      <c r="E244" s="41"/>
      <c r="F244" s="241" t="s">
        <v>3758</v>
      </c>
      <c r="G244" s="41"/>
      <c r="H244" s="41"/>
      <c r="I244" s="242"/>
      <c r="J244" s="41"/>
      <c r="K244" s="41"/>
      <c r="L244" s="45"/>
      <c r="M244" s="243"/>
      <c r="N244" s="244"/>
      <c r="O244" s="92"/>
      <c r="P244" s="92"/>
      <c r="Q244" s="92"/>
      <c r="R244" s="92"/>
      <c r="S244" s="92"/>
      <c r="T244" s="93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T244" s="18" t="s">
        <v>190</v>
      </c>
      <c r="AU244" s="18" t="s">
        <v>83</v>
      </c>
    </row>
    <row r="245" s="2" customFormat="1" ht="16.5" customHeight="1">
      <c r="A245" s="39"/>
      <c r="B245" s="40"/>
      <c r="C245" s="245" t="s">
        <v>445</v>
      </c>
      <c r="D245" s="245" t="s">
        <v>191</v>
      </c>
      <c r="E245" s="246" t="s">
        <v>3760</v>
      </c>
      <c r="F245" s="247" t="s">
        <v>3761</v>
      </c>
      <c r="G245" s="248" t="s">
        <v>287</v>
      </c>
      <c r="H245" s="249">
        <v>3</v>
      </c>
      <c r="I245" s="250"/>
      <c r="J245" s="251">
        <f>ROUND(I245*H245,2)</f>
        <v>0</v>
      </c>
      <c r="K245" s="247" t="s">
        <v>1</v>
      </c>
      <c r="L245" s="45"/>
      <c r="M245" s="252" t="s">
        <v>1</v>
      </c>
      <c r="N245" s="253" t="s">
        <v>41</v>
      </c>
      <c r="O245" s="92"/>
      <c r="P245" s="236">
        <f>O245*H245</f>
        <v>0</v>
      </c>
      <c r="Q245" s="236">
        <v>0</v>
      </c>
      <c r="R245" s="236">
        <f>Q245*H245</f>
        <v>0</v>
      </c>
      <c r="S245" s="236">
        <v>0</v>
      </c>
      <c r="T245" s="237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38" t="s">
        <v>200</v>
      </c>
      <c r="AT245" s="238" t="s">
        <v>191</v>
      </c>
      <c r="AU245" s="238" t="s">
        <v>83</v>
      </c>
      <c r="AY245" s="18" t="s">
        <v>181</v>
      </c>
      <c r="BE245" s="239">
        <f>IF(N245="základní",J245,0)</f>
        <v>0</v>
      </c>
      <c r="BF245" s="239">
        <f>IF(N245="snížená",J245,0)</f>
        <v>0</v>
      </c>
      <c r="BG245" s="239">
        <f>IF(N245="zákl. přenesená",J245,0)</f>
        <v>0</v>
      </c>
      <c r="BH245" s="239">
        <f>IF(N245="sníž. přenesená",J245,0)</f>
        <v>0</v>
      </c>
      <c r="BI245" s="239">
        <f>IF(N245="nulová",J245,0)</f>
        <v>0</v>
      </c>
      <c r="BJ245" s="18" t="s">
        <v>83</v>
      </c>
      <c r="BK245" s="239">
        <f>ROUND(I245*H245,2)</f>
        <v>0</v>
      </c>
      <c r="BL245" s="18" t="s">
        <v>200</v>
      </c>
      <c r="BM245" s="238" t="s">
        <v>3762</v>
      </c>
    </row>
    <row r="246" s="2" customFormat="1">
      <c r="A246" s="39"/>
      <c r="B246" s="40"/>
      <c r="C246" s="41"/>
      <c r="D246" s="240" t="s">
        <v>190</v>
      </c>
      <c r="E246" s="41"/>
      <c r="F246" s="241" t="s">
        <v>3761</v>
      </c>
      <c r="G246" s="41"/>
      <c r="H246" s="41"/>
      <c r="I246" s="242"/>
      <c r="J246" s="41"/>
      <c r="K246" s="41"/>
      <c r="L246" s="45"/>
      <c r="M246" s="243"/>
      <c r="N246" s="244"/>
      <c r="O246" s="92"/>
      <c r="P246" s="92"/>
      <c r="Q246" s="92"/>
      <c r="R246" s="92"/>
      <c r="S246" s="92"/>
      <c r="T246" s="93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T246" s="18" t="s">
        <v>190</v>
      </c>
      <c r="AU246" s="18" t="s">
        <v>83</v>
      </c>
    </row>
    <row r="247" s="2" customFormat="1" ht="24.15" customHeight="1">
      <c r="A247" s="39"/>
      <c r="B247" s="40"/>
      <c r="C247" s="245" t="s">
        <v>450</v>
      </c>
      <c r="D247" s="245" t="s">
        <v>191</v>
      </c>
      <c r="E247" s="246" t="s">
        <v>3763</v>
      </c>
      <c r="F247" s="247" t="s">
        <v>3764</v>
      </c>
      <c r="G247" s="248" t="s">
        <v>287</v>
      </c>
      <c r="H247" s="249">
        <v>1</v>
      </c>
      <c r="I247" s="250"/>
      <c r="J247" s="251">
        <f>ROUND(I247*H247,2)</f>
        <v>0</v>
      </c>
      <c r="K247" s="247" t="s">
        <v>1</v>
      </c>
      <c r="L247" s="45"/>
      <c r="M247" s="252" t="s">
        <v>1</v>
      </c>
      <c r="N247" s="253" t="s">
        <v>41</v>
      </c>
      <c r="O247" s="92"/>
      <c r="P247" s="236">
        <f>O247*H247</f>
        <v>0</v>
      </c>
      <c r="Q247" s="236">
        <v>0</v>
      </c>
      <c r="R247" s="236">
        <f>Q247*H247</f>
        <v>0</v>
      </c>
      <c r="S247" s="236">
        <v>0</v>
      </c>
      <c r="T247" s="237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38" t="s">
        <v>200</v>
      </c>
      <c r="AT247" s="238" t="s">
        <v>191</v>
      </c>
      <c r="AU247" s="238" t="s">
        <v>83</v>
      </c>
      <c r="AY247" s="18" t="s">
        <v>181</v>
      </c>
      <c r="BE247" s="239">
        <f>IF(N247="základní",J247,0)</f>
        <v>0</v>
      </c>
      <c r="BF247" s="239">
        <f>IF(N247="snížená",J247,0)</f>
        <v>0</v>
      </c>
      <c r="BG247" s="239">
        <f>IF(N247="zákl. přenesená",J247,0)</f>
        <v>0</v>
      </c>
      <c r="BH247" s="239">
        <f>IF(N247="sníž. přenesená",J247,0)</f>
        <v>0</v>
      </c>
      <c r="BI247" s="239">
        <f>IF(N247="nulová",J247,0)</f>
        <v>0</v>
      </c>
      <c r="BJ247" s="18" t="s">
        <v>83</v>
      </c>
      <c r="BK247" s="239">
        <f>ROUND(I247*H247,2)</f>
        <v>0</v>
      </c>
      <c r="BL247" s="18" t="s">
        <v>200</v>
      </c>
      <c r="BM247" s="238" t="s">
        <v>3765</v>
      </c>
    </row>
    <row r="248" s="2" customFormat="1">
      <c r="A248" s="39"/>
      <c r="B248" s="40"/>
      <c r="C248" s="41"/>
      <c r="D248" s="240" t="s">
        <v>190</v>
      </c>
      <c r="E248" s="41"/>
      <c r="F248" s="241" t="s">
        <v>3764</v>
      </c>
      <c r="G248" s="41"/>
      <c r="H248" s="41"/>
      <c r="I248" s="242"/>
      <c r="J248" s="41"/>
      <c r="K248" s="41"/>
      <c r="L248" s="45"/>
      <c r="M248" s="243"/>
      <c r="N248" s="244"/>
      <c r="O248" s="92"/>
      <c r="P248" s="92"/>
      <c r="Q248" s="92"/>
      <c r="R248" s="92"/>
      <c r="S248" s="92"/>
      <c r="T248" s="93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T248" s="18" t="s">
        <v>190</v>
      </c>
      <c r="AU248" s="18" t="s">
        <v>83</v>
      </c>
    </row>
    <row r="249" s="2" customFormat="1" ht="16.5" customHeight="1">
      <c r="A249" s="39"/>
      <c r="B249" s="40"/>
      <c r="C249" s="245" t="s">
        <v>454</v>
      </c>
      <c r="D249" s="245" t="s">
        <v>191</v>
      </c>
      <c r="E249" s="246" t="s">
        <v>3766</v>
      </c>
      <c r="F249" s="247" t="s">
        <v>3767</v>
      </c>
      <c r="G249" s="248" t="s">
        <v>287</v>
      </c>
      <c r="H249" s="249">
        <v>1</v>
      </c>
      <c r="I249" s="250"/>
      <c r="J249" s="251">
        <f>ROUND(I249*H249,2)</f>
        <v>0</v>
      </c>
      <c r="K249" s="247" t="s">
        <v>1</v>
      </c>
      <c r="L249" s="45"/>
      <c r="M249" s="252" t="s">
        <v>1</v>
      </c>
      <c r="N249" s="253" t="s">
        <v>41</v>
      </c>
      <c r="O249" s="92"/>
      <c r="P249" s="236">
        <f>O249*H249</f>
        <v>0</v>
      </c>
      <c r="Q249" s="236">
        <v>0</v>
      </c>
      <c r="R249" s="236">
        <f>Q249*H249</f>
        <v>0</v>
      </c>
      <c r="S249" s="236">
        <v>0</v>
      </c>
      <c r="T249" s="237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38" t="s">
        <v>200</v>
      </c>
      <c r="AT249" s="238" t="s">
        <v>191</v>
      </c>
      <c r="AU249" s="238" t="s">
        <v>83</v>
      </c>
      <c r="AY249" s="18" t="s">
        <v>181</v>
      </c>
      <c r="BE249" s="239">
        <f>IF(N249="základní",J249,0)</f>
        <v>0</v>
      </c>
      <c r="BF249" s="239">
        <f>IF(N249="snížená",J249,0)</f>
        <v>0</v>
      </c>
      <c r="BG249" s="239">
        <f>IF(N249="zákl. přenesená",J249,0)</f>
        <v>0</v>
      </c>
      <c r="BH249" s="239">
        <f>IF(N249="sníž. přenesená",J249,0)</f>
        <v>0</v>
      </c>
      <c r="BI249" s="239">
        <f>IF(N249="nulová",J249,0)</f>
        <v>0</v>
      </c>
      <c r="BJ249" s="18" t="s">
        <v>83</v>
      </c>
      <c r="BK249" s="239">
        <f>ROUND(I249*H249,2)</f>
        <v>0</v>
      </c>
      <c r="BL249" s="18" t="s">
        <v>200</v>
      </c>
      <c r="BM249" s="238" t="s">
        <v>3768</v>
      </c>
    </row>
    <row r="250" s="2" customFormat="1">
      <c r="A250" s="39"/>
      <c r="B250" s="40"/>
      <c r="C250" s="41"/>
      <c r="D250" s="240" t="s">
        <v>190</v>
      </c>
      <c r="E250" s="41"/>
      <c r="F250" s="241" t="s">
        <v>3767</v>
      </c>
      <c r="G250" s="41"/>
      <c r="H250" s="41"/>
      <c r="I250" s="242"/>
      <c r="J250" s="41"/>
      <c r="K250" s="41"/>
      <c r="L250" s="45"/>
      <c r="M250" s="243"/>
      <c r="N250" s="244"/>
      <c r="O250" s="92"/>
      <c r="P250" s="92"/>
      <c r="Q250" s="92"/>
      <c r="R250" s="92"/>
      <c r="S250" s="92"/>
      <c r="T250" s="93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T250" s="18" t="s">
        <v>190</v>
      </c>
      <c r="AU250" s="18" t="s">
        <v>83</v>
      </c>
    </row>
    <row r="251" s="2" customFormat="1" ht="16.5" customHeight="1">
      <c r="A251" s="39"/>
      <c r="B251" s="40"/>
      <c r="C251" s="245" t="s">
        <v>458</v>
      </c>
      <c r="D251" s="245" t="s">
        <v>191</v>
      </c>
      <c r="E251" s="246" t="s">
        <v>3769</v>
      </c>
      <c r="F251" s="247" t="s">
        <v>3770</v>
      </c>
      <c r="G251" s="248" t="s">
        <v>287</v>
      </c>
      <c r="H251" s="249">
        <v>1</v>
      </c>
      <c r="I251" s="250"/>
      <c r="J251" s="251">
        <f>ROUND(I251*H251,2)</f>
        <v>0</v>
      </c>
      <c r="K251" s="247" t="s">
        <v>1</v>
      </c>
      <c r="L251" s="45"/>
      <c r="M251" s="252" t="s">
        <v>1</v>
      </c>
      <c r="N251" s="253" t="s">
        <v>41</v>
      </c>
      <c r="O251" s="92"/>
      <c r="P251" s="236">
        <f>O251*H251</f>
        <v>0</v>
      </c>
      <c r="Q251" s="236">
        <v>0</v>
      </c>
      <c r="R251" s="236">
        <f>Q251*H251</f>
        <v>0</v>
      </c>
      <c r="S251" s="236">
        <v>0</v>
      </c>
      <c r="T251" s="237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38" t="s">
        <v>200</v>
      </c>
      <c r="AT251" s="238" t="s">
        <v>191</v>
      </c>
      <c r="AU251" s="238" t="s">
        <v>83</v>
      </c>
      <c r="AY251" s="18" t="s">
        <v>181</v>
      </c>
      <c r="BE251" s="239">
        <f>IF(N251="základní",J251,0)</f>
        <v>0</v>
      </c>
      <c r="BF251" s="239">
        <f>IF(N251="snížená",J251,0)</f>
        <v>0</v>
      </c>
      <c r="BG251" s="239">
        <f>IF(N251="zákl. přenesená",J251,0)</f>
        <v>0</v>
      </c>
      <c r="BH251" s="239">
        <f>IF(N251="sníž. přenesená",J251,0)</f>
        <v>0</v>
      </c>
      <c r="BI251" s="239">
        <f>IF(N251="nulová",J251,0)</f>
        <v>0</v>
      </c>
      <c r="BJ251" s="18" t="s">
        <v>83</v>
      </c>
      <c r="BK251" s="239">
        <f>ROUND(I251*H251,2)</f>
        <v>0</v>
      </c>
      <c r="BL251" s="18" t="s">
        <v>200</v>
      </c>
      <c r="BM251" s="238" t="s">
        <v>3771</v>
      </c>
    </row>
    <row r="252" s="2" customFormat="1">
      <c r="A252" s="39"/>
      <c r="B252" s="40"/>
      <c r="C252" s="41"/>
      <c r="D252" s="240" t="s">
        <v>190</v>
      </c>
      <c r="E252" s="41"/>
      <c r="F252" s="241" t="s">
        <v>3770</v>
      </c>
      <c r="G252" s="41"/>
      <c r="H252" s="41"/>
      <c r="I252" s="242"/>
      <c r="J252" s="41"/>
      <c r="K252" s="41"/>
      <c r="L252" s="45"/>
      <c r="M252" s="243"/>
      <c r="N252" s="244"/>
      <c r="O252" s="92"/>
      <c r="P252" s="92"/>
      <c r="Q252" s="92"/>
      <c r="R252" s="92"/>
      <c r="S252" s="92"/>
      <c r="T252" s="93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T252" s="18" t="s">
        <v>190</v>
      </c>
      <c r="AU252" s="18" t="s">
        <v>83</v>
      </c>
    </row>
    <row r="253" s="12" customFormat="1" ht="25.92" customHeight="1">
      <c r="A253" s="12"/>
      <c r="B253" s="212"/>
      <c r="C253" s="213"/>
      <c r="D253" s="214" t="s">
        <v>75</v>
      </c>
      <c r="E253" s="215" t="s">
        <v>3772</v>
      </c>
      <c r="F253" s="215" t="s">
        <v>3773</v>
      </c>
      <c r="G253" s="213"/>
      <c r="H253" s="213"/>
      <c r="I253" s="216"/>
      <c r="J253" s="217">
        <f>BK253</f>
        <v>0</v>
      </c>
      <c r="K253" s="213"/>
      <c r="L253" s="218"/>
      <c r="M253" s="219"/>
      <c r="N253" s="220"/>
      <c r="O253" s="220"/>
      <c r="P253" s="221">
        <f>SUM(P254:P291)</f>
        <v>0</v>
      </c>
      <c r="Q253" s="220"/>
      <c r="R253" s="221">
        <f>SUM(R254:R291)</f>
        <v>0</v>
      </c>
      <c r="S253" s="220"/>
      <c r="T253" s="222">
        <f>SUM(T254:T291)</f>
        <v>0</v>
      </c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R253" s="223" t="s">
        <v>83</v>
      </c>
      <c r="AT253" s="224" t="s">
        <v>75</v>
      </c>
      <c r="AU253" s="224" t="s">
        <v>76</v>
      </c>
      <c r="AY253" s="223" t="s">
        <v>181</v>
      </c>
      <c r="BK253" s="225">
        <f>SUM(BK254:BK291)</f>
        <v>0</v>
      </c>
    </row>
    <row r="254" s="2" customFormat="1" ht="21.75" customHeight="1">
      <c r="A254" s="39"/>
      <c r="B254" s="40"/>
      <c r="C254" s="245" t="s">
        <v>463</v>
      </c>
      <c r="D254" s="245" t="s">
        <v>191</v>
      </c>
      <c r="E254" s="246" t="s">
        <v>3774</v>
      </c>
      <c r="F254" s="247" t="s">
        <v>3775</v>
      </c>
      <c r="G254" s="248" t="s">
        <v>287</v>
      </c>
      <c r="H254" s="249">
        <v>1</v>
      </c>
      <c r="I254" s="250"/>
      <c r="J254" s="251">
        <f>ROUND(I254*H254,2)</f>
        <v>0</v>
      </c>
      <c r="K254" s="247" t="s">
        <v>1</v>
      </c>
      <c r="L254" s="45"/>
      <c r="M254" s="252" t="s">
        <v>1</v>
      </c>
      <c r="N254" s="253" t="s">
        <v>41</v>
      </c>
      <c r="O254" s="92"/>
      <c r="P254" s="236">
        <f>O254*H254</f>
        <v>0</v>
      </c>
      <c r="Q254" s="236">
        <v>0</v>
      </c>
      <c r="R254" s="236">
        <f>Q254*H254</f>
        <v>0</v>
      </c>
      <c r="S254" s="236">
        <v>0</v>
      </c>
      <c r="T254" s="237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38" t="s">
        <v>200</v>
      </c>
      <c r="AT254" s="238" t="s">
        <v>191</v>
      </c>
      <c r="AU254" s="238" t="s">
        <v>83</v>
      </c>
      <c r="AY254" s="18" t="s">
        <v>181</v>
      </c>
      <c r="BE254" s="239">
        <f>IF(N254="základní",J254,0)</f>
        <v>0</v>
      </c>
      <c r="BF254" s="239">
        <f>IF(N254="snížená",J254,0)</f>
        <v>0</v>
      </c>
      <c r="BG254" s="239">
        <f>IF(N254="zákl. přenesená",J254,0)</f>
        <v>0</v>
      </c>
      <c r="BH254" s="239">
        <f>IF(N254="sníž. přenesená",J254,0)</f>
        <v>0</v>
      </c>
      <c r="BI254" s="239">
        <f>IF(N254="nulová",J254,0)</f>
        <v>0</v>
      </c>
      <c r="BJ254" s="18" t="s">
        <v>83</v>
      </c>
      <c r="BK254" s="239">
        <f>ROUND(I254*H254,2)</f>
        <v>0</v>
      </c>
      <c r="BL254" s="18" t="s">
        <v>200</v>
      </c>
      <c r="BM254" s="238" t="s">
        <v>3776</v>
      </c>
    </row>
    <row r="255" s="2" customFormat="1">
      <c r="A255" s="39"/>
      <c r="B255" s="40"/>
      <c r="C255" s="41"/>
      <c r="D255" s="240" t="s">
        <v>190</v>
      </c>
      <c r="E255" s="41"/>
      <c r="F255" s="241" t="s">
        <v>3775</v>
      </c>
      <c r="G255" s="41"/>
      <c r="H255" s="41"/>
      <c r="I255" s="242"/>
      <c r="J255" s="41"/>
      <c r="K255" s="41"/>
      <c r="L255" s="45"/>
      <c r="M255" s="243"/>
      <c r="N255" s="244"/>
      <c r="O255" s="92"/>
      <c r="P255" s="92"/>
      <c r="Q255" s="92"/>
      <c r="R255" s="92"/>
      <c r="S255" s="92"/>
      <c r="T255" s="93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T255" s="18" t="s">
        <v>190</v>
      </c>
      <c r="AU255" s="18" t="s">
        <v>83</v>
      </c>
    </row>
    <row r="256" s="2" customFormat="1" ht="16.5" customHeight="1">
      <c r="A256" s="39"/>
      <c r="B256" s="40"/>
      <c r="C256" s="245" t="s">
        <v>469</v>
      </c>
      <c r="D256" s="245" t="s">
        <v>191</v>
      </c>
      <c r="E256" s="246" t="s">
        <v>3777</v>
      </c>
      <c r="F256" s="247" t="s">
        <v>3778</v>
      </c>
      <c r="G256" s="248" t="s">
        <v>217</v>
      </c>
      <c r="H256" s="249">
        <v>210</v>
      </c>
      <c r="I256" s="250"/>
      <c r="J256" s="251">
        <f>ROUND(I256*H256,2)</f>
        <v>0</v>
      </c>
      <c r="K256" s="247" t="s">
        <v>1</v>
      </c>
      <c r="L256" s="45"/>
      <c r="M256" s="252" t="s">
        <v>1</v>
      </c>
      <c r="N256" s="253" t="s">
        <v>41</v>
      </c>
      <c r="O256" s="92"/>
      <c r="P256" s="236">
        <f>O256*H256</f>
        <v>0</v>
      </c>
      <c r="Q256" s="236">
        <v>0</v>
      </c>
      <c r="R256" s="236">
        <f>Q256*H256</f>
        <v>0</v>
      </c>
      <c r="S256" s="236">
        <v>0</v>
      </c>
      <c r="T256" s="237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38" t="s">
        <v>200</v>
      </c>
      <c r="AT256" s="238" t="s">
        <v>191</v>
      </c>
      <c r="AU256" s="238" t="s">
        <v>83</v>
      </c>
      <c r="AY256" s="18" t="s">
        <v>181</v>
      </c>
      <c r="BE256" s="239">
        <f>IF(N256="základní",J256,0)</f>
        <v>0</v>
      </c>
      <c r="BF256" s="239">
        <f>IF(N256="snížená",J256,0)</f>
        <v>0</v>
      </c>
      <c r="BG256" s="239">
        <f>IF(N256="zákl. přenesená",J256,0)</f>
        <v>0</v>
      </c>
      <c r="BH256" s="239">
        <f>IF(N256="sníž. přenesená",J256,0)</f>
        <v>0</v>
      </c>
      <c r="BI256" s="239">
        <f>IF(N256="nulová",J256,0)</f>
        <v>0</v>
      </c>
      <c r="BJ256" s="18" t="s">
        <v>83</v>
      </c>
      <c r="BK256" s="239">
        <f>ROUND(I256*H256,2)</f>
        <v>0</v>
      </c>
      <c r="BL256" s="18" t="s">
        <v>200</v>
      </c>
      <c r="BM256" s="238" t="s">
        <v>3779</v>
      </c>
    </row>
    <row r="257" s="2" customFormat="1">
      <c r="A257" s="39"/>
      <c r="B257" s="40"/>
      <c r="C257" s="41"/>
      <c r="D257" s="240" t="s">
        <v>190</v>
      </c>
      <c r="E257" s="41"/>
      <c r="F257" s="241" t="s">
        <v>3778</v>
      </c>
      <c r="G257" s="41"/>
      <c r="H257" s="41"/>
      <c r="I257" s="242"/>
      <c r="J257" s="41"/>
      <c r="K257" s="41"/>
      <c r="L257" s="45"/>
      <c r="M257" s="243"/>
      <c r="N257" s="244"/>
      <c r="O257" s="92"/>
      <c r="P257" s="92"/>
      <c r="Q257" s="92"/>
      <c r="R257" s="92"/>
      <c r="S257" s="92"/>
      <c r="T257" s="93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T257" s="18" t="s">
        <v>190</v>
      </c>
      <c r="AU257" s="18" t="s">
        <v>83</v>
      </c>
    </row>
    <row r="258" s="2" customFormat="1" ht="16.5" customHeight="1">
      <c r="A258" s="39"/>
      <c r="B258" s="40"/>
      <c r="C258" s="245" t="s">
        <v>248</v>
      </c>
      <c r="D258" s="245" t="s">
        <v>191</v>
      </c>
      <c r="E258" s="246" t="s">
        <v>3780</v>
      </c>
      <c r="F258" s="247" t="s">
        <v>3781</v>
      </c>
      <c r="G258" s="248" t="s">
        <v>217</v>
      </c>
      <c r="H258" s="249">
        <v>320</v>
      </c>
      <c r="I258" s="250"/>
      <c r="J258" s="251">
        <f>ROUND(I258*H258,2)</f>
        <v>0</v>
      </c>
      <c r="K258" s="247" t="s">
        <v>1</v>
      </c>
      <c r="L258" s="45"/>
      <c r="M258" s="252" t="s">
        <v>1</v>
      </c>
      <c r="N258" s="253" t="s">
        <v>41</v>
      </c>
      <c r="O258" s="92"/>
      <c r="P258" s="236">
        <f>O258*H258</f>
        <v>0</v>
      </c>
      <c r="Q258" s="236">
        <v>0</v>
      </c>
      <c r="R258" s="236">
        <f>Q258*H258</f>
        <v>0</v>
      </c>
      <c r="S258" s="236">
        <v>0</v>
      </c>
      <c r="T258" s="237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38" t="s">
        <v>200</v>
      </c>
      <c r="AT258" s="238" t="s">
        <v>191</v>
      </c>
      <c r="AU258" s="238" t="s">
        <v>83</v>
      </c>
      <c r="AY258" s="18" t="s">
        <v>181</v>
      </c>
      <c r="BE258" s="239">
        <f>IF(N258="základní",J258,0)</f>
        <v>0</v>
      </c>
      <c r="BF258" s="239">
        <f>IF(N258="snížená",J258,0)</f>
        <v>0</v>
      </c>
      <c r="BG258" s="239">
        <f>IF(N258="zákl. přenesená",J258,0)</f>
        <v>0</v>
      </c>
      <c r="BH258" s="239">
        <f>IF(N258="sníž. přenesená",J258,0)</f>
        <v>0</v>
      </c>
      <c r="BI258" s="239">
        <f>IF(N258="nulová",J258,0)</f>
        <v>0</v>
      </c>
      <c r="BJ258" s="18" t="s">
        <v>83</v>
      </c>
      <c r="BK258" s="239">
        <f>ROUND(I258*H258,2)</f>
        <v>0</v>
      </c>
      <c r="BL258" s="18" t="s">
        <v>200</v>
      </c>
      <c r="BM258" s="238" t="s">
        <v>3782</v>
      </c>
    </row>
    <row r="259" s="2" customFormat="1">
      <c r="A259" s="39"/>
      <c r="B259" s="40"/>
      <c r="C259" s="41"/>
      <c r="D259" s="240" t="s">
        <v>190</v>
      </c>
      <c r="E259" s="41"/>
      <c r="F259" s="241" t="s">
        <v>3781</v>
      </c>
      <c r="G259" s="41"/>
      <c r="H259" s="41"/>
      <c r="I259" s="242"/>
      <c r="J259" s="41"/>
      <c r="K259" s="41"/>
      <c r="L259" s="45"/>
      <c r="M259" s="243"/>
      <c r="N259" s="244"/>
      <c r="O259" s="92"/>
      <c r="P259" s="92"/>
      <c r="Q259" s="92"/>
      <c r="R259" s="92"/>
      <c r="S259" s="92"/>
      <c r="T259" s="93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T259" s="18" t="s">
        <v>190</v>
      </c>
      <c r="AU259" s="18" t="s">
        <v>83</v>
      </c>
    </row>
    <row r="260" s="2" customFormat="1" ht="24.15" customHeight="1">
      <c r="A260" s="39"/>
      <c r="B260" s="40"/>
      <c r="C260" s="245" t="s">
        <v>481</v>
      </c>
      <c r="D260" s="245" t="s">
        <v>191</v>
      </c>
      <c r="E260" s="246" t="s">
        <v>3783</v>
      </c>
      <c r="F260" s="247" t="s">
        <v>3698</v>
      </c>
      <c r="G260" s="248" t="s">
        <v>287</v>
      </c>
      <c r="H260" s="249">
        <v>1</v>
      </c>
      <c r="I260" s="250"/>
      <c r="J260" s="251">
        <f>ROUND(I260*H260,2)</f>
        <v>0</v>
      </c>
      <c r="K260" s="247" t="s">
        <v>1</v>
      </c>
      <c r="L260" s="45"/>
      <c r="M260" s="252" t="s">
        <v>1</v>
      </c>
      <c r="N260" s="253" t="s">
        <v>41</v>
      </c>
      <c r="O260" s="92"/>
      <c r="P260" s="236">
        <f>O260*H260</f>
        <v>0</v>
      </c>
      <c r="Q260" s="236">
        <v>0</v>
      </c>
      <c r="R260" s="236">
        <f>Q260*H260</f>
        <v>0</v>
      </c>
      <c r="S260" s="236">
        <v>0</v>
      </c>
      <c r="T260" s="237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38" t="s">
        <v>200</v>
      </c>
      <c r="AT260" s="238" t="s">
        <v>191</v>
      </c>
      <c r="AU260" s="238" t="s">
        <v>83</v>
      </c>
      <c r="AY260" s="18" t="s">
        <v>181</v>
      </c>
      <c r="BE260" s="239">
        <f>IF(N260="základní",J260,0)</f>
        <v>0</v>
      </c>
      <c r="BF260" s="239">
        <f>IF(N260="snížená",J260,0)</f>
        <v>0</v>
      </c>
      <c r="BG260" s="239">
        <f>IF(N260="zákl. přenesená",J260,0)</f>
        <v>0</v>
      </c>
      <c r="BH260" s="239">
        <f>IF(N260="sníž. přenesená",J260,0)</f>
        <v>0</v>
      </c>
      <c r="BI260" s="239">
        <f>IF(N260="nulová",J260,0)</f>
        <v>0</v>
      </c>
      <c r="BJ260" s="18" t="s">
        <v>83</v>
      </c>
      <c r="BK260" s="239">
        <f>ROUND(I260*H260,2)</f>
        <v>0</v>
      </c>
      <c r="BL260" s="18" t="s">
        <v>200</v>
      </c>
      <c r="BM260" s="238" t="s">
        <v>3784</v>
      </c>
    </row>
    <row r="261" s="2" customFormat="1">
      <c r="A261" s="39"/>
      <c r="B261" s="40"/>
      <c r="C261" s="41"/>
      <c r="D261" s="240" t="s">
        <v>190</v>
      </c>
      <c r="E261" s="41"/>
      <c r="F261" s="241" t="s">
        <v>3698</v>
      </c>
      <c r="G261" s="41"/>
      <c r="H261" s="41"/>
      <c r="I261" s="242"/>
      <c r="J261" s="41"/>
      <c r="K261" s="41"/>
      <c r="L261" s="45"/>
      <c r="M261" s="243"/>
      <c r="N261" s="244"/>
      <c r="O261" s="92"/>
      <c r="P261" s="92"/>
      <c r="Q261" s="92"/>
      <c r="R261" s="92"/>
      <c r="S261" s="92"/>
      <c r="T261" s="93"/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T261" s="18" t="s">
        <v>190</v>
      </c>
      <c r="AU261" s="18" t="s">
        <v>83</v>
      </c>
    </row>
    <row r="262" s="2" customFormat="1" ht="16.5" customHeight="1">
      <c r="A262" s="39"/>
      <c r="B262" s="40"/>
      <c r="C262" s="245" t="s">
        <v>487</v>
      </c>
      <c r="D262" s="245" t="s">
        <v>191</v>
      </c>
      <c r="E262" s="246" t="s">
        <v>3785</v>
      </c>
      <c r="F262" s="247" t="s">
        <v>3786</v>
      </c>
      <c r="G262" s="248" t="s">
        <v>287</v>
      </c>
      <c r="H262" s="249">
        <v>1</v>
      </c>
      <c r="I262" s="250"/>
      <c r="J262" s="251">
        <f>ROUND(I262*H262,2)</f>
        <v>0</v>
      </c>
      <c r="K262" s="247" t="s">
        <v>1</v>
      </c>
      <c r="L262" s="45"/>
      <c r="M262" s="252" t="s">
        <v>1</v>
      </c>
      <c r="N262" s="253" t="s">
        <v>41</v>
      </c>
      <c r="O262" s="92"/>
      <c r="P262" s="236">
        <f>O262*H262</f>
        <v>0</v>
      </c>
      <c r="Q262" s="236">
        <v>0</v>
      </c>
      <c r="R262" s="236">
        <f>Q262*H262</f>
        <v>0</v>
      </c>
      <c r="S262" s="236">
        <v>0</v>
      </c>
      <c r="T262" s="237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38" t="s">
        <v>200</v>
      </c>
      <c r="AT262" s="238" t="s">
        <v>191</v>
      </c>
      <c r="AU262" s="238" t="s">
        <v>83</v>
      </c>
      <c r="AY262" s="18" t="s">
        <v>181</v>
      </c>
      <c r="BE262" s="239">
        <f>IF(N262="základní",J262,0)</f>
        <v>0</v>
      </c>
      <c r="BF262" s="239">
        <f>IF(N262="snížená",J262,0)</f>
        <v>0</v>
      </c>
      <c r="BG262" s="239">
        <f>IF(N262="zákl. přenesená",J262,0)</f>
        <v>0</v>
      </c>
      <c r="BH262" s="239">
        <f>IF(N262="sníž. přenesená",J262,0)</f>
        <v>0</v>
      </c>
      <c r="BI262" s="239">
        <f>IF(N262="nulová",J262,0)</f>
        <v>0</v>
      </c>
      <c r="BJ262" s="18" t="s">
        <v>83</v>
      </c>
      <c r="BK262" s="239">
        <f>ROUND(I262*H262,2)</f>
        <v>0</v>
      </c>
      <c r="BL262" s="18" t="s">
        <v>200</v>
      </c>
      <c r="BM262" s="238" t="s">
        <v>3787</v>
      </c>
    </row>
    <row r="263" s="2" customFormat="1">
      <c r="A263" s="39"/>
      <c r="B263" s="40"/>
      <c r="C263" s="41"/>
      <c r="D263" s="240" t="s">
        <v>190</v>
      </c>
      <c r="E263" s="41"/>
      <c r="F263" s="241" t="s">
        <v>3786</v>
      </c>
      <c r="G263" s="41"/>
      <c r="H263" s="41"/>
      <c r="I263" s="242"/>
      <c r="J263" s="41"/>
      <c r="K263" s="41"/>
      <c r="L263" s="45"/>
      <c r="M263" s="243"/>
      <c r="N263" s="244"/>
      <c r="O263" s="92"/>
      <c r="P263" s="92"/>
      <c r="Q263" s="92"/>
      <c r="R263" s="92"/>
      <c r="S263" s="92"/>
      <c r="T263" s="93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T263" s="18" t="s">
        <v>190</v>
      </c>
      <c r="AU263" s="18" t="s">
        <v>83</v>
      </c>
    </row>
    <row r="264" s="2" customFormat="1" ht="16.5" customHeight="1">
      <c r="A264" s="39"/>
      <c r="B264" s="40"/>
      <c r="C264" s="245" t="s">
        <v>1020</v>
      </c>
      <c r="D264" s="245" t="s">
        <v>191</v>
      </c>
      <c r="E264" s="246" t="s">
        <v>3788</v>
      </c>
      <c r="F264" s="247" t="s">
        <v>3789</v>
      </c>
      <c r="G264" s="248" t="s">
        <v>287</v>
      </c>
      <c r="H264" s="249">
        <v>1</v>
      </c>
      <c r="I264" s="250"/>
      <c r="J264" s="251">
        <f>ROUND(I264*H264,2)</f>
        <v>0</v>
      </c>
      <c r="K264" s="247" t="s">
        <v>1</v>
      </c>
      <c r="L264" s="45"/>
      <c r="M264" s="252" t="s">
        <v>1</v>
      </c>
      <c r="N264" s="253" t="s">
        <v>41</v>
      </c>
      <c r="O264" s="92"/>
      <c r="P264" s="236">
        <f>O264*H264</f>
        <v>0</v>
      </c>
      <c r="Q264" s="236">
        <v>0</v>
      </c>
      <c r="R264" s="236">
        <f>Q264*H264</f>
        <v>0</v>
      </c>
      <c r="S264" s="236">
        <v>0</v>
      </c>
      <c r="T264" s="237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38" t="s">
        <v>200</v>
      </c>
      <c r="AT264" s="238" t="s">
        <v>191</v>
      </c>
      <c r="AU264" s="238" t="s">
        <v>83</v>
      </c>
      <c r="AY264" s="18" t="s">
        <v>181</v>
      </c>
      <c r="BE264" s="239">
        <f>IF(N264="základní",J264,0)</f>
        <v>0</v>
      </c>
      <c r="BF264" s="239">
        <f>IF(N264="snížená",J264,0)</f>
        <v>0</v>
      </c>
      <c r="BG264" s="239">
        <f>IF(N264="zákl. přenesená",J264,0)</f>
        <v>0</v>
      </c>
      <c r="BH264" s="239">
        <f>IF(N264="sníž. přenesená",J264,0)</f>
        <v>0</v>
      </c>
      <c r="BI264" s="239">
        <f>IF(N264="nulová",J264,0)</f>
        <v>0</v>
      </c>
      <c r="BJ264" s="18" t="s">
        <v>83</v>
      </c>
      <c r="BK264" s="239">
        <f>ROUND(I264*H264,2)</f>
        <v>0</v>
      </c>
      <c r="BL264" s="18" t="s">
        <v>200</v>
      </c>
      <c r="BM264" s="238" t="s">
        <v>3790</v>
      </c>
    </row>
    <row r="265" s="2" customFormat="1">
      <c r="A265" s="39"/>
      <c r="B265" s="40"/>
      <c r="C265" s="41"/>
      <c r="D265" s="240" t="s">
        <v>190</v>
      </c>
      <c r="E265" s="41"/>
      <c r="F265" s="241" t="s">
        <v>3789</v>
      </c>
      <c r="G265" s="41"/>
      <c r="H265" s="41"/>
      <c r="I265" s="242"/>
      <c r="J265" s="41"/>
      <c r="K265" s="41"/>
      <c r="L265" s="45"/>
      <c r="M265" s="243"/>
      <c r="N265" s="244"/>
      <c r="O265" s="92"/>
      <c r="P265" s="92"/>
      <c r="Q265" s="92"/>
      <c r="R265" s="92"/>
      <c r="S265" s="92"/>
      <c r="T265" s="93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T265" s="18" t="s">
        <v>190</v>
      </c>
      <c r="AU265" s="18" t="s">
        <v>83</v>
      </c>
    </row>
    <row r="266" s="2" customFormat="1" ht="24.15" customHeight="1">
      <c r="A266" s="39"/>
      <c r="B266" s="40"/>
      <c r="C266" s="245" t="s">
        <v>793</v>
      </c>
      <c r="D266" s="245" t="s">
        <v>191</v>
      </c>
      <c r="E266" s="246" t="s">
        <v>3791</v>
      </c>
      <c r="F266" s="247" t="s">
        <v>3792</v>
      </c>
      <c r="G266" s="248" t="s">
        <v>287</v>
      </c>
      <c r="H266" s="249">
        <v>2</v>
      </c>
      <c r="I266" s="250"/>
      <c r="J266" s="251">
        <f>ROUND(I266*H266,2)</f>
        <v>0</v>
      </c>
      <c r="K266" s="247" t="s">
        <v>1</v>
      </c>
      <c r="L266" s="45"/>
      <c r="M266" s="252" t="s">
        <v>1</v>
      </c>
      <c r="N266" s="253" t="s">
        <v>41</v>
      </c>
      <c r="O266" s="92"/>
      <c r="P266" s="236">
        <f>O266*H266</f>
        <v>0</v>
      </c>
      <c r="Q266" s="236">
        <v>0</v>
      </c>
      <c r="R266" s="236">
        <f>Q266*H266</f>
        <v>0</v>
      </c>
      <c r="S266" s="236">
        <v>0</v>
      </c>
      <c r="T266" s="237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38" t="s">
        <v>200</v>
      </c>
      <c r="AT266" s="238" t="s">
        <v>191</v>
      </c>
      <c r="AU266" s="238" t="s">
        <v>83</v>
      </c>
      <c r="AY266" s="18" t="s">
        <v>181</v>
      </c>
      <c r="BE266" s="239">
        <f>IF(N266="základní",J266,0)</f>
        <v>0</v>
      </c>
      <c r="BF266" s="239">
        <f>IF(N266="snížená",J266,0)</f>
        <v>0</v>
      </c>
      <c r="BG266" s="239">
        <f>IF(N266="zákl. přenesená",J266,0)</f>
        <v>0</v>
      </c>
      <c r="BH266" s="239">
        <f>IF(N266="sníž. přenesená",J266,0)</f>
        <v>0</v>
      </c>
      <c r="BI266" s="239">
        <f>IF(N266="nulová",J266,0)</f>
        <v>0</v>
      </c>
      <c r="BJ266" s="18" t="s">
        <v>83</v>
      </c>
      <c r="BK266" s="239">
        <f>ROUND(I266*H266,2)</f>
        <v>0</v>
      </c>
      <c r="BL266" s="18" t="s">
        <v>200</v>
      </c>
      <c r="BM266" s="238" t="s">
        <v>3793</v>
      </c>
    </row>
    <row r="267" s="2" customFormat="1">
      <c r="A267" s="39"/>
      <c r="B267" s="40"/>
      <c r="C267" s="41"/>
      <c r="D267" s="240" t="s">
        <v>190</v>
      </c>
      <c r="E267" s="41"/>
      <c r="F267" s="241" t="s">
        <v>3792</v>
      </c>
      <c r="G267" s="41"/>
      <c r="H267" s="41"/>
      <c r="I267" s="242"/>
      <c r="J267" s="41"/>
      <c r="K267" s="41"/>
      <c r="L267" s="45"/>
      <c r="M267" s="243"/>
      <c r="N267" s="244"/>
      <c r="O267" s="92"/>
      <c r="P267" s="92"/>
      <c r="Q267" s="92"/>
      <c r="R267" s="92"/>
      <c r="S267" s="92"/>
      <c r="T267" s="93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T267" s="18" t="s">
        <v>190</v>
      </c>
      <c r="AU267" s="18" t="s">
        <v>83</v>
      </c>
    </row>
    <row r="268" s="2" customFormat="1" ht="24.15" customHeight="1">
      <c r="A268" s="39"/>
      <c r="B268" s="40"/>
      <c r="C268" s="245" t="s">
        <v>1027</v>
      </c>
      <c r="D268" s="245" t="s">
        <v>191</v>
      </c>
      <c r="E268" s="246" t="s">
        <v>3794</v>
      </c>
      <c r="F268" s="247" t="s">
        <v>3795</v>
      </c>
      <c r="G268" s="248" t="s">
        <v>287</v>
      </c>
      <c r="H268" s="249">
        <v>14</v>
      </c>
      <c r="I268" s="250"/>
      <c r="J268" s="251">
        <f>ROUND(I268*H268,2)</f>
        <v>0</v>
      </c>
      <c r="K268" s="247" t="s">
        <v>1</v>
      </c>
      <c r="L268" s="45"/>
      <c r="M268" s="252" t="s">
        <v>1</v>
      </c>
      <c r="N268" s="253" t="s">
        <v>41</v>
      </c>
      <c r="O268" s="92"/>
      <c r="P268" s="236">
        <f>O268*H268</f>
        <v>0</v>
      </c>
      <c r="Q268" s="236">
        <v>0</v>
      </c>
      <c r="R268" s="236">
        <f>Q268*H268</f>
        <v>0</v>
      </c>
      <c r="S268" s="236">
        <v>0</v>
      </c>
      <c r="T268" s="237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38" t="s">
        <v>200</v>
      </c>
      <c r="AT268" s="238" t="s">
        <v>191</v>
      </c>
      <c r="AU268" s="238" t="s">
        <v>83</v>
      </c>
      <c r="AY268" s="18" t="s">
        <v>181</v>
      </c>
      <c r="BE268" s="239">
        <f>IF(N268="základní",J268,0)</f>
        <v>0</v>
      </c>
      <c r="BF268" s="239">
        <f>IF(N268="snížená",J268,0)</f>
        <v>0</v>
      </c>
      <c r="BG268" s="239">
        <f>IF(N268="zákl. přenesená",J268,0)</f>
        <v>0</v>
      </c>
      <c r="BH268" s="239">
        <f>IF(N268="sníž. přenesená",J268,0)</f>
        <v>0</v>
      </c>
      <c r="BI268" s="239">
        <f>IF(N268="nulová",J268,0)</f>
        <v>0</v>
      </c>
      <c r="BJ268" s="18" t="s">
        <v>83</v>
      </c>
      <c r="BK268" s="239">
        <f>ROUND(I268*H268,2)</f>
        <v>0</v>
      </c>
      <c r="BL268" s="18" t="s">
        <v>200</v>
      </c>
      <c r="BM268" s="238" t="s">
        <v>3796</v>
      </c>
    </row>
    <row r="269" s="2" customFormat="1">
      <c r="A269" s="39"/>
      <c r="B269" s="40"/>
      <c r="C269" s="41"/>
      <c r="D269" s="240" t="s">
        <v>190</v>
      </c>
      <c r="E269" s="41"/>
      <c r="F269" s="241" t="s">
        <v>3795</v>
      </c>
      <c r="G269" s="41"/>
      <c r="H269" s="41"/>
      <c r="I269" s="242"/>
      <c r="J269" s="41"/>
      <c r="K269" s="41"/>
      <c r="L269" s="45"/>
      <c r="M269" s="243"/>
      <c r="N269" s="244"/>
      <c r="O269" s="92"/>
      <c r="P269" s="92"/>
      <c r="Q269" s="92"/>
      <c r="R269" s="92"/>
      <c r="S269" s="92"/>
      <c r="T269" s="93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T269" s="18" t="s">
        <v>190</v>
      </c>
      <c r="AU269" s="18" t="s">
        <v>83</v>
      </c>
    </row>
    <row r="270" s="2" customFormat="1" ht="16.5" customHeight="1">
      <c r="A270" s="39"/>
      <c r="B270" s="40"/>
      <c r="C270" s="245" t="s">
        <v>796</v>
      </c>
      <c r="D270" s="245" t="s">
        <v>191</v>
      </c>
      <c r="E270" s="246" t="s">
        <v>3797</v>
      </c>
      <c r="F270" s="247" t="s">
        <v>3798</v>
      </c>
      <c r="G270" s="248" t="s">
        <v>287</v>
      </c>
      <c r="H270" s="249">
        <v>3</v>
      </c>
      <c r="I270" s="250"/>
      <c r="J270" s="251">
        <f>ROUND(I270*H270,2)</f>
        <v>0</v>
      </c>
      <c r="K270" s="247" t="s">
        <v>1</v>
      </c>
      <c r="L270" s="45"/>
      <c r="M270" s="252" t="s">
        <v>1</v>
      </c>
      <c r="N270" s="253" t="s">
        <v>41</v>
      </c>
      <c r="O270" s="92"/>
      <c r="P270" s="236">
        <f>O270*H270</f>
        <v>0</v>
      </c>
      <c r="Q270" s="236">
        <v>0</v>
      </c>
      <c r="R270" s="236">
        <f>Q270*H270</f>
        <v>0</v>
      </c>
      <c r="S270" s="236">
        <v>0</v>
      </c>
      <c r="T270" s="237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38" t="s">
        <v>200</v>
      </c>
      <c r="AT270" s="238" t="s">
        <v>191</v>
      </c>
      <c r="AU270" s="238" t="s">
        <v>83</v>
      </c>
      <c r="AY270" s="18" t="s">
        <v>181</v>
      </c>
      <c r="BE270" s="239">
        <f>IF(N270="základní",J270,0)</f>
        <v>0</v>
      </c>
      <c r="BF270" s="239">
        <f>IF(N270="snížená",J270,0)</f>
        <v>0</v>
      </c>
      <c r="BG270" s="239">
        <f>IF(N270="zákl. přenesená",J270,0)</f>
        <v>0</v>
      </c>
      <c r="BH270" s="239">
        <f>IF(N270="sníž. přenesená",J270,0)</f>
        <v>0</v>
      </c>
      <c r="BI270" s="239">
        <f>IF(N270="nulová",J270,0)</f>
        <v>0</v>
      </c>
      <c r="BJ270" s="18" t="s">
        <v>83</v>
      </c>
      <c r="BK270" s="239">
        <f>ROUND(I270*H270,2)</f>
        <v>0</v>
      </c>
      <c r="BL270" s="18" t="s">
        <v>200</v>
      </c>
      <c r="BM270" s="238" t="s">
        <v>3799</v>
      </c>
    </row>
    <row r="271" s="2" customFormat="1">
      <c r="A271" s="39"/>
      <c r="B271" s="40"/>
      <c r="C271" s="41"/>
      <c r="D271" s="240" t="s">
        <v>190</v>
      </c>
      <c r="E271" s="41"/>
      <c r="F271" s="241" t="s">
        <v>3798</v>
      </c>
      <c r="G271" s="41"/>
      <c r="H271" s="41"/>
      <c r="I271" s="242"/>
      <c r="J271" s="41"/>
      <c r="K271" s="41"/>
      <c r="L271" s="45"/>
      <c r="M271" s="243"/>
      <c r="N271" s="244"/>
      <c r="O271" s="92"/>
      <c r="P271" s="92"/>
      <c r="Q271" s="92"/>
      <c r="R271" s="92"/>
      <c r="S271" s="92"/>
      <c r="T271" s="93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T271" s="18" t="s">
        <v>190</v>
      </c>
      <c r="AU271" s="18" t="s">
        <v>83</v>
      </c>
    </row>
    <row r="272" s="2" customFormat="1" ht="16.5" customHeight="1">
      <c r="A272" s="39"/>
      <c r="B272" s="40"/>
      <c r="C272" s="245" t="s">
        <v>1034</v>
      </c>
      <c r="D272" s="245" t="s">
        <v>191</v>
      </c>
      <c r="E272" s="246" t="s">
        <v>3800</v>
      </c>
      <c r="F272" s="247" t="s">
        <v>3801</v>
      </c>
      <c r="G272" s="248" t="s">
        <v>287</v>
      </c>
      <c r="H272" s="249">
        <v>1</v>
      </c>
      <c r="I272" s="250"/>
      <c r="J272" s="251">
        <f>ROUND(I272*H272,2)</f>
        <v>0</v>
      </c>
      <c r="K272" s="247" t="s">
        <v>1</v>
      </c>
      <c r="L272" s="45"/>
      <c r="M272" s="252" t="s">
        <v>1</v>
      </c>
      <c r="N272" s="253" t="s">
        <v>41</v>
      </c>
      <c r="O272" s="92"/>
      <c r="P272" s="236">
        <f>O272*H272</f>
        <v>0</v>
      </c>
      <c r="Q272" s="236">
        <v>0</v>
      </c>
      <c r="R272" s="236">
        <f>Q272*H272</f>
        <v>0</v>
      </c>
      <c r="S272" s="236">
        <v>0</v>
      </c>
      <c r="T272" s="237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38" t="s">
        <v>200</v>
      </c>
      <c r="AT272" s="238" t="s">
        <v>191</v>
      </c>
      <c r="AU272" s="238" t="s">
        <v>83</v>
      </c>
      <c r="AY272" s="18" t="s">
        <v>181</v>
      </c>
      <c r="BE272" s="239">
        <f>IF(N272="základní",J272,0)</f>
        <v>0</v>
      </c>
      <c r="BF272" s="239">
        <f>IF(N272="snížená",J272,0)</f>
        <v>0</v>
      </c>
      <c r="BG272" s="239">
        <f>IF(N272="zákl. přenesená",J272,0)</f>
        <v>0</v>
      </c>
      <c r="BH272" s="239">
        <f>IF(N272="sníž. přenesená",J272,0)</f>
        <v>0</v>
      </c>
      <c r="BI272" s="239">
        <f>IF(N272="nulová",J272,0)</f>
        <v>0</v>
      </c>
      <c r="BJ272" s="18" t="s">
        <v>83</v>
      </c>
      <c r="BK272" s="239">
        <f>ROUND(I272*H272,2)</f>
        <v>0</v>
      </c>
      <c r="BL272" s="18" t="s">
        <v>200</v>
      </c>
      <c r="BM272" s="238" t="s">
        <v>3802</v>
      </c>
    </row>
    <row r="273" s="2" customFormat="1">
      <c r="A273" s="39"/>
      <c r="B273" s="40"/>
      <c r="C273" s="41"/>
      <c r="D273" s="240" t="s">
        <v>190</v>
      </c>
      <c r="E273" s="41"/>
      <c r="F273" s="241" t="s">
        <v>3801</v>
      </c>
      <c r="G273" s="41"/>
      <c r="H273" s="41"/>
      <c r="I273" s="242"/>
      <c r="J273" s="41"/>
      <c r="K273" s="41"/>
      <c r="L273" s="45"/>
      <c r="M273" s="243"/>
      <c r="N273" s="244"/>
      <c r="O273" s="92"/>
      <c r="P273" s="92"/>
      <c r="Q273" s="92"/>
      <c r="R273" s="92"/>
      <c r="S273" s="92"/>
      <c r="T273" s="93"/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T273" s="18" t="s">
        <v>190</v>
      </c>
      <c r="AU273" s="18" t="s">
        <v>83</v>
      </c>
    </row>
    <row r="274" s="2" customFormat="1" ht="24.15" customHeight="1">
      <c r="A274" s="39"/>
      <c r="B274" s="40"/>
      <c r="C274" s="245" t="s">
        <v>799</v>
      </c>
      <c r="D274" s="245" t="s">
        <v>191</v>
      </c>
      <c r="E274" s="246" t="s">
        <v>3803</v>
      </c>
      <c r="F274" s="247" t="s">
        <v>3804</v>
      </c>
      <c r="G274" s="248" t="s">
        <v>287</v>
      </c>
      <c r="H274" s="249">
        <v>4</v>
      </c>
      <c r="I274" s="250"/>
      <c r="J274" s="251">
        <f>ROUND(I274*H274,2)</f>
        <v>0</v>
      </c>
      <c r="K274" s="247" t="s">
        <v>1</v>
      </c>
      <c r="L274" s="45"/>
      <c r="M274" s="252" t="s">
        <v>1</v>
      </c>
      <c r="N274" s="253" t="s">
        <v>41</v>
      </c>
      <c r="O274" s="92"/>
      <c r="P274" s="236">
        <f>O274*H274</f>
        <v>0</v>
      </c>
      <c r="Q274" s="236">
        <v>0</v>
      </c>
      <c r="R274" s="236">
        <f>Q274*H274</f>
        <v>0</v>
      </c>
      <c r="S274" s="236">
        <v>0</v>
      </c>
      <c r="T274" s="237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38" t="s">
        <v>200</v>
      </c>
      <c r="AT274" s="238" t="s">
        <v>191</v>
      </c>
      <c r="AU274" s="238" t="s">
        <v>83</v>
      </c>
      <c r="AY274" s="18" t="s">
        <v>181</v>
      </c>
      <c r="BE274" s="239">
        <f>IF(N274="základní",J274,0)</f>
        <v>0</v>
      </c>
      <c r="BF274" s="239">
        <f>IF(N274="snížená",J274,0)</f>
        <v>0</v>
      </c>
      <c r="BG274" s="239">
        <f>IF(N274="zákl. přenesená",J274,0)</f>
        <v>0</v>
      </c>
      <c r="BH274" s="239">
        <f>IF(N274="sníž. přenesená",J274,0)</f>
        <v>0</v>
      </c>
      <c r="BI274" s="239">
        <f>IF(N274="nulová",J274,0)</f>
        <v>0</v>
      </c>
      <c r="BJ274" s="18" t="s">
        <v>83</v>
      </c>
      <c r="BK274" s="239">
        <f>ROUND(I274*H274,2)</f>
        <v>0</v>
      </c>
      <c r="BL274" s="18" t="s">
        <v>200</v>
      </c>
      <c r="BM274" s="238" t="s">
        <v>3805</v>
      </c>
    </row>
    <row r="275" s="2" customFormat="1">
      <c r="A275" s="39"/>
      <c r="B275" s="40"/>
      <c r="C275" s="41"/>
      <c r="D275" s="240" t="s">
        <v>190</v>
      </c>
      <c r="E275" s="41"/>
      <c r="F275" s="241" t="s">
        <v>3804</v>
      </c>
      <c r="G275" s="41"/>
      <c r="H275" s="41"/>
      <c r="I275" s="242"/>
      <c r="J275" s="41"/>
      <c r="K275" s="41"/>
      <c r="L275" s="45"/>
      <c r="M275" s="243"/>
      <c r="N275" s="244"/>
      <c r="O275" s="92"/>
      <c r="P275" s="92"/>
      <c r="Q275" s="92"/>
      <c r="R275" s="92"/>
      <c r="S275" s="92"/>
      <c r="T275" s="93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T275" s="18" t="s">
        <v>190</v>
      </c>
      <c r="AU275" s="18" t="s">
        <v>83</v>
      </c>
    </row>
    <row r="276" s="2" customFormat="1" ht="24.15" customHeight="1">
      <c r="A276" s="39"/>
      <c r="B276" s="40"/>
      <c r="C276" s="245" t="s">
        <v>1041</v>
      </c>
      <c r="D276" s="245" t="s">
        <v>191</v>
      </c>
      <c r="E276" s="246" t="s">
        <v>3806</v>
      </c>
      <c r="F276" s="247" t="s">
        <v>3807</v>
      </c>
      <c r="G276" s="248" t="s">
        <v>287</v>
      </c>
      <c r="H276" s="249">
        <v>3</v>
      </c>
      <c r="I276" s="250"/>
      <c r="J276" s="251">
        <f>ROUND(I276*H276,2)</f>
        <v>0</v>
      </c>
      <c r="K276" s="247" t="s">
        <v>1</v>
      </c>
      <c r="L276" s="45"/>
      <c r="M276" s="252" t="s">
        <v>1</v>
      </c>
      <c r="N276" s="253" t="s">
        <v>41</v>
      </c>
      <c r="O276" s="92"/>
      <c r="P276" s="236">
        <f>O276*H276</f>
        <v>0</v>
      </c>
      <c r="Q276" s="236">
        <v>0</v>
      </c>
      <c r="R276" s="236">
        <f>Q276*H276</f>
        <v>0</v>
      </c>
      <c r="S276" s="236">
        <v>0</v>
      </c>
      <c r="T276" s="237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38" t="s">
        <v>200</v>
      </c>
      <c r="AT276" s="238" t="s">
        <v>191</v>
      </c>
      <c r="AU276" s="238" t="s">
        <v>83</v>
      </c>
      <c r="AY276" s="18" t="s">
        <v>181</v>
      </c>
      <c r="BE276" s="239">
        <f>IF(N276="základní",J276,0)</f>
        <v>0</v>
      </c>
      <c r="BF276" s="239">
        <f>IF(N276="snížená",J276,0)</f>
        <v>0</v>
      </c>
      <c r="BG276" s="239">
        <f>IF(N276="zákl. přenesená",J276,0)</f>
        <v>0</v>
      </c>
      <c r="BH276" s="239">
        <f>IF(N276="sníž. přenesená",J276,0)</f>
        <v>0</v>
      </c>
      <c r="BI276" s="239">
        <f>IF(N276="nulová",J276,0)</f>
        <v>0</v>
      </c>
      <c r="BJ276" s="18" t="s">
        <v>83</v>
      </c>
      <c r="BK276" s="239">
        <f>ROUND(I276*H276,2)</f>
        <v>0</v>
      </c>
      <c r="BL276" s="18" t="s">
        <v>200</v>
      </c>
      <c r="BM276" s="238" t="s">
        <v>3808</v>
      </c>
    </row>
    <row r="277" s="2" customFormat="1">
      <c r="A277" s="39"/>
      <c r="B277" s="40"/>
      <c r="C277" s="41"/>
      <c r="D277" s="240" t="s">
        <v>190</v>
      </c>
      <c r="E277" s="41"/>
      <c r="F277" s="241" t="s">
        <v>3807</v>
      </c>
      <c r="G277" s="41"/>
      <c r="H277" s="41"/>
      <c r="I277" s="242"/>
      <c r="J277" s="41"/>
      <c r="K277" s="41"/>
      <c r="L277" s="45"/>
      <c r="M277" s="243"/>
      <c r="N277" s="244"/>
      <c r="O277" s="92"/>
      <c r="P277" s="92"/>
      <c r="Q277" s="92"/>
      <c r="R277" s="92"/>
      <c r="S277" s="92"/>
      <c r="T277" s="93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T277" s="18" t="s">
        <v>190</v>
      </c>
      <c r="AU277" s="18" t="s">
        <v>83</v>
      </c>
    </row>
    <row r="278" s="2" customFormat="1" ht="16.5" customHeight="1">
      <c r="A278" s="39"/>
      <c r="B278" s="40"/>
      <c r="C278" s="245" t="s">
        <v>802</v>
      </c>
      <c r="D278" s="245" t="s">
        <v>191</v>
      </c>
      <c r="E278" s="246" t="s">
        <v>3809</v>
      </c>
      <c r="F278" s="247" t="s">
        <v>3810</v>
      </c>
      <c r="G278" s="248" t="s">
        <v>287</v>
      </c>
      <c r="H278" s="249">
        <v>2</v>
      </c>
      <c r="I278" s="250"/>
      <c r="J278" s="251">
        <f>ROUND(I278*H278,2)</f>
        <v>0</v>
      </c>
      <c r="K278" s="247" t="s">
        <v>1</v>
      </c>
      <c r="L278" s="45"/>
      <c r="M278" s="252" t="s">
        <v>1</v>
      </c>
      <c r="N278" s="253" t="s">
        <v>41</v>
      </c>
      <c r="O278" s="92"/>
      <c r="P278" s="236">
        <f>O278*H278</f>
        <v>0</v>
      </c>
      <c r="Q278" s="236">
        <v>0</v>
      </c>
      <c r="R278" s="236">
        <f>Q278*H278</f>
        <v>0</v>
      </c>
      <c r="S278" s="236">
        <v>0</v>
      </c>
      <c r="T278" s="237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38" t="s">
        <v>200</v>
      </c>
      <c r="AT278" s="238" t="s">
        <v>191</v>
      </c>
      <c r="AU278" s="238" t="s">
        <v>83</v>
      </c>
      <c r="AY278" s="18" t="s">
        <v>181</v>
      </c>
      <c r="BE278" s="239">
        <f>IF(N278="základní",J278,0)</f>
        <v>0</v>
      </c>
      <c r="BF278" s="239">
        <f>IF(N278="snížená",J278,0)</f>
        <v>0</v>
      </c>
      <c r="BG278" s="239">
        <f>IF(N278="zákl. přenesená",J278,0)</f>
        <v>0</v>
      </c>
      <c r="BH278" s="239">
        <f>IF(N278="sníž. přenesená",J278,0)</f>
        <v>0</v>
      </c>
      <c r="BI278" s="239">
        <f>IF(N278="nulová",J278,0)</f>
        <v>0</v>
      </c>
      <c r="BJ278" s="18" t="s">
        <v>83</v>
      </c>
      <c r="BK278" s="239">
        <f>ROUND(I278*H278,2)</f>
        <v>0</v>
      </c>
      <c r="BL278" s="18" t="s">
        <v>200</v>
      </c>
      <c r="BM278" s="238" t="s">
        <v>3811</v>
      </c>
    </row>
    <row r="279" s="2" customFormat="1">
      <c r="A279" s="39"/>
      <c r="B279" s="40"/>
      <c r="C279" s="41"/>
      <c r="D279" s="240" t="s">
        <v>190</v>
      </c>
      <c r="E279" s="41"/>
      <c r="F279" s="241" t="s">
        <v>3810</v>
      </c>
      <c r="G279" s="41"/>
      <c r="H279" s="41"/>
      <c r="I279" s="242"/>
      <c r="J279" s="41"/>
      <c r="K279" s="41"/>
      <c r="L279" s="45"/>
      <c r="M279" s="243"/>
      <c r="N279" s="244"/>
      <c r="O279" s="92"/>
      <c r="P279" s="92"/>
      <c r="Q279" s="92"/>
      <c r="R279" s="92"/>
      <c r="S279" s="92"/>
      <c r="T279" s="93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T279" s="18" t="s">
        <v>190</v>
      </c>
      <c r="AU279" s="18" t="s">
        <v>83</v>
      </c>
    </row>
    <row r="280" s="2" customFormat="1" ht="16.5" customHeight="1">
      <c r="A280" s="39"/>
      <c r="B280" s="40"/>
      <c r="C280" s="245" t="s">
        <v>1050</v>
      </c>
      <c r="D280" s="245" t="s">
        <v>191</v>
      </c>
      <c r="E280" s="246" t="s">
        <v>3812</v>
      </c>
      <c r="F280" s="247" t="s">
        <v>3813</v>
      </c>
      <c r="G280" s="248" t="s">
        <v>287</v>
      </c>
      <c r="H280" s="249">
        <v>1</v>
      </c>
      <c r="I280" s="250"/>
      <c r="J280" s="251">
        <f>ROUND(I280*H280,2)</f>
        <v>0</v>
      </c>
      <c r="K280" s="247" t="s">
        <v>1</v>
      </c>
      <c r="L280" s="45"/>
      <c r="M280" s="252" t="s">
        <v>1</v>
      </c>
      <c r="N280" s="253" t="s">
        <v>41</v>
      </c>
      <c r="O280" s="92"/>
      <c r="P280" s="236">
        <f>O280*H280</f>
        <v>0</v>
      </c>
      <c r="Q280" s="236">
        <v>0</v>
      </c>
      <c r="R280" s="236">
        <f>Q280*H280</f>
        <v>0</v>
      </c>
      <c r="S280" s="236">
        <v>0</v>
      </c>
      <c r="T280" s="237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38" t="s">
        <v>200</v>
      </c>
      <c r="AT280" s="238" t="s">
        <v>191</v>
      </c>
      <c r="AU280" s="238" t="s">
        <v>83</v>
      </c>
      <c r="AY280" s="18" t="s">
        <v>181</v>
      </c>
      <c r="BE280" s="239">
        <f>IF(N280="základní",J280,0)</f>
        <v>0</v>
      </c>
      <c r="BF280" s="239">
        <f>IF(N280="snížená",J280,0)</f>
        <v>0</v>
      </c>
      <c r="BG280" s="239">
        <f>IF(N280="zákl. přenesená",J280,0)</f>
        <v>0</v>
      </c>
      <c r="BH280" s="239">
        <f>IF(N280="sníž. přenesená",J280,0)</f>
        <v>0</v>
      </c>
      <c r="BI280" s="239">
        <f>IF(N280="nulová",J280,0)</f>
        <v>0</v>
      </c>
      <c r="BJ280" s="18" t="s">
        <v>83</v>
      </c>
      <c r="BK280" s="239">
        <f>ROUND(I280*H280,2)</f>
        <v>0</v>
      </c>
      <c r="BL280" s="18" t="s">
        <v>200</v>
      </c>
      <c r="BM280" s="238" t="s">
        <v>3814</v>
      </c>
    </row>
    <row r="281" s="2" customFormat="1">
      <c r="A281" s="39"/>
      <c r="B281" s="40"/>
      <c r="C281" s="41"/>
      <c r="D281" s="240" t="s">
        <v>190</v>
      </c>
      <c r="E281" s="41"/>
      <c r="F281" s="241" t="s">
        <v>3813</v>
      </c>
      <c r="G281" s="41"/>
      <c r="H281" s="41"/>
      <c r="I281" s="242"/>
      <c r="J281" s="41"/>
      <c r="K281" s="41"/>
      <c r="L281" s="45"/>
      <c r="M281" s="243"/>
      <c r="N281" s="244"/>
      <c r="O281" s="92"/>
      <c r="P281" s="92"/>
      <c r="Q281" s="92"/>
      <c r="R281" s="92"/>
      <c r="S281" s="92"/>
      <c r="T281" s="93"/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T281" s="18" t="s">
        <v>190</v>
      </c>
      <c r="AU281" s="18" t="s">
        <v>83</v>
      </c>
    </row>
    <row r="282" s="2" customFormat="1" ht="16.5" customHeight="1">
      <c r="A282" s="39"/>
      <c r="B282" s="40"/>
      <c r="C282" s="245" t="s">
        <v>805</v>
      </c>
      <c r="D282" s="245" t="s">
        <v>191</v>
      </c>
      <c r="E282" s="246" t="s">
        <v>3815</v>
      </c>
      <c r="F282" s="247" t="s">
        <v>3816</v>
      </c>
      <c r="G282" s="248" t="s">
        <v>3608</v>
      </c>
      <c r="H282" s="249">
        <v>1</v>
      </c>
      <c r="I282" s="250"/>
      <c r="J282" s="251">
        <f>ROUND(I282*H282,2)</f>
        <v>0</v>
      </c>
      <c r="K282" s="247" t="s">
        <v>1</v>
      </c>
      <c r="L282" s="45"/>
      <c r="M282" s="252" t="s">
        <v>1</v>
      </c>
      <c r="N282" s="253" t="s">
        <v>41</v>
      </c>
      <c r="O282" s="92"/>
      <c r="P282" s="236">
        <f>O282*H282</f>
        <v>0</v>
      </c>
      <c r="Q282" s="236">
        <v>0</v>
      </c>
      <c r="R282" s="236">
        <f>Q282*H282</f>
        <v>0</v>
      </c>
      <c r="S282" s="236">
        <v>0</v>
      </c>
      <c r="T282" s="237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38" t="s">
        <v>200</v>
      </c>
      <c r="AT282" s="238" t="s">
        <v>191</v>
      </c>
      <c r="AU282" s="238" t="s">
        <v>83</v>
      </c>
      <c r="AY282" s="18" t="s">
        <v>181</v>
      </c>
      <c r="BE282" s="239">
        <f>IF(N282="základní",J282,0)</f>
        <v>0</v>
      </c>
      <c r="BF282" s="239">
        <f>IF(N282="snížená",J282,0)</f>
        <v>0</v>
      </c>
      <c r="BG282" s="239">
        <f>IF(N282="zákl. přenesená",J282,0)</f>
        <v>0</v>
      </c>
      <c r="BH282" s="239">
        <f>IF(N282="sníž. přenesená",J282,0)</f>
        <v>0</v>
      </c>
      <c r="BI282" s="239">
        <f>IF(N282="nulová",J282,0)</f>
        <v>0</v>
      </c>
      <c r="BJ282" s="18" t="s">
        <v>83</v>
      </c>
      <c r="BK282" s="239">
        <f>ROUND(I282*H282,2)</f>
        <v>0</v>
      </c>
      <c r="BL282" s="18" t="s">
        <v>200</v>
      </c>
      <c r="BM282" s="238" t="s">
        <v>3817</v>
      </c>
    </row>
    <row r="283" s="2" customFormat="1">
      <c r="A283" s="39"/>
      <c r="B283" s="40"/>
      <c r="C283" s="41"/>
      <c r="D283" s="240" t="s">
        <v>190</v>
      </c>
      <c r="E283" s="41"/>
      <c r="F283" s="241" t="s">
        <v>3816</v>
      </c>
      <c r="G283" s="41"/>
      <c r="H283" s="41"/>
      <c r="I283" s="242"/>
      <c r="J283" s="41"/>
      <c r="K283" s="41"/>
      <c r="L283" s="45"/>
      <c r="M283" s="243"/>
      <c r="N283" s="244"/>
      <c r="O283" s="92"/>
      <c r="P283" s="92"/>
      <c r="Q283" s="92"/>
      <c r="R283" s="92"/>
      <c r="S283" s="92"/>
      <c r="T283" s="93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T283" s="18" t="s">
        <v>190</v>
      </c>
      <c r="AU283" s="18" t="s">
        <v>83</v>
      </c>
    </row>
    <row r="284" s="2" customFormat="1" ht="16.5" customHeight="1">
      <c r="A284" s="39"/>
      <c r="B284" s="40"/>
      <c r="C284" s="245" t="s">
        <v>1057</v>
      </c>
      <c r="D284" s="245" t="s">
        <v>191</v>
      </c>
      <c r="E284" s="246" t="s">
        <v>3818</v>
      </c>
      <c r="F284" s="247" t="s">
        <v>3819</v>
      </c>
      <c r="G284" s="248" t="s">
        <v>3608</v>
      </c>
      <c r="H284" s="249">
        <v>1</v>
      </c>
      <c r="I284" s="250"/>
      <c r="J284" s="251">
        <f>ROUND(I284*H284,2)</f>
        <v>0</v>
      </c>
      <c r="K284" s="247" t="s">
        <v>1</v>
      </c>
      <c r="L284" s="45"/>
      <c r="M284" s="252" t="s">
        <v>1</v>
      </c>
      <c r="N284" s="253" t="s">
        <v>41</v>
      </c>
      <c r="O284" s="92"/>
      <c r="P284" s="236">
        <f>O284*H284</f>
        <v>0</v>
      </c>
      <c r="Q284" s="236">
        <v>0</v>
      </c>
      <c r="R284" s="236">
        <f>Q284*H284</f>
        <v>0</v>
      </c>
      <c r="S284" s="236">
        <v>0</v>
      </c>
      <c r="T284" s="237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38" t="s">
        <v>200</v>
      </c>
      <c r="AT284" s="238" t="s">
        <v>191</v>
      </c>
      <c r="AU284" s="238" t="s">
        <v>83</v>
      </c>
      <c r="AY284" s="18" t="s">
        <v>181</v>
      </c>
      <c r="BE284" s="239">
        <f>IF(N284="základní",J284,0)</f>
        <v>0</v>
      </c>
      <c r="BF284" s="239">
        <f>IF(N284="snížená",J284,0)</f>
        <v>0</v>
      </c>
      <c r="BG284" s="239">
        <f>IF(N284="zákl. přenesená",J284,0)</f>
        <v>0</v>
      </c>
      <c r="BH284" s="239">
        <f>IF(N284="sníž. přenesená",J284,0)</f>
        <v>0</v>
      </c>
      <c r="BI284" s="239">
        <f>IF(N284="nulová",J284,0)</f>
        <v>0</v>
      </c>
      <c r="BJ284" s="18" t="s">
        <v>83</v>
      </c>
      <c r="BK284" s="239">
        <f>ROUND(I284*H284,2)</f>
        <v>0</v>
      </c>
      <c r="BL284" s="18" t="s">
        <v>200</v>
      </c>
      <c r="BM284" s="238" t="s">
        <v>3820</v>
      </c>
    </row>
    <row r="285" s="2" customFormat="1">
      <c r="A285" s="39"/>
      <c r="B285" s="40"/>
      <c r="C285" s="41"/>
      <c r="D285" s="240" t="s">
        <v>190</v>
      </c>
      <c r="E285" s="41"/>
      <c r="F285" s="241" t="s">
        <v>3819</v>
      </c>
      <c r="G285" s="41"/>
      <c r="H285" s="41"/>
      <c r="I285" s="242"/>
      <c r="J285" s="41"/>
      <c r="K285" s="41"/>
      <c r="L285" s="45"/>
      <c r="M285" s="243"/>
      <c r="N285" s="244"/>
      <c r="O285" s="92"/>
      <c r="P285" s="92"/>
      <c r="Q285" s="92"/>
      <c r="R285" s="92"/>
      <c r="S285" s="92"/>
      <c r="T285" s="93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T285" s="18" t="s">
        <v>190</v>
      </c>
      <c r="AU285" s="18" t="s">
        <v>83</v>
      </c>
    </row>
    <row r="286" s="2" customFormat="1" ht="16.5" customHeight="1">
      <c r="A286" s="39"/>
      <c r="B286" s="40"/>
      <c r="C286" s="245" t="s">
        <v>808</v>
      </c>
      <c r="D286" s="245" t="s">
        <v>191</v>
      </c>
      <c r="E286" s="246" t="s">
        <v>3821</v>
      </c>
      <c r="F286" s="247" t="s">
        <v>3614</v>
      </c>
      <c r="G286" s="248" t="s">
        <v>3608</v>
      </c>
      <c r="H286" s="249">
        <v>1</v>
      </c>
      <c r="I286" s="250"/>
      <c r="J286" s="251">
        <f>ROUND(I286*H286,2)</f>
        <v>0</v>
      </c>
      <c r="K286" s="247" t="s">
        <v>1</v>
      </c>
      <c r="L286" s="45"/>
      <c r="M286" s="252" t="s">
        <v>1</v>
      </c>
      <c r="N286" s="253" t="s">
        <v>41</v>
      </c>
      <c r="O286" s="92"/>
      <c r="P286" s="236">
        <f>O286*H286</f>
        <v>0</v>
      </c>
      <c r="Q286" s="236">
        <v>0</v>
      </c>
      <c r="R286" s="236">
        <f>Q286*H286</f>
        <v>0</v>
      </c>
      <c r="S286" s="236">
        <v>0</v>
      </c>
      <c r="T286" s="237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38" t="s">
        <v>200</v>
      </c>
      <c r="AT286" s="238" t="s">
        <v>191</v>
      </c>
      <c r="AU286" s="238" t="s">
        <v>83</v>
      </c>
      <c r="AY286" s="18" t="s">
        <v>181</v>
      </c>
      <c r="BE286" s="239">
        <f>IF(N286="základní",J286,0)</f>
        <v>0</v>
      </c>
      <c r="BF286" s="239">
        <f>IF(N286="snížená",J286,0)</f>
        <v>0</v>
      </c>
      <c r="BG286" s="239">
        <f>IF(N286="zákl. přenesená",J286,0)</f>
        <v>0</v>
      </c>
      <c r="BH286" s="239">
        <f>IF(N286="sníž. přenesená",J286,0)</f>
        <v>0</v>
      </c>
      <c r="BI286" s="239">
        <f>IF(N286="nulová",J286,0)</f>
        <v>0</v>
      </c>
      <c r="BJ286" s="18" t="s">
        <v>83</v>
      </c>
      <c r="BK286" s="239">
        <f>ROUND(I286*H286,2)</f>
        <v>0</v>
      </c>
      <c r="BL286" s="18" t="s">
        <v>200</v>
      </c>
      <c r="BM286" s="238" t="s">
        <v>3822</v>
      </c>
    </row>
    <row r="287" s="2" customFormat="1">
      <c r="A287" s="39"/>
      <c r="B287" s="40"/>
      <c r="C287" s="41"/>
      <c r="D287" s="240" t="s">
        <v>190</v>
      </c>
      <c r="E287" s="41"/>
      <c r="F287" s="241" t="s">
        <v>3614</v>
      </c>
      <c r="G287" s="41"/>
      <c r="H287" s="41"/>
      <c r="I287" s="242"/>
      <c r="J287" s="41"/>
      <c r="K287" s="41"/>
      <c r="L287" s="45"/>
      <c r="M287" s="243"/>
      <c r="N287" s="244"/>
      <c r="O287" s="92"/>
      <c r="P287" s="92"/>
      <c r="Q287" s="92"/>
      <c r="R287" s="92"/>
      <c r="S287" s="92"/>
      <c r="T287" s="93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T287" s="18" t="s">
        <v>190</v>
      </c>
      <c r="AU287" s="18" t="s">
        <v>83</v>
      </c>
    </row>
    <row r="288" s="2" customFormat="1" ht="16.5" customHeight="1">
      <c r="A288" s="39"/>
      <c r="B288" s="40"/>
      <c r="C288" s="245" t="s">
        <v>1065</v>
      </c>
      <c r="D288" s="245" t="s">
        <v>191</v>
      </c>
      <c r="E288" s="246" t="s">
        <v>3823</v>
      </c>
      <c r="F288" s="247" t="s">
        <v>3617</v>
      </c>
      <c r="G288" s="248" t="s">
        <v>3608</v>
      </c>
      <c r="H288" s="249">
        <v>1</v>
      </c>
      <c r="I288" s="250"/>
      <c r="J288" s="251">
        <f>ROUND(I288*H288,2)</f>
        <v>0</v>
      </c>
      <c r="K288" s="247" t="s">
        <v>1</v>
      </c>
      <c r="L288" s="45"/>
      <c r="M288" s="252" t="s">
        <v>1</v>
      </c>
      <c r="N288" s="253" t="s">
        <v>41</v>
      </c>
      <c r="O288" s="92"/>
      <c r="P288" s="236">
        <f>O288*H288</f>
        <v>0</v>
      </c>
      <c r="Q288" s="236">
        <v>0</v>
      </c>
      <c r="R288" s="236">
        <f>Q288*H288</f>
        <v>0</v>
      </c>
      <c r="S288" s="236">
        <v>0</v>
      </c>
      <c r="T288" s="237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38" t="s">
        <v>200</v>
      </c>
      <c r="AT288" s="238" t="s">
        <v>191</v>
      </c>
      <c r="AU288" s="238" t="s">
        <v>83</v>
      </c>
      <c r="AY288" s="18" t="s">
        <v>181</v>
      </c>
      <c r="BE288" s="239">
        <f>IF(N288="základní",J288,0)</f>
        <v>0</v>
      </c>
      <c r="BF288" s="239">
        <f>IF(N288="snížená",J288,0)</f>
        <v>0</v>
      </c>
      <c r="BG288" s="239">
        <f>IF(N288="zákl. přenesená",J288,0)</f>
        <v>0</v>
      </c>
      <c r="BH288" s="239">
        <f>IF(N288="sníž. přenesená",J288,0)</f>
        <v>0</v>
      </c>
      <c r="BI288" s="239">
        <f>IF(N288="nulová",J288,0)</f>
        <v>0</v>
      </c>
      <c r="BJ288" s="18" t="s">
        <v>83</v>
      </c>
      <c r="BK288" s="239">
        <f>ROUND(I288*H288,2)</f>
        <v>0</v>
      </c>
      <c r="BL288" s="18" t="s">
        <v>200</v>
      </c>
      <c r="BM288" s="238" t="s">
        <v>3824</v>
      </c>
    </row>
    <row r="289" s="2" customFormat="1">
      <c r="A289" s="39"/>
      <c r="B289" s="40"/>
      <c r="C289" s="41"/>
      <c r="D289" s="240" t="s">
        <v>190</v>
      </c>
      <c r="E289" s="41"/>
      <c r="F289" s="241" t="s">
        <v>3617</v>
      </c>
      <c r="G289" s="41"/>
      <c r="H289" s="41"/>
      <c r="I289" s="242"/>
      <c r="J289" s="41"/>
      <c r="K289" s="41"/>
      <c r="L289" s="45"/>
      <c r="M289" s="243"/>
      <c r="N289" s="244"/>
      <c r="O289" s="92"/>
      <c r="P289" s="92"/>
      <c r="Q289" s="92"/>
      <c r="R289" s="92"/>
      <c r="S289" s="92"/>
      <c r="T289" s="93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T289" s="18" t="s">
        <v>190</v>
      </c>
      <c r="AU289" s="18" t="s">
        <v>83</v>
      </c>
    </row>
    <row r="290" s="2" customFormat="1" ht="16.5" customHeight="1">
      <c r="A290" s="39"/>
      <c r="B290" s="40"/>
      <c r="C290" s="245" t="s">
        <v>809</v>
      </c>
      <c r="D290" s="245" t="s">
        <v>191</v>
      </c>
      <c r="E290" s="246" t="s">
        <v>3825</v>
      </c>
      <c r="F290" s="247" t="s">
        <v>3826</v>
      </c>
      <c r="G290" s="248" t="s">
        <v>3608</v>
      </c>
      <c r="H290" s="249">
        <v>1</v>
      </c>
      <c r="I290" s="250"/>
      <c r="J290" s="251">
        <f>ROUND(I290*H290,2)</f>
        <v>0</v>
      </c>
      <c r="K290" s="247" t="s">
        <v>1</v>
      </c>
      <c r="L290" s="45"/>
      <c r="M290" s="252" t="s">
        <v>1</v>
      </c>
      <c r="N290" s="253" t="s">
        <v>41</v>
      </c>
      <c r="O290" s="92"/>
      <c r="P290" s="236">
        <f>O290*H290</f>
        <v>0</v>
      </c>
      <c r="Q290" s="236">
        <v>0</v>
      </c>
      <c r="R290" s="236">
        <f>Q290*H290</f>
        <v>0</v>
      </c>
      <c r="S290" s="236">
        <v>0</v>
      </c>
      <c r="T290" s="237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38" t="s">
        <v>200</v>
      </c>
      <c r="AT290" s="238" t="s">
        <v>191</v>
      </c>
      <c r="AU290" s="238" t="s">
        <v>83</v>
      </c>
      <c r="AY290" s="18" t="s">
        <v>181</v>
      </c>
      <c r="BE290" s="239">
        <f>IF(N290="základní",J290,0)</f>
        <v>0</v>
      </c>
      <c r="BF290" s="239">
        <f>IF(N290="snížená",J290,0)</f>
        <v>0</v>
      </c>
      <c r="BG290" s="239">
        <f>IF(N290="zákl. přenesená",J290,0)</f>
        <v>0</v>
      </c>
      <c r="BH290" s="239">
        <f>IF(N290="sníž. přenesená",J290,0)</f>
        <v>0</v>
      </c>
      <c r="BI290" s="239">
        <f>IF(N290="nulová",J290,0)</f>
        <v>0</v>
      </c>
      <c r="BJ290" s="18" t="s">
        <v>83</v>
      </c>
      <c r="BK290" s="239">
        <f>ROUND(I290*H290,2)</f>
        <v>0</v>
      </c>
      <c r="BL290" s="18" t="s">
        <v>200</v>
      </c>
      <c r="BM290" s="238" t="s">
        <v>3827</v>
      </c>
    </row>
    <row r="291" s="2" customFormat="1">
      <c r="A291" s="39"/>
      <c r="B291" s="40"/>
      <c r="C291" s="41"/>
      <c r="D291" s="240" t="s">
        <v>190</v>
      </c>
      <c r="E291" s="41"/>
      <c r="F291" s="241" t="s">
        <v>3826</v>
      </c>
      <c r="G291" s="41"/>
      <c r="H291" s="41"/>
      <c r="I291" s="242"/>
      <c r="J291" s="41"/>
      <c r="K291" s="41"/>
      <c r="L291" s="45"/>
      <c r="M291" s="243"/>
      <c r="N291" s="244"/>
      <c r="O291" s="92"/>
      <c r="P291" s="92"/>
      <c r="Q291" s="92"/>
      <c r="R291" s="92"/>
      <c r="S291" s="92"/>
      <c r="T291" s="93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T291" s="18" t="s">
        <v>190</v>
      </c>
      <c r="AU291" s="18" t="s">
        <v>83</v>
      </c>
    </row>
    <row r="292" s="12" customFormat="1" ht="25.92" customHeight="1">
      <c r="A292" s="12"/>
      <c r="B292" s="212"/>
      <c r="C292" s="213"/>
      <c r="D292" s="214" t="s">
        <v>75</v>
      </c>
      <c r="E292" s="215" t="s">
        <v>741</v>
      </c>
      <c r="F292" s="215" t="s">
        <v>3587</v>
      </c>
      <c r="G292" s="213"/>
      <c r="H292" s="213"/>
      <c r="I292" s="216"/>
      <c r="J292" s="217">
        <f>BK292</f>
        <v>0</v>
      </c>
      <c r="K292" s="213"/>
      <c r="L292" s="218"/>
      <c r="M292" s="219"/>
      <c r="N292" s="220"/>
      <c r="O292" s="220"/>
      <c r="P292" s="221">
        <f>SUM(P293:P352)</f>
        <v>0</v>
      </c>
      <c r="Q292" s="220"/>
      <c r="R292" s="221">
        <f>SUM(R293:R352)</f>
        <v>0</v>
      </c>
      <c r="S292" s="220"/>
      <c r="T292" s="222">
        <f>SUM(T293:T352)</f>
        <v>0</v>
      </c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R292" s="223" t="s">
        <v>83</v>
      </c>
      <c r="AT292" s="224" t="s">
        <v>75</v>
      </c>
      <c r="AU292" s="224" t="s">
        <v>76</v>
      </c>
      <c r="AY292" s="223" t="s">
        <v>181</v>
      </c>
      <c r="BK292" s="225">
        <f>SUM(BK293:BK352)</f>
        <v>0</v>
      </c>
    </row>
    <row r="293" s="2" customFormat="1" ht="16.5" customHeight="1">
      <c r="A293" s="39"/>
      <c r="B293" s="40"/>
      <c r="C293" s="226" t="s">
        <v>1072</v>
      </c>
      <c r="D293" s="226" t="s">
        <v>182</v>
      </c>
      <c r="E293" s="227" t="s">
        <v>3818</v>
      </c>
      <c r="F293" s="228" t="s">
        <v>3620</v>
      </c>
      <c r="G293" s="229" t="s">
        <v>287</v>
      </c>
      <c r="H293" s="230">
        <v>27</v>
      </c>
      <c r="I293" s="231"/>
      <c r="J293" s="232">
        <f>ROUND(I293*H293,2)</f>
        <v>0</v>
      </c>
      <c r="K293" s="228" t="s">
        <v>1</v>
      </c>
      <c r="L293" s="233"/>
      <c r="M293" s="234" t="s">
        <v>1</v>
      </c>
      <c r="N293" s="235" t="s">
        <v>41</v>
      </c>
      <c r="O293" s="92"/>
      <c r="P293" s="236">
        <f>O293*H293</f>
        <v>0</v>
      </c>
      <c r="Q293" s="236">
        <v>0</v>
      </c>
      <c r="R293" s="236">
        <f>Q293*H293</f>
        <v>0</v>
      </c>
      <c r="S293" s="236">
        <v>0</v>
      </c>
      <c r="T293" s="237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238" t="s">
        <v>220</v>
      </c>
      <c r="AT293" s="238" t="s">
        <v>182</v>
      </c>
      <c r="AU293" s="238" t="s">
        <v>83</v>
      </c>
      <c r="AY293" s="18" t="s">
        <v>181</v>
      </c>
      <c r="BE293" s="239">
        <f>IF(N293="základní",J293,0)</f>
        <v>0</v>
      </c>
      <c r="BF293" s="239">
        <f>IF(N293="snížená",J293,0)</f>
        <v>0</v>
      </c>
      <c r="BG293" s="239">
        <f>IF(N293="zákl. přenesená",J293,0)</f>
        <v>0</v>
      </c>
      <c r="BH293" s="239">
        <f>IF(N293="sníž. přenesená",J293,0)</f>
        <v>0</v>
      </c>
      <c r="BI293" s="239">
        <f>IF(N293="nulová",J293,0)</f>
        <v>0</v>
      </c>
      <c r="BJ293" s="18" t="s">
        <v>83</v>
      </c>
      <c r="BK293" s="239">
        <f>ROUND(I293*H293,2)</f>
        <v>0</v>
      </c>
      <c r="BL293" s="18" t="s">
        <v>200</v>
      </c>
      <c r="BM293" s="238" t="s">
        <v>200</v>
      </c>
    </row>
    <row r="294" s="2" customFormat="1">
      <c r="A294" s="39"/>
      <c r="B294" s="40"/>
      <c r="C294" s="41"/>
      <c r="D294" s="240" t="s">
        <v>190</v>
      </c>
      <c r="E294" s="41"/>
      <c r="F294" s="241" t="s">
        <v>3620</v>
      </c>
      <c r="G294" s="41"/>
      <c r="H294" s="41"/>
      <c r="I294" s="242"/>
      <c r="J294" s="41"/>
      <c r="K294" s="41"/>
      <c r="L294" s="45"/>
      <c r="M294" s="243"/>
      <c r="N294" s="244"/>
      <c r="O294" s="92"/>
      <c r="P294" s="92"/>
      <c r="Q294" s="92"/>
      <c r="R294" s="92"/>
      <c r="S294" s="92"/>
      <c r="T294" s="93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T294" s="18" t="s">
        <v>190</v>
      </c>
      <c r="AU294" s="18" t="s">
        <v>83</v>
      </c>
    </row>
    <row r="295" s="2" customFormat="1" ht="16.5" customHeight="1">
      <c r="A295" s="39"/>
      <c r="B295" s="40"/>
      <c r="C295" s="226" t="s">
        <v>812</v>
      </c>
      <c r="D295" s="226" t="s">
        <v>182</v>
      </c>
      <c r="E295" s="227" t="s">
        <v>3821</v>
      </c>
      <c r="F295" s="228" t="s">
        <v>3655</v>
      </c>
      <c r="G295" s="229" t="s">
        <v>287</v>
      </c>
      <c r="H295" s="230">
        <v>12</v>
      </c>
      <c r="I295" s="231"/>
      <c r="J295" s="232">
        <f>ROUND(I295*H295,2)</f>
        <v>0</v>
      </c>
      <c r="K295" s="228" t="s">
        <v>1</v>
      </c>
      <c r="L295" s="233"/>
      <c r="M295" s="234" t="s">
        <v>1</v>
      </c>
      <c r="N295" s="235" t="s">
        <v>41</v>
      </c>
      <c r="O295" s="92"/>
      <c r="P295" s="236">
        <f>O295*H295</f>
        <v>0</v>
      </c>
      <c r="Q295" s="236">
        <v>0</v>
      </c>
      <c r="R295" s="236">
        <f>Q295*H295</f>
        <v>0</v>
      </c>
      <c r="S295" s="236">
        <v>0</v>
      </c>
      <c r="T295" s="237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38" t="s">
        <v>220</v>
      </c>
      <c r="AT295" s="238" t="s">
        <v>182</v>
      </c>
      <c r="AU295" s="238" t="s">
        <v>83</v>
      </c>
      <c r="AY295" s="18" t="s">
        <v>181</v>
      </c>
      <c r="BE295" s="239">
        <f>IF(N295="základní",J295,0)</f>
        <v>0</v>
      </c>
      <c r="BF295" s="239">
        <f>IF(N295="snížená",J295,0)</f>
        <v>0</v>
      </c>
      <c r="BG295" s="239">
        <f>IF(N295="zákl. přenesená",J295,0)</f>
        <v>0</v>
      </c>
      <c r="BH295" s="239">
        <f>IF(N295="sníž. přenesená",J295,0)</f>
        <v>0</v>
      </c>
      <c r="BI295" s="239">
        <f>IF(N295="nulová",J295,0)</f>
        <v>0</v>
      </c>
      <c r="BJ295" s="18" t="s">
        <v>83</v>
      </c>
      <c r="BK295" s="239">
        <f>ROUND(I295*H295,2)</f>
        <v>0</v>
      </c>
      <c r="BL295" s="18" t="s">
        <v>200</v>
      </c>
      <c r="BM295" s="238" t="s">
        <v>209</v>
      </c>
    </row>
    <row r="296" s="2" customFormat="1">
      <c r="A296" s="39"/>
      <c r="B296" s="40"/>
      <c r="C296" s="41"/>
      <c r="D296" s="240" t="s">
        <v>190</v>
      </c>
      <c r="E296" s="41"/>
      <c r="F296" s="241" t="s">
        <v>3655</v>
      </c>
      <c r="G296" s="41"/>
      <c r="H296" s="41"/>
      <c r="I296" s="242"/>
      <c r="J296" s="41"/>
      <c r="K296" s="41"/>
      <c r="L296" s="45"/>
      <c r="M296" s="243"/>
      <c r="N296" s="244"/>
      <c r="O296" s="92"/>
      <c r="P296" s="92"/>
      <c r="Q296" s="92"/>
      <c r="R296" s="92"/>
      <c r="S296" s="92"/>
      <c r="T296" s="93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T296" s="18" t="s">
        <v>190</v>
      </c>
      <c r="AU296" s="18" t="s">
        <v>83</v>
      </c>
    </row>
    <row r="297" s="2" customFormat="1" ht="16.5" customHeight="1">
      <c r="A297" s="39"/>
      <c r="B297" s="40"/>
      <c r="C297" s="226" t="s">
        <v>1079</v>
      </c>
      <c r="D297" s="226" t="s">
        <v>182</v>
      </c>
      <c r="E297" s="227" t="s">
        <v>3823</v>
      </c>
      <c r="F297" s="228" t="s">
        <v>3688</v>
      </c>
      <c r="G297" s="229" t="s">
        <v>217</v>
      </c>
      <c r="H297" s="230">
        <v>2750</v>
      </c>
      <c r="I297" s="231"/>
      <c r="J297" s="232">
        <f>ROUND(I297*H297,2)</f>
        <v>0</v>
      </c>
      <c r="K297" s="228" t="s">
        <v>1</v>
      </c>
      <c r="L297" s="233"/>
      <c r="M297" s="234" t="s">
        <v>1</v>
      </c>
      <c r="N297" s="235" t="s">
        <v>41</v>
      </c>
      <c r="O297" s="92"/>
      <c r="P297" s="236">
        <f>O297*H297</f>
        <v>0</v>
      </c>
      <c r="Q297" s="236">
        <v>0</v>
      </c>
      <c r="R297" s="236">
        <f>Q297*H297</f>
        <v>0</v>
      </c>
      <c r="S297" s="236">
        <v>0</v>
      </c>
      <c r="T297" s="237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38" t="s">
        <v>220</v>
      </c>
      <c r="AT297" s="238" t="s">
        <v>182</v>
      </c>
      <c r="AU297" s="238" t="s">
        <v>83</v>
      </c>
      <c r="AY297" s="18" t="s">
        <v>181</v>
      </c>
      <c r="BE297" s="239">
        <f>IF(N297="základní",J297,0)</f>
        <v>0</v>
      </c>
      <c r="BF297" s="239">
        <f>IF(N297="snížená",J297,0)</f>
        <v>0</v>
      </c>
      <c r="BG297" s="239">
        <f>IF(N297="zákl. přenesená",J297,0)</f>
        <v>0</v>
      </c>
      <c r="BH297" s="239">
        <f>IF(N297="sníž. přenesená",J297,0)</f>
        <v>0</v>
      </c>
      <c r="BI297" s="239">
        <f>IF(N297="nulová",J297,0)</f>
        <v>0</v>
      </c>
      <c r="BJ297" s="18" t="s">
        <v>83</v>
      </c>
      <c r="BK297" s="239">
        <f>ROUND(I297*H297,2)</f>
        <v>0</v>
      </c>
      <c r="BL297" s="18" t="s">
        <v>200</v>
      </c>
      <c r="BM297" s="238" t="s">
        <v>220</v>
      </c>
    </row>
    <row r="298" s="2" customFormat="1">
      <c r="A298" s="39"/>
      <c r="B298" s="40"/>
      <c r="C298" s="41"/>
      <c r="D298" s="240" t="s">
        <v>190</v>
      </c>
      <c r="E298" s="41"/>
      <c r="F298" s="241" t="s">
        <v>3690</v>
      </c>
      <c r="G298" s="41"/>
      <c r="H298" s="41"/>
      <c r="I298" s="242"/>
      <c r="J298" s="41"/>
      <c r="K298" s="41"/>
      <c r="L298" s="45"/>
      <c r="M298" s="243"/>
      <c r="N298" s="244"/>
      <c r="O298" s="92"/>
      <c r="P298" s="92"/>
      <c r="Q298" s="92"/>
      <c r="R298" s="92"/>
      <c r="S298" s="92"/>
      <c r="T298" s="93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T298" s="18" t="s">
        <v>190</v>
      </c>
      <c r="AU298" s="18" t="s">
        <v>83</v>
      </c>
    </row>
    <row r="299" s="2" customFormat="1" ht="16.5" customHeight="1">
      <c r="A299" s="39"/>
      <c r="B299" s="40"/>
      <c r="C299" s="226" t="s">
        <v>813</v>
      </c>
      <c r="D299" s="226" t="s">
        <v>182</v>
      </c>
      <c r="E299" s="227" t="s">
        <v>3825</v>
      </c>
      <c r="F299" s="228" t="s">
        <v>3701</v>
      </c>
      <c r="G299" s="229" t="s">
        <v>287</v>
      </c>
      <c r="H299" s="230">
        <v>30</v>
      </c>
      <c r="I299" s="231"/>
      <c r="J299" s="232">
        <f>ROUND(I299*H299,2)</f>
        <v>0</v>
      </c>
      <c r="K299" s="228" t="s">
        <v>1</v>
      </c>
      <c r="L299" s="233"/>
      <c r="M299" s="234" t="s">
        <v>1</v>
      </c>
      <c r="N299" s="235" t="s">
        <v>41</v>
      </c>
      <c r="O299" s="92"/>
      <c r="P299" s="236">
        <f>O299*H299</f>
        <v>0</v>
      </c>
      <c r="Q299" s="236">
        <v>0</v>
      </c>
      <c r="R299" s="236">
        <f>Q299*H299</f>
        <v>0</v>
      </c>
      <c r="S299" s="236">
        <v>0</v>
      </c>
      <c r="T299" s="237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38" t="s">
        <v>220</v>
      </c>
      <c r="AT299" s="238" t="s">
        <v>182</v>
      </c>
      <c r="AU299" s="238" t="s">
        <v>83</v>
      </c>
      <c r="AY299" s="18" t="s">
        <v>181</v>
      </c>
      <c r="BE299" s="239">
        <f>IF(N299="základní",J299,0)</f>
        <v>0</v>
      </c>
      <c r="BF299" s="239">
        <f>IF(N299="snížená",J299,0)</f>
        <v>0</v>
      </c>
      <c r="BG299" s="239">
        <f>IF(N299="zákl. přenesená",J299,0)</f>
        <v>0</v>
      </c>
      <c r="BH299" s="239">
        <f>IF(N299="sníž. přenesená",J299,0)</f>
        <v>0</v>
      </c>
      <c r="BI299" s="239">
        <f>IF(N299="nulová",J299,0)</f>
        <v>0</v>
      </c>
      <c r="BJ299" s="18" t="s">
        <v>83</v>
      </c>
      <c r="BK299" s="239">
        <f>ROUND(I299*H299,2)</f>
        <v>0</v>
      </c>
      <c r="BL299" s="18" t="s">
        <v>200</v>
      </c>
      <c r="BM299" s="238" t="s">
        <v>228</v>
      </c>
    </row>
    <row r="300" s="2" customFormat="1">
      <c r="A300" s="39"/>
      <c r="B300" s="40"/>
      <c r="C300" s="41"/>
      <c r="D300" s="240" t="s">
        <v>190</v>
      </c>
      <c r="E300" s="41"/>
      <c r="F300" s="241" t="s">
        <v>3701</v>
      </c>
      <c r="G300" s="41"/>
      <c r="H300" s="41"/>
      <c r="I300" s="242"/>
      <c r="J300" s="41"/>
      <c r="K300" s="41"/>
      <c r="L300" s="45"/>
      <c r="M300" s="243"/>
      <c r="N300" s="244"/>
      <c r="O300" s="92"/>
      <c r="P300" s="92"/>
      <c r="Q300" s="92"/>
      <c r="R300" s="92"/>
      <c r="S300" s="92"/>
      <c r="T300" s="93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T300" s="18" t="s">
        <v>190</v>
      </c>
      <c r="AU300" s="18" t="s">
        <v>83</v>
      </c>
    </row>
    <row r="301" s="2" customFormat="1" ht="16.5" customHeight="1">
      <c r="A301" s="39"/>
      <c r="B301" s="40"/>
      <c r="C301" s="226" t="s">
        <v>1087</v>
      </c>
      <c r="D301" s="226" t="s">
        <v>182</v>
      </c>
      <c r="E301" s="227" t="s">
        <v>3828</v>
      </c>
      <c r="F301" s="228" t="s">
        <v>3704</v>
      </c>
      <c r="G301" s="229" t="s">
        <v>287</v>
      </c>
      <c r="H301" s="230">
        <v>30</v>
      </c>
      <c r="I301" s="231"/>
      <c r="J301" s="232">
        <f>ROUND(I301*H301,2)</f>
        <v>0</v>
      </c>
      <c r="K301" s="228" t="s">
        <v>1</v>
      </c>
      <c r="L301" s="233"/>
      <c r="M301" s="234" t="s">
        <v>1</v>
      </c>
      <c r="N301" s="235" t="s">
        <v>41</v>
      </c>
      <c r="O301" s="92"/>
      <c r="P301" s="236">
        <f>O301*H301</f>
        <v>0</v>
      </c>
      <c r="Q301" s="236">
        <v>0</v>
      </c>
      <c r="R301" s="236">
        <f>Q301*H301</f>
        <v>0</v>
      </c>
      <c r="S301" s="236">
        <v>0</v>
      </c>
      <c r="T301" s="237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38" t="s">
        <v>220</v>
      </c>
      <c r="AT301" s="238" t="s">
        <v>182</v>
      </c>
      <c r="AU301" s="238" t="s">
        <v>83</v>
      </c>
      <c r="AY301" s="18" t="s">
        <v>181</v>
      </c>
      <c r="BE301" s="239">
        <f>IF(N301="základní",J301,0)</f>
        <v>0</v>
      </c>
      <c r="BF301" s="239">
        <f>IF(N301="snížená",J301,0)</f>
        <v>0</v>
      </c>
      <c r="BG301" s="239">
        <f>IF(N301="zákl. přenesená",J301,0)</f>
        <v>0</v>
      </c>
      <c r="BH301" s="239">
        <f>IF(N301="sníž. přenesená",J301,0)</f>
        <v>0</v>
      </c>
      <c r="BI301" s="239">
        <f>IF(N301="nulová",J301,0)</f>
        <v>0</v>
      </c>
      <c r="BJ301" s="18" t="s">
        <v>83</v>
      </c>
      <c r="BK301" s="239">
        <f>ROUND(I301*H301,2)</f>
        <v>0</v>
      </c>
      <c r="BL301" s="18" t="s">
        <v>200</v>
      </c>
      <c r="BM301" s="238" t="s">
        <v>8</v>
      </c>
    </row>
    <row r="302" s="2" customFormat="1">
      <c r="A302" s="39"/>
      <c r="B302" s="40"/>
      <c r="C302" s="41"/>
      <c r="D302" s="240" t="s">
        <v>190</v>
      </c>
      <c r="E302" s="41"/>
      <c r="F302" s="241" t="s">
        <v>3704</v>
      </c>
      <c r="G302" s="41"/>
      <c r="H302" s="41"/>
      <c r="I302" s="242"/>
      <c r="J302" s="41"/>
      <c r="K302" s="41"/>
      <c r="L302" s="45"/>
      <c r="M302" s="243"/>
      <c r="N302" s="244"/>
      <c r="O302" s="92"/>
      <c r="P302" s="92"/>
      <c r="Q302" s="92"/>
      <c r="R302" s="92"/>
      <c r="S302" s="92"/>
      <c r="T302" s="93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T302" s="18" t="s">
        <v>190</v>
      </c>
      <c r="AU302" s="18" t="s">
        <v>83</v>
      </c>
    </row>
    <row r="303" s="2" customFormat="1" ht="21.75" customHeight="1">
      <c r="A303" s="39"/>
      <c r="B303" s="40"/>
      <c r="C303" s="226" t="s">
        <v>816</v>
      </c>
      <c r="D303" s="226" t="s">
        <v>182</v>
      </c>
      <c r="E303" s="227" t="s">
        <v>3829</v>
      </c>
      <c r="F303" s="228" t="s">
        <v>3707</v>
      </c>
      <c r="G303" s="229" t="s">
        <v>287</v>
      </c>
      <c r="H303" s="230">
        <v>1</v>
      </c>
      <c r="I303" s="231"/>
      <c r="J303" s="232">
        <f>ROUND(I303*H303,2)</f>
        <v>0</v>
      </c>
      <c r="K303" s="228" t="s">
        <v>1</v>
      </c>
      <c r="L303" s="233"/>
      <c r="M303" s="234" t="s">
        <v>1</v>
      </c>
      <c r="N303" s="235" t="s">
        <v>41</v>
      </c>
      <c r="O303" s="92"/>
      <c r="P303" s="236">
        <f>O303*H303</f>
        <v>0</v>
      </c>
      <c r="Q303" s="236">
        <v>0</v>
      </c>
      <c r="R303" s="236">
        <f>Q303*H303</f>
        <v>0</v>
      </c>
      <c r="S303" s="236">
        <v>0</v>
      </c>
      <c r="T303" s="237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38" t="s">
        <v>220</v>
      </c>
      <c r="AT303" s="238" t="s">
        <v>182</v>
      </c>
      <c r="AU303" s="238" t="s">
        <v>83</v>
      </c>
      <c r="AY303" s="18" t="s">
        <v>181</v>
      </c>
      <c r="BE303" s="239">
        <f>IF(N303="základní",J303,0)</f>
        <v>0</v>
      </c>
      <c r="BF303" s="239">
        <f>IF(N303="snížená",J303,0)</f>
        <v>0</v>
      </c>
      <c r="BG303" s="239">
        <f>IF(N303="zákl. přenesená",J303,0)</f>
        <v>0</v>
      </c>
      <c r="BH303" s="239">
        <f>IF(N303="sníž. přenesená",J303,0)</f>
        <v>0</v>
      </c>
      <c r="BI303" s="239">
        <f>IF(N303="nulová",J303,0)</f>
        <v>0</v>
      </c>
      <c r="BJ303" s="18" t="s">
        <v>83</v>
      </c>
      <c r="BK303" s="239">
        <f>ROUND(I303*H303,2)</f>
        <v>0</v>
      </c>
      <c r="BL303" s="18" t="s">
        <v>200</v>
      </c>
      <c r="BM303" s="238" t="s">
        <v>244</v>
      </c>
    </row>
    <row r="304" s="2" customFormat="1">
      <c r="A304" s="39"/>
      <c r="B304" s="40"/>
      <c r="C304" s="41"/>
      <c r="D304" s="240" t="s">
        <v>190</v>
      </c>
      <c r="E304" s="41"/>
      <c r="F304" s="241" t="s">
        <v>3707</v>
      </c>
      <c r="G304" s="41"/>
      <c r="H304" s="41"/>
      <c r="I304" s="242"/>
      <c r="J304" s="41"/>
      <c r="K304" s="41"/>
      <c r="L304" s="45"/>
      <c r="M304" s="243"/>
      <c r="N304" s="244"/>
      <c r="O304" s="92"/>
      <c r="P304" s="92"/>
      <c r="Q304" s="92"/>
      <c r="R304" s="92"/>
      <c r="S304" s="92"/>
      <c r="T304" s="93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T304" s="18" t="s">
        <v>190</v>
      </c>
      <c r="AU304" s="18" t="s">
        <v>83</v>
      </c>
    </row>
    <row r="305" s="2" customFormat="1" ht="24.15" customHeight="1">
      <c r="A305" s="39"/>
      <c r="B305" s="40"/>
      <c r="C305" s="226" t="s">
        <v>1094</v>
      </c>
      <c r="D305" s="226" t="s">
        <v>182</v>
      </c>
      <c r="E305" s="227" t="s">
        <v>3830</v>
      </c>
      <c r="F305" s="228" t="s">
        <v>3710</v>
      </c>
      <c r="G305" s="229" t="s">
        <v>287</v>
      </c>
      <c r="H305" s="230">
        <v>2</v>
      </c>
      <c r="I305" s="231"/>
      <c r="J305" s="232">
        <f>ROUND(I305*H305,2)</f>
        <v>0</v>
      </c>
      <c r="K305" s="228" t="s">
        <v>1</v>
      </c>
      <c r="L305" s="233"/>
      <c r="M305" s="234" t="s">
        <v>1</v>
      </c>
      <c r="N305" s="235" t="s">
        <v>41</v>
      </c>
      <c r="O305" s="92"/>
      <c r="P305" s="236">
        <f>O305*H305</f>
        <v>0</v>
      </c>
      <c r="Q305" s="236">
        <v>0</v>
      </c>
      <c r="R305" s="236">
        <f>Q305*H305</f>
        <v>0</v>
      </c>
      <c r="S305" s="236">
        <v>0</v>
      </c>
      <c r="T305" s="237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238" t="s">
        <v>220</v>
      </c>
      <c r="AT305" s="238" t="s">
        <v>182</v>
      </c>
      <c r="AU305" s="238" t="s">
        <v>83</v>
      </c>
      <c r="AY305" s="18" t="s">
        <v>181</v>
      </c>
      <c r="BE305" s="239">
        <f>IF(N305="základní",J305,0)</f>
        <v>0</v>
      </c>
      <c r="BF305" s="239">
        <f>IF(N305="snížená",J305,0)</f>
        <v>0</v>
      </c>
      <c r="BG305" s="239">
        <f>IF(N305="zákl. přenesená",J305,0)</f>
        <v>0</v>
      </c>
      <c r="BH305" s="239">
        <f>IF(N305="sníž. přenesená",J305,0)</f>
        <v>0</v>
      </c>
      <c r="BI305" s="239">
        <f>IF(N305="nulová",J305,0)</f>
        <v>0</v>
      </c>
      <c r="BJ305" s="18" t="s">
        <v>83</v>
      </c>
      <c r="BK305" s="239">
        <f>ROUND(I305*H305,2)</f>
        <v>0</v>
      </c>
      <c r="BL305" s="18" t="s">
        <v>200</v>
      </c>
      <c r="BM305" s="238" t="s">
        <v>188</v>
      </c>
    </row>
    <row r="306" s="2" customFormat="1">
      <c r="A306" s="39"/>
      <c r="B306" s="40"/>
      <c r="C306" s="41"/>
      <c r="D306" s="240" t="s">
        <v>190</v>
      </c>
      <c r="E306" s="41"/>
      <c r="F306" s="241" t="s">
        <v>3710</v>
      </c>
      <c r="G306" s="41"/>
      <c r="H306" s="41"/>
      <c r="I306" s="242"/>
      <c r="J306" s="41"/>
      <c r="K306" s="41"/>
      <c r="L306" s="45"/>
      <c r="M306" s="243"/>
      <c r="N306" s="244"/>
      <c r="O306" s="92"/>
      <c r="P306" s="92"/>
      <c r="Q306" s="92"/>
      <c r="R306" s="92"/>
      <c r="S306" s="92"/>
      <c r="T306" s="93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T306" s="18" t="s">
        <v>190</v>
      </c>
      <c r="AU306" s="18" t="s">
        <v>83</v>
      </c>
    </row>
    <row r="307" s="2" customFormat="1" ht="16.5" customHeight="1">
      <c r="A307" s="39"/>
      <c r="B307" s="40"/>
      <c r="C307" s="226" t="s">
        <v>821</v>
      </c>
      <c r="D307" s="226" t="s">
        <v>182</v>
      </c>
      <c r="E307" s="227" t="s">
        <v>3831</v>
      </c>
      <c r="F307" s="228" t="s">
        <v>3716</v>
      </c>
      <c r="G307" s="229" t="s">
        <v>287</v>
      </c>
      <c r="H307" s="230">
        <v>10</v>
      </c>
      <c r="I307" s="231"/>
      <c r="J307" s="232">
        <f>ROUND(I307*H307,2)</f>
        <v>0</v>
      </c>
      <c r="K307" s="228" t="s">
        <v>1</v>
      </c>
      <c r="L307" s="233"/>
      <c r="M307" s="234" t="s">
        <v>1</v>
      </c>
      <c r="N307" s="235" t="s">
        <v>41</v>
      </c>
      <c r="O307" s="92"/>
      <c r="P307" s="236">
        <f>O307*H307</f>
        <v>0</v>
      </c>
      <c r="Q307" s="236">
        <v>0</v>
      </c>
      <c r="R307" s="236">
        <f>Q307*H307</f>
        <v>0</v>
      </c>
      <c r="S307" s="236">
        <v>0</v>
      </c>
      <c r="T307" s="237">
        <f>S307*H307</f>
        <v>0</v>
      </c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R307" s="238" t="s">
        <v>220</v>
      </c>
      <c r="AT307" s="238" t="s">
        <v>182</v>
      </c>
      <c r="AU307" s="238" t="s">
        <v>83</v>
      </c>
      <c r="AY307" s="18" t="s">
        <v>181</v>
      </c>
      <c r="BE307" s="239">
        <f>IF(N307="základní",J307,0)</f>
        <v>0</v>
      </c>
      <c r="BF307" s="239">
        <f>IF(N307="snížená",J307,0)</f>
        <v>0</v>
      </c>
      <c r="BG307" s="239">
        <f>IF(N307="zákl. přenesená",J307,0)</f>
        <v>0</v>
      </c>
      <c r="BH307" s="239">
        <f>IF(N307="sníž. přenesená",J307,0)</f>
        <v>0</v>
      </c>
      <c r="BI307" s="239">
        <f>IF(N307="nulová",J307,0)</f>
        <v>0</v>
      </c>
      <c r="BJ307" s="18" t="s">
        <v>83</v>
      </c>
      <c r="BK307" s="239">
        <f>ROUND(I307*H307,2)</f>
        <v>0</v>
      </c>
      <c r="BL307" s="18" t="s">
        <v>200</v>
      </c>
      <c r="BM307" s="238" t="s">
        <v>266</v>
      </c>
    </row>
    <row r="308" s="2" customFormat="1">
      <c r="A308" s="39"/>
      <c r="B308" s="40"/>
      <c r="C308" s="41"/>
      <c r="D308" s="240" t="s">
        <v>190</v>
      </c>
      <c r="E308" s="41"/>
      <c r="F308" s="241" t="s">
        <v>3716</v>
      </c>
      <c r="G308" s="41"/>
      <c r="H308" s="41"/>
      <c r="I308" s="242"/>
      <c r="J308" s="41"/>
      <c r="K308" s="41"/>
      <c r="L308" s="45"/>
      <c r="M308" s="243"/>
      <c r="N308" s="244"/>
      <c r="O308" s="92"/>
      <c r="P308" s="92"/>
      <c r="Q308" s="92"/>
      <c r="R308" s="92"/>
      <c r="S308" s="92"/>
      <c r="T308" s="93"/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T308" s="18" t="s">
        <v>190</v>
      </c>
      <c r="AU308" s="18" t="s">
        <v>83</v>
      </c>
    </row>
    <row r="309" s="2" customFormat="1" ht="16.5" customHeight="1">
      <c r="A309" s="39"/>
      <c r="B309" s="40"/>
      <c r="C309" s="226" t="s">
        <v>1103</v>
      </c>
      <c r="D309" s="226" t="s">
        <v>182</v>
      </c>
      <c r="E309" s="227" t="s">
        <v>3832</v>
      </c>
      <c r="F309" s="228" t="s">
        <v>3623</v>
      </c>
      <c r="G309" s="229" t="s">
        <v>287</v>
      </c>
      <c r="H309" s="230">
        <v>3</v>
      </c>
      <c r="I309" s="231"/>
      <c r="J309" s="232">
        <f>ROUND(I309*H309,2)</f>
        <v>0</v>
      </c>
      <c r="K309" s="228" t="s">
        <v>1</v>
      </c>
      <c r="L309" s="233"/>
      <c r="M309" s="234" t="s">
        <v>1</v>
      </c>
      <c r="N309" s="235" t="s">
        <v>41</v>
      </c>
      <c r="O309" s="92"/>
      <c r="P309" s="236">
        <f>O309*H309</f>
        <v>0</v>
      </c>
      <c r="Q309" s="236">
        <v>0</v>
      </c>
      <c r="R309" s="236">
        <f>Q309*H309</f>
        <v>0</v>
      </c>
      <c r="S309" s="236">
        <v>0</v>
      </c>
      <c r="T309" s="237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38" t="s">
        <v>220</v>
      </c>
      <c r="AT309" s="238" t="s">
        <v>182</v>
      </c>
      <c r="AU309" s="238" t="s">
        <v>83</v>
      </c>
      <c r="AY309" s="18" t="s">
        <v>181</v>
      </c>
      <c r="BE309" s="239">
        <f>IF(N309="základní",J309,0)</f>
        <v>0</v>
      </c>
      <c r="BF309" s="239">
        <f>IF(N309="snížená",J309,0)</f>
        <v>0</v>
      </c>
      <c r="BG309" s="239">
        <f>IF(N309="zákl. přenesená",J309,0)</f>
        <v>0</v>
      </c>
      <c r="BH309" s="239">
        <f>IF(N309="sníž. přenesená",J309,0)</f>
        <v>0</v>
      </c>
      <c r="BI309" s="239">
        <f>IF(N309="nulová",J309,0)</f>
        <v>0</v>
      </c>
      <c r="BJ309" s="18" t="s">
        <v>83</v>
      </c>
      <c r="BK309" s="239">
        <f>ROUND(I309*H309,2)</f>
        <v>0</v>
      </c>
      <c r="BL309" s="18" t="s">
        <v>200</v>
      </c>
      <c r="BM309" s="238" t="s">
        <v>276</v>
      </c>
    </row>
    <row r="310" s="2" customFormat="1">
      <c r="A310" s="39"/>
      <c r="B310" s="40"/>
      <c r="C310" s="41"/>
      <c r="D310" s="240" t="s">
        <v>190</v>
      </c>
      <c r="E310" s="41"/>
      <c r="F310" s="241" t="s">
        <v>3623</v>
      </c>
      <c r="G310" s="41"/>
      <c r="H310" s="41"/>
      <c r="I310" s="242"/>
      <c r="J310" s="41"/>
      <c r="K310" s="41"/>
      <c r="L310" s="45"/>
      <c r="M310" s="243"/>
      <c r="N310" s="244"/>
      <c r="O310" s="92"/>
      <c r="P310" s="92"/>
      <c r="Q310" s="92"/>
      <c r="R310" s="92"/>
      <c r="S310" s="92"/>
      <c r="T310" s="93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T310" s="18" t="s">
        <v>190</v>
      </c>
      <c r="AU310" s="18" t="s">
        <v>83</v>
      </c>
    </row>
    <row r="311" s="2" customFormat="1" ht="16.5" customHeight="1">
      <c r="A311" s="39"/>
      <c r="B311" s="40"/>
      <c r="C311" s="226" t="s">
        <v>824</v>
      </c>
      <c r="D311" s="226" t="s">
        <v>182</v>
      </c>
      <c r="E311" s="227" t="s">
        <v>3833</v>
      </c>
      <c r="F311" s="228" t="s">
        <v>3626</v>
      </c>
      <c r="G311" s="229" t="s">
        <v>287</v>
      </c>
      <c r="H311" s="230">
        <v>1</v>
      </c>
      <c r="I311" s="231"/>
      <c r="J311" s="232">
        <f>ROUND(I311*H311,2)</f>
        <v>0</v>
      </c>
      <c r="K311" s="228" t="s">
        <v>1</v>
      </c>
      <c r="L311" s="233"/>
      <c r="M311" s="234" t="s">
        <v>1</v>
      </c>
      <c r="N311" s="235" t="s">
        <v>41</v>
      </c>
      <c r="O311" s="92"/>
      <c r="P311" s="236">
        <f>O311*H311</f>
        <v>0</v>
      </c>
      <c r="Q311" s="236">
        <v>0</v>
      </c>
      <c r="R311" s="236">
        <f>Q311*H311</f>
        <v>0</v>
      </c>
      <c r="S311" s="236">
        <v>0</v>
      </c>
      <c r="T311" s="237">
        <f>S311*H311</f>
        <v>0</v>
      </c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R311" s="238" t="s">
        <v>220</v>
      </c>
      <c r="AT311" s="238" t="s">
        <v>182</v>
      </c>
      <c r="AU311" s="238" t="s">
        <v>83</v>
      </c>
      <c r="AY311" s="18" t="s">
        <v>181</v>
      </c>
      <c r="BE311" s="239">
        <f>IF(N311="základní",J311,0)</f>
        <v>0</v>
      </c>
      <c r="BF311" s="239">
        <f>IF(N311="snížená",J311,0)</f>
        <v>0</v>
      </c>
      <c r="BG311" s="239">
        <f>IF(N311="zákl. přenesená",J311,0)</f>
        <v>0</v>
      </c>
      <c r="BH311" s="239">
        <f>IF(N311="sníž. přenesená",J311,0)</f>
        <v>0</v>
      </c>
      <c r="BI311" s="239">
        <f>IF(N311="nulová",J311,0)</f>
        <v>0</v>
      </c>
      <c r="BJ311" s="18" t="s">
        <v>83</v>
      </c>
      <c r="BK311" s="239">
        <f>ROUND(I311*H311,2)</f>
        <v>0</v>
      </c>
      <c r="BL311" s="18" t="s">
        <v>200</v>
      </c>
      <c r="BM311" s="238" t="s">
        <v>284</v>
      </c>
    </row>
    <row r="312" s="2" customFormat="1">
      <c r="A312" s="39"/>
      <c r="B312" s="40"/>
      <c r="C312" s="41"/>
      <c r="D312" s="240" t="s">
        <v>190</v>
      </c>
      <c r="E312" s="41"/>
      <c r="F312" s="241" t="s">
        <v>3626</v>
      </c>
      <c r="G312" s="41"/>
      <c r="H312" s="41"/>
      <c r="I312" s="242"/>
      <c r="J312" s="41"/>
      <c r="K312" s="41"/>
      <c r="L312" s="45"/>
      <c r="M312" s="243"/>
      <c r="N312" s="244"/>
      <c r="O312" s="92"/>
      <c r="P312" s="92"/>
      <c r="Q312" s="92"/>
      <c r="R312" s="92"/>
      <c r="S312" s="92"/>
      <c r="T312" s="93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T312" s="18" t="s">
        <v>190</v>
      </c>
      <c r="AU312" s="18" t="s">
        <v>83</v>
      </c>
    </row>
    <row r="313" s="2" customFormat="1" ht="16.5" customHeight="1">
      <c r="A313" s="39"/>
      <c r="B313" s="40"/>
      <c r="C313" s="226" t="s">
        <v>1110</v>
      </c>
      <c r="D313" s="226" t="s">
        <v>182</v>
      </c>
      <c r="E313" s="227" t="s">
        <v>3834</v>
      </c>
      <c r="F313" s="228" t="s">
        <v>3629</v>
      </c>
      <c r="G313" s="229" t="s">
        <v>287</v>
      </c>
      <c r="H313" s="230">
        <v>3</v>
      </c>
      <c r="I313" s="231"/>
      <c r="J313" s="232">
        <f>ROUND(I313*H313,2)</f>
        <v>0</v>
      </c>
      <c r="K313" s="228" t="s">
        <v>1</v>
      </c>
      <c r="L313" s="233"/>
      <c r="M313" s="234" t="s">
        <v>1</v>
      </c>
      <c r="N313" s="235" t="s">
        <v>41</v>
      </c>
      <c r="O313" s="92"/>
      <c r="P313" s="236">
        <f>O313*H313</f>
        <v>0</v>
      </c>
      <c r="Q313" s="236">
        <v>0</v>
      </c>
      <c r="R313" s="236">
        <f>Q313*H313</f>
        <v>0</v>
      </c>
      <c r="S313" s="236">
        <v>0</v>
      </c>
      <c r="T313" s="237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238" t="s">
        <v>220</v>
      </c>
      <c r="AT313" s="238" t="s">
        <v>182</v>
      </c>
      <c r="AU313" s="238" t="s">
        <v>83</v>
      </c>
      <c r="AY313" s="18" t="s">
        <v>181</v>
      </c>
      <c r="BE313" s="239">
        <f>IF(N313="základní",J313,0)</f>
        <v>0</v>
      </c>
      <c r="BF313" s="239">
        <f>IF(N313="snížená",J313,0)</f>
        <v>0</v>
      </c>
      <c r="BG313" s="239">
        <f>IF(N313="zákl. přenesená",J313,0)</f>
        <v>0</v>
      </c>
      <c r="BH313" s="239">
        <f>IF(N313="sníž. přenesená",J313,0)</f>
        <v>0</v>
      </c>
      <c r="BI313" s="239">
        <f>IF(N313="nulová",J313,0)</f>
        <v>0</v>
      </c>
      <c r="BJ313" s="18" t="s">
        <v>83</v>
      </c>
      <c r="BK313" s="239">
        <f>ROUND(I313*H313,2)</f>
        <v>0</v>
      </c>
      <c r="BL313" s="18" t="s">
        <v>200</v>
      </c>
      <c r="BM313" s="238" t="s">
        <v>293</v>
      </c>
    </row>
    <row r="314" s="2" customFormat="1">
      <c r="A314" s="39"/>
      <c r="B314" s="40"/>
      <c r="C314" s="41"/>
      <c r="D314" s="240" t="s">
        <v>190</v>
      </c>
      <c r="E314" s="41"/>
      <c r="F314" s="241" t="s">
        <v>3629</v>
      </c>
      <c r="G314" s="41"/>
      <c r="H314" s="41"/>
      <c r="I314" s="242"/>
      <c r="J314" s="41"/>
      <c r="K314" s="41"/>
      <c r="L314" s="45"/>
      <c r="M314" s="243"/>
      <c r="N314" s="244"/>
      <c r="O314" s="92"/>
      <c r="P314" s="92"/>
      <c r="Q314" s="92"/>
      <c r="R314" s="92"/>
      <c r="S314" s="92"/>
      <c r="T314" s="93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T314" s="18" t="s">
        <v>190</v>
      </c>
      <c r="AU314" s="18" t="s">
        <v>83</v>
      </c>
    </row>
    <row r="315" s="2" customFormat="1" ht="44.25" customHeight="1">
      <c r="A315" s="39"/>
      <c r="B315" s="40"/>
      <c r="C315" s="226" t="s">
        <v>828</v>
      </c>
      <c r="D315" s="226" t="s">
        <v>182</v>
      </c>
      <c r="E315" s="227" t="s">
        <v>3835</v>
      </c>
      <c r="F315" s="228" t="s">
        <v>3635</v>
      </c>
      <c r="G315" s="229" t="s">
        <v>287</v>
      </c>
      <c r="H315" s="230">
        <v>1</v>
      </c>
      <c r="I315" s="231"/>
      <c r="J315" s="232">
        <f>ROUND(I315*H315,2)</f>
        <v>0</v>
      </c>
      <c r="K315" s="228" t="s">
        <v>1</v>
      </c>
      <c r="L315" s="233"/>
      <c r="M315" s="234" t="s">
        <v>1</v>
      </c>
      <c r="N315" s="235" t="s">
        <v>41</v>
      </c>
      <c r="O315" s="92"/>
      <c r="P315" s="236">
        <f>O315*H315</f>
        <v>0</v>
      </c>
      <c r="Q315" s="236">
        <v>0</v>
      </c>
      <c r="R315" s="236">
        <f>Q315*H315</f>
        <v>0</v>
      </c>
      <c r="S315" s="236">
        <v>0</v>
      </c>
      <c r="T315" s="237">
        <f>S315*H315</f>
        <v>0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238" t="s">
        <v>220</v>
      </c>
      <c r="AT315" s="238" t="s">
        <v>182</v>
      </c>
      <c r="AU315" s="238" t="s">
        <v>83</v>
      </c>
      <c r="AY315" s="18" t="s">
        <v>181</v>
      </c>
      <c r="BE315" s="239">
        <f>IF(N315="základní",J315,0)</f>
        <v>0</v>
      </c>
      <c r="BF315" s="239">
        <f>IF(N315="snížená",J315,0)</f>
        <v>0</v>
      </c>
      <c r="BG315" s="239">
        <f>IF(N315="zákl. přenesená",J315,0)</f>
        <v>0</v>
      </c>
      <c r="BH315" s="239">
        <f>IF(N315="sníž. přenesená",J315,0)</f>
        <v>0</v>
      </c>
      <c r="BI315" s="239">
        <f>IF(N315="nulová",J315,0)</f>
        <v>0</v>
      </c>
      <c r="BJ315" s="18" t="s">
        <v>83</v>
      </c>
      <c r="BK315" s="239">
        <f>ROUND(I315*H315,2)</f>
        <v>0</v>
      </c>
      <c r="BL315" s="18" t="s">
        <v>200</v>
      </c>
      <c r="BM315" s="238" t="s">
        <v>302</v>
      </c>
    </row>
    <row r="316" s="2" customFormat="1">
      <c r="A316" s="39"/>
      <c r="B316" s="40"/>
      <c r="C316" s="41"/>
      <c r="D316" s="240" t="s">
        <v>190</v>
      </c>
      <c r="E316" s="41"/>
      <c r="F316" s="241" t="s">
        <v>3637</v>
      </c>
      <c r="G316" s="41"/>
      <c r="H316" s="41"/>
      <c r="I316" s="242"/>
      <c r="J316" s="41"/>
      <c r="K316" s="41"/>
      <c r="L316" s="45"/>
      <c r="M316" s="243"/>
      <c r="N316" s="244"/>
      <c r="O316" s="92"/>
      <c r="P316" s="92"/>
      <c r="Q316" s="92"/>
      <c r="R316" s="92"/>
      <c r="S316" s="92"/>
      <c r="T316" s="93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T316" s="18" t="s">
        <v>190</v>
      </c>
      <c r="AU316" s="18" t="s">
        <v>83</v>
      </c>
    </row>
    <row r="317" s="2" customFormat="1" ht="37.8" customHeight="1">
      <c r="A317" s="39"/>
      <c r="B317" s="40"/>
      <c r="C317" s="226" t="s">
        <v>1117</v>
      </c>
      <c r="D317" s="226" t="s">
        <v>182</v>
      </c>
      <c r="E317" s="227" t="s">
        <v>3836</v>
      </c>
      <c r="F317" s="228" t="s">
        <v>3639</v>
      </c>
      <c r="G317" s="229" t="s">
        <v>287</v>
      </c>
      <c r="H317" s="230">
        <v>1</v>
      </c>
      <c r="I317" s="231"/>
      <c r="J317" s="232">
        <f>ROUND(I317*H317,2)</f>
        <v>0</v>
      </c>
      <c r="K317" s="228" t="s">
        <v>1</v>
      </c>
      <c r="L317" s="233"/>
      <c r="M317" s="234" t="s">
        <v>1</v>
      </c>
      <c r="N317" s="235" t="s">
        <v>41</v>
      </c>
      <c r="O317" s="92"/>
      <c r="P317" s="236">
        <f>O317*H317</f>
        <v>0</v>
      </c>
      <c r="Q317" s="236">
        <v>0</v>
      </c>
      <c r="R317" s="236">
        <f>Q317*H317</f>
        <v>0</v>
      </c>
      <c r="S317" s="236">
        <v>0</v>
      </c>
      <c r="T317" s="237">
        <f>S317*H317</f>
        <v>0</v>
      </c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R317" s="238" t="s">
        <v>220</v>
      </c>
      <c r="AT317" s="238" t="s">
        <v>182</v>
      </c>
      <c r="AU317" s="238" t="s">
        <v>83</v>
      </c>
      <c r="AY317" s="18" t="s">
        <v>181</v>
      </c>
      <c r="BE317" s="239">
        <f>IF(N317="základní",J317,0)</f>
        <v>0</v>
      </c>
      <c r="BF317" s="239">
        <f>IF(N317="snížená",J317,0)</f>
        <v>0</v>
      </c>
      <c r="BG317" s="239">
        <f>IF(N317="zákl. přenesená",J317,0)</f>
        <v>0</v>
      </c>
      <c r="BH317" s="239">
        <f>IF(N317="sníž. přenesená",J317,0)</f>
        <v>0</v>
      </c>
      <c r="BI317" s="239">
        <f>IF(N317="nulová",J317,0)</f>
        <v>0</v>
      </c>
      <c r="BJ317" s="18" t="s">
        <v>83</v>
      </c>
      <c r="BK317" s="239">
        <f>ROUND(I317*H317,2)</f>
        <v>0</v>
      </c>
      <c r="BL317" s="18" t="s">
        <v>200</v>
      </c>
      <c r="BM317" s="238" t="s">
        <v>310</v>
      </c>
    </row>
    <row r="318" s="2" customFormat="1">
      <c r="A318" s="39"/>
      <c r="B318" s="40"/>
      <c r="C318" s="41"/>
      <c r="D318" s="240" t="s">
        <v>190</v>
      </c>
      <c r="E318" s="41"/>
      <c r="F318" s="241" t="s">
        <v>3641</v>
      </c>
      <c r="G318" s="41"/>
      <c r="H318" s="41"/>
      <c r="I318" s="242"/>
      <c r="J318" s="41"/>
      <c r="K318" s="41"/>
      <c r="L318" s="45"/>
      <c r="M318" s="243"/>
      <c r="N318" s="244"/>
      <c r="O318" s="92"/>
      <c r="P318" s="92"/>
      <c r="Q318" s="92"/>
      <c r="R318" s="92"/>
      <c r="S318" s="92"/>
      <c r="T318" s="93"/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T318" s="18" t="s">
        <v>190</v>
      </c>
      <c r="AU318" s="18" t="s">
        <v>83</v>
      </c>
    </row>
    <row r="319" s="2" customFormat="1" ht="21.75" customHeight="1">
      <c r="A319" s="39"/>
      <c r="B319" s="40"/>
      <c r="C319" s="226" t="s">
        <v>831</v>
      </c>
      <c r="D319" s="226" t="s">
        <v>182</v>
      </c>
      <c r="E319" s="227" t="s">
        <v>3837</v>
      </c>
      <c r="F319" s="228" t="s">
        <v>3643</v>
      </c>
      <c r="G319" s="229" t="s">
        <v>287</v>
      </c>
      <c r="H319" s="230">
        <v>1</v>
      </c>
      <c r="I319" s="231"/>
      <c r="J319" s="232">
        <f>ROUND(I319*H319,2)</f>
        <v>0</v>
      </c>
      <c r="K319" s="228" t="s">
        <v>1</v>
      </c>
      <c r="L319" s="233"/>
      <c r="M319" s="234" t="s">
        <v>1</v>
      </c>
      <c r="N319" s="235" t="s">
        <v>41</v>
      </c>
      <c r="O319" s="92"/>
      <c r="P319" s="236">
        <f>O319*H319</f>
        <v>0</v>
      </c>
      <c r="Q319" s="236">
        <v>0</v>
      </c>
      <c r="R319" s="236">
        <f>Q319*H319</f>
        <v>0</v>
      </c>
      <c r="S319" s="236">
        <v>0</v>
      </c>
      <c r="T319" s="237">
        <f>S319*H319</f>
        <v>0</v>
      </c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R319" s="238" t="s">
        <v>220</v>
      </c>
      <c r="AT319" s="238" t="s">
        <v>182</v>
      </c>
      <c r="AU319" s="238" t="s">
        <v>83</v>
      </c>
      <c r="AY319" s="18" t="s">
        <v>181</v>
      </c>
      <c r="BE319" s="239">
        <f>IF(N319="základní",J319,0)</f>
        <v>0</v>
      </c>
      <c r="BF319" s="239">
        <f>IF(N319="snížená",J319,0)</f>
        <v>0</v>
      </c>
      <c r="BG319" s="239">
        <f>IF(N319="zákl. přenesená",J319,0)</f>
        <v>0</v>
      </c>
      <c r="BH319" s="239">
        <f>IF(N319="sníž. přenesená",J319,0)</f>
        <v>0</v>
      </c>
      <c r="BI319" s="239">
        <f>IF(N319="nulová",J319,0)</f>
        <v>0</v>
      </c>
      <c r="BJ319" s="18" t="s">
        <v>83</v>
      </c>
      <c r="BK319" s="239">
        <f>ROUND(I319*H319,2)</f>
        <v>0</v>
      </c>
      <c r="BL319" s="18" t="s">
        <v>200</v>
      </c>
      <c r="BM319" s="238" t="s">
        <v>318</v>
      </c>
    </row>
    <row r="320" s="2" customFormat="1">
      <c r="A320" s="39"/>
      <c r="B320" s="40"/>
      <c r="C320" s="41"/>
      <c r="D320" s="240" t="s">
        <v>190</v>
      </c>
      <c r="E320" s="41"/>
      <c r="F320" s="241" t="s">
        <v>3643</v>
      </c>
      <c r="G320" s="41"/>
      <c r="H320" s="41"/>
      <c r="I320" s="242"/>
      <c r="J320" s="41"/>
      <c r="K320" s="41"/>
      <c r="L320" s="45"/>
      <c r="M320" s="243"/>
      <c r="N320" s="244"/>
      <c r="O320" s="92"/>
      <c r="P320" s="92"/>
      <c r="Q320" s="92"/>
      <c r="R320" s="92"/>
      <c r="S320" s="92"/>
      <c r="T320" s="93"/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T320" s="18" t="s">
        <v>190</v>
      </c>
      <c r="AU320" s="18" t="s">
        <v>83</v>
      </c>
    </row>
    <row r="321" s="2" customFormat="1" ht="24.15" customHeight="1">
      <c r="A321" s="39"/>
      <c r="B321" s="40"/>
      <c r="C321" s="226" t="s">
        <v>1124</v>
      </c>
      <c r="D321" s="226" t="s">
        <v>182</v>
      </c>
      <c r="E321" s="227" t="s">
        <v>3838</v>
      </c>
      <c r="F321" s="228" t="s">
        <v>3646</v>
      </c>
      <c r="G321" s="229" t="s">
        <v>287</v>
      </c>
      <c r="H321" s="230">
        <v>3</v>
      </c>
      <c r="I321" s="231"/>
      <c r="J321" s="232">
        <f>ROUND(I321*H321,2)</f>
        <v>0</v>
      </c>
      <c r="K321" s="228" t="s">
        <v>1</v>
      </c>
      <c r="L321" s="233"/>
      <c r="M321" s="234" t="s">
        <v>1</v>
      </c>
      <c r="N321" s="235" t="s">
        <v>41</v>
      </c>
      <c r="O321" s="92"/>
      <c r="P321" s="236">
        <f>O321*H321</f>
        <v>0</v>
      </c>
      <c r="Q321" s="236">
        <v>0</v>
      </c>
      <c r="R321" s="236">
        <f>Q321*H321</f>
        <v>0</v>
      </c>
      <c r="S321" s="236">
        <v>0</v>
      </c>
      <c r="T321" s="237">
        <f>S321*H321</f>
        <v>0</v>
      </c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R321" s="238" t="s">
        <v>220</v>
      </c>
      <c r="AT321" s="238" t="s">
        <v>182</v>
      </c>
      <c r="AU321" s="238" t="s">
        <v>83</v>
      </c>
      <c r="AY321" s="18" t="s">
        <v>181</v>
      </c>
      <c r="BE321" s="239">
        <f>IF(N321="základní",J321,0)</f>
        <v>0</v>
      </c>
      <c r="BF321" s="239">
        <f>IF(N321="snížená",J321,0)</f>
        <v>0</v>
      </c>
      <c r="BG321" s="239">
        <f>IF(N321="zákl. přenesená",J321,0)</f>
        <v>0</v>
      </c>
      <c r="BH321" s="239">
        <f>IF(N321="sníž. přenesená",J321,0)</f>
        <v>0</v>
      </c>
      <c r="BI321" s="239">
        <f>IF(N321="nulová",J321,0)</f>
        <v>0</v>
      </c>
      <c r="BJ321" s="18" t="s">
        <v>83</v>
      </c>
      <c r="BK321" s="239">
        <f>ROUND(I321*H321,2)</f>
        <v>0</v>
      </c>
      <c r="BL321" s="18" t="s">
        <v>200</v>
      </c>
      <c r="BM321" s="238" t="s">
        <v>187</v>
      </c>
    </row>
    <row r="322" s="2" customFormat="1">
      <c r="A322" s="39"/>
      <c r="B322" s="40"/>
      <c r="C322" s="41"/>
      <c r="D322" s="240" t="s">
        <v>190</v>
      </c>
      <c r="E322" s="41"/>
      <c r="F322" s="241" t="s">
        <v>3646</v>
      </c>
      <c r="G322" s="41"/>
      <c r="H322" s="41"/>
      <c r="I322" s="242"/>
      <c r="J322" s="41"/>
      <c r="K322" s="41"/>
      <c r="L322" s="45"/>
      <c r="M322" s="243"/>
      <c r="N322" s="244"/>
      <c r="O322" s="92"/>
      <c r="P322" s="92"/>
      <c r="Q322" s="92"/>
      <c r="R322" s="92"/>
      <c r="S322" s="92"/>
      <c r="T322" s="93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T322" s="18" t="s">
        <v>190</v>
      </c>
      <c r="AU322" s="18" t="s">
        <v>83</v>
      </c>
    </row>
    <row r="323" s="2" customFormat="1" ht="16.5" customHeight="1">
      <c r="A323" s="39"/>
      <c r="B323" s="40"/>
      <c r="C323" s="226" t="s">
        <v>834</v>
      </c>
      <c r="D323" s="226" t="s">
        <v>182</v>
      </c>
      <c r="E323" s="227" t="s">
        <v>3839</v>
      </c>
      <c r="F323" s="228" t="s">
        <v>3649</v>
      </c>
      <c r="G323" s="229" t="s">
        <v>287</v>
      </c>
      <c r="H323" s="230">
        <v>1</v>
      </c>
      <c r="I323" s="231"/>
      <c r="J323" s="232">
        <f>ROUND(I323*H323,2)</f>
        <v>0</v>
      </c>
      <c r="K323" s="228" t="s">
        <v>1</v>
      </c>
      <c r="L323" s="233"/>
      <c r="M323" s="234" t="s">
        <v>1</v>
      </c>
      <c r="N323" s="235" t="s">
        <v>41</v>
      </c>
      <c r="O323" s="92"/>
      <c r="P323" s="236">
        <f>O323*H323</f>
        <v>0</v>
      </c>
      <c r="Q323" s="236">
        <v>0</v>
      </c>
      <c r="R323" s="236">
        <f>Q323*H323</f>
        <v>0</v>
      </c>
      <c r="S323" s="236">
        <v>0</v>
      </c>
      <c r="T323" s="237">
        <f>S323*H323</f>
        <v>0</v>
      </c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R323" s="238" t="s">
        <v>220</v>
      </c>
      <c r="AT323" s="238" t="s">
        <v>182</v>
      </c>
      <c r="AU323" s="238" t="s">
        <v>83</v>
      </c>
      <c r="AY323" s="18" t="s">
        <v>181</v>
      </c>
      <c r="BE323" s="239">
        <f>IF(N323="základní",J323,0)</f>
        <v>0</v>
      </c>
      <c r="BF323" s="239">
        <f>IF(N323="snížená",J323,0)</f>
        <v>0</v>
      </c>
      <c r="BG323" s="239">
        <f>IF(N323="zákl. přenesená",J323,0)</f>
        <v>0</v>
      </c>
      <c r="BH323" s="239">
        <f>IF(N323="sníž. přenesená",J323,0)</f>
        <v>0</v>
      </c>
      <c r="BI323" s="239">
        <f>IF(N323="nulová",J323,0)</f>
        <v>0</v>
      </c>
      <c r="BJ323" s="18" t="s">
        <v>83</v>
      </c>
      <c r="BK323" s="239">
        <f>ROUND(I323*H323,2)</f>
        <v>0</v>
      </c>
      <c r="BL323" s="18" t="s">
        <v>200</v>
      </c>
      <c r="BM323" s="238" t="s">
        <v>333</v>
      </c>
    </row>
    <row r="324" s="2" customFormat="1">
      <c r="A324" s="39"/>
      <c r="B324" s="40"/>
      <c r="C324" s="41"/>
      <c r="D324" s="240" t="s">
        <v>190</v>
      </c>
      <c r="E324" s="41"/>
      <c r="F324" s="241" t="s">
        <v>3649</v>
      </c>
      <c r="G324" s="41"/>
      <c r="H324" s="41"/>
      <c r="I324" s="242"/>
      <c r="J324" s="41"/>
      <c r="K324" s="41"/>
      <c r="L324" s="45"/>
      <c r="M324" s="243"/>
      <c r="N324" s="244"/>
      <c r="O324" s="92"/>
      <c r="P324" s="92"/>
      <c r="Q324" s="92"/>
      <c r="R324" s="92"/>
      <c r="S324" s="92"/>
      <c r="T324" s="93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T324" s="18" t="s">
        <v>190</v>
      </c>
      <c r="AU324" s="18" t="s">
        <v>83</v>
      </c>
    </row>
    <row r="325" s="2" customFormat="1" ht="16.5" customHeight="1">
      <c r="A325" s="39"/>
      <c r="B325" s="40"/>
      <c r="C325" s="226" t="s">
        <v>1131</v>
      </c>
      <c r="D325" s="226" t="s">
        <v>182</v>
      </c>
      <c r="E325" s="227" t="s">
        <v>3840</v>
      </c>
      <c r="F325" s="228" t="s">
        <v>3652</v>
      </c>
      <c r="G325" s="229" t="s">
        <v>287</v>
      </c>
      <c r="H325" s="230">
        <v>10</v>
      </c>
      <c r="I325" s="231"/>
      <c r="J325" s="232">
        <f>ROUND(I325*H325,2)</f>
        <v>0</v>
      </c>
      <c r="K325" s="228" t="s">
        <v>1</v>
      </c>
      <c r="L325" s="233"/>
      <c r="M325" s="234" t="s">
        <v>1</v>
      </c>
      <c r="N325" s="235" t="s">
        <v>41</v>
      </c>
      <c r="O325" s="92"/>
      <c r="P325" s="236">
        <f>O325*H325</f>
        <v>0</v>
      </c>
      <c r="Q325" s="236">
        <v>0</v>
      </c>
      <c r="R325" s="236">
        <f>Q325*H325</f>
        <v>0</v>
      </c>
      <c r="S325" s="236">
        <v>0</v>
      </c>
      <c r="T325" s="237">
        <f>S325*H325</f>
        <v>0</v>
      </c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R325" s="238" t="s">
        <v>220</v>
      </c>
      <c r="AT325" s="238" t="s">
        <v>182</v>
      </c>
      <c r="AU325" s="238" t="s">
        <v>83</v>
      </c>
      <c r="AY325" s="18" t="s">
        <v>181</v>
      </c>
      <c r="BE325" s="239">
        <f>IF(N325="základní",J325,0)</f>
        <v>0</v>
      </c>
      <c r="BF325" s="239">
        <f>IF(N325="snížená",J325,0)</f>
        <v>0</v>
      </c>
      <c r="BG325" s="239">
        <f>IF(N325="zákl. přenesená",J325,0)</f>
        <v>0</v>
      </c>
      <c r="BH325" s="239">
        <f>IF(N325="sníž. přenesená",J325,0)</f>
        <v>0</v>
      </c>
      <c r="BI325" s="239">
        <f>IF(N325="nulová",J325,0)</f>
        <v>0</v>
      </c>
      <c r="BJ325" s="18" t="s">
        <v>83</v>
      </c>
      <c r="BK325" s="239">
        <f>ROUND(I325*H325,2)</f>
        <v>0</v>
      </c>
      <c r="BL325" s="18" t="s">
        <v>200</v>
      </c>
      <c r="BM325" s="238" t="s">
        <v>343</v>
      </c>
    </row>
    <row r="326" s="2" customFormat="1">
      <c r="A326" s="39"/>
      <c r="B326" s="40"/>
      <c r="C326" s="41"/>
      <c r="D326" s="240" t="s">
        <v>190</v>
      </c>
      <c r="E326" s="41"/>
      <c r="F326" s="241" t="s">
        <v>3652</v>
      </c>
      <c r="G326" s="41"/>
      <c r="H326" s="41"/>
      <c r="I326" s="242"/>
      <c r="J326" s="41"/>
      <c r="K326" s="41"/>
      <c r="L326" s="45"/>
      <c r="M326" s="243"/>
      <c r="N326" s="244"/>
      <c r="O326" s="92"/>
      <c r="P326" s="92"/>
      <c r="Q326" s="92"/>
      <c r="R326" s="92"/>
      <c r="S326" s="92"/>
      <c r="T326" s="93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T326" s="18" t="s">
        <v>190</v>
      </c>
      <c r="AU326" s="18" t="s">
        <v>83</v>
      </c>
    </row>
    <row r="327" s="2" customFormat="1" ht="16.5" customHeight="1">
      <c r="A327" s="39"/>
      <c r="B327" s="40"/>
      <c r="C327" s="226" t="s">
        <v>837</v>
      </c>
      <c r="D327" s="226" t="s">
        <v>182</v>
      </c>
      <c r="E327" s="227" t="s">
        <v>3841</v>
      </c>
      <c r="F327" s="228" t="s">
        <v>3658</v>
      </c>
      <c r="G327" s="229" t="s">
        <v>287</v>
      </c>
      <c r="H327" s="230">
        <v>1</v>
      </c>
      <c r="I327" s="231"/>
      <c r="J327" s="232">
        <f>ROUND(I327*H327,2)</f>
        <v>0</v>
      </c>
      <c r="K327" s="228" t="s">
        <v>1</v>
      </c>
      <c r="L327" s="233"/>
      <c r="M327" s="234" t="s">
        <v>1</v>
      </c>
      <c r="N327" s="235" t="s">
        <v>41</v>
      </c>
      <c r="O327" s="92"/>
      <c r="P327" s="236">
        <f>O327*H327</f>
        <v>0</v>
      </c>
      <c r="Q327" s="236">
        <v>0</v>
      </c>
      <c r="R327" s="236">
        <f>Q327*H327</f>
        <v>0</v>
      </c>
      <c r="S327" s="236">
        <v>0</v>
      </c>
      <c r="T327" s="237">
        <f>S327*H327</f>
        <v>0</v>
      </c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R327" s="238" t="s">
        <v>220</v>
      </c>
      <c r="AT327" s="238" t="s">
        <v>182</v>
      </c>
      <c r="AU327" s="238" t="s">
        <v>83</v>
      </c>
      <c r="AY327" s="18" t="s">
        <v>181</v>
      </c>
      <c r="BE327" s="239">
        <f>IF(N327="základní",J327,0)</f>
        <v>0</v>
      </c>
      <c r="BF327" s="239">
        <f>IF(N327="snížená",J327,0)</f>
        <v>0</v>
      </c>
      <c r="BG327" s="239">
        <f>IF(N327="zákl. přenesená",J327,0)</f>
        <v>0</v>
      </c>
      <c r="BH327" s="239">
        <f>IF(N327="sníž. přenesená",J327,0)</f>
        <v>0</v>
      </c>
      <c r="BI327" s="239">
        <f>IF(N327="nulová",J327,0)</f>
        <v>0</v>
      </c>
      <c r="BJ327" s="18" t="s">
        <v>83</v>
      </c>
      <c r="BK327" s="239">
        <f>ROUND(I327*H327,2)</f>
        <v>0</v>
      </c>
      <c r="BL327" s="18" t="s">
        <v>200</v>
      </c>
      <c r="BM327" s="238" t="s">
        <v>352</v>
      </c>
    </row>
    <row r="328" s="2" customFormat="1">
      <c r="A328" s="39"/>
      <c r="B328" s="40"/>
      <c r="C328" s="41"/>
      <c r="D328" s="240" t="s">
        <v>190</v>
      </c>
      <c r="E328" s="41"/>
      <c r="F328" s="241" t="s">
        <v>3658</v>
      </c>
      <c r="G328" s="41"/>
      <c r="H328" s="41"/>
      <c r="I328" s="242"/>
      <c r="J328" s="41"/>
      <c r="K328" s="41"/>
      <c r="L328" s="45"/>
      <c r="M328" s="243"/>
      <c r="N328" s="244"/>
      <c r="O328" s="92"/>
      <c r="P328" s="92"/>
      <c r="Q328" s="92"/>
      <c r="R328" s="92"/>
      <c r="S328" s="92"/>
      <c r="T328" s="93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T328" s="18" t="s">
        <v>190</v>
      </c>
      <c r="AU328" s="18" t="s">
        <v>83</v>
      </c>
    </row>
    <row r="329" s="2" customFormat="1" ht="16.5" customHeight="1">
      <c r="A329" s="39"/>
      <c r="B329" s="40"/>
      <c r="C329" s="226" t="s">
        <v>1140</v>
      </c>
      <c r="D329" s="226" t="s">
        <v>182</v>
      </c>
      <c r="E329" s="227" t="s">
        <v>3842</v>
      </c>
      <c r="F329" s="228" t="s">
        <v>3661</v>
      </c>
      <c r="G329" s="229" t="s">
        <v>287</v>
      </c>
      <c r="H329" s="230">
        <v>4</v>
      </c>
      <c r="I329" s="231"/>
      <c r="J329" s="232">
        <f>ROUND(I329*H329,2)</f>
        <v>0</v>
      </c>
      <c r="K329" s="228" t="s">
        <v>1</v>
      </c>
      <c r="L329" s="233"/>
      <c r="M329" s="234" t="s">
        <v>1</v>
      </c>
      <c r="N329" s="235" t="s">
        <v>41</v>
      </c>
      <c r="O329" s="92"/>
      <c r="P329" s="236">
        <f>O329*H329</f>
        <v>0</v>
      </c>
      <c r="Q329" s="236">
        <v>0</v>
      </c>
      <c r="R329" s="236">
        <f>Q329*H329</f>
        <v>0</v>
      </c>
      <c r="S329" s="236">
        <v>0</v>
      </c>
      <c r="T329" s="237">
        <f>S329*H329</f>
        <v>0</v>
      </c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R329" s="238" t="s">
        <v>220</v>
      </c>
      <c r="AT329" s="238" t="s">
        <v>182</v>
      </c>
      <c r="AU329" s="238" t="s">
        <v>83</v>
      </c>
      <c r="AY329" s="18" t="s">
        <v>181</v>
      </c>
      <c r="BE329" s="239">
        <f>IF(N329="základní",J329,0)</f>
        <v>0</v>
      </c>
      <c r="BF329" s="239">
        <f>IF(N329="snížená",J329,0)</f>
        <v>0</v>
      </c>
      <c r="BG329" s="239">
        <f>IF(N329="zákl. přenesená",J329,0)</f>
        <v>0</v>
      </c>
      <c r="BH329" s="239">
        <f>IF(N329="sníž. přenesená",J329,0)</f>
        <v>0</v>
      </c>
      <c r="BI329" s="239">
        <f>IF(N329="nulová",J329,0)</f>
        <v>0</v>
      </c>
      <c r="BJ329" s="18" t="s">
        <v>83</v>
      </c>
      <c r="BK329" s="239">
        <f>ROUND(I329*H329,2)</f>
        <v>0</v>
      </c>
      <c r="BL329" s="18" t="s">
        <v>200</v>
      </c>
      <c r="BM329" s="238" t="s">
        <v>361</v>
      </c>
    </row>
    <row r="330" s="2" customFormat="1">
      <c r="A330" s="39"/>
      <c r="B330" s="40"/>
      <c r="C330" s="41"/>
      <c r="D330" s="240" t="s">
        <v>190</v>
      </c>
      <c r="E330" s="41"/>
      <c r="F330" s="241" t="s">
        <v>3661</v>
      </c>
      <c r="G330" s="41"/>
      <c r="H330" s="41"/>
      <c r="I330" s="242"/>
      <c r="J330" s="41"/>
      <c r="K330" s="41"/>
      <c r="L330" s="45"/>
      <c r="M330" s="243"/>
      <c r="N330" s="244"/>
      <c r="O330" s="92"/>
      <c r="P330" s="92"/>
      <c r="Q330" s="92"/>
      <c r="R330" s="92"/>
      <c r="S330" s="92"/>
      <c r="T330" s="93"/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T330" s="18" t="s">
        <v>190</v>
      </c>
      <c r="AU330" s="18" t="s">
        <v>83</v>
      </c>
    </row>
    <row r="331" s="2" customFormat="1" ht="21.75" customHeight="1">
      <c r="A331" s="39"/>
      <c r="B331" s="40"/>
      <c r="C331" s="226" t="s">
        <v>973</v>
      </c>
      <c r="D331" s="226" t="s">
        <v>182</v>
      </c>
      <c r="E331" s="227" t="s">
        <v>3843</v>
      </c>
      <c r="F331" s="228" t="s">
        <v>3664</v>
      </c>
      <c r="G331" s="229" t="s">
        <v>217</v>
      </c>
      <c r="H331" s="230">
        <v>60</v>
      </c>
      <c r="I331" s="231"/>
      <c r="J331" s="232">
        <f>ROUND(I331*H331,2)</f>
        <v>0</v>
      </c>
      <c r="K331" s="228" t="s">
        <v>1</v>
      </c>
      <c r="L331" s="233"/>
      <c r="M331" s="234" t="s">
        <v>1</v>
      </c>
      <c r="N331" s="235" t="s">
        <v>41</v>
      </c>
      <c r="O331" s="92"/>
      <c r="P331" s="236">
        <f>O331*H331</f>
        <v>0</v>
      </c>
      <c r="Q331" s="236">
        <v>0</v>
      </c>
      <c r="R331" s="236">
        <f>Q331*H331</f>
        <v>0</v>
      </c>
      <c r="S331" s="236">
        <v>0</v>
      </c>
      <c r="T331" s="237">
        <f>S331*H331</f>
        <v>0</v>
      </c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R331" s="238" t="s">
        <v>220</v>
      </c>
      <c r="AT331" s="238" t="s">
        <v>182</v>
      </c>
      <c r="AU331" s="238" t="s">
        <v>83</v>
      </c>
      <c r="AY331" s="18" t="s">
        <v>181</v>
      </c>
      <c r="BE331" s="239">
        <f>IF(N331="základní",J331,0)</f>
        <v>0</v>
      </c>
      <c r="BF331" s="239">
        <f>IF(N331="snížená",J331,0)</f>
        <v>0</v>
      </c>
      <c r="BG331" s="239">
        <f>IF(N331="zákl. přenesená",J331,0)</f>
        <v>0</v>
      </c>
      <c r="BH331" s="239">
        <f>IF(N331="sníž. přenesená",J331,0)</f>
        <v>0</v>
      </c>
      <c r="BI331" s="239">
        <f>IF(N331="nulová",J331,0)</f>
        <v>0</v>
      </c>
      <c r="BJ331" s="18" t="s">
        <v>83</v>
      </c>
      <c r="BK331" s="239">
        <f>ROUND(I331*H331,2)</f>
        <v>0</v>
      </c>
      <c r="BL331" s="18" t="s">
        <v>200</v>
      </c>
      <c r="BM331" s="238" t="s">
        <v>371</v>
      </c>
    </row>
    <row r="332" s="2" customFormat="1">
      <c r="A332" s="39"/>
      <c r="B332" s="40"/>
      <c r="C332" s="41"/>
      <c r="D332" s="240" t="s">
        <v>190</v>
      </c>
      <c r="E332" s="41"/>
      <c r="F332" s="241" t="s">
        <v>3664</v>
      </c>
      <c r="G332" s="41"/>
      <c r="H332" s="41"/>
      <c r="I332" s="242"/>
      <c r="J332" s="41"/>
      <c r="K332" s="41"/>
      <c r="L332" s="45"/>
      <c r="M332" s="243"/>
      <c r="N332" s="244"/>
      <c r="O332" s="92"/>
      <c r="P332" s="92"/>
      <c r="Q332" s="92"/>
      <c r="R332" s="92"/>
      <c r="S332" s="92"/>
      <c r="T332" s="93"/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T332" s="18" t="s">
        <v>190</v>
      </c>
      <c r="AU332" s="18" t="s">
        <v>83</v>
      </c>
    </row>
    <row r="333" s="2" customFormat="1" ht="21.75" customHeight="1">
      <c r="A333" s="39"/>
      <c r="B333" s="40"/>
      <c r="C333" s="226" t="s">
        <v>1147</v>
      </c>
      <c r="D333" s="226" t="s">
        <v>182</v>
      </c>
      <c r="E333" s="227" t="s">
        <v>3844</v>
      </c>
      <c r="F333" s="228" t="s">
        <v>3667</v>
      </c>
      <c r="G333" s="229" t="s">
        <v>217</v>
      </c>
      <c r="H333" s="230">
        <v>210</v>
      </c>
      <c r="I333" s="231"/>
      <c r="J333" s="232">
        <f>ROUND(I333*H333,2)</f>
        <v>0</v>
      </c>
      <c r="K333" s="228" t="s">
        <v>1</v>
      </c>
      <c r="L333" s="233"/>
      <c r="M333" s="234" t="s">
        <v>1</v>
      </c>
      <c r="N333" s="235" t="s">
        <v>41</v>
      </c>
      <c r="O333" s="92"/>
      <c r="P333" s="236">
        <f>O333*H333</f>
        <v>0</v>
      </c>
      <c r="Q333" s="236">
        <v>0</v>
      </c>
      <c r="R333" s="236">
        <f>Q333*H333</f>
        <v>0</v>
      </c>
      <c r="S333" s="236">
        <v>0</v>
      </c>
      <c r="T333" s="237">
        <f>S333*H333</f>
        <v>0</v>
      </c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R333" s="238" t="s">
        <v>220</v>
      </c>
      <c r="AT333" s="238" t="s">
        <v>182</v>
      </c>
      <c r="AU333" s="238" t="s">
        <v>83</v>
      </c>
      <c r="AY333" s="18" t="s">
        <v>181</v>
      </c>
      <c r="BE333" s="239">
        <f>IF(N333="základní",J333,0)</f>
        <v>0</v>
      </c>
      <c r="BF333" s="239">
        <f>IF(N333="snížená",J333,0)</f>
        <v>0</v>
      </c>
      <c r="BG333" s="239">
        <f>IF(N333="zákl. přenesená",J333,0)</f>
        <v>0</v>
      </c>
      <c r="BH333" s="239">
        <f>IF(N333="sníž. přenesená",J333,0)</f>
        <v>0</v>
      </c>
      <c r="BI333" s="239">
        <f>IF(N333="nulová",J333,0)</f>
        <v>0</v>
      </c>
      <c r="BJ333" s="18" t="s">
        <v>83</v>
      </c>
      <c r="BK333" s="239">
        <f>ROUND(I333*H333,2)</f>
        <v>0</v>
      </c>
      <c r="BL333" s="18" t="s">
        <v>200</v>
      </c>
      <c r="BM333" s="238" t="s">
        <v>381</v>
      </c>
    </row>
    <row r="334" s="2" customFormat="1">
      <c r="A334" s="39"/>
      <c r="B334" s="40"/>
      <c r="C334" s="41"/>
      <c r="D334" s="240" t="s">
        <v>190</v>
      </c>
      <c r="E334" s="41"/>
      <c r="F334" s="241" t="s">
        <v>3667</v>
      </c>
      <c r="G334" s="41"/>
      <c r="H334" s="41"/>
      <c r="I334" s="242"/>
      <c r="J334" s="41"/>
      <c r="K334" s="41"/>
      <c r="L334" s="45"/>
      <c r="M334" s="243"/>
      <c r="N334" s="244"/>
      <c r="O334" s="92"/>
      <c r="P334" s="92"/>
      <c r="Q334" s="92"/>
      <c r="R334" s="92"/>
      <c r="S334" s="92"/>
      <c r="T334" s="93"/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T334" s="18" t="s">
        <v>190</v>
      </c>
      <c r="AU334" s="18" t="s">
        <v>83</v>
      </c>
    </row>
    <row r="335" s="2" customFormat="1" ht="21.75" customHeight="1">
      <c r="A335" s="39"/>
      <c r="B335" s="40"/>
      <c r="C335" s="226" t="s">
        <v>976</v>
      </c>
      <c r="D335" s="226" t="s">
        <v>182</v>
      </c>
      <c r="E335" s="227" t="s">
        <v>3845</v>
      </c>
      <c r="F335" s="228" t="s">
        <v>3670</v>
      </c>
      <c r="G335" s="229" t="s">
        <v>217</v>
      </c>
      <c r="H335" s="230">
        <v>280</v>
      </c>
      <c r="I335" s="231"/>
      <c r="J335" s="232">
        <f>ROUND(I335*H335,2)</f>
        <v>0</v>
      </c>
      <c r="K335" s="228" t="s">
        <v>1</v>
      </c>
      <c r="L335" s="233"/>
      <c r="M335" s="234" t="s">
        <v>1</v>
      </c>
      <c r="N335" s="235" t="s">
        <v>41</v>
      </c>
      <c r="O335" s="92"/>
      <c r="P335" s="236">
        <f>O335*H335</f>
        <v>0</v>
      </c>
      <c r="Q335" s="236">
        <v>0</v>
      </c>
      <c r="R335" s="236">
        <f>Q335*H335</f>
        <v>0</v>
      </c>
      <c r="S335" s="236">
        <v>0</v>
      </c>
      <c r="T335" s="237">
        <f>S335*H335</f>
        <v>0</v>
      </c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R335" s="238" t="s">
        <v>220</v>
      </c>
      <c r="AT335" s="238" t="s">
        <v>182</v>
      </c>
      <c r="AU335" s="238" t="s">
        <v>83</v>
      </c>
      <c r="AY335" s="18" t="s">
        <v>181</v>
      </c>
      <c r="BE335" s="239">
        <f>IF(N335="základní",J335,0)</f>
        <v>0</v>
      </c>
      <c r="BF335" s="239">
        <f>IF(N335="snížená",J335,0)</f>
        <v>0</v>
      </c>
      <c r="BG335" s="239">
        <f>IF(N335="zákl. přenesená",J335,0)</f>
        <v>0</v>
      </c>
      <c r="BH335" s="239">
        <f>IF(N335="sníž. přenesená",J335,0)</f>
        <v>0</v>
      </c>
      <c r="BI335" s="239">
        <f>IF(N335="nulová",J335,0)</f>
        <v>0</v>
      </c>
      <c r="BJ335" s="18" t="s">
        <v>83</v>
      </c>
      <c r="BK335" s="239">
        <f>ROUND(I335*H335,2)</f>
        <v>0</v>
      </c>
      <c r="BL335" s="18" t="s">
        <v>200</v>
      </c>
      <c r="BM335" s="238" t="s">
        <v>390</v>
      </c>
    </row>
    <row r="336" s="2" customFormat="1">
      <c r="A336" s="39"/>
      <c r="B336" s="40"/>
      <c r="C336" s="41"/>
      <c r="D336" s="240" t="s">
        <v>190</v>
      </c>
      <c r="E336" s="41"/>
      <c r="F336" s="241" t="s">
        <v>3670</v>
      </c>
      <c r="G336" s="41"/>
      <c r="H336" s="41"/>
      <c r="I336" s="242"/>
      <c r="J336" s="41"/>
      <c r="K336" s="41"/>
      <c r="L336" s="45"/>
      <c r="M336" s="243"/>
      <c r="N336" s="244"/>
      <c r="O336" s="92"/>
      <c r="P336" s="92"/>
      <c r="Q336" s="92"/>
      <c r="R336" s="92"/>
      <c r="S336" s="92"/>
      <c r="T336" s="93"/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T336" s="18" t="s">
        <v>190</v>
      </c>
      <c r="AU336" s="18" t="s">
        <v>83</v>
      </c>
    </row>
    <row r="337" s="2" customFormat="1" ht="21.75" customHeight="1">
      <c r="A337" s="39"/>
      <c r="B337" s="40"/>
      <c r="C337" s="226" t="s">
        <v>1154</v>
      </c>
      <c r="D337" s="226" t="s">
        <v>182</v>
      </c>
      <c r="E337" s="227" t="s">
        <v>3846</v>
      </c>
      <c r="F337" s="228" t="s">
        <v>3673</v>
      </c>
      <c r="G337" s="229" t="s">
        <v>217</v>
      </c>
      <c r="H337" s="230">
        <v>580</v>
      </c>
      <c r="I337" s="231"/>
      <c r="J337" s="232">
        <f>ROUND(I337*H337,2)</f>
        <v>0</v>
      </c>
      <c r="K337" s="228" t="s">
        <v>1</v>
      </c>
      <c r="L337" s="233"/>
      <c r="M337" s="234" t="s">
        <v>1</v>
      </c>
      <c r="N337" s="235" t="s">
        <v>41</v>
      </c>
      <c r="O337" s="92"/>
      <c r="P337" s="236">
        <f>O337*H337</f>
        <v>0</v>
      </c>
      <c r="Q337" s="236">
        <v>0</v>
      </c>
      <c r="R337" s="236">
        <f>Q337*H337</f>
        <v>0</v>
      </c>
      <c r="S337" s="236">
        <v>0</v>
      </c>
      <c r="T337" s="237">
        <f>S337*H337</f>
        <v>0</v>
      </c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R337" s="238" t="s">
        <v>220</v>
      </c>
      <c r="AT337" s="238" t="s">
        <v>182</v>
      </c>
      <c r="AU337" s="238" t="s">
        <v>83</v>
      </c>
      <c r="AY337" s="18" t="s">
        <v>181</v>
      </c>
      <c r="BE337" s="239">
        <f>IF(N337="základní",J337,0)</f>
        <v>0</v>
      </c>
      <c r="BF337" s="239">
        <f>IF(N337="snížená",J337,0)</f>
        <v>0</v>
      </c>
      <c r="BG337" s="239">
        <f>IF(N337="zákl. přenesená",J337,0)</f>
        <v>0</v>
      </c>
      <c r="BH337" s="239">
        <f>IF(N337="sníž. přenesená",J337,0)</f>
        <v>0</v>
      </c>
      <c r="BI337" s="239">
        <f>IF(N337="nulová",J337,0)</f>
        <v>0</v>
      </c>
      <c r="BJ337" s="18" t="s">
        <v>83</v>
      </c>
      <c r="BK337" s="239">
        <f>ROUND(I337*H337,2)</f>
        <v>0</v>
      </c>
      <c r="BL337" s="18" t="s">
        <v>200</v>
      </c>
      <c r="BM337" s="238" t="s">
        <v>399</v>
      </c>
    </row>
    <row r="338" s="2" customFormat="1">
      <c r="A338" s="39"/>
      <c r="B338" s="40"/>
      <c r="C338" s="41"/>
      <c r="D338" s="240" t="s">
        <v>190</v>
      </c>
      <c r="E338" s="41"/>
      <c r="F338" s="241" t="s">
        <v>3673</v>
      </c>
      <c r="G338" s="41"/>
      <c r="H338" s="41"/>
      <c r="I338" s="242"/>
      <c r="J338" s="41"/>
      <c r="K338" s="41"/>
      <c r="L338" s="45"/>
      <c r="M338" s="243"/>
      <c r="N338" s="244"/>
      <c r="O338" s="92"/>
      <c r="P338" s="92"/>
      <c r="Q338" s="92"/>
      <c r="R338" s="92"/>
      <c r="S338" s="92"/>
      <c r="T338" s="93"/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T338" s="18" t="s">
        <v>190</v>
      </c>
      <c r="AU338" s="18" t="s">
        <v>83</v>
      </c>
    </row>
    <row r="339" s="2" customFormat="1" ht="16.5" customHeight="1">
      <c r="A339" s="39"/>
      <c r="B339" s="40"/>
      <c r="C339" s="226" t="s">
        <v>979</v>
      </c>
      <c r="D339" s="226" t="s">
        <v>182</v>
      </c>
      <c r="E339" s="227" t="s">
        <v>3847</v>
      </c>
      <c r="F339" s="228" t="s">
        <v>3676</v>
      </c>
      <c r="G339" s="229" t="s">
        <v>217</v>
      </c>
      <c r="H339" s="230">
        <v>50</v>
      </c>
      <c r="I339" s="231"/>
      <c r="J339" s="232">
        <f>ROUND(I339*H339,2)</f>
        <v>0</v>
      </c>
      <c r="K339" s="228" t="s">
        <v>1</v>
      </c>
      <c r="L339" s="233"/>
      <c r="M339" s="234" t="s">
        <v>1</v>
      </c>
      <c r="N339" s="235" t="s">
        <v>41</v>
      </c>
      <c r="O339" s="92"/>
      <c r="P339" s="236">
        <f>O339*H339</f>
        <v>0</v>
      </c>
      <c r="Q339" s="236">
        <v>0</v>
      </c>
      <c r="R339" s="236">
        <f>Q339*H339</f>
        <v>0</v>
      </c>
      <c r="S339" s="236">
        <v>0</v>
      </c>
      <c r="T339" s="237">
        <f>S339*H339</f>
        <v>0</v>
      </c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R339" s="238" t="s">
        <v>220</v>
      </c>
      <c r="AT339" s="238" t="s">
        <v>182</v>
      </c>
      <c r="AU339" s="238" t="s">
        <v>83</v>
      </c>
      <c r="AY339" s="18" t="s">
        <v>181</v>
      </c>
      <c r="BE339" s="239">
        <f>IF(N339="základní",J339,0)</f>
        <v>0</v>
      </c>
      <c r="BF339" s="239">
        <f>IF(N339="snížená",J339,0)</f>
        <v>0</v>
      </c>
      <c r="BG339" s="239">
        <f>IF(N339="zákl. přenesená",J339,0)</f>
        <v>0</v>
      </c>
      <c r="BH339" s="239">
        <f>IF(N339="sníž. přenesená",J339,0)</f>
        <v>0</v>
      </c>
      <c r="BI339" s="239">
        <f>IF(N339="nulová",J339,0)</f>
        <v>0</v>
      </c>
      <c r="BJ339" s="18" t="s">
        <v>83</v>
      </c>
      <c r="BK339" s="239">
        <f>ROUND(I339*H339,2)</f>
        <v>0</v>
      </c>
      <c r="BL339" s="18" t="s">
        <v>200</v>
      </c>
      <c r="BM339" s="238" t="s">
        <v>407</v>
      </c>
    </row>
    <row r="340" s="2" customFormat="1">
      <c r="A340" s="39"/>
      <c r="B340" s="40"/>
      <c r="C340" s="41"/>
      <c r="D340" s="240" t="s">
        <v>190</v>
      </c>
      <c r="E340" s="41"/>
      <c r="F340" s="241" t="s">
        <v>3676</v>
      </c>
      <c r="G340" s="41"/>
      <c r="H340" s="41"/>
      <c r="I340" s="242"/>
      <c r="J340" s="41"/>
      <c r="K340" s="41"/>
      <c r="L340" s="45"/>
      <c r="M340" s="243"/>
      <c r="N340" s="244"/>
      <c r="O340" s="92"/>
      <c r="P340" s="92"/>
      <c r="Q340" s="92"/>
      <c r="R340" s="92"/>
      <c r="S340" s="92"/>
      <c r="T340" s="93"/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T340" s="18" t="s">
        <v>190</v>
      </c>
      <c r="AU340" s="18" t="s">
        <v>83</v>
      </c>
    </row>
    <row r="341" s="2" customFormat="1" ht="21.75" customHeight="1">
      <c r="A341" s="39"/>
      <c r="B341" s="40"/>
      <c r="C341" s="226" t="s">
        <v>1161</v>
      </c>
      <c r="D341" s="226" t="s">
        <v>182</v>
      </c>
      <c r="E341" s="227" t="s">
        <v>3848</v>
      </c>
      <c r="F341" s="228" t="s">
        <v>3679</v>
      </c>
      <c r="G341" s="229" t="s">
        <v>217</v>
      </c>
      <c r="H341" s="230">
        <v>40</v>
      </c>
      <c r="I341" s="231"/>
      <c r="J341" s="232">
        <f>ROUND(I341*H341,2)</f>
        <v>0</v>
      </c>
      <c r="K341" s="228" t="s">
        <v>1</v>
      </c>
      <c r="L341" s="233"/>
      <c r="M341" s="234" t="s">
        <v>1</v>
      </c>
      <c r="N341" s="235" t="s">
        <v>41</v>
      </c>
      <c r="O341" s="92"/>
      <c r="P341" s="236">
        <f>O341*H341</f>
        <v>0</v>
      </c>
      <c r="Q341" s="236">
        <v>0</v>
      </c>
      <c r="R341" s="236">
        <f>Q341*H341</f>
        <v>0</v>
      </c>
      <c r="S341" s="236">
        <v>0</v>
      </c>
      <c r="T341" s="237">
        <f>S341*H341</f>
        <v>0</v>
      </c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R341" s="238" t="s">
        <v>220</v>
      </c>
      <c r="AT341" s="238" t="s">
        <v>182</v>
      </c>
      <c r="AU341" s="238" t="s">
        <v>83</v>
      </c>
      <c r="AY341" s="18" t="s">
        <v>181</v>
      </c>
      <c r="BE341" s="239">
        <f>IF(N341="základní",J341,0)</f>
        <v>0</v>
      </c>
      <c r="BF341" s="239">
        <f>IF(N341="snížená",J341,0)</f>
        <v>0</v>
      </c>
      <c r="BG341" s="239">
        <f>IF(N341="zákl. přenesená",J341,0)</f>
        <v>0</v>
      </c>
      <c r="BH341" s="239">
        <f>IF(N341="sníž. přenesená",J341,0)</f>
        <v>0</v>
      </c>
      <c r="BI341" s="239">
        <f>IF(N341="nulová",J341,0)</f>
        <v>0</v>
      </c>
      <c r="BJ341" s="18" t="s">
        <v>83</v>
      </c>
      <c r="BK341" s="239">
        <f>ROUND(I341*H341,2)</f>
        <v>0</v>
      </c>
      <c r="BL341" s="18" t="s">
        <v>200</v>
      </c>
      <c r="BM341" s="238" t="s">
        <v>416</v>
      </c>
    </row>
    <row r="342" s="2" customFormat="1">
      <c r="A342" s="39"/>
      <c r="B342" s="40"/>
      <c r="C342" s="41"/>
      <c r="D342" s="240" t="s">
        <v>190</v>
      </c>
      <c r="E342" s="41"/>
      <c r="F342" s="241" t="s">
        <v>3679</v>
      </c>
      <c r="G342" s="41"/>
      <c r="H342" s="41"/>
      <c r="I342" s="242"/>
      <c r="J342" s="41"/>
      <c r="K342" s="41"/>
      <c r="L342" s="45"/>
      <c r="M342" s="243"/>
      <c r="N342" s="244"/>
      <c r="O342" s="92"/>
      <c r="P342" s="92"/>
      <c r="Q342" s="92"/>
      <c r="R342" s="92"/>
      <c r="S342" s="92"/>
      <c r="T342" s="93"/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T342" s="18" t="s">
        <v>190</v>
      </c>
      <c r="AU342" s="18" t="s">
        <v>83</v>
      </c>
    </row>
    <row r="343" s="2" customFormat="1" ht="16.5" customHeight="1">
      <c r="A343" s="39"/>
      <c r="B343" s="40"/>
      <c r="C343" s="226" t="s">
        <v>982</v>
      </c>
      <c r="D343" s="226" t="s">
        <v>182</v>
      </c>
      <c r="E343" s="227" t="s">
        <v>3849</v>
      </c>
      <c r="F343" s="228" t="s">
        <v>3682</v>
      </c>
      <c r="G343" s="229" t="s">
        <v>287</v>
      </c>
      <c r="H343" s="230">
        <v>3</v>
      </c>
      <c r="I343" s="231"/>
      <c r="J343" s="232">
        <f>ROUND(I343*H343,2)</f>
        <v>0</v>
      </c>
      <c r="K343" s="228" t="s">
        <v>1</v>
      </c>
      <c r="L343" s="233"/>
      <c r="M343" s="234" t="s">
        <v>1</v>
      </c>
      <c r="N343" s="235" t="s">
        <v>41</v>
      </c>
      <c r="O343" s="92"/>
      <c r="P343" s="236">
        <f>O343*H343</f>
        <v>0</v>
      </c>
      <c r="Q343" s="236">
        <v>0</v>
      </c>
      <c r="R343" s="236">
        <f>Q343*H343</f>
        <v>0</v>
      </c>
      <c r="S343" s="236">
        <v>0</v>
      </c>
      <c r="T343" s="237">
        <f>S343*H343</f>
        <v>0</v>
      </c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R343" s="238" t="s">
        <v>220</v>
      </c>
      <c r="AT343" s="238" t="s">
        <v>182</v>
      </c>
      <c r="AU343" s="238" t="s">
        <v>83</v>
      </c>
      <c r="AY343" s="18" t="s">
        <v>181</v>
      </c>
      <c r="BE343" s="239">
        <f>IF(N343="základní",J343,0)</f>
        <v>0</v>
      </c>
      <c r="BF343" s="239">
        <f>IF(N343="snížená",J343,0)</f>
        <v>0</v>
      </c>
      <c r="BG343" s="239">
        <f>IF(N343="zákl. přenesená",J343,0)</f>
        <v>0</v>
      </c>
      <c r="BH343" s="239">
        <f>IF(N343="sníž. přenesená",J343,0)</f>
        <v>0</v>
      </c>
      <c r="BI343" s="239">
        <f>IF(N343="nulová",J343,0)</f>
        <v>0</v>
      </c>
      <c r="BJ343" s="18" t="s">
        <v>83</v>
      </c>
      <c r="BK343" s="239">
        <f>ROUND(I343*H343,2)</f>
        <v>0</v>
      </c>
      <c r="BL343" s="18" t="s">
        <v>200</v>
      </c>
      <c r="BM343" s="238" t="s">
        <v>426</v>
      </c>
    </row>
    <row r="344" s="2" customFormat="1">
      <c r="A344" s="39"/>
      <c r="B344" s="40"/>
      <c r="C344" s="41"/>
      <c r="D344" s="240" t="s">
        <v>190</v>
      </c>
      <c r="E344" s="41"/>
      <c r="F344" s="241" t="s">
        <v>3682</v>
      </c>
      <c r="G344" s="41"/>
      <c r="H344" s="41"/>
      <c r="I344" s="242"/>
      <c r="J344" s="41"/>
      <c r="K344" s="41"/>
      <c r="L344" s="45"/>
      <c r="M344" s="243"/>
      <c r="N344" s="244"/>
      <c r="O344" s="92"/>
      <c r="P344" s="92"/>
      <c r="Q344" s="92"/>
      <c r="R344" s="92"/>
      <c r="S344" s="92"/>
      <c r="T344" s="93"/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T344" s="18" t="s">
        <v>190</v>
      </c>
      <c r="AU344" s="18" t="s">
        <v>83</v>
      </c>
    </row>
    <row r="345" s="2" customFormat="1" ht="16.5" customHeight="1">
      <c r="A345" s="39"/>
      <c r="B345" s="40"/>
      <c r="C345" s="226" t="s">
        <v>1169</v>
      </c>
      <c r="D345" s="226" t="s">
        <v>182</v>
      </c>
      <c r="E345" s="227" t="s">
        <v>3850</v>
      </c>
      <c r="F345" s="228" t="s">
        <v>3685</v>
      </c>
      <c r="G345" s="229" t="s">
        <v>287</v>
      </c>
      <c r="H345" s="230">
        <v>12</v>
      </c>
      <c r="I345" s="231"/>
      <c r="J345" s="232">
        <f>ROUND(I345*H345,2)</f>
        <v>0</v>
      </c>
      <c r="K345" s="228" t="s">
        <v>1</v>
      </c>
      <c r="L345" s="233"/>
      <c r="M345" s="234" t="s">
        <v>1</v>
      </c>
      <c r="N345" s="235" t="s">
        <v>41</v>
      </c>
      <c r="O345" s="92"/>
      <c r="P345" s="236">
        <f>O345*H345</f>
        <v>0</v>
      </c>
      <c r="Q345" s="236">
        <v>0</v>
      </c>
      <c r="R345" s="236">
        <f>Q345*H345</f>
        <v>0</v>
      </c>
      <c r="S345" s="236">
        <v>0</v>
      </c>
      <c r="T345" s="237">
        <f>S345*H345</f>
        <v>0</v>
      </c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R345" s="238" t="s">
        <v>220</v>
      </c>
      <c r="AT345" s="238" t="s">
        <v>182</v>
      </c>
      <c r="AU345" s="238" t="s">
        <v>83</v>
      </c>
      <c r="AY345" s="18" t="s">
        <v>181</v>
      </c>
      <c r="BE345" s="239">
        <f>IF(N345="základní",J345,0)</f>
        <v>0</v>
      </c>
      <c r="BF345" s="239">
        <f>IF(N345="snížená",J345,0)</f>
        <v>0</v>
      </c>
      <c r="BG345" s="239">
        <f>IF(N345="zákl. přenesená",J345,0)</f>
        <v>0</v>
      </c>
      <c r="BH345" s="239">
        <f>IF(N345="sníž. přenesená",J345,0)</f>
        <v>0</v>
      </c>
      <c r="BI345" s="239">
        <f>IF(N345="nulová",J345,0)</f>
        <v>0</v>
      </c>
      <c r="BJ345" s="18" t="s">
        <v>83</v>
      </c>
      <c r="BK345" s="239">
        <f>ROUND(I345*H345,2)</f>
        <v>0</v>
      </c>
      <c r="BL345" s="18" t="s">
        <v>200</v>
      </c>
      <c r="BM345" s="238" t="s">
        <v>436</v>
      </c>
    </row>
    <row r="346" s="2" customFormat="1">
      <c r="A346" s="39"/>
      <c r="B346" s="40"/>
      <c r="C346" s="41"/>
      <c r="D346" s="240" t="s">
        <v>190</v>
      </c>
      <c r="E346" s="41"/>
      <c r="F346" s="241" t="s">
        <v>3685</v>
      </c>
      <c r="G346" s="41"/>
      <c r="H346" s="41"/>
      <c r="I346" s="242"/>
      <c r="J346" s="41"/>
      <c r="K346" s="41"/>
      <c r="L346" s="45"/>
      <c r="M346" s="243"/>
      <c r="N346" s="244"/>
      <c r="O346" s="92"/>
      <c r="P346" s="92"/>
      <c r="Q346" s="92"/>
      <c r="R346" s="92"/>
      <c r="S346" s="92"/>
      <c r="T346" s="93"/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T346" s="18" t="s">
        <v>190</v>
      </c>
      <c r="AU346" s="18" t="s">
        <v>83</v>
      </c>
    </row>
    <row r="347" s="2" customFormat="1" ht="16.5" customHeight="1">
      <c r="A347" s="39"/>
      <c r="B347" s="40"/>
      <c r="C347" s="226" t="s">
        <v>985</v>
      </c>
      <c r="D347" s="226" t="s">
        <v>182</v>
      </c>
      <c r="E347" s="227" t="s">
        <v>3851</v>
      </c>
      <c r="F347" s="228" t="s">
        <v>3692</v>
      </c>
      <c r="G347" s="229" t="s">
        <v>217</v>
      </c>
      <c r="H347" s="230">
        <v>85</v>
      </c>
      <c r="I347" s="231"/>
      <c r="J347" s="232">
        <f>ROUND(I347*H347,2)</f>
        <v>0</v>
      </c>
      <c r="K347" s="228" t="s">
        <v>1</v>
      </c>
      <c r="L347" s="233"/>
      <c r="M347" s="234" t="s">
        <v>1</v>
      </c>
      <c r="N347" s="235" t="s">
        <v>41</v>
      </c>
      <c r="O347" s="92"/>
      <c r="P347" s="236">
        <f>O347*H347</f>
        <v>0</v>
      </c>
      <c r="Q347" s="236">
        <v>0</v>
      </c>
      <c r="R347" s="236">
        <f>Q347*H347</f>
        <v>0</v>
      </c>
      <c r="S347" s="236">
        <v>0</v>
      </c>
      <c r="T347" s="237">
        <f>S347*H347</f>
        <v>0</v>
      </c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R347" s="238" t="s">
        <v>220</v>
      </c>
      <c r="AT347" s="238" t="s">
        <v>182</v>
      </c>
      <c r="AU347" s="238" t="s">
        <v>83</v>
      </c>
      <c r="AY347" s="18" t="s">
        <v>181</v>
      </c>
      <c r="BE347" s="239">
        <f>IF(N347="základní",J347,0)</f>
        <v>0</v>
      </c>
      <c r="BF347" s="239">
        <f>IF(N347="snížená",J347,0)</f>
        <v>0</v>
      </c>
      <c r="BG347" s="239">
        <f>IF(N347="zákl. přenesená",J347,0)</f>
        <v>0</v>
      </c>
      <c r="BH347" s="239">
        <f>IF(N347="sníž. přenesená",J347,0)</f>
        <v>0</v>
      </c>
      <c r="BI347" s="239">
        <f>IF(N347="nulová",J347,0)</f>
        <v>0</v>
      </c>
      <c r="BJ347" s="18" t="s">
        <v>83</v>
      </c>
      <c r="BK347" s="239">
        <f>ROUND(I347*H347,2)</f>
        <v>0</v>
      </c>
      <c r="BL347" s="18" t="s">
        <v>200</v>
      </c>
      <c r="BM347" s="238" t="s">
        <v>445</v>
      </c>
    </row>
    <row r="348" s="2" customFormat="1">
      <c r="A348" s="39"/>
      <c r="B348" s="40"/>
      <c r="C348" s="41"/>
      <c r="D348" s="240" t="s">
        <v>190</v>
      </c>
      <c r="E348" s="41"/>
      <c r="F348" s="241" t="s">
        <v>3692</v>
      </c>
      <c r="G348" s="41"/>
      <c r="H348" s="41"/>
      <c r="I348" s="242"/>
      <c r="J348" s="41"/>
      <c r="K348" s="41"/>
      <c r="L348" s="45"/>
      <c r="M348" s="243"/>
      <c r="N348" s="244"/>
      <c r="O348" s="92"/>
      <c r="P348" s="92"/>
      <c r="Q348" s="92"/>
      <c r="R348" s="92"/>
      <c r="S348" s="92"/>
      <c r="T348" s="93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T348" s="18" t="s">
        <v>190</v>
      </c>
      <c r="AU348" s="18" t="s">
        <v>83</v>
      </c>
    </row>
    <row r="349" s="2" customFormat="1" ht="16.5" customHeight="1">
      <c r="A349" s="39"/>
      <c r="B349" s="40"/>
      <c r="C349" s="226" t="s">
        <v>1705</v>
      </c>
      <c r="D349" s="226" t="s">
        <v>182</v>
      </c>
      <c r="E349" s="227" t="s">
        <v>3852</v>
      </c>
      <c r="F349" s="228" t="s">
        <v>3695</v>
      </c>
      <c r="G349" s="229" t="s">
        <v>287</v>
      </c>
      <c r="H349" s="230">
        <v>25</v>
      </c>
      <c r="I349" s="231"/>
      <c r="J349" s="232">
        <f>ROUND(I349*H349,2)</f>
        <v>0</v>
      </c>
      <c r="K349" s="228" t="s">
        <v>1</v>
      </c>
      <c r="L349" s="233"/>
      <c r="M349" s="234" t="s">
        <v>1</v>
      </c>
      <c r="N349" s="235" t="s">
        <v>41</v>
      </c>
      <c r="O349" s="92"/>
      <c r="P349" s="236">
        <f>O349*H349</f>
        <v>0</v>
      </c>
      <c r="Q349" s="236">
        <v>0</v>
      </c>
      <c r="R349" s="236">
        <f>Q349*H349</f>
        <v>0</v>
      </c>
      <c r="S349" s="236">
        <v>0</v>
      </c>
      <c r="T349" s="237">
        <f>S349*H349</f>
        <v>0</v>
      </c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R349" s="238" t="s">
        <v>220</v>
      </c>
      <c r="AT349" s="238" t="s">
        <v>182</v>
      </c>
      <c r="AU349" s="238" t="s">
        <v>83</v>
      </c>
      <c r="AY349" s="18" t="s">
        <v>181</v>
      </c>
      <c r="BE349" s="239">
        <f>IF(N349="základní",J349,0)</f>
        <v>0</v>
      </c>
      <c r="BF349" s="239">
        <f>IF(N349="snížená",J349,0)</f>
        <v>0</v>
      </c>
      <c r="BG349" s="239">
        <f>IF(N349="zákl. přenesená",J349,0)</f>
        <v>0</v>
      </c>
      <c r="BH349" s="239">
        <f>IF(N349="sníž. přenesená",J349,0)</f>
        <v>0</v>
      </c>
      <c r="BI349" s="239">
        <f>IF(N349="nulová",J349,0)</f>
        <v>0</v>
      </c>
      <c r="BJ349" s="18" t="s">
        <v>83</v>
      </c>
      <c r="BK349" s="239">
        <f>ROUND(I349*H349,2)</f>
        <v>0</v>
      </c>
      <c r="BL349" s="18" t="s">
        <v>200</v>
      </c>
      <c r="BM349" s="238" t="s">
        <v>454</v>
      </c>
    </row>
    <row r="350" s="2" customFormat="1">
      <c r="A350" s="39"/>
      <c r="B350" s="40"/>
      <c r="C350" s="41"/>
      <c r="D350" s="240" t="s">
        <v>190</v>
      </c>
      <c r="E350" s="41"/>
      <c r="F350" s="241" t="s">
        <v>3695</v>
      </c>
      <c r="G350" s="41"/>
      <c r="H350" s="41"/>
      <c r="I350" s="242"/>
      <c r="J350" s="41"/>
      <c r="K350" s="41"/>
      <c r="L350" s="45"/>
      <c r="M350" s="243"/>
      <c r="N350" s="244"/>
      <c r="O350" s="92"/>
      <c r="P350" s="92"/>
      <c r="Q350" s="92"/>
      <c r="R350" s="92"/>
      <c r="S350" s="92"/>
      <c r="T350" s="93"/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T350" s="18" t="s">
        <v>190</v>
      </c>
      <c r="AU350" s="18" t="s">
        <v>83</v>
      </c>
    </row>
    <row r="351" s="2" customFormat="1" ht="24.15" customHeight="1">
      <c r="A351" s="39"/>
      <c r="B351" s="40"/>
      <c r="C351" s="226" t="s">
        <v>988</v>
      </c>
      <c r="D351" s="226" t="s">
        <v>182</v>
      </c>
      <c r="E351" s="227" t="s">
        <v>3853</v>
      </c>
      <c r="F351" s="228" t="s">
        <v>3698</v>
      </c>
      <c r="G351" s="229" t="s">
        <v>287</v>
      </c>
      <c r="H351" s="230">
        <v>1</v>
      </c>
      <c r="I351" s="231"/>
      <c r="J351" s="232">
        <f>ROUND(I351*H351,2)</f>
        <v>0</v>
      </c>
      <c r="K351" s="228" t="s">
        <v>1</v>
      </c>
      <c r="L351" s="233"/>
      <c r="M351" s="234" t="s">
        <v>1</v>
      </c>
      <c r="N351" s="235" t="s">
        <v>41</v>
      </c>
      <c r="O351" s="92"/>
      <c r="P351" s="236">
        <f>O351*H351</f>
        <v>0</v>
      </c>
      <c r="Q351" s="236">
        <v>0</v>
      </c>
      <c r="R351" s="236">
        <f>Q351*H351</f>
        <v>0</v>
      </c>
      <c r="S351" s="236">
        <v>0</v>
      </c>
      <c r="T351" s="237">
        <f>S351*H351</f>
        <v>0</v>
      </c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R351" s="238" t="s">
        <v>220</v>
      </c>
      <c r="AT351" s="238" t="s">
        <v>182</v>
      </c>
      <c r="AU351" s="238" t="s">
        <v>83</v>
      </c>
      <c r="AY351" s="18" t="s">
        <v>181</v>
      </c>
      <c r="BE351" s="239">
        <f>IF(N351="základní",J351,0)</f>
        <v>0</v>
      </c>
      <c r="BF351" s="239">
        <f>IF(N351="snížená",J351,0)</f>
        <v>0</v>
      </c>
      <c r="BG351" s="239">
        <f>IF(N351="zákl. přenesená",J351,0)</f>
        <v>0</v>
      </c>
      <c r="BH351" s="239">
        <f>IF(N351="sníž. přenesená",J351,0)</f>
        <v>0</v>
      </c>
      <c r="BI351" s="239">
        <f>IF(N351="nulová",J351,0)</f>
        <v>0</v>
      </c>
      <c r="BJ351" s="18" t="s">
        <v>83</v>
      </c>
      <c r="BK351" s="239">
        <f>ROUND(I351*H351,2)</f>
        <v>0</v>
      </c>
      <c r="BL351" s="18" t="s">
        <v>200</v>
      </c>
      <c r="BM351" s="238" t="s">
        <v>463</v>
      </c>
    </row>
    <row r="352" s="2" customFormat="1">
      <c r="A352" s="39"/>
      <c r="B352" s="40"/>
      <c r="C352" s="41"/>
      <c r="D352" s="240" t="s">
        <v>190</v>
      </c>
      <c r="E352" s="41"/>
      <c r="F352" s="241" t="s">
        <v>3698</v>
      </c>
      <c r="G352" s="41"/>
      <c r="H352" s="41"/>
      <c r="I352" s="242"/>
      <c r="J352" s="41"/>
      <c r="K352" s="41"/>
      <c r="L352" s="45"/>
      <c r="M352" s="243"/>
      <c r="N352" s="244"/>
      <c r="O352" s="92"/>
      <c r="P352" s="92"/>
      <c r="Q352" s="92"/>
      <c r="R352" s="92"/>
      <c r="S352" s="92"/>
      <c r="T352" s="93"/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T352" s="18" t="s">
        <v>190</v>
      </c>
      <c r="AU352" s="18" t="s">
        <v>83</v>
      </c>
    </row>
    <row r="353" s="12" customFormat="1" ht="25.92" customHeight="1">
      <c r="A353" s="12"/>
      <c r="B353" s="212"/>
      <c r="C353" s="213"/>
      <c r="D353" s="214" t="s">
        <v>75</v>
      </c>
      <c r="E353" s="215" t="s">
        <v>3854</v>
      </c>
      <c r="F353" s="215" t="s">
        <v>3719</v>
      </c>
      <c r="G353" s="213"/>
      <c r="H353" s="213"/>
      <c r="I353" s="216"/>
      <c r="J353" s="217">
        <f>BK353</f>
        <v>0</v>
      </c>
      <c r="K353" s="213"/>
      <c r="L353" s="218"/>
      <c r="M353" s="219"/>
      <c r="N353" s="220"/>
      <c r="O353" s="220"/>
      <c r="P353" s="221">
        <f>SUM(P354:P387)</f>
        <v>0</v>
      </c>
      <c r="Q353" s="220"/>
      <c r="R353" s="221">
        <f>SUM(R354:R387)</f>
        <v>0</v>
      </c>
      <c r="S353" s="220"/>
      <c r="T353" s="222">
        <f>SUM(T354:T387)</f>
        <v>0</v>
      </c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R353" s="223" t="s">
        <v>83</v>
      </c>
      <c r="AT353" s="224" t="s">
        <v>75</v>
      </c>
      <c r="AU353" s="224" t="s">
        <v>76</v>
      </c>
      <c r="AY353" s="223" t="s">
        <v>181</v>
      </c>
      <c r="BK353" s="225">
        <f>SUM(BK354:BK387)</f>
        <v>0</v>
      </c>
    </row>
    <row r="354" s="2" customFormat="1" ht="16.5" customHeight="1">
      <c r="A354" s="39"/>
      <c r="B354" s="40"/>
      <c r="C354" s="226" t="s">
        <v>1712</v>
      </c>
      <c r="D354" s="226" t="s">
        <v>182</v>
      </c>
      <c r="E354" s="227" t="s">
        <v>3855</v>
      </c>
      <c r="F354" s="228" t="s">
        <v>3721</v>
      </c>
      <c r="G354" s="229" t="s">
        <v>287</v>
      </c>
      <c r="H354" s="230">
        <v>14</v>
      </c>
      <c r="I354" s="231"/>
      <c r="J354" s="232">
        <f>ROUND(I354*H354,2)</f>
        <v>0</v>
      </c>
      <c r="K354" s="228" t="s">
        <v>1</v>
      </c>
      <c r="L354" s="233"/>
      <c r="M354" s="234" t="s">
        <v>1</v>
      </c>
      <c r="N354" s="235" t="s">
        <v>41</v>
      </c>
      <c r="O354" s="92"/>
      <c r="P354" s="236">
        <f>O354*H354</f>
        <v>0</v>
      </c>
      <c r="Q354" s="236">
        <v>0</v>
      </c>
      <c r="R354" s="236">
        <f>Q354*H354</f>
        <v>0</v>
      </c>
      <c r="S354" s="236">
        <v>0</v>
      </c>
      <c r="T354" s="237">
        <f>S354*H354</f>
        <v>0</v>
      </c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R354" s="238" t="s">
        <v>220</v>
      </c>
      <c r="AT354" s="238" t="s">
        <v>182</v>
      </c>
      <c r="AU354" s="238" t="s">
        <v>83</v>
      </c>
      <c r="AY354" s="18" t="s">
        <v>181</v>
      </c>
      <c r="BE354" s="239">
        <f>IF(N354="základní",J354,0)</f>
        <v>0</v>
      </c>
      <c r="BF354" s="239">
        <f>IF(N354="snížená",J354,0)</f>
        <v>0</v>
      </c>
      <c r="BG354" s="239">
        <f>IF(N354="zákl. přenesená",J354,0)</f>
        <v>0</v>
      </c>
      <c r="BH354" s="239">
        <f>IF(N354="sníž. přenesená",J354,0)</f>
        <v>0</v>
      </c>
      <c r="BI354" s="239">
        <f>IF(N354="nulová",J354,0)</f>
        <v>0</v>
      </c>
      <c r="BJ354" s="18" t="s">
        <v>83</v>
      </c>
      <c r="BK354" s="239">
        <f>ROUND(I354*H354,2)</f>
        <v>0</v>
      </c>
      <c r="BL354" s="18" t="s">
        <v>200</v>
      </c>
      <c r="BM354" s="238" t="s">
        <v>248</v>
      </c>
    </row>
    <row r="355" s="2" customFormat="1">
      <c r="A355" s="39"/>
      <c r="B355" s="40"/>
      <c r="C355" s="41"/>
      <c r="D355" s="240" t="s">
        <v>190</v>
      </c>
      <c r="E355" s="41"/>
      <c r="F355" s="241" t="s">
        <v>3721</v>
      </c>
      <c r="G355" s="41"/>
      <c r="H355" s="41"/>
      <c r="I355" s="242"/>
      <c r="J355" s="41"/>
      <c r="K355" s="41"/>
      <c r="L355" s="45"/>
      <c r="M355" s="243"/>
      <c r="N355" s="244"/>
      <c r="O355" s="92"/>
      <c r="P355" s="92"/>
      <c r="Q355" s="92"/>
      <c r="R355" s="92"/>
      <c r="S355" s="92"/>
      <c r="T355" s="93"/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T355" s="18" t="s">
        <v>190</v>
      </c>
      <c r="AU355" s="18" t="s">
        <v>83</v>
      </c>
    </row>
    <row r="356" s="2" customFormat="1" ht="16.5" customHeight="1">
      <c r="A356" s="39"/>
      <c r="B356" s="40"/>
      <c r="C356" s="226" t="s">
        <v>991</v>
      </c>
      <c r="D356" s="226" t="s">
        <v>182</v>
      </c>
      <c r="E356" s="227" t="s">
        <v>3856</v>
      </c>
      <c r="F356" s="228" t="s">
        <v>3688</v>
      </c>
      <c r="G356" s="229" t="s">
        <v>217</v>
      </c>
      <c r="H356" s="230">
        <v>110</v>
      </c>
      <c r="I356" s="231"/>
      <c r="J356" s="232">
        <f>ROUND(I356*H356,2)</f>
        <v>0</v>
      </c>
      <c r="K356" s="228" t="s">
        <v>1</v>
      </c>
      <c r="L356" s="233"/>
      <c r="M356" s="234" t="s">
        <v>1</v>
      </c>
      <c r="N356" s="235" t="s">
        <v>41</v>
      </c>
      <c r="O356" s="92"/>
      <c r="P356" s="236">
        <f>O356*H356</f>
        <v>0</v>
      </c>
      <c r="Q356" s="236">
        <v>0</v>
      </c>
      <c r="R356" s="236">
        <f>Q356*H356</f>
        <v>0</v>
      </c>
      <c r="S356" s="236">
        <v>0</v>
      </c>
      <c r="T356" s="237">
        <f>S356*H356</f>
        <v>0</v>
      </c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R356" s="238" t="s">
        <v>220</v>
      </c>
      <c r="AT356" s="238" t="s">
        <v>182</v>
      </c>
      <c r="AU356" s="238" t="s">
        <v>83</v>
      </c>
      <c r="AY356" s="18" t="s">
        <v>181</v>
      </c>
      <c r="BE356" s="239">
        <f>IF(N356="základní",J356,0)</f>
        <v>0</v>
      </c>
      <c r="BF356" s="239">
        <f>IF(N356="snížená",J356,0)</f>
        <v>0</v>
      </c>
      <c r="BG356" s="239">
        <f>IF(N356="zákl. přenesená",J356,0)</f>
        <v>0</v>
      </c>
      <c r="BH356" s="239">
        <f>IF(N356="sníž. přenesená",J356,0)</f>
        <v>0</v>
      </c>
      <c r="BI356" s="239">
        <f>IF(N356="nulová",J356,0)</f>
        <v>0</v>
      </c>
      <c r="BJ356" s="18" t="s">
        <v>83</v>
      </c>
      <c r="BK356" s="239">
        <f>ROUND(I356*H356,2)</f>
        <v>0</v>
      </c>
      <c r="BL356" s="18" t="s">
        <v>200</v>
      </c>
      <c r="BM356" s="238" t="s">
        <v>487</v>
      </c>
    </row>
    <row r="357" s="2" customFormat="1">
      <c r="A357" s="39"/>
      <c r="B357" s="40"/>
      <c r="C357" s="41"/>
      <c r="D357" s="240" t="s">
        <v>190</v>
      </c>
      <c r="E357" s="41"/>
      <c r="F357" s="241" t="s">
        <v>3690</v>
      </c>
      <c r="G357" s="41"/>
      <c r="H357" s="41"/>
      <c r="I357" s="242"/>
      <c r="J357" s="41"/>
      <c r="K357" s="41"/>
      <c r="L357" s="45"/>
      <c r="M357" s="243"/>
      <c r="N357" s="244"/>
      <c r="O357" s="92"/>
      <c r="P357" s="92"/>
      <c r="Q357" s="92"/>
      <c r="R357" s="92"/>
      <c r="S357" s="92"/>
      <c r="T357" s="93"/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T357" s="18" t="s">
        <v>190</v>
      </c>
      <c r="AU357" s="18" t="s">
        <v>83</v>
      </c>
    </row>
    <row r="358" s="2" customFormat="1" ht="55.5" customHeight="1">
      <c r="A358" s="39"/>
      <c r="B358" s="40"/>
      <c r="C358" s="226" t="s">
        <v>1720</v>
      </c>
      <c r="D358" s="226" t="s">
        <v>182</v>
      </c>
      <c r="E358" s="227" t="s">
        <v>3857</v>
      </c>
      <c r="F358" s="228" t="s">
        <v>3752</v>
      </c>
      <c r="G358" s="229" t="s">
        <v>287</v>
      </c>
      <c r="H358" s="230">
        <v>2</v>
      </c>
      <c r="I358" s="231"/>
      <c r="J358" s="232">
        <f>ROUND(I358*H358,2)</f>
        <v>0</v>
      </c>
      <c r="K358" s="228" t="s">
        <v>1</v>
      </c>
      <c r="L358" s="233"/>
      <c r="M358" s="234" t="s">
        <v>1</v>
      </c>
      <c r="N358" s="235" t="s">
        <v>41</v>
      </c>
      <c r="O358" s="92"/>
      <c r="P358" s="236">
        <f>O358*H358</f>
        <v>0</v>
      </c>
      <c r="Q358" s="236">
        <v>0</v>
      </c>
      <c r="R358" s="236">
        <f>Q358*H358</f>
        <v>0</v>
      </c>
      <c r="S358" s="236">
        <v>0</v>
      </c>
      <c r="T358" s="237">
        <f>S358*H358</f>
        <v>0</v>
      </c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R358" s="238" t="s">
        <v>220</v>
      </c>
      <c r="AT358" s="238" t="s">
        <v>182</v>
      </c>
      <c r="AU358" s="238" t="s">
        <v>83</v>
      </c>
      <c r="AY358" s="18" t="s">
        <v>181</v>
      </c>
      <c r="BE358" s="239">
        <f>IF(N358="základní",J358,0)</f>
        <v>0</v>
      </c>
      <c r="BF358" s="239">
        <f>IF(N358="snížená",J358,0)</f>
        <v>0</v>
      </c>
      <c r="BG358" s="239">
        <f>IF(N358="zákl. přenesená",J358,0)</f>
        <v>0</v>
      </c>
      <c r="BH358" s="239">
        <f>IF(N358="sníž. přenesená",J358,0)</f>
        <v>0</v>
      </c>
      <c r="BI358" s="239">
        <f>IF(N358="nulová",J358,0)</f>
        <v>0</v>
      </c>
      <c r="BJ358" s="18" t="s">
        <v>83</v>
      </c>
      <c r="BK358" s="239">
        <f>ROUND(I358*H358,2)</f>
        <v>0</v>
      </c>
      <c r="BL358" s="18" t="s">
        <v>200</v>
      </c>
      <c r="BM358" s="238" t="s">
        <v>793</v>
      </c>
    </row>
    <row r="359" s="2" customFormat="1">
      <c r="A359" s="39"/>
      <c r="B359" s="40"/>
      <c r="C359" s="41"/>
      <c r="D359" s="240" t="s">
        <v>190</v>
      </c>
      <c r="E359" s="41"/>
      <c r="F359" s="241" t="s">
        <v>3752</v>
      </c>
      <c r="G359" s="41"/>
      <c r="H359" s="41"/>
      <c r="I359" s="242"/>
      <c r="J359" s="41"/>
      <c r="K359" s="41"/>
      <c r="L359" s="45"/>
      <c r="M359" s="243"/>
      <c r="N359" s="244"/>
      <c r="O359" s="92"/>
      <c r="P359" s="92"/>
      <c r="Q359" s="92"/>
      <c r="R359" s="92"/>
      <c r="S359" s="92"/>
      <c r="T359" s="93"/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T359" s="18" t="s">
        <v>190</v>
      </c>
      <c r="AU359" s="18" t="s">
        <v>83</v>
      </c>
    </row>
    <row r="360" s="2" customFormat="1" ht="16.5" customHeight="1">
      <c r="A360" s="39"/>
      <c r="B360" s="40"/>
      <c r="C360" s="226" t="s">
        <v>994</v>
      </c>
      <c r="D360" s="226" t="s">
        <v>182</v>
      </c>
      <c r="E360" s="227" t="s">
        <v>3858</v>
      </c>
      <c r="F360" s="228" t="s">
        <v>3755</v>
      </c>
      <c r="G360" s="229" t="s">
        <v>287</v>
      </c>
      <c r="H360" s="230">
        <v>1</v>
      </c>
      <c r="I360" s="231"/>
      <c r="J360" s="232">
        <f>ROUND(I360*H360,2)</f>
        <v>0</v>
      </c>
      <c r="K360" s="228" t="s">
        <v>1</v>
      </c>
      <c r="L360" s="233"/>
      <c r="M360" s="234" t="s">
        <v>1</v>
      </c>
      <c r="N360" s="235" t="s">
        <v>41</v>
      </c>
      <c r="O360" s="92"/>
      <c r="P360" s="236">
        <f>O360*H360</f>
        <v>0</v>
      </c>
      <c r="Q360" s="236">
        <v>0</v>
      </c>
      <c r="R360" s="236">
        <f>Q360*H360</f>
        <v>0</v>
      </c>
      <c r="S360" s="236">
        <v>0</v>
      </c>
      <c r="T360" s="237">
        <f>S360*H360</f>
        <v>0</v>
      </c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R360" s="238" t="s">
        <v>220</v>
      </c>
      <c r="AT360" s="238" t="s">
        <v>182</v>
      </c>
      <c r="AU360" s="238" t="s">
        <v>83</v>
      </c>
      <c r="AY360" s="18" t="s">
        <v>181</v>
      </c>
      <c r="BE360" s="239">
        <f>IF(N360="základní",J360,0)</f>
        <v>0</v>
      </c>
      <c r="BF360" s="239">
        <f>IF(N360="snížená",J360,0)</f>
        <v>0</v>
      </c>
      <c r="BG360" s="239">
        <f>IF(N360="zákl. přenesená",J360,0)</f>
        <v>0</v>
      </c>
      <c r="BH360" s="239">
        <f>IF(N360="sníž. přenesená",J360,0)</f>
        <v>0</v>
      </c>
      <c r="BI360" s="239">
        <f>IF(N360="nulová",J360,0)</f>
        <v>0</v>
      </c>
      <c r="BJ360" s="18" t="s">
        <v>83</v>
      </c>
      <c r="BK360" s="239">
        <f>ROUND(I360*H360,2)</f>
        <v>0</v>
      </c>
      <c r="BL360" s="18" t="s">
        <v>200</v>
      </c>
      <c r="BM360" s="238" t="s">
        <v>796</v>
      </c>
    </row>
    <row r="361" s="2" customFormat="1">
      <c r="A361" s="39"/>
      <c r="B361" s="40"/>
      <c r="C361" s="41"/>
      <c r="D361" s="240" t="s">
        <v>190</v>
      </c>
      <c r="E361" s="41"/>
      <c r="F361" s="241" t="s">
        <v>3755</v>
      </c>
      <c r="G361" s="41"/>
      <c r="H361" s="41"/>
      <c r="I361" s="242"/>
      <c r="J361" s="41"/>
      <c r="K361" s="41"/>
      <c r="L361" s="45"/>
      <c r="M361" s="243"/>
      <c r="N361" s="244"/>
      <c r="O361" s="92"/>
      <c r="P361" s="92"/>
      <c r="Q361" s="92"/>
      <c r="R361" s="92"/>
      <c r="S361" s="92"/>
      <c r="T361" s="93"/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T361" s="18" t="s">
        <v>190</v>
      </c>
      <c r="AU361" s="18" t="s">
        <v>83</v>
      </c>
    </row>
    <row r="362" s="2" customFormat="1" ht="49.05" customHeight="1">
      <c r="A362" s="39"/>
      <c r="B362" s="40"/>
      <c r="C362" s="226" t="s">
        <v>1729</v>
      </c>
      <c r="D362" s="226" t="s">
        <v>182</v>
      </c>
      <c r="E362" s="227" t="s">
        <v>3859</v>
      </c>
      <c r="F362" s="228" t="s">
        <v>3758</v>
      </c>
      <c r="G362" s="229" t="s">
        <v>287</v>
      </c>
      <c r="H362" s="230">
        <v>1</v>
      </c>
      <c r="I362" s="231"/>
      <c r="J362" s="232">
        <f>ROUND(I362*H362,2)</f>
        <v>0</v>
      </c>
      <c r="K362" s="228" t="s">
        <v>1</v>
      </c>
      <c r="L362" s="233"/>
      <c r="M362" s="234" t="s">
        <v>1</v>
      </c>
      <c r="N362" s="235" t="s">
        <v>41</v>
      </c>
      <c r="O362" s="92"/>
      <c r="P362" s="236">
        <f>O362*H362</f>
        <v>0</v>
      </c>
      <c r="Q362" s="236">
        <v>0</v>
      </c>
      <c r="R362" s="236">
        <f>Q362*H362</f>
        <v>0</v>
      </c>
      <c r="S362" s="236">
        <v>0</v>
      </c>
      <c r="T362" s="237">
        <f>S362*H362</f>
        <v>0</v>
      </c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R362" s="238" t="s">
        <v>220</v>
      </c>
      <c r="AT362" s="238" t="s">
        <v>182</v>
      </c>
      <c r="AU362" s="238" t="s">
        <v>83</v>
      </c>
      <c r="AY362" s="18" t="s">
        <v>181</v>
      </c>
      <c r="BE362" s="239">
        <f>IF(N362="základní",J362,0)</f>
        <v>0</v>
      </c>
      <c r="BF362" s="239">
        <f>IF(N362="snížená",J362,0)</f>
        <v>0</v>
      </c>
      <c r="BG362" s="239">
        <f>IF(N362="zákl. přenesená",J362,0)</f>
        <v>0</v>
      </c>
      <c r="BH362" s="239">
        <f>IF(N362="sníž. přenesená",J362,0)</f>
        <v>0</v>
      </c>
      <c r="BI362" s="239">
        <f>IF(N362="nulová",J362,0)</f>
        <v>0</v>
      </c>
      <c r="BJ362" s="18" t="s">
        <v>83</v>
      </c>
      <c r="BK362" s="239">
        <f>ROUND(I362*H362,2)</f>
        <v>0</v>
      </c>
      <c r="BL362" s="18" t="s">
        <v>200</v>
      </c>
      <c r="BM362" s="238" t="s">
        <v>799</v>
      </c>
    </row>
    <row r="363" s="2" customFormat="1">
      <c r="A363" s="39"/>
      <c r="B363" s="40"/>
      <c r="C363" s="41"/>
      <c r="D363" s="240" t="s">
        <v>190</v>
      </c>
      <c r="E363" s="41"/>
      <c r="F363" s="241" t="s">
        <v>3758</v>
      </c>
      <c r="G363" s="41"/>
      <c r="H363" s="41"/>
      <c r="I363" s="242"/>
      <c r="J363" s="41"/>
      <c r="K363" s="41"/>
      <c r="L363" s="45"/>
      <c r="M363" s="243"/>
      <c r="N363" s="244"/>
      <c r="O363" s="92"/>
      <c r="P363" s="92"/>
      <c r="Q363" s="92"/>
      <c r="R363" s="92"/>
      <c r="S363" s="92"/>
      <c r="T363" s="93"/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T363" s="18" t="s">
        <v>190</v>
      </c>
      <c r="AU363" s="18" t="s">
        <v>83</v>
      </c>
    </row>
    <row r="364" s="2" customFormat="1" ht="16.5" customHeight="1">
      <c r="A364" s="39"/>
      <c r="B364" s="40"/>
      <c r="C364" s="226" t="s">
        <v>997</v>
      </c>
      <c r="D364" s="226" t="s">
        <v>182</v>
      </c>
      <c r="E364" s="227" t="s">
        <v>3860</v>
      </c>
      <c r="F364" s="228" t="s">
        <v>3761</v>
      </c>
      <c r="G364" s="229" t="s">
        <v>287</v>
      </c>
      <c r="H364" s="230">
        <v>3</v>
      </c>
      <c r="I364" s="231"/>
      <c r="J364" s="232">
        <f>ROUND(I364*H364,2)</f>
        <v>0</v>
      </c>
      <c r="K364" s="228" t="s">
        <v>1</v>
      </c>
      <c r="L364" s="233"/>
      <c r="M364" s="234" t="s">
        <v>1</v>
      </c>
      <c r="N364" s="235" t="s">
        <v>41</v>
      </c>
      <c r="O364" s="92"/>
      <c r="P364" s="236">
        <f>O364*H364</f>
        <v>0</v>
      </c>
      <c r="Q364" s="236">
        <v>0</v>
      </c>
      <c r="R364" s="236">
        <f>Q364*H364</f>
        <v>0</v>
      </c>
      <c r="S364" s="236">
        <v>0</v>
      </c>
      <c r="T364" s="237">
        <f>S364*H364</f>
        <v>0</v>
      </c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R364" s="238" t="s">
        <v>220</v>
      </c>
      <c r="AT364" s="238" t="s">
        <v>182</v>
      </c>
      <c r="AU364" s="238" t="s">
        <v>83</v>
      </c>
      <c r="AY364" s="18" t="s">
        <v>181</v>
      </c>
      <c r="BE364" s="239">
        <f>IF(N364="základní",J364,0)</f>
        <v>0</v>
      </c>
      <c r="BF364" s="239">
        <f>IF(N364="snížená",J364,0)</f>
        <v>0</v>
      </c>
      <c r="BG364" s="239">
        <f>IF(N364="zákl. přenesená",J364,0)</f>
        <v>0</v>
      </c>
      <c r="BH364" s="239">
        <f>IF(N364="sníž. přenesená",J364,0)</f>
        <v>0</v>
      </c>
      <c r="BI364" s="239">
        <f>IF(N364="nulová",J364,0)</f>
        <v>0</v>
      </c>
      <c r="BJ364" s="18" t="s">
        <v>83</v>
      </c>
      <c r="BK364" s="239">
        <f>ROUND(I364*H364,2)</f>
        <v>0</v>
      </c>
      <c r="BL364" s="18" t="s">
        <v>200</v>
      </c>
      <c r="BM364" s="238" t="s">
        <v>802</v>
      </c>
    </row>
    <row r="365" s="2" customFormat="1">
      <c r="A365" s="39"/>
      <c r="B365" s="40"/>
      <c r="C365" s="41"/>
      <c r="D365" s="240" t="s">
        <v>190</v>
      </c>
      <c r="E365" s="41"/>
      <c r="F365" s="241" t="s">
        <v>3761</v>
      </c>
      <c r="G365" s="41"/>
      <c r="H365" s="41"/>
      <c r="I365" s="242"/>
      <c r="J365" s="41"/>
      <c r="K365" s="41"/>
      <c r="L365" s="45"/>
      <c r="M365" s="243"/>
      <c r="N365" s="244"/>
      <c r="O365" s="92"/>
      <c r="P365" s="92"/>
      <c r="Q365" s="92"/>
      <c r="R365" s="92"/>
      <c r="S365" s="92"/>
      <c r="T365" s="93"/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T365" s="18" t="s">
        <v>190</v>
      </c>
      <c r="AU365" s="18" t="s">
        <v>83</v>
      </c>
    </row>
    <row r="366" s="2" customFormat="1" ht="24.15" customHeight="1">
      <c r="A366" s="39"/>
      <c r="B366" s="40"/>
      <c r="C366" s="226" t="s">
        <v>1740</v>
      </c>
      <c r="D366" s="226" t="s">
        <v>182</v>
      </c>
      <c r="E366" s="227" t="s">
        <v>3861</v>
      </c>
      <c r="F366" s="228" t="s">
        <v>3764</v>
      </c>
      <c r="G366" s="229" t="s">
        <v>287</v>
      </c>
      <c r="H366" s="230">
        <v>1</v>
      </c>
      <c r="I366" s="231"/>
      <c r="J366" s="232">
        <f>ROUND(I366*H366,2)</f>
        <v>0</v>
      </c>
      <c r="K366" s="228" t="s">
        <v>1</v>
      </c>
      <c r="L366" s="233"/>
      <c r="M366" s="234" t="s">
        <v>1</v>
      </c>
      <c r="N366" s="235" t="s">
        <v>41</v>
      </c>
      <c r="O366" s="92"/>
      <c r="P366" s="236">
        <f>O366*H366</f>
        <v>0</v>
      </c>
      <c r="Q366" s="236">
        <v>0</v>
      </c>
      <c r="R366" s="236">
        <f>Q366*H366</f>
        <v>0</v>
      </c>
      <c r="S366" s="236">
        <v>0</v>
      </c>
      <c r="T366" s="237">
        <f>S366*H366</f>
        <v>0</v>
      </c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R366" s="238" t="s">
        <v>220</v>
      </c>
      <c r="AT366" s="238" t="s">
        <v>182</v>
      </c>
      <c r="AU366" s="238" t="s">
        <v>83</v>
      </c>
      <c r="AY366" s="18" t="s">
        <v>181</v>
      </c>
      <c r="BE366" s="239">
        <f>IF(N366="základní",J366,0)</f>
        <v>0</v>
      </c>
      <c r="BF366" s="239">
        <f>IF(N366="snížená",J366,0)</f>
        <v>0</v>
      </c>
      <c r="BG366" s="239">
        <f>IF(N366="zákl. přenesená",J366,0)</f>
        <v>0</v>
      </c>
      <c r="BH366" s="239">
        <f>IF(N366="sníž. přenesená",J366,0)</f>
        <v>0</v>
      </c>
      <c r="BI366" s="239">
        <f>IF(N366="nulová",J366,0)</f>
        <v>0</v>
      </c>
      <c r="BJ366" s="18" t="s">
        <v>83</v>
      </c>
      <c r="BK366" s="239">
        <f>ROUND(I366*H366,2)</f>
        <v>0</v>
      </c>
      <c r="BL366" s="18" t="s">
        <v>200</v>
      </c>
      <c r="BM366" s="238" t="s">
        <v>805</v>
      </c>
    </row>
    <row r="367" s="2" customFormat="1">
      <c r="A367" s="39"/>
      <c r="B367" s="40"/>
      <c r="C367" s="41"/>
      <c r="D367" s="240" t="s">
        <v>190</v>
      </c>
      <c r="E367" s="41"/>
      <c r="F367" s="241" t="s">
        <v>3764</v>
      </c>
      <c r="G367" s="41"/>
      <c r="H367" s="41"/>
      <c r="I367" s="242"/>
      <c r="J367" s="41"/>
      <c r="K367" s="41"/>
      <c r="L367" s="45"/>
      <c r="M367" s="243"/>
      <c r="N367" s="244"/>
      <c r="O367" s="92"/>
      <c r="P367" s="92"/>
      <c r="Q367" s="92"/>
      <c r="R367" s="92"/>
      <c r="S367" s="92"/>
      <c r="T367" s="93"/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T367" s="18" t="s">
        <v>190</v>
      </c>
      <c r="AU367" s="18" t="s">
        <v>83</v>
      </c>
    </row>
    <row r="368" s="2" customFormat="1" ht="16.5" customHeight="1">
      <c r="A368" s="39"/>
      <c r="B368" s="40"/>
      <c r="C368" s="226" t="s">
        <v>1000</v>
      </c>
      <c r="D368" s="226" t="s">
        <v>182</v>
      </c>
      <c r="E368" s="227" t="s">
        <v>3862</v>
      </c>
      <c r="F368" s="228" t="s">
        <v>3767</v>
      </c>
      <c r="G368" s="229" t="s">
        <v>287</v>
      </c>
      <c r="H368" s="230">
        <v>1</v>
      </c>
      <c r="I368" s="231"/>
      <c r="J368" s="232">
        <f>ROUND(I368*H368,2)</f>
        <v>0</v>
      </c>
      <c r="K368" s="228" t="s">
        <v>1</v>
      </c>
      <c r="L368" s="233"/>
      <c r="M368" s="234" t="s">
        <v>1</v>
      </c>
      <c r="N368" s="235" t="s">
        <v>41</v>
      </c>
      <c r="O368" s="92"/>
      <c r="P368" s="236">
        <f>O368*H368</f>
        <v>0</v>
      </c>
      <c r="Q368" s="236">
        <v>0</v>
      </c>
      <c r="R368" s="236">
        <f>Q368*H368</f>
        <v>0</v>
      </c>
      <c r="S368" s="236">
        <v>0</v>
      </c>
      <c r="T368" s="237">
        <f>S368*H368</f>
        <v>0</v>
      </c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R368" s="238" t="s">
        <v>220</v>
      </c>
      <c r="AT368" s="238" t="s">
        <v>182</v>
      </c>
      <c r="AU368" s="238" t="s">
        <v>83</v>
      </c>
      <c r="AY368" s="18" t="s">
        <v>181</v>
      </c>
      <c r="BE368" s="239">
        <f>IF(N368="základní",J368,0)</f>
        <v>0</v>
      </c>
      <c r="BF368" s="239">
        <f>IF(N368="snížená",J368,0)</f>
        <v>0</v>
      </c>
      <c r="BG368" s="239">
        <f>IF(N368="zákl. přenesená",J368,0)</f>
        <v>0</v>
      </c>
      <c r="BH368" s="239">
        <f>IF(N368="sníž. přenesená",J368,0)</f>
        <v>0</v>
      </c>
      <c r="BI368" s="239">
        <f>IF(N368="nulová",J368,0)</f>
        <v>0</v>
      </c>
      <c r="BJ368" s="18" t="s">
        <v>83</v>
      </c>
      <c r="BK368" s="239">
        <f>ROUND(I368*H368,2)</f>
        <v>0</v>
      </c>
      <c r="BL368" s="18" t="s">
        <v>200</v>
      </c>
      <c r="BM368" s="238" t="s">
        <v>808</v>
      </c>
    </row>
    <row r="369" s="2" customFormat="1">
      <c r="A369" s="39"/>
      <c r="B369" s="40"/>
      <c r="C369" s="41"/>
      <c r="D369" s="240" t="s">
        <v>190</v>
      </c>
      <c r="E369" s="41"/>
      <c r="F369" s="241" t="s">
        <v>3767</v>
      </c>
      <c r="G369" s="41"/>
      <c r="H369" s="41"/>
      <c r="I369" s="242"/>
      <c r="J369" s="41"/>
      <c r="K369" s="41"/>
      <c r="L369" s="45"/>
      <c r="M369" s="243"/>
      <c r="N369" s="244"/>
      <c r="O369" s="92"/>
      <c r="P369" s="92"/>
      <c r="Q369" s="92"/>
      <c r="R369" s="92"/>
      <c r="S369" s="92"/>
      <c r="T369" s="93"/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T369" s="18" t="s">
        <v>190</v>
      </c>
      <c r="AU369" s="18" t="s">
        <v>83</v>
      </c>
    </row>
    <row r="370" s="2" customFormat="1" ht="16.5" customHeight="1">
      <c r="A370" s="39"/>
      <c r="B370" s="40"/>
      <c r="C370" s="226" t="s">
        <v>1750</v>
      </c>
      <c r="D370" s="226" t="s">
        <v>182</v>
      </c>
      <c r="E370" s="227" t="s">
        <v>3863</v>
      </c>
      <c r="F370" s="228" t="s">
        <v>3770</v>
      </c>
      <c r="G370" s="229" t="s">
        <v>287</v>
      </c>
      <c r="H370" s="230">
        <v>1</v>
      </c>
      <c r="I370" s="231"/>
      <c r="J370" s="232">
        <f>ROUND(I370*H370,2)</f>
        <v>0</v>
      </c>
      <c r="K370" s="228" t="s">
        <v>1</v>
      </c>
      <c r="L370" s="233"/>
      <c r="M370" s="234" t="s">
        <v>1</v>
      </c>
      <c r="N370" s="235" t="s">
        <v>41</v>
      </c>
      <c r="O370" s="92"/>
      <c r="P370" s="236">
        <f>O370*H370</f>
        <v>0</v>
      </c>
      <c r="Q370" s="236">
        <v>0</v>
      </c>
      <c r="R370" s="236">
        <f>Q370*H370</f>
        <v>0</v>
      </c>
      <c r="S370" s="236">
        <v>0</v>
      </c>
      <c r="T370" s="237">
        <f>S370*H370</f>
        <v>0</v>
      </c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R370" s="238" t="s">
        <v>220</v>
      </c>
      <c r="AT370" s="238" t="s">
        <v>182</v>
      </c>
      <c r="AU370" s="238" t="s">
        <v>83</v>
      </c>
      <c r="AY370" s="18" t="s">
        <v>181</v>
      </c>
      <c r="BE370" s="239">
        <f>IF(N370="základní",J370,0)</f>
        <v>0</v>
      </c>
      <c r="BF370" s="239">
        <f>IF(N370="snížená",J370,0)</f>
        <v>0</v>
      </c>
      <c r="BG370" s="239">
        <f>IF(N370="zákl. přenesená",J370,0)</f>
        <v>0</v>
      </c>
      <c r="BH370" s="239">
        <f>IF(N370="sníž. přenesená",J370,0)</f>
        <v>0</v>
      </c>
      <c r="BI370" s="239">
        <f>IF(N370="nulová",J370,0)</f>
        <v>0</v>
      </c>
      <c r="BJ370" s="18" t="s">
        <v>83</v>
      </c>
      <c r="BK370" s="239">
        <f>ROUND(I370*H370,2)</f>
        <v>0</v>
      </c>
      <c r="BL370" s="18" t="s">
        <v>200</v>
      </c>
      <c r="BM370" s="238" t="s">
        <v>809</v>
      </c>
    </row>
    <row r="371" s="2" customFormat="1">
      <c r="A371" s="39"/>
      <c r="B371" s="40"/>
      <c r="C371" s="41"/>
      <c r="D371" s="240" t="s">
        <v>190</v>
      </c>
      <c r="E371" s="41"/>
      <c r="F371" s="241" t="s">
        <v>3770</v>
      </c>
      <c r="G371" s="41"/>
      <c r="H371" s="41"/>
      <c r="I371" s="242"/>
      <c r="J371" s="41"/>
      <c r="K371" s="41"/>
      <c r="L371" s="45"/>
      <c r="M371" s="243"/>
      <c r="N371" s="244"/>
      <c r="O371" s="92"/>
      <c r="P371" s="92"/>
      <c r="Q371" s="92"/>
      <c r="R371" s="92"/>
      <c r="S371" s="92"/>
      <c r="T371" s="93"/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T371" s="18" t="s">
        <v>190</v>
      </c>
      <c r="AU371" s="18" t="s">
        <v>83</v>
      </c>
    </row>
    <row r="372" s="2" customFormat="1" ht="16.5" customHeight="1">
      <c r="A372" s="39"/>
      <c r="B372" s="40"/>
      <c r="C372" s="226" t="s">
        <v>1003</v>
      </c>
      <c r="D372" s="226" t="s">
        <v>182</v>
      </c>
      <c r="E372" s="227" t="s">
        <v>3864</v>
      </c>
      <c r="F372" s="228" t="s">
        <v>3724</v>
      </c>
      <c r="G372" s="229" t="s">
        <v>287</v>
      </c>
      <c r="H372" s="230">
        <v>1</v>
      </c>
      <c r="I372" s="231"/>
      <c r="J372" s="232">
        <f>ROUND(I372*H372,2)</f>
        <v>0</v>
      </c>
      <c r="K372" s="228" t="s">
        <v>1</v>
      </c>
      <c r="L372" s="233"/>
      <c r="M372" s="234" t="s">
        <v>1</v>
      </c>
      <c r="N372" s="235" t="s">
        <v>41</v>
      </c>
      <c r="O372" s="92"/>
      <c r="P372" s="236">
        <f>O372*H372</f>
        <v>0</v>
      </c>
      <c r="Q372" s="236">
        <v>0</v>
      </c>
      <c r="R372" s="236">
        <f>Q372*H372</f>
        <v>0</v>
      </c>
      <c r="S372" s="236">
        <v>0</v>
      </c>
      <c r="T372" s="237">
        <f>S372*H372</f>
        <v>0</v>
      </c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R372" s="238" t="s">
        <v>220</v>
      </c>
      <c r="AT372" s="238" t="s">
        <v>182</v>
      </c>
      <c r="AU372" s="238" t="s">
        <v>83</v>
      </c>
      <c r="AY372" s="18" t="s">
        <v>181</v>
      </c>
      <c r="BE372" s="239">
        <f>IF(N372="základní",J372,0)</f>
        <v>0</v>
      </c>
      <c r="BF372" s="239">
        <f>IF(N372="snížená",J372,0)</f>
        <v>0</v>
      </c>
      <c r="BG372" s="239">
        <f>IF(N372="zákl. přenesená",J372,0)</f>
        <v>0</v>
      </c>
      <c r="BH372" s="239">
        <f>IF(N372="sníž. přenesená",J372,0)</f>
        <v>0</v>
      </c>
      <c r="BI372" s="239">
        <f>IF(N372="nulová",J372,0)</f>
        <v>0</v>
      </c>
      <c r="BJ372" s="18" t="s">
        <v>83</v>
      </c>
      <c r="BK372" s="239">
        <f>ROUND(I372*H372,2)</f>
        <v>0</v>
      </c>
      <c r="BL372" s="18" t="s">
        <v>200</v>
      </c>
      <c r="BM372" s="238" t="s">
        <v>812</v>
      </c>
    </row>
    <row r="373" s="2" customFormat="1">
      <c r="A373" s="39"/>
      <c r="B373" s="40"/>
      <c r="C373" s="41"/>
      <c r="D373" s="240" t="s">
        <v>190</v>
      </c>
      <c r="E373" s="41"/>
      <c r="F373" s="241" t="s">
        <v>3724</v>
      </c>
      <c r="G373" s="41"/>
      <c r="H373" s="41"/>
      <c r="I373" s="242"/>
      <c r="J373" s="41"/>
      <c r="K373" s="41"/>
      <c r="L373" s="45"/>
      <c r="M373" s="243"/>
      <c r="N373" s="244"/>
      <c r="O373" s="92"/>
      <c r="P373" s="92"/>
      <c r="Q373" s="92"/>
      <c r="R373" s="92"/>
      <c r="S373" s="92"/>
      <c r="T373" s="93"/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T373" s="18" t="s">
        <v>190</v>
      </c>
      <c r="AU373" s="18" t="s">
        <v>83</v>
      </c>
    </row>
    <row r="374" s="2" customFormat="1" ht="24.15" customHeight="1">
      <c r="A374" s="39"/>
      <c r="B374" s="40"/>
      <c r="C374" s="226" t="s">
        <v>1759</v>
      </c>
      <c r="D374" s="226" t="s">
        <v>182</v>
      </c>
      <c r="E374" s="227" t="s">
        <v>3865</v>
      </c>
      <c r="F374" s="228" t="s">
        <v>3727</v>
      </c>
      <c r="G374" s="229" t="s">
        <v>287</v>
      </c>
      <c r="H374" s="230">
        <v>2</v>
      </c>
      <c r="I374" s="231"/>
      <c r="J374" s="232">
        <f>ROUND(I374*H374,2)</f>
        <v>0</v>
      </c>
      <c r="K374" s="228" t="s">
        <v>1</v>
      </c>
      <c r="L374" s="233"/>
      <c r="M374" s="234" t="s">
        <v>1</v>
      </c>
      <c r="N374" s="235" t="s">
        <v>41</v>
      </c>
      <c r="O374" s="92"/>
      <c r="P374" s="236">
        <f>O374*H374</f>
        <v>0</v>
      </c>
      <c r="Q374" s="236">
        <v>0</v>
      </c>
      <c r="R374" s="236">
        <f>Q374*H374</f>
        <v>0</v>
      </c>
      <c r="S374" s="236">
        <v>0</v>
      </c>
      <c r="T374" s="237">
        <f>S374*H374</f>
        <v>0</v>
      </c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R374" s="238" t="s">
        <v>220</v>
      </c>
      <c r="AT374" s="238" t="s">
        <v>182</v>
      </c>
      <c r="AU374" s="238" t="s">
        <v>83</v>
      </c>
      <c r="AY374" s="18" t="s">
        <v>181</v>
      </c>
      <c r="BE374" s="239">
        <f>IF(N374="základní",J374,0)</f>
        <v>0</v>
      </c>
      <c r="BF374" s="239">
        <f>IF(N374="snížená",J374,0)</f>
        <v>0</v>
      </c>
      <c r="BG374" s="239">
        <f>IF(N374="zákl. přenesená",J374,0)</f>
        <v>0</v>
      </c>
      <c r="BH374" s="239">
        <f>IF(N374="sníž. přenesená",J374,0)</f>
        <v>0</v>
      </c>
      <c r="BI374" s="239">
        <f>IF(N374="nulová",J374,0)</f>
        <v>0</v>
      </c>
      <c r="BJ374" s="18" t="s">
        <v>83</v>
      </c>
      <c r="BK374" s="239">
        <f>ROUND(I374*H374,2)</f>
        <v>0</v>
      </c>
      <c r="BL374" s="18" t="s">
        <v>200</v>
      </c>
      <c r="BM374" s="238" t="s">
        <v>813</v>
      </c>
    </row>
    <row r="375" s="2" customFormat="1">
      <c r="A375" s="39"/>
      <c r="B375" s="40"/>
      <c r="C375" s="41"/>
      <c r="D375" s="240" t="s">
        <v>190</v>
      </c>
      <c r="E375" s="41"/>
      <c r="F375" s="241" t="s">
        <v>3727</v>
      </c>
      <c r="G375" s="41"/>
      <c r="H375" s="41"/>
      <c r="I375" s="242"/>
      <c r="J375" s="41"/>
      <c r="K375" s="41"/>
      <c r="L375" s="45"/>
      <c r="M375" s="243"/>
      <c r="N375" s="244"/>
      <c r="O375" s="92"/>
      <c r="P375" s="92"/>
      <c r="Q375" s="92"/>
      <c r="R375" s="92"/>
      <c r="S375" s="92"/>
      <c r="T375" s="93"/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  <c r="AT375" s="18" t="s">
        <v>190</v>
      </c>
      <c r="AU375" s="18" t="s">
        <v>83</v>
      </c>
    </row>
    <row r="376" s="2" customFormat="1" ht="16.5" customHeight="1">
      <c r="A376" s="39"/>
      <c r="B376" s="40"/>
      <c r="C376" s="226" t="s">
        <v>1006</v>
      </c>
      <c r="D376" s="226" t="s">
        <v>182</v>
      </c>
      <c r="E376" s="227" t="s">
        <v>3866</v>
      </c>
      <c r="F376" s="228" t="s">
        <v>3730</v>
      </c>
      <c r="G376" s="229" t="s">
        <v>287</v>
      </c>
      <c r="H376" s="230">
        <v>8</v>
      </c>
      <c r="I376" s="231"/>
      <c r="J376" s="232">
        <f>ROUND(I376*H376,2)</f>
        <v>0</v>
      </c>
      <c r="K376" s="228" t="s">
        <v>1</v>
      </c>
      <c r="L376" s="233"/>
      <c r="M376" s="234" t="s">
        <v>1</v>
      </c>
      <c r="N376" s="235" t="s">
        <v>41</v>
      </c>
      <c r="O376" s="92"/>
      <c r="P376" s="236">
        <f>O376*H376</f>
        <v>0</v>
      </c>
      <c r="Q376" s="236">
        <v>0</v>
      </c>
      <c r="R376" s="236">
        <f>Q376*H376</f>
        <v>0</v>
      </c>
      <c r="S376" s="236">
        <v>0</v>
      </c>
      <c r="T376" s="237">
        <f>S376*H376</f>
        <v>0</v>
      </c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R376" s="238" t="s">
        <v>220</v>
      </c>
      <c r="AT376" s="238" t="s">
        <v>182</v>
      </c>
      <c r="AU376" s="238" t="s">
        <v>83</v>
      </c>
      <c r="AY376" s="18" t="s">
        <v>181</v>
      </c>
      <c r="BE376" s="239">
        <f>IF(N376="základní",J376,0)</f>
        <v>0</v>
      </c>
      <c r="BF376" s="239">
        <f>IF(N376="snížená",J376,0)</f>
        <v>0</v>
      </c>
      <c r="BG376" s="239">
        <f>IF(N376="zákl. přenesená",J376,0)</f>
        <v>0</v>
      </c>
      <c r="BH376" s="239">
        <f>IF(N376="sníž. přenesená",J376,0)</f>
        <v>0</v>
      </c>
      <c r="BI376" s="239">
        <f>IF(N376="nulová",J376,0)</f>
        <v>0</v>
      </c>
      <c r="BJ376" s="18" t="s">
        <v>83</v>
      </c>
      <c r="BK376" s="239">
        <f>ROUND(I376*H376,2)</f>
        <v>0</v>
      </c>
      <c r="BL376" s="18" t="s">
        <v>200</v>
      </c>
      <c r="BM376" s="238" t="s">
        <v>816</v>
      </c>
    </row>
    <row r="377" s="2" customFormat="1">
      <c r="A377" s="39"/>
      <c r="B377" s="40"/>
      <c r="C377" s="41"/>
      <c r="D377" s="240" t="s">
        <v>190</v>
      </c>
      <c r="E377" s="41"/>
      <c r="F377" s="241" t="s">
        <v>3730</v>
      </c>
      <c r="G377" s="41"/>
      <c r="H377" s="41"/>
      <c r="I377" s="242"/>
      <c r="J377" s="41"/>
      <c r="K377" s="41"/>
      <c r="L377" s="45"/>
      <c r="M377" s="243"/>
      <c r="N377" s="244"/>
      <c r="O377" s="92"/>
      <c r="P377" s="92"/>
      <c r="Q377" s="92"/>
      <c r="R377" s="92"/>
      <c r="S377" s="92"/>
      <c r="T377" s="93"/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T377" s="18" t="s">
        <v>190</v>
      </c>
      <c r="AU377" s="18" t="s">
        <v>83</v>
      </c>
    </row>
    <row r="378" s="2" customFormat="1" ht="16.5" customHeight="1">
      <c r="A378" s="39"/>
      <c r="B378" s="40"/>
      <c r="C378" s="226" t="s">
        <v>1769</v>
      </c>
      <c r="D378" s="226" t="s">
        <v>182</v>
      </c>
      <c r="E378" s="227" t="s">
        <v>3867</v>
      </c>
      <c r="F378" s="228" t="s">
        <v>3733</v>
      </c>
      <c r="G378" s="229" t="s">
        <v>287</v>
      </c>
      <c r="H378" s="230">
        <v>1</v>
      </c>
      <c r="I378" s="231"/>
      <c r="J378" s="232">
        <f>ROUND(I378*H378,2)</f>
        <v>0</v>
      </c>
      <c r="K378" s="228" t="s">
        <v>1</v>
      </c>
      <c r="L378" s="233"/>
      <c r="M378" s="234" t="s">
        <v>1</v>
      </c>
      <c r="N378" s="235" t="s">
        <v>41</v>
      </c>
      <c r="O378" s="92"/>
      <c r="P378" s="236">
        <f>O378*H378</f>
        <v>0</v>
      </c>
      <c r="Q378" s="236">
        <v>0</v>
      </c>
      <c r="R378" s="236">
        <f>Q378*H378</f>
        <v>0</v>
      </c>
      <c r="S378" s="236">
        <v>0</v>
      </c>
      <c r="T378" s="237">
        <f>S378*H378</f>
        <v>0</v>
      </c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R378" s="238" t="s">
        <v>220</v>
      </c>
      <c r="AT378" s="238" t="s">
        <v>182</v>
      </c>
      <c r="AU378" s="238" t="s">
        <v>83</v>
      </c>
      <c r="AY378" s="18" t="s">
        <v>181</v>
      </c>
      <c r="BE378" s="239">
        <f>IF(N378="základní",J378,0)</f>
        <v>0</v>
      </c>
      <c r="BF378" s="239">
        <f>IF(N378="snížená",J378,0)</f>
        <v>0</v>
      </c>
      <c r="BG378" s="239">
        <f>IF(N378="zákl. přenesená",J378,0)</f>
        <v>0</v>
      </c>
      <c r="BH378" s="239">
        <f>IF(N378="sníž. přenesená",J378,0)</f>
        <v>0</v>
      </c>
      <c r="BI378" s="239">
        <f>IF(N378="nulová",J378,0)</f>
        <v>0</v>
      </c>
      <c r="BJ378" s="18" t="s">
        <v>83</v>
      </c>
      <c r="BK378" s="239">
        <f>ROUND(I378*H378,2)</f>
        <v>0</v>
      </c>
      <c r="BL378" s="18" t="s">
        <v>200</v>
      </c>
      <c r="BM378" s="238" t="s">
        <v>821</v>
      </c>
    </row>
    <row r="379" s="2" customFormat="1">
      <c r="A379" s="39"/>
      <c r="B379" s="40"/>
      <c r="C379" s="41"/>
      <c r="D379" s="240" t="s">
        <v>190</v>
      </c>
      <c r="E379" s="41"/>
      <c r="F379" s="241" t="s">
        <v>3733</v>
      </c>
      <c r="G379" s="41"/>
      <c r="H379" s="41"/>
      <c r="I379" s="242"/>
      <c r="J379" s="41"/>
      <c r="K379" s="41"/>
      <c r="L379" s="45"/>
      <c r="M379" s="243"/>
      <c r="N379" s="244"/>
      <c r="O379" s="92"/>
      <c r="P379" s="92"/>
      <c r="Q379" s="92"/>
      <c r="R379" s="92"/>
      <c r="S379" s="92"/>
      <c r="T379" s="93"/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T379" s="18" t="s">
        <v>190</v>
      </c>
      <c r="AU379" s="18" t="s">
        <v>83</v>
      </c>
    </row>
    <row r="380" s="2" customFormat="1" ht="24.15" customHeight="1">
      <c r="A380" s="39"/>
      <c r="B380" s="40"/>
      <c r="C380" s="226" t="s">
        <v>1009</v>
      </c>
      <c r="D380" s="226" t="s">
        <v>182</v>
      </c>
      <c r="E380" s="227" t="s">
        <v>3868</v>
      </c>
      <c r="F380" s="228" t="s">
        <v>3736</v>
      </c>
      <c r="G380" s="229" t="s">
        <v>287</v>
      </c>
      <c r="H380" s="230">
        <v>2</v>
      </c>
      <c r="I380" s="231"/>
      <c r="J380" s="232">
        <f>ROUND(I380*H380,2)</f>
        <v>0</v>
      </c>
      <c r="K380" s="228" t="s">
        <v>1</v>
      </c>
      <c r="L380" s="233"/>
      <c r="M380" s="234" t="s">
        <v>1</v>
      </c>
      <c r="N380" s="235" t="s">
        <v>41</v>
      </c>
      <c r="O380" s="92"/>
      <c r="P380" s="236">
        <f>O380*H380</f>
        <v>0</v>
      </c>
      <c r="Q380" s="236">
        <v>0</v>
      </c>
      <c r="R380" s="236">
        <f>Q380*H380</f>
        <v>0</v>
      </c>
      <c r="S380" s="236">
        <v>0</v>
      </c>
      <c r="T380" s="237">
        <f>S380*H380</f>
        <v>0</v>
      </c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R380" s="238" t="s">
        <v>220</v>
      </c>
      <c r="AT380" s="238" t="s">
        <v>182</v>
      </c>
      <c r="AU380" s="238" t="s">
        <v>83</v>
      </c>
      <c r="AY380" s="18" t="s">
        <v>181</v>
      </c>
      <c r="BE380" s="239">
        <f>IF(N380="základní",J380,0)</f>
        <v>0</v>
      </c>
      <c r="BF380" s="239">
        <f>IF(N380="snížená",J380,0)</f>
        <v>0</v>
      </c>
      <c r="BG380" s="239">
        <f>IF(N380="zákl. přenesená",J380,0)</f>
        <v>0</v>
      </c>
      <c r="BH380" s="239">
        <f>IF(N380="sníž. přenesená",J380,0)</f>
        <v>0</v>
      </c>
      <c r="BI380" s="239">
        <f>IF(N380="nulová",J380,0)</f>
        <v>0</v>
      </c>
      <c r="BJ380" s="18" t="s">
        <v>83</v>
      </c>
      <c r="BK380" s="239">
        <f>ROUND(I380*H380,2)</f>
        <v>0</v>
      </c>
      <c r="BL380" s="18" t="s">
        <v>200</v>
      </c>
      <c r="BM380" s="238" t="s">
        <v>824</v>
      </c>
    </row>
    <row r="381" s="2" customFormat="1">
      <c r="A381" s="39"/>
      <c r="B381" s="40"/>
      <c r="C381" s="41"/>
      <c r="D381" s="240" t="s">
        <v>190</v>
      </c>
      <c r="E381" s="41"/>
      <c r="F381" s="241" t="s">
        <v>3736</v>
      </c>
      <c r="G381" s="41"/>
      <c r="H381" s="41"/>
      <c r="I381" s="242"/>
      <c r="J381" s="41"/>
      <c r="K381" s="41"/>
      <c r="L381" s="45"/>
      <c r="M381" s="243"/>
      <c r="N381" s="244"/>
      <c r="O381" s="92"/>
      <c r="P381" s="92"/>
      <c r="Q381" s="92"/>
      <c r="R381" s="92"/>
      <c r="S381" s="92"/>
      <c r="T381" s="93"/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T381" s="18" t="s">
        <v>190</v>
      </c>
      <c r="AU381" s="18" t="s">
        <v>83</v>
      </c>
    </row>
    <row r="382" s="2" customFormat="1" ht="16.5" customHeight="1">
      <c r="A382" s="39"/>
      <c r="B382" s="40"/>
      <c r="C382" s="226" t="s">
        <v>1776</v>
      </c>
      <c r="D382" s="226" t="s">
        <v>182</v>
      </c>
      <c r="E382" s="227" t="s">
        <v>3869</v>
      </c>
      <c r="F382" s="228" t="s">
        <v>3739</v>
      </c>
      <c r="G382" s="229" t="s">
        <v>287</v>
      </c>
      <c r="H382" s="230">
        <v>1</v>
      </c>
      <c r="I382" s="231"/>
      <c r="J382" s="232">
        <f>ROUND(I382*H382,2)</f>
        <v>0</v>
      </c>
      <c r="K382" s="228" t="s">
        <v>1</v>
      </c>
      <c r="L382" s="233"/>
      <c r="M382" s="234" t="s">
        <v>1</v>
      </c>
      <c r="N382" s="235" t="s">
        <v>41</v>
      </c>
      <c r="O382" s="92"/>
      <c r="P382" s="236">
        <f>O382*H382</f>
        <v>0</v>
      </c>
      <c r="Q382" s="236">
        <v>0</v>
      </c>
      <c r="R382" s="236">
        <f>Q382*H382</f>
        <v>0</v>
      </c>
      <c r="S382" s="236">
        <v>0</v>
      </c>
      <c r="T382" s="237">
        <f>S382*H382</f>
        <v>0</v>
      </c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R382" s="238" t="s">
        <v>220</v>
      </c>
      <c r="AT382" s="238" t="s">
        <v>182</v>
      </c>
      <c r="AU382" s="238" t="s">
        <v>83</v>
      </c>
      <c r="AY382" s="18" t="s">
        <v>181</v>
      </c>
      <c r="BE382" s="239">
        <f>IF(N382="základní",J382,0)</f>
        <v>0</v>
      </c>
      <c r="BF382" s="239">
        <f>IF(N382="snížená",J382,0)</f>
        <v>0</v>
      </c>
      <c r="BG382" s="239">
        <f>IF(N382="zákl. přenesená",J382,0)</f>
        <v>0</v>
      </c>
      <c r="BH382" s="239">
        <f>IF(N382="sníž. přenesená",J382,0)</f>
        <v>0</v>
      </c>
      <c r="BI382" s="239">
        <f>IF(N382="nulová",J382,0)</f>
        <v>0</v>
      </c>
      <c r="BJ382" s="18" t="s">
        <v>83</v>
      </c>
      <c r="BK382" s="239">
        <f>ROUND(I382*H382,2)</f>
        <v>0</v>
      </c>
      <c r="BL382" s="18" t="s">
        <v>200</v>
      </c>
      <c r="BM382" s="238" t="s">
        <v>828</v>
      </c>
    </row>
    <row r="383" s="2" customFormat="1">
      <c r="A383" s="39"/>
      <c r="B383" s="40"/>
      <c r="C383" s="41"/>
      <c r="D383" s="240" t="s">
        <v>190</v>
      </c>
      <c r="E383" s="41"/>
      <c r="F383" s="241" t="s">
        <v>3739</v>
      </c>
      <c r="G383" s="41"/>
      <c r="H383" s="41"/>
      <c r="I383" s="242"/>
      <c r="J383" s="41"/>
      <c r="K383" s="41"/>
      <c r="L383" s="45"/>
      <c r="M383" s="243"/>
      <c r="N383" s="244"/>
      <c r="O383" s="92"/>
      <c r="P383" s="92"/>
      <c r="Q383" s="92"/>
      <c r="R383" s="92"/>
      <c r="S383" s="92"/>
      <c r="T383" s="93"/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T383" s="18" t="s">
        <v>190</v>
      </c>
      <c r="AU383" s="18" t="s">
        <v>83</v>
      </c>
    </row>
    <row r="384" s="2" customFormat="1" ht="24.15" customHeight="1">
      <c r="A384" s="39"/>
      <c r="B384" s="40"/>
      <c r="C384" s="226" t="s">
        <v>1012</v>
      </c>
      <c r="D384" s="226" t="s">
        <v>182</v>
      </c>
      <c r="E384" s="227" t="s">
        <v>3870</v>
      </c>
      <c r="F384" s="228" t="s">
        <v>3742</v>
      </c>
      <c r="G384" s="229" t="s">
        <v>287</v>
      </c>
      <c r="H384" s="230">
        <v>1</v>
      </c>
      <c r="I384" s="231"/>
      <c r="J384" s="232">
        <f>ROUND(I384*H384,2)</f>
        <v>0</v>
      </c>
      <c r="K384" s="228" t="s">
        <v>1</v>
      </c>
      <c r="L384" s="233"/>
      <c r="M384" s="234" t="s">
        <v>1</v>
      </c>
      <c r="N384" s="235" t="s">
        <v>41</v>
      </c>
      <c r="O384" s="92"/>
      <c r="P384" s="236">
        <f>O384*H384</f>
        <v>0</v>
      </c>
      <c r="Q384" s="236">
        <v>0</v>
      </c>
      <c r="R384" s="236">
        <f>Q384*H384</f>
        <v>0</v>
      </c>
      <c r="S384" s="236">
        <v>0</v>
      </c>
      <c r="T384" s="237">
        <f>S384*H384</f>
        <v>0</v>
      </c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R384" s="238" t="s">
        <v>220</v>
      </c>
      <c r="AT384" s="238" t="s">
        <v>182</v>
      </c>
      <c r="AU384" s="238" t="s">
        <v>83</v>
      </c>
      <c r="AY384" s="18" t="s">
        <v>181</v>
      </c>
      <c r="BE384" s="239">
        <f>IF(N384="základní",J384,0)</f>
        <v>0</v>
      </c>
      <c r="BF384" s="239">
        <f>IF(N384="snížená",J384,0)</f>
        <v>0</v>
      </c>
      <c r="BG384" s="239">
        <f>IF(N384="zákl. přenesená",J384,0)</f>
        <v>0</v>
      </c>
      <c r="BH384" s="239">
        <f>IF(N384="sníž. přenesená",J384,0)</f>
        <v>0</v>
      </c>
      <c r="BI384" s="239">
        <f>IF(N384="nulová",J384,0)</f>
        <v>0</v>
      </c>
      <c r="BJ384" s="18" t="s">
        <v>83</v>
      </c>
      <c r="BK384" s="239">
        <f>ROUND(I384*H384,2)</f>
        <v>0</v>
      </c>
      <c r="BL384" s="18" t="s">
        <v>200</v>
      </c>
      <c r="BM384" s="238" t="s">
        <v>831</v>
      </c>
    </row>
    <row r="385" s="2" customFormat="1">
      <c r="A385" s="39"/>
      <c r="B385" s="40"/>
      <c r="C385" s="41"/>
      <c r="D385" s="240" t="s">
        <v>190</v>
      </c>
      <c r="E385" s="41"/>
      <c r="F385" s="241" t="s">
        <v>3742</v>
      </c>
      <c r="G385" s="41"/>
      <c r="H385" s="41"/>
      <c r="I385" s="242"/>
      <c r="J385" s="41"/>
      <c r="K385" s="41"/>
      <c r="L385" s="45"/>
      <c r="M385" s="243"/>
      <c r="N385" s="244"/>
      <c r="O385" s="92"/>
      <c r="P385" s="92"/>
      <c r="Q385" s="92"/>
      <c r="R385" s="92"/>
      <c r="S385" s="92"/>
      <c r="T385" s="93"/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T385" s="18" t="s">
        <v>190</v>
      </c>
      <c r="AU385" s="18" t="s">
        <v>83</v>
      </c>
    </row>
    <row r="386" s="2" customFormat="1" ht="24.15" customHeight="1">
      <c r="A386" s="39"/>
      <c r="B386" s="40"/>
      <c r="C386" s="226" t="s">
        <v>1783</v>
      </c>
      <c r="D386" s="226" t="s">
        <v>182</v>
      </c>
      <c r="E386" s="227" t="s">
        <v>3871</v>
      </c>
      <c r="F386" s="228" t="s">
        <v>3698</v>
      </c>
      <c r="G386" s="229" t="s">
        <v>287</v>
      </c>
      <c r="H386" s="230">
        <v>1</v>
      </c>
      <c r="I386" s="231"/>
      <c r="J386" s="232">
        <f>ROUND(I386*H386,2)</f>
        <v>0</v>
      </c>
      <c r="K386" s="228" t="s">
        <v>1</v>
      </c>
      <c r="L386" s="233"/>
      <c r="M386" s="234" t="s">
        <v>1</v>
      </c>
      <c r="N386" s="235" t="s">
        <v>41</v>
      </c>
      <c r="O386" s="92"/>
      <c r="P386" s="236">
        <f>O386*H386</f>
        <v>0</v>
      </c>
      <c r="Q386" s="236">
        <v>0</v>
      </c>
      <c r="R386" s="236">
        <f>Q386*H386</f>
        <v>0</v>
      </c>
      <c r="S386" s="236">
        <v>0</v>
      </c>
      <c r="T386" s="237">
        <f>S386*H386</f>
        <v>0</v>
      </c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R386" s="238" t="s">
        <v>220</v>
      </c>
      <c r="AT386" s="238" t="s">
        <v>182</v>
      </c>
      <c r="AU386" s="238" t="s">
        <v>83</v>
      </c>
      <c r="AY386" s="18" t="s">
        <v>181</v>
      </c>
      <c r="BE386" s="239">
        <f>IF(N386="základní",J386,0)</f>
        <v>0</v>
      </c>
      <c r="BF386" s="239">
        <f>IF(N386="snížená",J386,0)</f>
        <v>0</v>
      </c>
      <c r="BG386" s="239">
        <f>IF(N386="zákl. přenesená",J386,0)</f>
        <v>0</v>
      </c>
      <c r="BH386" s="239">
        <f>IF(N386="sníž. přenesená",J386,0)</f>
        <v>0</v>
      </c>
      <c r="BI386" s="239">
        <f>IF(N386="nulová",J386,0)</f>
        <v>0</v>
      </c>
      <c r="BJ386" s="18" t="s">
        <v>83</v>
      </c>
      <c r="BK386" s="239">
        <f>ROUND(I386*H386,2)</f>
        <v>0</v>
      </c>
      <c r="BL386" s="18" t="s">
        <v>200</v>
      </c>
      <c r="BM386" s="238" t="s">
        <v>834</v>
      </c>
    </row>
    <row r="387" s="2" customFormat="1">
      <c r="A387" s="39"/>
      <c r="B387" s="40"/>
      <c r="C387" s="41"/>
      <c r="D387" s="240" t="s">
        <v>190</v>
      </c>
      <c r="E387" s="41"/>
      <c r="F387" s="241" t="s">
        <v>3698</v>
      </c>
      <c r="G387" s="41"/>
      <c r="H387" s="41"/>
      <c r="I387" s="242"/>
      <c r="J387" s="41"/>
      <c r="K387" s="41"/>
      <c r="L387" s="45"/>
      <c r="M387" s="243"/>
      <c r="N387" s="244"/>
      <c r="O387" s="92"/>
      <c r="P387" s="92"/>
      <c r="Q387" s="92"/>
      <c r="R387" s="92"/>
      <c r="S387" s="92"/>
      <c r="T387" s="93"/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T387" s="18" t="s">
        <v>190</v>
      </c>
      <c r="AU387" s="18" t="s">
        <v>83</v>
      </c>
    </row>
    <row r="388" s="12" customFormat="1" ht="25.92" customHeight="1">
      <c r="A388" s="12"/>
      <c r="B388" s="212"/>
      <c r="C388" s="213"/>
      <c r="D388" s="214" t="s">
        <v>75</v>
      </c>
      <c r="E388" s="215" t="s">
        <v>3872</v>
      </c>
      <c r="F388" s="215" t="s">
        <v>3773</v>
      </c>
      <c r="G388" s="213"/>
      <c r="H388" s="213"/>
      <c r="I388" s="216"/>
      <c r="J388" s="217">
        <f>BK388</f>
        <v>0</v>
      </c>
      <c r="K388" s="213"/>
      <c r="L388" s="218"/>
      <c r="M388" s="219"/>
      <c r="N388" s="220"/>
      <c r="O388" s="220"/>
      <c r="P388" s="221">
        <f>SUM(P389:P412)</f>
        <v>0</v>
      </c>
      <c r="Q388" s="220"/>
      <c r="R388" s="221">
        <f>SUM(R389:R412)</f>
        <v>0</v>
      </c>
      <c r="S388" s="220"/>
      <c r="T388" s="222">
        <f>SUM(T389:T412)</f>
        <v>0</v>
      </c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R388" s="223" t="s">
        <v>83</v>
      </c>
      <c r="AT388" s="224" t="s">
        <v>75</v>
      </c>
      <c r="AU388" s="224" t="s">
        <v>76</v>
      </c>
      <c r="AY388" s="223" t="s">
        <v>181</v>
      </c>
      <c r="BK388" s="225">
        <f>SUM(BK389:BK412)</f>
        <v>0</v>
      </c>
    </row>
    <row r="389" s="2" customFormat="1" ht="21.75" customHeight="1">
      <c r="A389" s="39"/>
      <c r="B389" s="40"/>
      <c r="C389" s="226" t="s">
        <v>364</v>
      </c>
      <c r="D389" s="226" t="s">
        <v>182</v>
      </c>
      <c r="E389" s="227" t="s">
        <v>3873</v>
      </c>
      <c r="F389" s="228" t="s">
        <v>3775</v>
      </c>
      <c r="G389" s="229" t="s">
        <v>287</v>
      </c>
      <c r="H389" s="230">
        <v>1</v>
      </c>
      <c r="I389" s="231"/>
      <c r="J389" s="232">
        <f>ROUND(I389*H389,2)</f>
        <v>0</v>
      </c>
      <c r="K389" s="228" t="s">
        <v>1</v>
      </c>
      <c r="L389" s="233"/>
      <c r="M389" s="234" t="s">
        <v>1</v>
      </c>
      <c r="N389" s="235" t="s">
        <v>41</v>
      </c>
      <c r="O389" s="92"/>
      <c r="P389" s="236">
        <f>O389*H389</f>
        <v>0</v>
      </c>
      <c r="Q389" s="236">
        <v>0</v>
      </c>
      <c r="R389" s="236">
        <f>Q389*H389</f>
        <v>0</v>
      </c>
      <c r="S389" s="236">
        <v>0</v>
      </c>
      <c r="T389" s="237">
        <f>S389*H389</f>
        <v>0</v>
      </c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R389" s="238" t="s">
        <v>220</v>
      </c>
      <c r="AT389" s="238" t="s">
        <v>182</v>
      </c>
      <c r="AU389" s="238" t="s">
        <v>83</v>
      </c>
      <c r="AY389" s="18" t="s">
        <v>181</v>
      </c>
      <c r="BE389" s="239">
        <f>IF(N389="základní",J389,0)</f>
        <v>0</v>
      </c>
      <c r="BF389" s="239">
        <f>IF(N389="snížená",J389,0)</f>
        <v>0</v>
      </c>
      <c r="BG389" s="239">
        <f>IF(N389="zákl. přenesená",J389,0)</f>
        <v>0</v>
      </c>
      <c r="BH389" s="239">
        <f>IF(N389="sníž. přenesená",J389,0)</f>
        <v>0</v>
      </c>
      <c r="BI389" s="239">
        <f>IF(N389="nulová",J389,0)</f>
        <v>0</v>
      </c>
      <c r="BJ389" s="18" t="s">
        <v>83</v>
      </c>
      <c r="BK389" s="239">
        <f>ROUND(I389*H389,2)</f>
        <v>0</v>
      </c>
      <c r="BL389" s="18" t="s">
        <v>200</v>
      </c>
      <c r="BM389" s="238" t="s">
        <v>837</v>
      </c>
    </row>
    <row r="390" s="2" customFormat="1">
      <c r="A390" s="39"/>
      <c r="B390" s="40"/>
      <c r="C390" s="41"/>
      <c r="D390" s="240" t="s">
        <v>190</v>
      </c>
      <c r="E390" s="41"/>
      <c r="F390" s="241" t="s">
        <v>3775</v>
      </c>
      <c r="G390" s="41"/>
      <c r="H390" s="41"/>
      <c r="I390" s="242"/>
      <c r="J390" s="41"/>
      <c r="K390" s="41"/>
      <c r="L390" s="45"/>
      <c r="M390" s="243"/>
      <c r="N390" s="244"/>
      <c r="O390" s="92"/>
      <c r="P390" s="92"/>
      <c r="Q390" s="92"/>
      <c r="R390" s="92"/>
      <c r="S390" s="92"/>
      <c r="T390" s="93"/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T390" s="18" t="s">
        <v>190</v>
      </c>
      <c r="AU390" s="18" t="s">
        <v>83</v>
      </c>
    </row>
    <row r="391" s="2" customFormat="1" ht="24.15" customHeight="1">
      <c r="A391" s="39"/>
      <c r="B391" s="40"/>
      <c r="C391" s="226" t="s">
        <v>1791</v>
      </c>
      <c r="D391" s="226" t="s">
        <v>182</v>
      </c>
      <c r="E391" s="227" t="s">
        <v>3874</v>
      </c>
      <c r="F391" s="228" t="s">
        <v>3792</v>
      </c>
      <c r="G391" s="229" t="s">
        <v>287</v>
      </c>
      <c r="H391" s="230">
        <v>2</v>
      </c>
      <c r="I391" s="231"/>
      <c r="J391" s="232">
        <f>ROUND(I391*H391,2)</f>
        <v>0</v>
      </c>
      <c r="K391" s="228" t="s">
        <v>1</v>
      </c>
      <c r="L391" s="233"/>
      <c r="M391" s="234" t="s">
        <v>1</v>
      </c>
      <c r="N391" s="235" t="s">
        <v>41</v>
      </c>
      <c r="O391" s="92"/>
      <c r="P391" s="236">
        <f>O391*H391</f>
        <v>0</v>
      </c>
      <c r="Q391" s="236">
        <v>0</v>
      </c>
      <c r="R391" s="236">
        <f>Q391*H391</f>
        <v>0</v>
      </c>
      <c r="S391" s="236">
        <v>0</v>
      </c>
      <c r="T391" s="237">
        <f>S391*H391</f>
        <v>0</v>
      </c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R391" s="238" t="s">
        <v>220</v>
      </c>
      <c r="AT391" s="238" t="s">
        <v>182</v>
      </c>
      <c r="AU391" s="238" t="s">
        <v>83</v>
      </c>
      <c r="AY391" s="18" t="s">
        <v>181</v>
      </c>
      <c r="BE391" s="239">
        <f>IF(N391="základní",J391,0)</f>
        <v>0</v>
      </c>
      <c r="BF391" s="239">
        <f>IF(N391="snížená",J391,0)</f>
        <v>0</v>
      </c>
      <c r="BG391" s="239">
        <f>IF(N391="zákl. přenesená",J391,0)</f>
        <v>0</v>
      </c>
      <c r="BH391" s="239">
        <f>IF(N391="sníž. přenesená",J391,0)</f>
        <v>0</v>
      </c>
      <c r="BI391" s="239">
        <f>IF(N391="nulová",J391,0)</f>
        <v>0</v>
      </c>
      <c r="BJ391" s="18" t="s">
        <v>83</v>
      </c>
      <c r="BK391" s="239">
        <f>ROUND(I391*H391,2)</f>
        <v>0</v>
      </c>
      <c r="BL391" s="18" t="s">
        <v>200</v>
      </c>
      <c r="BM391" s="238" t="s">
        <v>973</v>
      </c>
    </row>
    <row r="392" s="2" customFormat="1">
      <c r="A392" s="39"/>
      <c r="B392" s="40"/>
      <c r="C392" s="41"/>
      <c r="D392" s="240" t="s">
        <v>190</v>
      </c>
      <c r="E392" s="41"/>
      <c r="F392" s="241" t="s">
        <v>3792</v>
      </c>
      <c r="G392" s="41"/>
      <c r="H392" s="41"/>
      <c r="I392" s="242"/>
      <c r="J392" s="41"/>
      <c r="K392" s="41"/>
      <c r="L392" s="45"/>
      <c r="M392" s="243"/>
      <c r="N392" s="244"/>
      <c r="O392" s="92"/>
      <c r="P392" s="92"/>
      <c r="Q392" s="92"/>
      <c r="R392" s="92"/>
      <c r="S392" s="92"/>
      <c r="T392" s="93"/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T392" s="18" t="s">
        <v>190</v>
      </c>
      <c r="AU392" s="18" t="s">
        <v>83</v>
      </c>
    </row>
    <row r="393" s="2" customFormat="1" ht="24.15" customHeight="1">
      <c r="A393" s="39"/>
      <c r="B393" s="40"/>
      <c r="C393" s="226" t="s">
        <v>1019</v>
      </c>
      <c r="D393" s="226" t="s">
        <v>182</v>
      </c>
      <c r="E393" s="227" t="s">
        <v>3875</v>
      </c>
      <c r="F393" s="228" t="s">
        <v>3795</v>
      </c>
      <c r="G393" s="229" t="s">
        <v>287</v>
      </c>
      <c r="H393" s="230">
        <v>14</v>
      </c>
      <c r="I393" s="231"/>
      <c r="J393" s="232">
        <f>ROUND(I393*H393,2)</f>
        <v>0</v>
      </c>
      <c r="K393" s="228" t="s">
        <v>1</v>
      </c>
      <c r="L393" s="233"/>
      <c r="M393" s="234" t="s">
        <v>1</v>
      </c>
      <c r="N393" s="235" t="s">
        <v>41</v>
      </c>
      <c r="O393" s="92"/>
      <c r="P393" s="236">
        <f>O393*H393</f>
        <v>0</v>
      </c>
      <c r="Q393" s="236">
        <v>0</v>
      </c>
      <c r="R393" s="236">
        <f>Q393*H393</f>
        <v>0</v>
      </c>
      <c r="S393" s="236">
        <v>0</v>
      </c>
      <c r="T393" s="237">
        <f>S393*H393</f>
        <v>0</v>
      </c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R393" s="238" t="s">
        <v>220</v>
      </c>
      <c r="AT393" s="238" t="s">
        <v>182</v>
      </c>
      <c r="AU393" s="238" t="s">
        <v>83</v>
      </c>
      <c r="AY393" s="18" t="s">
        <v>181</v>
      </c>
      <c r="BE393" s="239">
        <f>IF(N393="základní",J393,0)</f>
        <v>0</v>
      </c>
      <c r="BF393" s="239">
        <f>IF(N393="snížená",J393,0)</f>
        <v>0</v>
      </c>
      <c r="BG393" s="239">
        <f>IF(N393="zákl. přenesená",J393,0)</f>
        <v>0</v>
      </c>
      <c r="BH393" s="239">
        <f>IF(N393="sníž. přenesená",J393,0)</f>
        <v>0</v>
      </c>
      <c r="BI393" s="239">
        <f>IF(N393="nulová",J393,0)</f>
        <v>0</v>
      </c>
      <c r="BJ393" s="18" t="s">
        <v>83</v>
      </c>
      <c r="BK393" s="239">
        <f>ROUND(I393*H393,2)</f>
        <v>0</v>
      </c>
      <c r="BL393" s="18" t="s">
        <v>200</v>
      </c>
      <c r="BM393" s="238" t="s">
        <v>976</v>
      </c>
    </row>
    <row r="394" s="2" customFormat="1">
      <c r="A394" s="39"/>
      <c r="B394" s="40"/>
      <c r="C394" s="41"/>
      <c r="D394" s="240" t="s">
        <v>190</v>
      </c>
      <c r="E394" s="41"/>
      <c r="F394" s="241" t="s">
        <v>3795</v>
      </c>
      <c r="G394" s="41"/>
      <c r="H394" s="41"/>
      <c r="I394" s="242"/>
      <c r="J394" s="41"/>
      <c r="K394" s="41"/>
      <c r="L394" s="45"/>
      <c r="M394" s="243"/>
      <c r="N394" s="244"/>
      <c r="O394" s="92"/>
      <c r="P394" s="92"/>
      <c r="Q394" s="92"/>
      <c r="R394" s="92"/>
      <c r="S394" s="92"/>
      <c r="T394" s="93"/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T394" s="18" t="s">
        <v>190</v>
      </c>
      <c r="AU394" s="18" t="s">
        <v>83</v>
      </c>
    </row>
    <row r="395" s="2" customFormat="1" ht="16.5" customHeight="1">
      <c r="A395" s="39"/>
      <c r="B395" s="40"/>
      <c r="C395" s="226" t="s">
        <v>1797</v>
      </c>
      <c r="D395" s="226" t="s">
        <v>182</v>
      </c>
      <c r="E395" s="227" t="s">
        <v>3876</v>
      </c>
      <c r="F395" s="228" t="s">
        <v>3798</v>
      </c>
      <c r="G395" s="229" t="s">
        <v>287</v>
      </c>
      <c r="H395" s="230">
        <v>3</v>
      </c>
      <c r="I395" s="231"/>
      <c r="J395" s="232">
        <f>ROUND(I395*H395,2)</f>
        <v>0</v>
      </c>
      <c r="K395" s="228" t="s">
        <v>1</v>
      </c>
      <c r="L395" s="233"/>
      <c r="M395" s="234" t="s">
        <v>1</v>
      </c>
      <c r="N395" s="235" t="s">
        <v>41</v>
      </c>
      <c r="O395" s="92"/>
      <c r="P395" s="236">
        <f>O395*H395</f>
        <v>0</v>
      </c>
      <c r="Q395" s="236">
        <v>0</v>
      </c>
      <c r="R395" s="236">
        <f>Q395*H395</f>
        <v>0</v>
      </c>
      <c r="S395" s="236">
        <v>0</v>
      </c>
      <c r="T395" s="237">
        <f>S395*H395</f>
        <v>0</v>
      </c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R395" s="238" t="s">
        <v>220</v>
      </c>
      <c r="AT395" s="238" t="s">
        <v>182</v>
      </c>
      <c r="AU395" s="238" t="s">
        <v>83</v>
      </c>
      <c r="AY395" s="18" t="s">
        <v>181</v>
      </c>
      <c r="BE395" s="239">
        <f>IF(N395="základní",J395,0)</f>
        <v>0</v>
      </c>
      <c r="BF395" s="239">
        <f>IF(N395="snížená",J395,0)</f>
        <v>0</v>
      </c>
      <c r="BG395" s="239">
        <f>IF(N395="zákl. přenesená",J395,0)</f>
        <v>0</v>
      </c>
      <c r="BH395" s="239">
        <f>IF(N395="sníž. přenesená",J395,0)</f>
        <v>0</v>
      </c>
      <c r="BI395" s="239">
        <f>IF(N395="nulová",J395,0)</f>
        <v>0</v>
      </c>
      <c r="BJ395" s="18" t="s">
        <v>83</v>
      </c>
      <c r="BK395" s="239">
        <f>ROUND(I395*H395,2)</f>
        <v>0</v>
      </c>
      <c r="BL395" s="18" t="s">
        <v>200</v>
      </c>
      <c r="BM395" s="238" t="s">
        <v>979</v>
      </c>
    </row>
    <row r="396" s="2" customFormat="1">
      <c r="A396" s="39"/>
      <c r="B396" s="40"/>
      <c r="C396" s="41"/>
      <c r="D396" s="240" t="s">
        <v>190</v>
      </c>
      <c r="E396" s="41"/>
      <c r="F396" s="241" t="s">
        <v>3798</v>
      </c>
      <c r="G396" s="41"/>
      <c r="H396" s="41"/>
      <c r="I396" s="242"/>
      <c r="J396" s="41"/>
      <c r="K396" s="41"/>
      <c r="L396" s="45"/>
      <c r="M396" s="243"/>
      <c r="N396" s="244"/>
      <c r="O396" s="92"/>
      <c r="P396" s="92"/>
      <c r="Q396" s="92"/>
      <c r="R396" s="92"/>
      <c r="S396" s="92"/>
      <c r="T396" s="93"/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T396" s="18" t="s">
        <v>190</v>
      </c>
      <c r="AU396" s="18" t="s">
        <v>83</v>
      </c>
    </row>
    <row r="397" s="2" customFormat="1" ht="16.5" customHeight="1">
      <c r="A397" s="39"/>
      <c r="B397" s="40"/>
      <c r="C397" s="226" t="s">
        <v>1023</v>
      </c>
      <c r="D397" s="226" t="s">
        <v>182</v>
      </c>
      <c r="E397" s="227" t="s">
        <v>3877</v>
      </c>
      <c r="F397" s="228" t="s">
        <v>3801</v>
      </c>
      <c r="G397" s="229" t="s">
        <v>287</v>
      </c>
      <c r="H397" s="230">
        <v>1</v>
      </c>
      <c r="I397" s="231"/>
      <c r="J397" s="232">
        <f>ROUND(I397*H397,2)</f>
        <v>0</v>
      </c>
      <c r="K397" s="228" t="s">
        <v>1</v>
      </c>
      <c r="L397" s="233"/>
      <c r="M397" s="234" t="s">
        <v>1</v>
      </c>
      <c r="N397" s="235" t="s">
        <v>41</v>
      </c>
      <c r="O397" s="92"/>
      <c r="P397" s="236">
        <f>O397*H397</f>
        <v>0</v>
      </c>
      <c r="Q397" s="236">
        <v>0</v>
      </c>
      <c r="R397" s="236">
        <f>Q397*H397</f>
        <v>0</v>
      </c>
      <c r="S397" s="236">
        <v>0</v>
      </c>
      <c r="T397" s="237">
        <f>S397*H397</f>
        <v>0</v>
      </c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R397" s="238" t="s">
        <v>220</v>
      </c>
      <c r="AT397" s="238" t="s">
        <v>182</v>
      </c>
      <c r="AU397" s="238" t="s">
        <v>83</v>
      </c>
      <c r="AY397" s="18" t="s">
        <v>181</v>
      </c>
      <c r="BE397" s="239">
        <f>IF(N397="základní",J397,0)</f>
        <v>0</v>
      </c>
      <c r="BF397" s="239">
        <f>IF(N397="snížená",J397,0)</f>
        <v>0</v>
      </c>
      <c r="BG397" s="239">
        <f>IF(N397="zákl. přenesená",J397,0)</f>
        <v>0</v>
      </c>
      <c r="BH397" s="239">
        <f>IF(N397="sníž. přenesená",J397,0)</f>
        <v>0</v>
      </c>
      <c r="BI397" s="239">
        <f>IF(N397="nulová",J397,0)</f>
        <v>0</v>
      </c>
      <c r="BJ397" s="18" t="s">
        <v>83</v>
      </c>
      <c r="BK397" s="239">
        <f>ROUND(I397*H397,2)</f>
        <v>0</v>
      </c>
      <c r="BL397" s="18" t="s">
        <v>200</v>
      </c>
      <c r="BM397" s="238" t="s">
        <v>982</v>
      </c>
    </row>
    <row r="398" s="2" customFormat="1">
      <c r="A398" s="39"/>
      <c r="B398" s="40"/>
      <c r="C398" s="41"/>
      <c r="D398" s="240" t="s">
        <v>190</v>
      </c>
      <c r="E398" s="41"/>
      <c r="F398" s="241" t="s">
        <v>3801</v>
      </c>
      <c r="G398" s="41"/>
      <c r="H398" s="41"/>
      <c r="I398" s="242"/>
      <c r="J398" s="41"/>
      <c r="K398" s="41"/>
      <c r="L398" s="45"/>
      <c r="M398" s="243"/>
      <c r="N398" s="244"/>
      <c r="O398" s="92"/>
      <c r="P398" s="92"/>
      <c r="Q398" s="92"/>
      <c r="R398" s="92"/>
      <c r="S398" s="92"/>
      <c r="T398" s="93"/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T398" s="18" t="s">
        <v>190</v>
      </c>
      <c r="AU398" s="18" t="s">
        <v>83</v>
      </c>
    </row>
    <row r="399" s="2" customFormat="1" ht="24.15" customHeight="1">
      <c r="A399" s="39"/>
      <c r="B399" s="40"/>
      <c r="C399" s="226" t="s">
        <v>1803</v>
      </c>
      <c r="D399" s="226" t="s">
        <v>182</v>
      </c>
      <c r="E399" s="227" t="s">
        <v>3878</v>
      </c>
      <c r="F399" s="228" t="s">
        <v>3804</v>
      </c>
      <c r="G399" s="229" t="s">
        <v>287</v>
      </c>
      <c r="H399" s="230">
        <v>4</v>
      </c>
      <c r="I399" s="231"/>
      <c r="J399" s="232">
        <f>ROUND(I399*H399,2)</f>
        <v>0</v>
      </c>
      <c r="K399" s="228" t="s">
        <v>1</v>
      </c>
      <c r="L399" s="233"/>
      <c r="M399" s="234" t="s">
        <v>1</v>
      </c>
      <c r="N399" s="235" t="s">
        <v>41</v>
      </c>
      <c r="O399" s="92"/>
      <c r="P399" s="236">
        <f>O399*H399</f>
        <v>0</v>
      </c>
      <c r="Q399" s="236">
        <v>0</v>
      </c>
      <c r="R399" s="236">
        <f>Q399*H399</f>
        <v>0</v>
      </c>
      <c r="S399" s="236">
        <v>0</v>
      </c>
      <c r="T399" s="237">
        <f>S399*H399</f>
        <v>0</v>
      </c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R399" s="238" t="s">
        <v>220</v>
      </c>
      <c r="AT399" s="238" t="s">
        <v>182</v>
      </c>
      <c r="AU399" s="238" t="s">
        <v>83</v>
      </c>
      <c r="AY399" s="18" t="s">
        <v>181</v>
      </c>
      <c r="BE399" s="239">
        <f>IF(N399="základní",J399,0)</f>
        <v>0</v>
      </c>
      <c r="BF399" s="239">
        <f>IF(N399="snížená",J399,0)</f>
        <v>0</v>
      </c>
      <c r="BG399" s="239">
        <f>IF(N399="zákl. přenesená",J399,0)</f>
        <v>0</v>
      </c>
      <c r="BH399" s="239">
        <f>IF(N399="sníž. přenesená",J399,0)</f>
        <v>0</v>
      </c>
      <c r="BI399" s="239">
        <f>IF(N399="nulová",J399,0)</f>
        <v>0</v>
      </c>
      <c r="BJ399" s="18" t="s">
        <v>83</v>
      </c>
      <c r="BK399" s="239">
        <f>ROUND(I399*H399,2)</f>
        <v>0</v>
      </c>
      <c r="BL399" s="18" t="s">
        <v>200</v>
      </c>
      <c r="BM399" s="238" t="s">
        <v>985</v>
      </c>
    </row>
    <row r="400" s="2" customFormat="1">
      <c r="A400" s="39"/>
      <c r="B400" s="40"/>
      <c r="C400" s="41"/>
      <c r="D400" s="240" t="s">
        <v>190</v>
      </c>
      <c r="E400" s="41"/>
      <c r="F400" s="241" t="s">
        <v>3804</v>
      </c>
      <c r="G400" s="41"/>
      <c r="H400" s="41"/>
      <c r="I400" s="242"/>
      <c r="J400" s="41"/>
      <c r="K400" s="41"/>
      <c r="L400" s="45"/>
      <c r="M400" s="243"/>
      <c r="N400" s="244"/>
      <c r="O400" s="92"/>
      <c r="P400" s="92"/>
      <c r="Q400" s="92"/>
      <c r="R400" s="92"/>
      <c r="S400" s="92"/>
      <c r="T400" s="93"/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T400" s="18" t="s">
        <v>190</v>
      </c>
      <c r="AU400" s="18" t="s">
        <v>83</v>
      </c>
    </row>
    <row r="401" s="2" customFormat="1" ht="24.15" customHeight="1">
      <c r="A401" s="39"/>
      <c r="B401" s="40"/>
      <c r="C401" s="226" t="s">
        <v>1026</v>
      </c>
      <c r="D401" s="226" t="s">
        <v>182</v>
      </c>
      <c r="E401" s="227" t="s">
        <v>3879</v>
      </c>
      <c r="F401" s="228" t="s">
        <v>3807</v>
      </c>
      <c r="G401" s="229" t="s">
        <v>287</v>
      </c>
      <c r="H401" s="230">
        <v>3</v>
      </c>
      <c r="I401" s="231"/>
      <c r="J401" s="232">
        <f>ROUND(I401*H401,2)</f>
        <v>0</v>
      </c>
      <c r="K401" s="228" t="s">
        <v>1</v>
      </c>
      <c r="L401" s="233"/>
      <c r="M401" s="234" t="s">
        <v>1</v>
      </c>
      <c r="N401" s="235" t="s">
        <v>41</v>
      </c>
      <c r="O401" s="92"/>
      <c r="P401" s="236">
        <f>O401*H401</f>
        <v>0</v>
      </c>
      <c r="Q401" s="236">
        <v>0</v>
      </c>
      <c r="R401" s="236">
        <f>Q401*H401</f>
        <v>0</v>
      </c>
      <c r="S401" s="236">
        <v>0</v>
      </c>
      <c r="T401" s="237">
        <f>S401*H401</f>
        <v>0</v>
      </c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R401" s="238" t="s">
        <v>220</v>
      </c>
      <c r="AT401" s="238" t="s">
        <v>182</v>
      </c>
      <c r="AU401" s="238" t="s">
        <v>83</v>
      </c>
      <c r="AY401" s="18" t="s">
        <v>181</v>
      </c>
      <c r="BE401" s="239">
        <f>IF(N401="základní",J401,0)</f>
        <v>0</v>
      </c>
      <c r="BF401" s="239">
        <f>IF(N401="snížená",J401,0)</f>
        <v>0</v>
      </c>
      <c r="BG401" s="239">
        <f>IF(N401="zákl. přenesená",J401,0)</f>
        <v>0</v>
      </c>
      <c r="BH401" s="239">
        <f>IF(N401="sníž. přenesená",J401,0)</f>
        <v>0</v>
      </c>
      <c r="BI401" s="239">
        <f>IF(N401="nulová",J401,0)</f>
        <v>0</v>
      </c>
      <c r="BJ401" s="18" t="s">
        <v>83</v>
      </c>
      <c r="BK401" s="239">
        <f>ROUND(I401*H401,2)</f>
        <v>0</v>
      </c>
      <c r="BL401" s="18" t="s">
        <v>200</v>
      </c>
      <c r="BM401" s="238" t="s">
        <v>988</v>
      </c>
    </row>
    <row r="402" s="2" customFormat="1">
      <c r="A402" s="39"/>
      <c r="B402" s="40"/>
      <c r="C402" s="41"/>
      <c r="D402" s="240" t="s">
        <v>190</v>
      </c>
      <c r="E402" s="41"/>
      <c r="F402" s="241" t="s">
        <v>3807</v>
      </c>
      <c r="G402" s="41"/>
      <c r="H402" s="41"/>
      <c r="I402" s="242"/>
      <c r="J402" s="41"/>
      <c r="K402" s="41"/>
      <c r="L402" s="45"/>
      <c r="M402" s="243"/>
      <c r="N402" s="244"/>
      <c r="O402" s="92"/>
      <c r="P402" s="92"/>
      <c r="Q402" s="92"/>
      <c r="R402" s="92"/>
      <c r="S402" s="92"/>
      <c r="T402" s="93"/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T402" s="18" t="s">
        <v>190</v>
      </c>
      <c r="AU402" s="18" t="s">
        <v>83</v>
      </c>
    </row>
    <row r="403" s="2" customFormat="1" ht="16.5" customHeight="1">
      <c r="A403" s="39"/>
      <c r="B403" s="40"/>
      <c r="C403" s="226" t="s">
        <v>1808</v>
      </c>
      <c r="D403" s="226" t="s">
        <v>182</v>
      </c>
      <c r="E403" s="227" t="s">
        <v>3880</v>
      </c>
      <c r="F403" s="228" t="s">
        <v>3810</v>
      </c>
      <c r="G403" s="229" t="s">
        <v>287</v>
      </c>
      <c r="H403" s="230">
        <v>2</v>
      </c>
      <c r="I403" s="231"/>
      <c r="J403" s="232">
        <f>ROUND(I403*H403,2)</f>
        <v>0</v>
      </c>
      <c r="K403" s="228" t="s">
        <v>1</v>
      </c>
      <c r="L403" s="233"/>
      <c r="M403" s="234" t="s">
        <v>1</v>
      </c>
      <c r="N403" s="235" t="s">
        <v>41</v>
      </c>
      <c r="O403" s="92"/>
      <c r="P403" s="236">
        <f>O403*H403</f>
        <v>0</v>
      </c>
      <c r="Q403" s="236">
        <v>0</v>
      </c>
      <c r="R403" s="236">
        <f>Q403*H403</f>
        <v>0</v>
      </c>
      <c r="S403" s="236">
        <v>0</v>
      </c>
      <c r="T403" s="237">
        <f>S403*H403</f>
        <v>0</v>
      </c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R403" s="238" t="s">
        <v>220</v>
      </c>
      <c r="AT403" s="238" t="s">
        <v>182</v>
      </c>
      <c r="AU403" s="238" t="s">
        <v>83</v>
      </c>
      <c r="AY403" s="18" t="s">
        <v>181</v>
      </c>
      <c r="BE403" s="239">
        <f>IF(N403="základní",J403,0)</f>
        <v>0</v>
      </c>
      <c r="BF403" s="239">
        <f>IF(N403="snížená",J403,0)</f>
        <v>0</v>
      </c>
      <c r="BG403" s="239">
        <f>IF(N403="zákl. přenesená",J403,0)</f>
        <v>0</v>
      </c>
      <c r="BH403" s="239">
        <f>IF(N403="sníž. přenesená",J403,0)</f>
        <v>0</v>
      </c>
      <c r="BI403" s="239">
        <f>IF(N403="nulová",J403,0)</f>
        <v>0</v>
      </c>
      <c r="BJ403" s="18" t="s">
        <v>83</v>
      </c>
      <c r="BK403" s="239">
        <f>ROUND(I403*H403,2)</f>
        <v>0</v>
      </c>
      <c r="BL403" s="18" t="s">
        <v>200</v>
      </c>
      <c r="BM403" s="238" t="s">
        <v>991</v>
      </c>
    </row>
    <row r="404" s="2" customFormat="1">
      <c r="A404" s="39"/>
      <c r="B404" s="40"/>
      <c r="C404" s="41"/>
      <c r="D404" s="240" t="s">
        <v>190</v>
      </c>
      <c r="E404" s="41"/>
      <c r="F404" s="241" t="s">
        <v>3810</v>
      </c>
      <c r="G404" s="41"/>
      <c r="H404" s="41"/>
      <c r="I404" s="242"/>
      <c r="J404" s="41"/>
      <c r="K404" s="41"/>
      <c r="L404" s="45"/>
      <c r="M404" s="243"/>
      <c r="N404" s="244"/>
      <c r="O404" s="92"/>
      <c r="P404" s="92"/>
      <c r="Q404" s="92"/>
      <c r="R404" s="92"/>
      <c r="S404" s="92"/>
      <c r="T404" s="93"/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T404" s="18" t="s">
        <v>190</v>
      </c>
      <c r="AU404" s="18" t="s">
        <v>83</v>
      </c>
    </row>
    <row r="405" s="2" customFormat="1" ht="16.5" customHeight="1">
      <c r="A405" s="39"/>
      <c r="B405" s="40"/>
      <c r="C405" s="226" t="s">
        <v>1030</v>
      </c>
      <c r="D405" s="226" t="s">
        <v>182</v>
      </c>
      <c r="E405" s="227" t="s">
        <v>3881</v>
      </c>
      <c r="F405" s="228" t="s">
        <v>3813</v>
      </c>
      <c r="G405" s="229" t="s">
        <v>287</v>
      </c>
      <c r="H405" s="230">
        <v>1</v>
      </c>
      <c r="I405" s="231"/>
      <c r="J405" s="232">
        <f>ROUND(I405*H405,2)</f>
        <v>0</v>
      </c>
      <c r="K405" s="228" t="s">
        <v>1</v>
      </c>
      <c r="L405" s="233"/>
      <c r="M405" s="234" t="s">
        <v>1</v>
      </c>
      <c r="N405" s="235" t="s">
        <v>41</v>
      </c>
      <c r="O405" s="92"/>
      <c r="P405" s="236">
        <f>O405*H405</f>
        <v>0</v>
      </c>
      <c r="Q405" s="236">
        <v>0</v>
      </c>
      <c r="R405" s="236">
        <f>Q405*H405</f>
        <v>0</v>
      </c>
      <c r="S405" s="236">
        <v>0</v>
      </c>
      <c r="T405" s="237">
        <f>S405*H405</f>
        <v>0</v>
      </c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  <c r="AE405" s="39"/>
      <c r="AR405" s="238" t="s">
        <v>220</v>
      </c>
      <c r="AT405" s="238" t="s">
        <v>182</v>
      </c>
      <c r="AU405" s="238" t="s">
        <v>83</v>
      </c>
      <c r="AY405" s="18" t="s">
        <v>181</v>
      </c>
      <c r="BE405" s="239">
        <f>IF(N405="základní",J405,0)</f>
        <v>0</v>
      </c>
      <c r="BF405" s="239">
        <f>IF(N405="snížená",J405,0)</f>
        <v>0</v>
      </c>
      <c r="BG405" s="239">
        <f>IF(N405="zákl. přenesená",J405,0)</f>
        <v>0</v>
      </c>
      <c r="BH405" s="239">
        <f>IF(N405="sníž. přenesená",J405,0)</f>
        <v>0</v>
      </c>
      <c r="BI405" s="239">
        <f>IF(N405="nulová",J405,0)</f>
        <v>0</v>
      </c>
      <c r="BJ405" s="18" t="s">
        <v>83</v>
      </c>
      <c r="BK405" s="239">
        <f>ROUND(I405*H405,2)</f>
        <v>0</v>
      </c>
      <c r="BL405" s="18" t="s">
        <v>200</v>
      </c>
      <c r="BM405" s="238" t="s">
        <v>994</v>
      </c>
    </row>
    <row r="406" s="2" customFormat="1">
      <c r="A406" s="39"/>
      <c r="B406" s="40"/>
      <c r="C406" s="41"/>
      <c r="D406" s="240" t="s">
        <v>190</v>
      </c>
      <c r="E406" s="41"/>
      <c r="F406" s="241" t="s">
        <v>3813</v>
      </c>
      <c r="G406" s="41"/>
      <c r="H406" s="41"/>
      <c r="I406" s="242"/>
      <c r="J406" s="41"/>
      <c r="K406" s="41"/>
      <c r="L406" s="45"/>
      <c r="M406" s="243"/>
      <c r="N406" s="244"/>
      <c r="O406" s="92"/>
      <c r="P406" s="92"/>
      <c r="Q406" s="92"/>
      <c r="R406" s="92"/>
      <c r="S406" s="92"/>
      <c r="T406" s="93"/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T406" s="18" t="s">
        <v>190</v>
      </c>
      <c r="AU406" s="18" t="s">
        <v>83</v>
      </c>
    </row>
    <row r="407" s="2" customFormat="1" ht="16.5" customHeight="1">
      <c r="A407" s="39"/>
      <c r="B407" s="40"/>
      <c r="C407" s="226" t="s">
        <v>1819</v>
      </c>
      <c r="D407" s="226" t="s">
        <v>182</v>
      </c>
      <c r="E407" s="227" t="s">
        <v>3882</v>
      </c>
      <c r="F407" s="228" t="s">
        <v>3778</v>
      </c>
      <c r="G407" s="229" t="s">
        <v>217</v>
      </c>
      <c r="H407" s="230">
        <v>210</v>
      </c>
      <c r="I407" s="231"/>
      <c r="J407" s="232">
        <f>ROUND(I407*H407,2)</f>
        <v>0</v>
      </c>
      <c r="K407" s="228" t="s">
        <v>1</v>
      </c>
      <c r="L407" s="233"/>
      <c r="M407" s="234" t="s">
        <v>1</v>
      </c>
      <c r="N407" s="235" t="s">
        <v>41</v>
      </c>
      <c r="O407" s="92"/>
      <c r="P407" s="236">
        <f>O407*H407</f>
        <v>0</v>
      </c>
      <c r="Q407" s="236">
        <v>0</v>
      </c>
      <c r="R407" s="236">
        <f>Q407*H407</f>
        <v>0</v>
      </c>
      <c r="S407" s="236">
        <v>0</v>
      </c>
      <c r="T407" s="237">
        <f>S407*H407</f>
        <v>0</v>
      </c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R407" s="238" t="s">
        <v>220</v>
      </c>
      <c r="AT407" s="238" t="s">
        <v>182</v>
      </c>
      <c r="AU407" s="238" t="s">
        <v>83</v>
      </c>
      <c r="AY407" s="18" t="s">
        <v>181</v>
      </c>
      <c r="BE407" s="239">
        <f>IF(N407="základní",J407,0)</f>
        <v>0</v>
      </c>
      <c r="BF407" s="239">
        <f>IF(N407="snížená",J407,0)</f>
        <v>0</v>
      </c>
      <c r="BG407" s="239">
        <f>IF(N407="zákl. přenesená",J407,0)</f>
        <v>0</v>
      </c>
      <c r="BH407" s="239">
        <f>IF(N407="sníž. přenesená",J407,0)</f>
        <v>0</v>
      </c>
      <c r="BI407" s="239">
        <f>IF(N407="nulová",J407,0)</f>
        <v>0</v>
      </c>
      <c r="BJ407" s="18" t="s">
        <v>83</v>
      </c>
      <c r="BK407" s="239">
        <f>ROUND(I407*H407,2)</f>
        <v>0</v>
      </c>
      <c r="BL407" s="18" t="s">
        <v>200</v>
      </c>
      <c r="BM407" s="238" t="s">
        <v>997</v>
      </c>
    </row>
    <row r="408" s="2" customFormat="1">
      <c r="A408" s="39"/>
      <c r="B408" s="40"/>
      <c r="C408" s="41"/>
      <c r="D408" s="240" t="s">
        <v>190</v>
      </c>
      <c r="E408" s="41"/>
      <c r="F408" s="241" t="s">
        <v>3778</v>
      </c>
      <c r="G408" s="41"/>
      <c r="H408" s="41"/>
      <c r="I408" s="242"/>
      <c r="J408" s="41"/>
      <c r="K408" s="41"/>
      <c r="L408" s="45"/>
      <c r="M408" s="243"/>
      <c r="N408" s="244"/>
      <c r="O408" s="92"/>
      <c r="P408" s="92"/>
      <c r="Q408" s="92"/>
      <c r="R408" s="92"/>
      <c r="S408" s="92"/>
      <c r="T408" s="93"/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T408" s="18" t="s">
        <v>190</v>
      </c>
      <c r="AU408" s="18" t="s">
        <v>83</v>
      </c>
    </row>
    <row r="409" s="2" customFormat="1" ht="16.5" customHeight="1">
      <c r="A409" s="39"/>
      <c r="B409" s="40"/>
      <c r="C409" s="226" t="s">
        <v>1033</v>
      </c>
      <c r="D409" s="226" t="s">
        <v>182</v>
      </c>
      <c r="E409" s="227" t="s">
        <v>3883</v>
      </c>
      <c r="F409" s="228" t="s">
        <v>3781</v>
      </c>
      <c r="G409" s="229" t="s">
        <v>217</v>
      </c>
      <c r="H409" s="230">
        <v>320</v>
      </c>
      <c r="I409" s="231"/>
      <c r="J409" s="232">
        <f>ROUND(I409*H409,2)</f>
        <v>0</v>
      </c>
      <c r="K409" s="228" t="s">
        <v>1</v>
      </c>
      <c r="L409" s="233"/>
      <c r="M409" s="234" t="s">
        <v>1</v>
      </c>
      <c r="N409" s="235" t="s">
        <v>41</v>
      </c>
      <c r="O409" s="92"/>
      <c r="P409" s="236">
        <f>O409*H409</f>
        <v>0</v>
      </c>
      <c r="Q409" s="236">
        <v>0</v>
      </c>
      <c r="R409" s="236">
        <f>Q409*H409</f>
        <v>0</v>
      </c>
      <c r="S409" s="236">
        <v>0</v>
      </c>
      <c r="T409" s="237">
        <f>S409*H409</f>
        <v>0</v>
      </c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  <c r="AE409" s="39"/>
      <c r="AR409" s="238" t="s">
        <v>220</v>
      </c>
      <c r="AT409" s="238" t="s">
        <v>182</v>
      </c>
      <c r="AU409" s="238" t="s">
        <v>83</v>
      </c>
      <c r="AY409" s="18" t="s">
        <v>181</v>
      </c>
      <c r="BE409" s="239">
        <f>IF(N409="základní",J409,0)</f>
        <v>0</v>
      </c>
      <c r="BF409" s="239">
        <f>IF(N409="snížená",J409,0)</f>
        <v>0</v>
      </c>
      <c r="BG409" s="239">
        <f>IF(N409="zákl. přenesená",J409,0)</f>
        <v>0</v>
      </c>
      <c r="BH409" s="239">
        <f>IF(N409="sníž. přenesená",J409,0)</f>
        <v>0</v>
      </c>
      <c r="BI409" s="239">
        <f>IF(N409="nulová",J409,0)</f>
        <v>0</v>
      </c>
      <c r="BJ409" s="18" t="s">
        <v>83</v>
      </c>
      <c r="BK409" s="239">
        <f>ROUND(I409*H409,2)</f>
        <v>0</v>
      </c>
      <c r="BL409" s="18" t="s">
        <v>200</v>
      </c>
      <c r="BM409" s="238" t="s">
        <v>1000</v>
      </c>
    </row>
    <row r="410" s="2" customFormat="1">
      <c r="A410" s="39"/>
      <c r="B410" s="40"/>
      <c r="C410" s="41"/>
      <c r="D410" s="240" t="s">
        <v>190</v>
      </c>
      <c r="E410" s="41"/>
      <c r="F410" s="241" t="s">
        <v>3781</v>
      </c>
      <c r="G410" s="41"/>
      <c r="H410" s="41"/>
      <c r="I410" s="242"/>
      <c r="J410" s="41"/>
      <c r="K410" s="41"/>
      <c r="L410" s="45"/>
      <c r="M410" s="243"/>
      <c r="N410" s="244"/>
      <c r="O410" s="92"/>
      <c r="P410" s="92"/>
      <c r="Q410" s="92"/>
      <c r="R410" s="92"/>
      <c r="S410" s="92"/>
      <c r="T410" s="93"/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T410" s="18" t="s">
        <v>190</v>
      </c>
      <c r="AU410" s="18" t="s">
        <v>83</v>
      </c>
    </row>
    <row r="411" s="2" customFormat="1" ht="24.15" customHeight="1">
      <c r="A411" s="39"/>
      <c r="B411" s="40"/>
      <c r="C411" s="226" t="s">
        <v>1828</v>
      </c>
      <c r="D411" s="226" t="s">
        <v>182</v>
      </c>
      <c r="E411" s="227" t="s">
        <v>3884</v>
      </c>
      <c r="F411" s="228" t="s">
        <v>3698</v>
      </c>
      <c r="G411" s="229" t="s">
        <v>287</v>
      </c>
      <c r="H411" s="230">
        <v>1</v>
      </c>
      <c r="I411" s="231"/>
      <c r="J411" s="232">
        <f>ROUND(I411*H411,2)</f>
        <v>0</v>
      </c>
      <c r="K411" s="228" t="s">
        <v>1</v>
      </c>
      <c r="L411" s="233"/>
      <c r="M411" s="234" t="s">
        <v>1</v>
      </c>
      <c r="N411" s="235" t="s">
        <v>41</v>
      </c>
      <c r="O411" s="92"/>
      <c r="P411" s="236">
        <f>O411*H411</f>
        <v>0</v>
      </c>
      <c r="Q411" s="236">
        <v>0</v>
      </c>
      <c r="R411" s="236">
        <f>Q411*H411</f>
        <v>0</v>
      </c>
      <c r="S411" s="236">
        <v>0</v>
      </c>
      <c r="T411" s="237">
        <f>S411*H411</f>
        <v>0</v>
      </c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R411" s="238" t="s">
        <v>220</v>
      </c>
      <c r="AT411" s="238" t="s">
        <v>182</v>
      </c>
      <c r="AU411" s="238" t="s">
        <v>83</v>
      </c>
      <c r="AY411" s="18" t="s">
        <v>181</v>
      </c>
      <c r="BE411" s="239">
        <f>IF(N411="základní",J411,0)</f>
        <v>0</v>
      </c>
      <c r="BF411" s="239">
        <f>IF(N411="snížená",J411,0)</f>
        <v>0</v>
      </c>
      <c r="BG411" s="239">
        <f>IF(N411="zákl. přenesená",J411,0)</f>
        <v>0</v>
      </c>
      <c r="BH411" s="239">
        <f>IF(N411="sníž. přenesená",J411,0)</f>
        <v>0</v>
      </c>
      <c r="BI411" s="239">
        <f>IF(N411="nulová",J411,0)</f>
        <v>0</v>
      </c>
      <c r="BJ411" s="18" t="s">
        <v>83</v>
      </c>
      <c r="BK411" s="239">
        <f>ROUND(I411*H411,2)</f>
        <v>0</v>
      </c>
      <c r="BL411" s="18" t="s">
        <v>200</v>
      </c>
      <c r="BM411" s="238" t="s">
        <v>1003</v>
      </c>
    </row>
    <row r="412" s="2" customFormat="1">
      <c r="A412" s="39"/>
      <c r="B412" s="40"/>
      <c r="C412" s="41"/>
      <c r="D412" s="240" t="s">
        <v>190</v>
      </c>
      <c r="E412" s="41"/>
      <c r="F412" s="241" t="s">
        <v>3698</v>
      </c>
      <c r="G412" s="41"/>
      <c r="H412" s="41"/>
      <c r="I412" s="242"/>
      <c r="J412" s="41"/>
      <c r="K412" s="41"/>
      <c r="L412" s="45"/>
      <c r="M412" s="257"/>
      <c r="N412" s="258"/>
      <c r="O412" s="259"/>
      <c r="P412" s="259"/>
      <c r="Q412" s="259"/>
      <c r="R412" s="259"/>
      <c r="S412" s="259"/>
      <c r="T412" s="260"/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T412" s="18" t="s">
        <v>190</v>
      </c>
      <c r="AU412" s="18" t="s">
        <v>83</v>
      </c>
    </row>
    <row r="413" s="2" customFormat="1" ht="6.96" customHeight="1">
      <c r="A413" s="39"/>
      <c r="B413" s="67"/>
      <c r="C413" s="68"/>
      <c r="D413" s="68"/>
      <c r="E413" s="68"/>
      <c r="F413" s="68"/>
      <c r="G413" s="68"/>
      <c r="H413" s="68"/>
      <c r="I413" s="68"/>
      <c r="J413" s="68"/>
      <c r="K413" s="68"/>
      <c r="L413" s="45"/>
      <c r="M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</row>
  </sheetData>
  <sheetProtection sheet="1" autoFilter="0" formatColumns="0" formatRows="0" objects="1" scenarios="1" spinCount="100000" saltValue="I1Q7HNfn1Kc5hixi/HkVSrXF74N/ewZ9z5uja9Fm7IQSIUWqZSgo+yJPqmQVn7xoNqYTKnohy0H4Q26QBtnBww==" hashValue="Fu/5S2WKqijcwSNOgRlHKYKtsMr2bcjwIfNi28cgfH7gKcgt2mLpE/Q4YPm82JHyZBZXcc+3zjTtlOyYDY/glA==" algorithmName="SHA-512" password="CC35"/>
  <autoFilter ref="C126:K412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5:H115"/>
    <mergeCell ref="E117:H117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149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150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ZUŠ BEDŘICHA SMETANY čp.142, LITOMYŠL</v>
      </c>
      <c r="F7" s="152"/>
      <c r="G7" s="152"/>
      <c r="H7" s="152"/>
      <c r="L7" s="21"/>
    </row>
    <row r="8" s="1" customFormat="1" ht="12" customHeight="1">
      <c r="B8" s="21"/>
      <c r="D8" s="152" t="s">
        <v>151</v>
      </c>
      <c r="L8" s="21"/>
    </row>
    <row r="9" s="2" customFormat="1" ht="16.5" customHeight="1">
      <c r="A9" s="39"/>
      <c r="B9" s="45"/>
      <c r="C9" s="39"/>
      <c r="D9" s="39"/>
      <c r="E9" s="153" t="s">
        <v>3885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153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3886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6. 6. 2025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2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28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30</v>
      </c>
      <c r="E22" s="39"/>
      <c r="F22" s="39"/>
      <c r="G22" s="39"/>
      <c r="H22" s="39"/>
      <c r="I22" s="152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839</v>
      </c>
      <c r="F23" s="39"/>
      <c r="G23" s="39"/>
      <c r="H23" s="39"/>
      <c r="I23" s="152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34</v>
      </c>
      <c r="E25" s="39"/>
      <c r="F25" s="39"/>
      <c r="G25" s="39"/>
      <c r="H25" s="39"/>
      <c r="I25" s="152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839</v>
      </c>
      <c r="F26" s="39"/>
      <c r="G26" s="39"/>
      <c r="H26" s="39"/>
      <c r="I26" s="152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ROUND(J127,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ROUND((SUM(BE127:BE228)),  2)</f>
        <v>0</v>
      </c>
      <c r="G35" s="39"/>
      <c r="H35" s="39"/>
      <c r="I35" s="166">
        <v>0.20999999999999999</v>
      </c>
      <c r="J35" s="165">
        <f>ROUND(((SUM(BE127:BE228))*I35),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ROUND((SUM(BF127:BF228)),  2)</f>
        <v>0</v>
      </c>
      <c r="G36" s="39"/>
      <c r="H36" s="39"/>
      <c r="I36" s="166">
        <v>0.12</v>
      </c>
      <c r="J36" s="165">
        <f>ROUND(((SUM(BF127:BF228))*I36),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ROUND((SUM(BG127:BG228)),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ROUND((SUM(BH127:BH228)),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ROUND((SUM(BI127:BI228)),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157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ZUŠ BEDŘICHA SMETANY čp.142, LITOMYŠL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6.5" customHeight="1">
      <c r="A87" s="39"/>
      <c r="B87" s="40"/>
      <c r="C87" s="41"/>
      <c r="D87" s="41"/>
      <c r="E87" s="185" t="s">
        <v>3885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153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SO.04 -01 - Plynovodní přípojka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Litomyšl</v>
      </c>
      <c r="G91" s="41"/>
      <c r="H91" s="41"/>
      <c r="I91" s="33" t="s">
        <v>22</v>
      </c>
      <c r="J91" s="80" t="str">
        <f>IF(J14="","",J14)</f>
        <v>6. 6. 2025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40.05" customHeight="1">
      <c r="A93" s="39"/>
      <c r="B93" s="40"/>
      <c r="C93" s="33" t="s">
        <v>24</v>
      </c>
      <c r="D93" s="41"/>
      <c r="E93" s="41"/>
      <c r="F93" s="28" t="str">
        <f>E17</f>
        <v>Město Litomyšl</v>
      </c>
      <c r="G93" s="41"/>
      <c r="H93" s="41"/>
      <c r="I93" s="33" t="s">
        <v>30</v>
      </c>
      <c r="J93" s="37" t="str">
        <f>E23</f>
        <v>CM projekt s.r.o. , Bratislavská 5, Hustopeče u Br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40.0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34</v>
      </c>
      <c r="J94" s="37" t="str">
        <f>E26</f>
        <v>CM projekt s.r.o. , Bratislavská 5, Hustopeče u Br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158</v>
      </c>
      <c r="D96" s="187"/>
      <c r="E96" s="187"/>
      <c r="F96" s="187"/>
      <c r="G96" s="187"/>
      <c r="H96" s="187"/>
      <c r="I96" s="187"/>
      <c r="J96" s="188" t="s">
        <v>159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160</v>
      </c>
      <c r="D98" s="41"/>
      <c r="E98" s="41"/>
      <c r="F98" s="41"/>
      <c r="G98" s="41"/>
      <c r="H98" s="41"/>
      <c r="I98" s="41"/>
      <c r="J98" s="111">
        <f>J127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161</v>
      </c>
    </row>
    <row r="99" s="9" customFormat="1" ht="24.96" customHeight="1">
      <c r="A99" s="9"/>
      <c r="B99" s="190"/>
      <c r="C99" s="191"/>
      <c r="D99" s="192" t="s">
        <v>3887</v>
      </c>
      <c r="E99" s="193"/>
      <c r="F99" s="193"/>
      <c r="G99" s="193"/>
      <c r="H99" s="193"/>
      <c r="I99" s="193"/>
      <c r="J99" s="194">
        <f>J128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0"/>
      <c r="C100" s="191"/>
      <c r="D100" s="192" t="s">
        <v>3888</v>
      </c>
      <c r="E100" s="193"/>
      <c r="F100" s="193"/>
      <c r="G100" s="193"/>
      <c r="H100" s="193"/>
      <c r="I100" s="193"/>
      <c r="J100" s="194">
        <f>J153</f>
        <v>0</v>
      </c>
      <c r="K100" s="191"/>
      <c r="L100" s="195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90"/>
      <c r="C101" s="191"/>
      <c r="D101" s="192" t="s">
        <v>3889</v>
      </c>
      <c r="E101" s="193"/>
      <c r="F101" s="193"/>
      <c r="G101" s="193"/>
      <c r="H101" s="193"/>
      <c r="I101" s="193"/>
      <c r="J101" s="194">
        <f>J157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0"/>
      <c r="C102" s="191"/>
      <c r="D102" s="192" t="s">
        <v>3890</v>
      </c>
      <c r="E102" s="193"/>
      <c r="F102" s="193"/>
      <c r="G102" s="193"/>
      <c r="H102" s="193"/>
      <c r="I102" s="193"/>
      <c r="J102" s="194">
        <f>J161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90"/>
      <c r="C103" s="191"/>
      <c r="D103" s="192" t="s">
        <v>848</v>
      </c>
      <c r="E103" s="193"/>
      <c r="F103" s="193"/>
      <c r="G103" s="193"/>
      <c r="H103" s="193"/>
      <c r="I103" s="193"/>
      <c r="J103" s="194">
        <f>J201</f>
        <v>0</v>
      </c>
      <c r="K103" s="191"/>
      <c r="L103" s="19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90"/>
      <c r="C104" s="191"/>
      <c r="D104" s="192" t="s">
        <v>3891</v>
      </c>
      <c r="E104" s="193"/>
      <c r="F104" s="193"/>
      <c r="G104" s="193"/>
      <c r="H104" s="193"/>
      <c r="I104" s="193"/>
      <c r="J104" s="194">
        <f>J208</f>
        <v>0</v>
      </c>
      <c r="K104" s="191"/>
      <c r="L104" s="195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9" customFormat="1" ht="24.96" customHeight="1">
      <c r="A105" s="9"/>
      <c r="B105" s="190"/>
      <c r="C105" s="191"/>
      <c r="D105" s="192" t="s">
        <v>849</v>
      </c>
      <c r="E105" s="193"/>
      <c r="F105" s="193"/>
      <c r="G105" s="193"/>
      <c r="H105" s="193"/>
      <c r="I105" s="193"/>
      <c r="J105" s="194">
        <f>J212</f>
        <v>0</v>
      </c>
      <c r="K105" s="191"/>
      <c r="L105" s="195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2" customFormat="1" ht="21.84" customHeight="1">
      <c r="A106" s="39"/>
      <c r="B106" s="40"/>
      <c r="C106" s="41"/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6.96" customHeight="1">
      <c r="A107" s="39"/>
      <c r="B107" s="67"/>
      <c r="C107" s="68"/>
      <c r="D107" s="68"/>
      <c r="E107" s="68"/>
      <c r="F107" s="68"/>
      <c r="G107" s="68"/>
      <c r="H107" s="68"/>
      <c r="I107" s="68"/>
      <c r="J107" s="68"/>
      <c r="K107" s="68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11" s="2" customFormat="1" ht="6.96" customHeight="1">
      <c r="A111" s="39"/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4.96" customHeight="1">
      <c r="A112" s="39"/>
      <c r="B112" s="40"/>
      <c r="C112" s="24" t="s">
        <v>166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16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185" t="str">
        <f>E7</f>
        <v>ZUŠ BEDŘICHA SMETANY čp.142, LITOMYŠL</v>
      </c>
      <c r="F115" s="33"/>
      <c r="G115" s="33"/>
      <c r="H115" s="33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1" customFormat="1" ht="12" customHeight="1">
      <c r="B116" s="22"/>
      <c r="C116" s="33" t="s">
        <v>151</v>
      </c>
      <c r="D116" s="23"/>
      <c r="E116" s="23"/>
      <c r="F116" s="23"/>
      <c r="G116" s="23"/>
      <c r="H116" s="23"/>
      <c r="I116" s="23"/>
      <c r="J116" s="23"/>
      <c r="K116" s="23"/>
      <c r="L116" s="21"/>
    </row>
    <row r="117" s="2" customFormat="1" ht="16.5" customHeight="1">
      <c r="A117" s="39"/>
      <c r="B117" s="40"/>
      <c r="C117" s="41"/>
      <c r="D117" s="41"/>
      <c r="E117" s="185" t="s">
        <v>3885</v>
      </c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153</v>
      </c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6.5" customHeight="1">
      <c r="A119" s="39"/>
      <c r="B119" s="40"/>
      <c r="C119" s="41"/>
      <c r="D119" s="41"/>
      <c r="E119" s="77" t="str">
        <f>E11</f>
        <v>SO.04 -01 - Plynovodní přípojka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20</v>
      </c>
      <c r="D121" s="41"/>
      <c r="E121" s="41"/>
      <c r="F121" s="28" t="str">
        <f>F14</f>
        <v>Litomyšl</v>
      </c>
      <c r="G121" s="41"/>
      <c r="H121" s="41"/>
      <c r="I121" s="33" t="s">
        <v>22</v>
      </c>
      <c r="J121" s="80" t="str">
        <f>IF(J14="","",J14)</f>
        <v>6. 6. 2025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40.05" customHeight="1">
      <c r="A123" s="39"/>
      <c r="B123" s="40"/>
      <c r="C123" s="33" t="s">
        <v>24</v>
      </c>
      <c r="D123" s="41"/>
      <c r="E123" s="41"/>
      <c r="F123" s="28" t="str">
        <f>E17</f>
        <v>Město Litomyšl</v>
      </c>
      <c r="G123" s="41"/>
      <c r="H123" s="41"/>
      <c r="I123" s="33" t="s">
        <v>30</v>
      </c>
      <c r="J123" s="37" t="str">
        <f>E23</f>
        <v>CM projekt s.r.o. , Bratislavská 5, Hustopeče u Br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40.05" customHeight="1">
      <c r="A124" s="39"/>
      <c r="B124" s="40"/>
      <c r="C124" s="33" t="s">
        <v>28</v>
      </c>
      <c r="D124" s="41"/>
      <c r="E124" s="41"/>
      <c r="F124" s="28" t="str">
        <f>IF(E20="","",E20)</f>
        <v>Vyplň údaj</v>
      </c>
      <c r="G124" s="41"/>
      <c r="H124" s="41"/>
      <c r="I124" s="33" t="s">
        <v>34</v>
      </c>
      <c r="J124" s="37" t="str">
        <f>E26</f>
        <v>CM projekt s.r.o. , Bratislavská 5, Hustopeče u Br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0.32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11" customFormat="1" ht="29.28" customHeight="1">
      <c r="A126" s="201"/>
      <c r="B126" s="202"/>
      <c r="C126" s="203" t="s">
        <v>167</v>
      </c>
      <c r="D126" s="204" t="s">
        <v>61</v>
      </c>
      <c r="E126" s="204" t="s">
        <v>57</v>
      </c>
      <c r="F126" s="204" t="s">
        <v>58</v>
      </c>
      <c r="G126" s="204" t="s">
        <v>168</v>
      </c>
      <c r="H126" s="204" t="s">
        <v>169</v>
      </c>
      <c r="I126" s="204" t="s">
        <v>170</v>
      </c>
      <c r="J126" s="204" t="s">
        <v>159</v>
      </c>
      <c r="K126" s="205" t="s">
        <v>171</v>
      </c>
      <c r="L126" s="206"/>
      <c r="M126" s="101" t="s">
        <v>1</v>
      </c>
      <c r="N126" s="102" t="s">
        <v>40</v>
      </c>
      <c r="O126" s="102" t="s">
        <v>172</v>
      </c>
      <c r="P126" s="102" t="s">
        <v>173</v>
      </c>
      <c r="Q126" s="102" t="s">
        <v>174</v>
      </c>
      <c r="R126" s="102" t="s">
        <v>175</v>
      </c>
      <c r="S126" s="102" t="s">
        <v>176</v>
      </c>
      <c r="T126" s="103" t="s">
        <v>177</v>
      </c>
      <c r="U126" s="201"/>
      <c r="V126" s="201"/>
      <c r="W126" s="201"/>
      <c r="X126" s="201"/>
      <c r="Y126" s="201"/>
      <c r="Z126" s="201"/>
      <c r="AA126" s="201"/>
      <c r="AB126" s="201"/>
      <c r="AC126" s="201"/>
      <c r="AD126" s="201"/>
      <c r="AE126" s="201"/>
    </row>
    <row r="127" s="2" customFormat="1" ht="22.8" customHeight="1">
      <c r="A127" s="39"/>
      <c r="B127" s="40"/>
      <c r="C127" s="108" t="s">
        <v>178</v>
      </c>
      <c r="D127" s="41"/>
      <c r="E127" s="41"/>
      <c r="F127" s="41"/>
      <c r="G127" s="41"/>
      <c r="H127" s="41"/>
      <c r="I127" s="41"/>
      <c r="J127" s="207">
        <f>BK127</f>
        <v>0</v>
      </c>
      <c r="K127" s="41"/>
      <c r="L127" s="45"/>
      <c r="M127" s="104"/>
      <c r="N127" s="208"/>
      <c r="O127" s="105"/>
      <c r="P127" s="209">
        <f>P128+P153+P157+P161+P201+P208+P212</f>
        <v>0</v>
      </c>
      <c r="Q127" s="105"/>
      <c r="R127" s="209">
        <f>R128+R153+R157+R161+R201+R208+R212</f>
        <v>0</v>
      </c>
      <c r="S127" s="105"/>
      <c r="T127" s="210">
        <f>T128+T153+T157+T161+T201+T208+T212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75</v>
      </c>
      <c r="AU127" s="18" t="s">
        <v>161</v>
      </c>
      <c r="BK127" s="211">
        <f>BK128+BK153+BK157+BK161+BK201+BK208+BK212</f>
        <v>0</v>
      </c>
    </row>
    <row r="128" s="12" customFormat="1" ht="25.92" customHeight="1">
      <c r="A128" s="12"/>
      <c r="B128" s="212"/>
      <c r="C128" s="213"/>
      <c r="D128" s="214" t="s">
        <v>75</v>
      </c>
      <c r="E128" s="215" t="s">
        <v>83</v>
      </c>
      <c r="F128" s="215" t="s">
        <v>1201</v>
      </c>
      <c r="G128" s="213"/>
      <c r="H128" s="213"/>
      <c r="I128" s="216"/>
      <c r="J128" s="217">
        <f>BK128</f>
        <v>0</v>
      </c>
      <c r="K128" s="213"/>
      <c r="L128" s="218"/>
      <c r="M128" s="219"/>
      <c r="N128" s="220"/>
      <c r="O128" s="220"/>
      <c r="P128" s="221">
        <f>SUM(P129:P152)</f>
        <v>0</v>
      </c>
      <c r="Q128" s="220"/>
      <c r="R128" s="221">
        <f>SUM(R129:R152)</f>
        <v>0</v>
      </c>
      <c r="S128" s="220"/>
      <c r="T128" s="222">
        <f>SUM(T129:T152)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23" t="s">
        <v>83</v>
      </c>
      <c r="AT128" s="224" t="s">
        <v>75</v>
      </c>
      <c r="AU128" s="224" t="s">
        <v>76</v>
      </c>
      <c r="AY128" s="223" t="s">
        <v>181</v>
      </c>
      <c r="BK128" s="225">
        <f>SUM(BK129:BK152)</f>
        <v>0</v>
      </c>
    </row>
    <row r="129" s="2" customFormat="1" ht="24.15" customHeight="1">
      <c r="A129" s="39"/>
      <c r="B129" s="40"/>
      <c r="C129" s="245" t="s">
        <v>83</v>
      </c>
      <c r="D129" s="245" t="s">
        <v>191</v>
      </c>
      <c r="E129" s="246" t="s">
        <v>3892</v>
      </c>
      <c r="F129" s="247" t="s">
        <v>3893</v>
      </c>
      <c r="G129" s="248" t="s">
        <v>1209</v>
      </c>
      <c r="H129" s="249">
        <v>5</v>
      </c>
      <c r="I129" s="250"/>
      <c r="J129" s="251">
        <f>ROUND(I129*H129,2)</f>
        <v>0</v>
      </c>
      <c r="K129" s="247" t="s">
        <v>854</v>
      </c>
      <c r="L129" s="45"/>
      <c r="M129" s="252" t="s">
        <v>1</v>
      </c>
      <c r="N129" s="253" t="s">
        <v>41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200</v>
      </c>
      <c r="AT129" s="238" t="s">
        <v>191</v>
      </c>
      <c r="AU129" s="238" t="s">
        <v>83</v>
      </c>
      <c r="AY129" s="18" t="s">
        <v>181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83</v>
      </c>
      <c r="BK129" s="239">
        <f>ROUND(I129*H129,2)</f>
        <v>0</v>
      </c>
      <c r="BL129" s="18" t="s">
        <v>200</v>
      </c>
      <c r="BM129" s="238" t="s">
        <v>85</v>
      </c>
    </row>
    <row r="130" s="2" customFormat="1">
      <c r="A130" s="39"/>
      <c r="B130" s="40"/>
      <c r="C130" s="41"/>
      <c r="D130" s="240" t="s">
        <v>190</v>
      </c>
      <c r="E130" s="41"/>
      <c r="F130" s="241" t="s">
        <v>3893</v>
      </c>
      <c r="G130" s="41"/>
      <c r="H130" s="41"/>
      <c r="I130" s="242"/>
      <c r="J130" s="41"/>
      <c r="K130" s="41"/>
      <c r="L130" s="45"/>
      <c r="M130" s="243"/>
      <c r="N130" s="244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190</v>
      </c>
      <c r="AU130" s="18" t="s">
        <v>83</v>
      </c>
    </row>
    <row r="131" s="2" customFormat="1">
      <c r="A131" s="39"/>
      <c r="B131" s="40"/>
      <c r="C131" s="41"/>
      <c r="D131" s="240" t="s">
        <v>467</v>
      </c>
      <c r="E131" s="41"/>
      <c r="F131" s="256" t="s">
        <v>3894</v>
      </c>
      <c r="G131" s="41"/>
      <c r="H131" s="41"/>
      <c r="I131" s="242"/>
      <c r="J131" s="41"/>
      <c r="K131" s="41"/>
      <c r="L131" s="45"/>
      <c r="M131" s="243"/>
      <c r="N131" s="244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467</v>
      </c>
      <c r="AU131" s="18" t="s">
        <v>83</v>
      </c>
    </row>
    <row r="132" s="2" customFormat="1" ht="21.75" customHeight="1">
      <c r="A132" s="39"/>
      <c r="B132" s="40"/>
      <c r="C132" s="245" t="s">
        <v>85</v>
      </c>
      <c r="D132" s="245" t="s">
        <v>191</v>
      </c>
      <c r="E132" s="246" t="s">
        <v>3895</v>
      </c>
      <c r="F132" s="247" t="s">
        <v>3896</v>
      </c>
      <c r="G132" s="248" t="s">
        <v>1209</v>
      </c>
      <c r="H132" s="249">
        <v>3</v>
      </c>
      <c r="I132" s="250"/>
      <c r="J132" s="251">
        <f>ROUND(I132*H132,2)</f>
        <v>0</v>
      </c>
      <c r="K132" s="247" t="s">
        <v>854</v>
      </c>
      <c r="L132" s="45"/>
      <c r="M132" s="252" t="s">
        <v>1</v>
      </c>
      <c r="N132" s="253" t="s">
        <v>41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200</v>
      </c>
      <c r="AT132" s="238" t="s">
        <v>191</v>
      </c>
      <c r="AU132" s="238" t="s">
        <v>83</v>
      </c>
      <c r="AY132" s="18" t="s">
        <v>181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83</v>
      </c>
      <c r="BK132" s="239">
        <f>ROUND(I132*H132,2)</f>
        <v>0</v>
      </c>
      <c r="BL132" s="18" t="s">
        <v>200</v>
      </c>
      <c r="BM132" s="238" t="s">
        <v>200</v>
      </c>
    </row>
    <row r="133" s="2" customFormat="1">
      <c r="A133" s="39"/>
      <c r="B133" s="40"/>
      <c r="C133" s="41"/>
      <c r="D133" s="240" t="s">
        <v>190</v>
      </c>
      <c r="E133" s="41"/>
      <c r="F133" s="241" t="s">
        <v>3896</v>
      </c>
      <c r="G133" s="41"/>
      <c r="H133" s="41"/>
      <c r="I133" s="242"/>
      <c r="J133" s="41"/>
      <c r="K133" s="41"/>
      <c r="L133" s="45"/>
      <c r="M133" s="243"/>
      <c r="N133" s="244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190</v>
      </c>
      <c r="AU133" s="18" t="s">
        <v>83</v>
      </c>
    </row>
    <row r="134" s="2" customFormat="1">
      <c r="A134" s="39"/>
      <c r="B134" s="40"/>
      <c r="C134" s="41"/>
      <c r="D134" s="240" t="s">
        <v>467</v>
      </c>
      <c r="E134" s="41"/>
      <c r="F134" s="256" t="s">
        <v>3897</v>
      </c>
      <c r="G134" s="41"/>
      <c r="H134" s="41"/>
      <c r="I134" s="242"/>
      <c r="J134" s="41"/>
      <c r="K134" s="41"/>
      <c r="L134" s="45"/>
      <c r="M134" s="243"/>
      <c r="N134" s="244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467</v>
      </c>
      <c r="AU134" s="18" t="s">
        <v>83</v>
      </c>
    </row>
    <row r="135" s="2" customFormat="1" ht="24.15" customHeight="1">
      <c r="A135" s="39"/>
      <c r="B135" s="40"/>
      <c r="C135" s="245" t="s">
        <v>91</v>
      </c>
      <c r="D135" s="245" t="s">
        <v>191</v>
      </c>
      <c r="E135" s="246" t="s">
        <v>3898</v>
      </c>
      <c r="F135" s="247" t="s">
        <v>3899</v>
      </c>
      <c r="G135" s="248" t="s">
        <v>1209</v>
      </c>
      <c r="H135" s="249">
        <v>8</v>
      </c>
      <c r="I135" s="250"/>
      <c r="J135" s="251">
        <f>ROUND(I135*H135,2)</f>
        <v>0</v>
      </c>
      <c r="K135" s="247" t="s">
        <v>854</v>
      </c>
      <c r="L135" s="45"/>
      <c r="M135" s="252" t="s">
        <v>1</v>
      </c>
      <c r="N135" s="253" t="s">
        <v>41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200</v>
      </c>
      <c r="AT135" s="238" t="s">
        <v>191</v>
      </c>
      <c r="AU135" s="238" t="s">
        <v>83</v>
      </c>
      <c r="AY135" s="18" t="s">
        <v>181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83</v>
      </c>
      <c r="BK135" s="239">
        <f>ROUND(I135*H135,2)</f>
        <v>0</v>
      </c>
      <c r="BL135" s="18" t="s">
        <v>200</v>
      </c>
      <c r="BM135" s="238" t="s">
        <v>209</v>
      </c>
    </row>
    <row r="136" s="2" customFormat="1">
      <c r="A136" s="39"/>
      <c r="B136" s="40"/>
      <c r="C136" s="41"/>
      <c r="D136" s="240" t="s">
        <v>190</v>
      </c>
      <c r="E136" s="41"/>
      <c r="F136" s="241" t="s">
        <v>3899</v>
      </c>
      <c r="G136" s="41"/>
      <c r="H136" s="41"/>
      <c r="I136" s="242"/>
      <c r="J136" s="41"/>
      <c r="K136" s="41"/>
      <c r="L136" s="45"/>
      <c r="M136" s="243"/>
      <c r="N136" s="244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190</v>
      </c>
      <c r="AU136" s="18" t="s">
        <v>83</v>
      </c>
    </row>
    <row r="137" s="2" customFormat="1">
      <c r="A137" s="39"/>
      <c r="B137" s="40"/>
      <c r="C137" s="41"/>
      <c r="D137" s="240" t="s">
        <v>467</v>
      </c>
      <c r="E137" s="41"/>
      <c r="F137" s="256" t="s">
        <v>3900</v>
      </c>
      <c r="G137" s="41"/>
      <c r="H137" s="41"/>
      <c r="I137" s="242"/>
      <c r="J137" s="41"/>
      <c r="K137" s="41"/>
      <c r="L137" s="45"/>
      <c r="M137" s="243"/>
      <c r="N137" s="244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467</v>
      </c>
      <c r="AU137" s="18" t="s">
        <v>83</v>
      </c>
    </row>
    <row r="138" s="2" customFormat="1" ht="24.15" customHeight="1">
      <c r="A138" s="39"/>
      <c r="B138" s="40"/>
      <c r="C138" s="245" t="s">
        <v>200</v>
      </c>
      <c r="D138" s="245" t="s">
        <v>191</v>
      </c>
      <c r="E138" s="246" t="s">
        <v>3901</v>
      </c>
      <c r="F138" s="247" t="s">
        <v>3902</v>
      </c>
      <c r="G138" s="248" t="s">
        <v>1209</v>
      </c>
      <c r="H138" s="249">
        <v>3</v>
      </c>
      <c r="I138" s="250"/>
      <c r="J138" s="251">
        <f>ROUND(I138*H138,2)</f>
        <v>0</v>
      </c>
      <c r="K138" s="247" t="s">
        <v>854</v>
      </c>
      <c r="L138" s="45"/>
      <c r="M138" s="252" t="s">
        <v>1</v>
      </c>
      <c r="N138" s="253" t="s">
        <v>41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200</v>
      </c>
      <c r="AT138" s="238" t="s">
        <v>191</v>
      </c>
      <c r="AU138" s="238" t="s">
        <v>83</v>
      </c>
      <c r="AY138" s="18" t="s">
        <v>181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83</v>
      </c>
      <c r="BK138" s="239">
        <f>ROUND(I138*H138,2)</f>
        <v>0</v>
      </c>
      <c r="BL138" s="18" t="s">
        <v>200</v>
      </c>
      <c r="BM138" s="238" t="s">
        <v>220</v>
      </c>
    </row>
    <row r="139" s="2" customFormat="1">
      <c r="A139" s="39"/>
      <c r="B139" s="40"/>
      <c r="C139" s="41"/>
      <c r="D139" s="240" t="s">
        <v>190</v>
      </c>
      <c r="E139" s="41"/>
      <c r="F139" s="241" t="s">
        <v>3902</v>
      </c>
      <c r="G139" s="41"/>
      <c r="H139" s="41"/>
      <c r="I139" s="242"/>
      <c r="J139" s="41"/>
      <c r="K139" s="41"/>
      <c r="L139" s="45"/>
      <c r="M139" s="243"/>
      <c r="N139" s="244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190</v>
      </c>
      <c r="AU139" s="18" t="s">
        <v>83</v>
      </c>
    </row>
    <row r="140" s="2" customFormat="1">
      <c r="A140" s="39"/>
      <c r="B140" s="40"/>
      <c r="C140" s="41"/>
      <c r="D140" s="240" t="s">
        <v>467</v>
      </c>
      <c r="E140" s="41"/>
      <c r="F140" s="256" t="s">
        <v>3903</v>
      </c>
      <c r="G140" s="41"/>
      <c r="H140" s="41"/>
      <c r="I140" s="242"/>
      <c r="J140" s="41"/>
      <c r="K140" s="41"/>
      <c r="L140" s="45"/>
      <c r="M140" s="243"/>
      <c r="N140" s="244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467</v>
      </c>
      <c r="AU140" s="18" t="s">
        <v>83</v>
      </c>
    </row>
    <row r="141" s="2" customFormat="1" ht="24.15" customHeight="1">
      <c r="A141" s="39"/>
      <c r="B141" s="40"/>
      <c r="C141" s="245" t="s">
        <v>204</v>
      </c>
      <c r="D141" s="245" t="s">
        <v>191</v>
      </c>
      <c r="E141" s="246" t="s">
        <v>3904</v>
      </c>
      <c r="F141" s="247" t="s">
        <v>3905</v>
      </c>
      <c r="G141" s="248" t="s">
        <v>1209</v>
      </c>
      <c r="H141" s="249">
        <v>5</v>
      </c>
      <c r="I141" s="250"/>
      <c r="J141" s="251">
        <f>ROUND(I141*H141,2)</f>
        <v>0</v>
      </c>
      <c r="K141" s="247" t="s">
        <v>854</v>
      </c>
      <c r="L141" s="45"/>
      <c r="M141" s="252" t="s">
        <v>1</v>
      </c>
      <c r="N141" s="253" t="s">
        <v>41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200</v>
      </c>
      <c r="AT141" s="238" t="s">
        <v>191</v>
      </c>
      <c r="AU141" s="238" t="s">
        <v>83</v>
      </c>
      <c r="AY141" s="18" t="s">
        <v>181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83</v>
      </c>
      <c r="BK141" s="239">
        <f>ROUND(I141*H141,2)</f>
        <v>0</v>
      </c>
      <c r="BL141" s="18" t="s">
        <v>200</v>
      </c>
      <c r="BM141" s="238" t="s">
        <v>228</v>
      </c>
    </row>
    <row r="142" s="2" customFormat="1">
      <c r="A142" s="39"/>
      <c r="B142" s="40"/>
      <c r="C142" s="41"/>
      <c r="D142" s="240" t="s">
        <v>190</v>
      </c>
      <c r="E142" s="41"/>
      <c r="F142" s="241" t="s">
        <v>3905</v>
      </c>
      <c r="G142" s="41"/>
      <c r="H142" s="41"/>
      <c r="I142" s="242"/>
      <c r="J142" s="41"/>
      <c r="K142" s="41"/>
      <c r="L142" s="45"/>
      <c r="M142" s="243"/>
      <c r="N142" s="244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190</v>
      </c>
      <c r="AU142" s="18" t="s">
        <v>83</v>
      </c>
    </row>
    <row r="143" s="2" customFormat="1">
      <c r="A143" s="39"/>
      <c r="B143" s="40"/>
      <c r="C143" s="41"/>
      <c r="D143" s="240" t="s">
        <v>467</v>
      </c>
      <c r="E143" s="41"/>
      <c r="F143" s="256" t="s">
        <v>3903</v>
      </c>
      <c r="G143" s="41"/>
      <c r="H143" s="41"/>
      <c r="I143" s="242"/>
      <c r="J143" s="41"/>
      <c r="K143" s="41"/>
      <c r="L143" s="45"/>
      <c r="M143" s="243"/>
      <c r="N143" s="244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467</v>
      </c>
      <c r="AU143" s="18" t="s">
        <v>83</v>
      </c>
    </row>
    <row r="144" s="2" customFormat="1" ht="24.15" customHeight="1">
      <c r="A144" s="39"/>
      <c r="B144" s="40"/>
      <c r="C144" s="245" t="s">
        <v>209</v>
      </c>
      <c r="D144" s="245" t="s">
        <v>191</v>
      </c>
      <c r="E144" s="246" t="s">
        <v>3906</v>
      </c>
      <c r="F144" s="247" t="s">
        <v>3907</v>
      </c>
      <c r="G144" s="248" t="s">
        <v>1209</v>
      </c>
      <c r="H144" s="249">
        <v>8</v>
      </c>
      <c r="I144" s="250"/>
      <c r="J144" s="251">
        <f>ROUND(I144*H144,2)</f>
        <v>0</v>
      </c>
      <c r="K144" s="247" t="s">
        <v>854</v>
      </c>
      <c r="L144" s="45"/>
      <c r="M144" s="252" t="s">
        <v>1</v>
      </c>
      <c r="N144" s="253" t="s">
        <v>41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200</v>
      </c>
      <c r="AT144" s="238" t="s">
        <v>191</v>
      </c>
      <c r="AU144" s="238" t="s">
        <v>83</v>
      </c>
      <c r="AY144" s="18" t="s">
        <v>181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83</v>
      </c>
      <c r="BK144" s="239">
        <f>ROUND(I144*H144,2)</f>
        <v>0</v>
      </c>
      <c r="BL144" s="18" t="s">
        <v>200</v>
      </c>
      <c r="BM144" s="238" t="s">
        <v>8</v>
      </c>
    </row>
    <row r="145" s="2" customFormat="1">
      <c r="A145" s="39"/>
      <c r="B145" s="40"/>
      <c r="C145" s="41"/>
      <c r="D145" s="240" t="s">
        <v>190</v>
      </c>
      <c r="E145" s="41"/>
      <c r="F145" s="241" t="s">
        <v>3907</v>
      </c>
      <c r="G145" s="41"/>
      <c r="H145" s="41"/>
      <c r="I145" s="242"/>
      <c r="J145" s="41"/>
      <c r="K145" s="41"/>
      <c r="L145" s="45"/>
      <c r="M145" s="243"/>
      <c r="N145" s="244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190</v>
      </c>
      <c r="AU145" s="18" t="s">
        <v>83</v>
      </c>
    </row>
    <row r="146" s="2" customFormat="1">
      <c r="A146" s="39"/>
      <c r="B146" s="40"/>
      <c r="C146" s="41"/>
      <c r="D146" s="240" t="s">
        <v>467</v>
      </c>
      <c r="E146" s="41"/>
      <c r="F146" s="256" t="s">
        <v>3908</v>
      </c>
      <c r="G146" s="41"/>
      <c r="H146" s="41"/>
      <c r="I146" s="242"/>
      <c r="J146" s="41"/>
      <c r="K146" s="41"/>
      <c r="L146" s="45"/>
      <c r="M146" s="243"/>
      <c r="N146" s="244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467</v>
      </c>
      <c r="AU146" s="18" t="s">
        <v>83</v>
      </c>
    </row>
    <row r="147" s="2" customFormat="1" ht="24.15" customHeight="1">
      <c r="A147" s="39"/>
      <c r="B147" s="40"/>
      <c r="C147" s="245" t="s">
        <v>214</v>
      </c>
      <c r="D147" s="245" t="s">
        <v>191</v>
      </c>
      <c r="E147" s="246" t="s">
        <v>3909</v>
      </c>
      <c r="F147" s="247" t="s">
        <v>3910</v>
      </c>
      <c r="G147" s="248" t="s">
        <v>868</v>
      </c>
      <c r="H147" s="249">
        <v>5</v>
      </c>
      <c r="I147" s="250"/>
      <c r="J147" s="251">
        <f>ROUND(I147*H147,2)</f>
        <v>0</v>
      </c>
      <c r="K147" s="247" t="s">
        <v>854</v>
      </c>
      <c r="L147" s="45"/>
      <c r="M147" s="252" t="s">
        <v>1</v>
      </c>
      <c r="N147" s="253" t="s">
        <v>41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200</v>
      </c>
      <c r="AT147" s="238" t="s">
        <v>191</v>
      </c>
      <c r="AU147" s="238" t="s">
        <v>83</v>
      </c>
      <c r="AY147" s="18" t="s">
        <v>181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83</v>
      </c>
      <c r="BK147" s="239">
        <f>ROUND(I147*H147,2)</f>
        <v>0</v>
      </c>
      <c r="BL147" s="18" t="s">
        <v>200</v>
      </c>
      <c r="BM147" s="238" t="s">
        <v>244</v>
      </c>
    </row>
    <row r="148" s="2" customFormat="1">
      <c r="A148" s="39"/>
      <c r="B148" s="40"/>
      <c r="C148" s="41"/>
      <c r="D148" s="240" t="s">
        <v>190</v>
      </c>
      <c r="E148" s="41"/>
      <c r="F148" s="241" t="s">
        <v>3910</v>
      </c>
      <c r="G148" s="41"/>
      <c r="H148" s="41"/>
      <c r="I148" s="242"/>
      <c r="J148" s="41"/>
      <c r="K148" s="41"/>
      <c r="L148" s="45"/>
      <c r="M148" s="243"/>
      <c r="N148" s="244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190</v>
      </c>
      <c r="AU148" s="18" t="s">
        <v>83</v>
      </c>
    </row>
    <row r="149" s="2" customFormat="1" ht="16.5" customHeight="1">
      <c r="A149" s="39"/>
      <c r="B149" s="40"/>
      <c r="C149" s="245" t="s">
        <v>220</v>
      </c>
      <c r="D149" s="245" t="s">
        <v>191</v>
      </c>
      <c r="E149" s="246" t="s">
        <v>3911</v>
      </c>
      <c r="F149" s="247" t="s">
        <v>3912</v>
      </c>
      <c r="G149" s="248" t="s">
        <v>868</v>
      </c>
      <c r="H149" s="249">
        <v>1.8999999999999999</v>
      </c>
      <c r="I149" s="250"/>
      <c r="J149" s="251">
        <f>ROUND(I149*H149,2)</f>
        <v>0</v>
      </c>
      <c r="K149" s="247" t="s">
        <v>854</v>
      </c>
      <c r="L149" s="45"/>
      <c r="M149" s="252" t="s">
        <v>1</v>
      </c>
      <c r="N149" s="253" t="s">
        <v>41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200</v>
      </c>
      <c r="AT149" s="238" t="s">
        <v>191</v>
      </c>
      <c r="AU149" s="238" t="s">
        <v>83</v>
      </c>
      <c r="AY149" s="18" t="s">
        <v>181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83</v>
      </c>
      <c r="BK149" s="239">
        <f>ROUND(I149*H149,2)</f>
        <v>0</v>
      </c>
      <c r="BL149" s="18" t="s">
        <v>200</v>
      </c>
      <c r="BM149" s="238" t="s">
        <v>188</v>
      </c>
    </row>
    <row r="150" s="2" customFormat="1">
      <c r="A150" s="39"/>
      <c r="B150" s="40"/>
      <c r="C150" s="41"/>
      <c r="D150" s="240" t="s">
        <v>190</v>
      </c>
      <c r="E150" s="41"/>
      <c r="F150" s="241" t="s">
        <v>3912</v>
      </c>
      <c r="G150" s="41"/>
      <c r="H150" s="41"/>
      <c r="I150" s="242"/>
      <c r="J150" s="41"/>
      <c r="K150" s="41"/>
      <c r="L150" s="45"/>
      <c r="M150" s="243"/>
      <c r="N150" s="244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190</v>
      </c>
      <c r="AU150" s="18" t="s">
        <v>83</v>
      </c>
    </row>
    <row r="151" s="2" customFormat="1" ht="16.5" customHeight="1">
      <c r="A151" s="39"/>
      <c r="B151" s="40"/>
      <c r="C151" s="245" t="s">
        <v>224</v>
      </c>
      <c r="D151" s="245" t="s">
        <v>191</v>
      </c>
      <c r="E151" s="246" t="s">
        <v>3913</v>
      </c>
      <c r="F151" s="247" t="s">
        <v>3914</v>
      </c>
      <c r="G151" s="248" t="s">
        <v>868</v>
      </c>
      <c r="H151" s="249">
        <v>3</v>
      </c>
      <c r="I151" s="250"/>
      <c r="J151" s="251">
        <f>ROUND(I151*H151,2)</f>
        <v>0</v>
      </c>
      <c r="K151" s="247" t="s">
        <v>854</v>
      </c>
      <c r="L151" s="45"/>
      <c r="M151" s="252" t="s">
        <v>1</v>
      </c>
      <c r="N151" s="253" t="s">
        <v>41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200</v>
      </c>
      <c r="AT151" s="238" t="s">
        <v>191</v>
      </c>
      <c r="AU151" s="238" t="s">
        <v>83</v>
      </c>
      <c r="AY151" s="18" t="s">
        <v>181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83</v>
      </c>
      <c r="BK151" s="239">
        <f>ROUND(I151*H151,2)</f>
        <v>0</v>
      </c>
      <c r="BL151" s="18" t="s">
        <v>200</v>
      </c>
      <c r="BM151" s="238" t="s">
        <v>266</v>
      </c>
    </row>
    <row r="152" s="2" customFormat="1">
      <c r="A152" s="39"/>
      <c r="B152" s="40"/>
      <c r="C152" s="41"/>
      <c r="D152" s="240" t="s">
        <v>190</v>
      </c>
      <c r="E152" s="41"/>
      <c r="F152" s="241" t="s">
        <v>3914</v>
      </c>
      <c r="G152" s="41"/>
      <c r="H152" s="41"/>
      <c r="I152" s="242"/>
      <c r="J152" s="41"/>
      <c r="K152" s="41"/>
      <c r="L152" s="45"/>
      <c r="M152" s="243"/>
      <c r="N152" s="244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190</v>
      </c>
      <c r="AU152" s="18" t="s">
        <v>83</v>
      </c>
    </row>
    <row r="153" s="12" customFormat="1" ht="25.92" customHeight="1">
      <c r="A153" s="12"/>
      <c r="B153" s="212"/>
      <c r="C153" s="213"/>
      <c r="D153" s="214" t="s">
        <v>75</v>
      </c>
      <c r="E153" s="215" t="s">
        <v>458</v>
      </c>
      <c r="F153" s="215" t="s">
        <v>3915</v>
      </c>
      <c r="G153" s="213"/>
      <c r="H153" s="213"/>
      <c r="I153" s="216"/>
      <c r="J153" s="217">
        <f>BK153</f>
        <v>0</v>
      </c>
      <c r="K153" s="213"/>
      <c r="L153" s="218"/>
      <c r="M153" s="219"/>
      <c r="N153" s="220"/>
      <c r="O153" s="220"/>
      <c r="P153" s="221">
        <f>SUM(P154:P156)</f>
        <v>0</v>
      </c>
      <c r="Q153" s="220"/>
      <c r="R153" s="221">
        <f>SUM(R154:R156)</f>
        <v>0</v>
      </c>
      <c r="S153" s="220"/>
      <c r="T153" s="222">
        <f>SUM(T154:T156)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23" t="s">
        <v>83</v>
      </c>
      <c r="AT153" s="224" t="s">
        <v>75</v>
      </c>
      <c r="AU153" s="224" t="s">
        <v>76</v>
      </c>
      <c r="AY153" s="223" t="s">
        <v>181</v>
      </c>
      <c r="BK153" s="225">
        <f>SUM(BK154:BK156)</f>
        <v>0</v>
      </c>
    </row>
    <row r="154" s="2" customFormat="1" ht="24.15" customHeight="1">
      <c r="A154" s="39"/>
      <c r="B154" s="40"/>
      <c r="C154" s="245" t="s">
        <v>228</v>
      </c>
      <c r="D154" s="245" t="s">
        <v>191</v>
      </c>
      <c r="E154" s="246" t="s">
        <v>3916</v>
      </c>
      <c r="F154" s="247" t="s">
        <v>3917</v>
      </c>
      <c r="G154" s="248" t="s">
        <v>217</v>
      </c>
      <c r="H154" s="249">
        <v>18</v>
      </c>
      <c r="I154" s="250"/>
      <c r="J154" s="251">
        <f>ROUND(I154*H154,2)</f>
        <v>0</v>
      </c>
      <c r="K154" s="247" t="s">
        <v>854</v>
      </c>
      <c r="L154" s="45"/>
      <c r="M154" s="252" t="s">
        <v>1</v>
      </c>
      <c r="N154" s="253" t="s">
        <v>41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200</v>
      </c>
      <c r="AT154" s="238" t="s">
        <v>191</v>
      </c>
      <c r="AU154" s="238" t="s">
        <v>83</v>
      </c>
      <c r="AY154" s="18" t="s">
        <v>181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83</v>
      </c>
      <c r="BK154" s="239">
        <f>ROUND(I154*H154,2)</f>
        <v>0</v>
      </c>
      <c r="BL154" s="18" t="s">
        <v>200</v>
      </c>
      <c r="BM154" s="238" t="s">
        <v>276</v>
      </c>
    </row>
    <row r="155" s="2" customFormat="1">
      <c r="A155" s="39"/>
      <c r="B155" s="40"/>
      <c r="C155" s="41"/>
      <c r="D155" s="240" t="s">
        <v>190</v>
      </c>
      <c r="E155" s="41"/>
      <c r="F155" s="241" t="s">
        <v>3917</v>
      </c>
      <c r="G155" s="41"/>
      <c r="H155" s="41"/>
      <c r="I155" s="242"/>
      <c r="J155" s="41"/>
      <c r="K155" s="41"/>
      <c r="L155" s="45"/>
      <c r="M155" s="243"/>
      <c r="N155" s="244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190</v>
      </c>
      <c r="AU155" s="18" t="s">
        <v>83</v>
      </c>
    </row>
    <row r="156" s="2" customFormat="1">
      <c r="A156" s="39"/>
      <c r="B156" s="40"/>
      <c r="C156" s="41"/>
      <c r="D156" s="240" t="s">
        <v>467</v>
      </c>
      <c r="E156" s="41"/>
      <c r="F156" s="256" t="s">
        <v>3918</v>
      </c>
      <c r="G156" s="41"/>
      <c r="H156" s="41"/>
      <c r="I156" s="242"/>
      <c r="J156" s="41"/>
      <c r="K156" s="41"/>
      <c r="L156" s="45"/>
      <c r="M156" s="243"/>
      <c r="N156" s="244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467</v>
      </c>
      <c r="AU156" s="18" t="s">
        <v>83</v>
      </c>
    </row>
    <row r="157" s="12" customFormat="1" ht="25.92" customHeight="1">
      <c r="A157" s="12"/>
      <c r="B157" s="212"/>
      <c r="C157" s="213"/>
      <c r="D157" s="214" t="s">
        <v>75</v>
      </c>
      <c r="E157" s="215" t="s">
        <v>834</v>
      </c>
      <c r="F157" s="215" t="s">
        <v>3919</v>
      </c>
      <c r="G157" s="213"/>
      <c r="H157" s="213"/>
      <c r="I157" s="216"/>
      <c r="J157" s="217">
        <f>BK157</f>
        <v>0</v>
      </c>
      <c r="K157" s="213"/>
      <c r="L157" s="218"/>
      <c r="M157" s="219"/>
      <c r="N157" s="220"/>
      <c r="O157" s="220"/>
      <c r="P157" s="221">
        <f>SUM(P158:P160)</f>
        <v>0</v>
      </c>
      <c r="Q157" s="220"/>
      <c r="R157" s="221">
        <f>SUM(R158:R160)</f>
        <v>0</v>
      </c>
      <c r="S157" s="220"/>
      <c r="T157" s="222">
        <f>SUM(T158:T160)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23" t="s">
        <v>83</v>
      </c>
      <c r="AT157" s="224" t="s">
        <v>75</v>
      </c>
      <c r="AU157" s="224" t="s">
        <v>76</v>
      </c>
      <c r="AY157" s="223" t="s">
        <v>181</v>
      </c>
      <c r="BK157" s="225">
        <f>SUM(BK158:BK160)</f>
        <v>0</v>
      </c>
    </row>
    <row r="158" s="2" customFormat="1" ht="24.15" customHeight="1">
      <c r="A158" s="39"/>
      <c r="B158" s="40"/>
      <c r="C158" s="245" t="s">
        <v>232</v>
      </c>
      <c r="D158" s="245" t="s">
        <v>191</v>
      </c>
      <c r="E158" s="246" t="s">
        <v>3920</v>
      </c>
      <c r="F158" s="247" t="s">
        <v>3921</v>
      </c>
      <c r="G158" s="248" t="s">
        <v>217</v>
      </c>
      <c r="H158" s="249">
        <v>18</v>
      </c>
      <c r="I158" s="250"/>
      <c r="J158" s="251">
        <f>ROUND(I158*H158,2)</f>
        <v>0</v>
      </c>
      <c r="K158" s="247" t="s">
        <v>854</v>
      </c>
      <c r="L158" s="45"/>
      <c r="M158" s="252" t="s">
        <v>1</v>
      </c>
      <c r="N158" s="253" t="s">
        <v>41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200</v>
      </c>
      <c r="AT158" s="238" t="s">
        <v>191</v>
      </c>
      <c r="AU158" s="238" t="s">
        <v>83</v>
      </c>
      <c r="AY158" s="18" t="s">
        <v>181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83</v>
      </c>
      <c r="BK158" s="239">
        <f>ROUND(I158*H158,2)</f>
        <v>0</v>
      </c>
      <c r="BL158" s="18" t="s">
        <v>200</v>
      </c>
      <c r="BM158" s="238" t="s">
        <v>284</v>
      </c>
    </row>
    <row r="159" s="2" customFormat="1">
      <c r="A159" s="39"/>
      <c r="B159" s="40"/>
      <c r="C159" s="41"/>
      <c r="D159" s="240" t="s">
        <v>190</v>
      </c>
      <c r="E159" s="41"/>
      <c r="F159" s="241" t="s">
        <v>3921</v>
      </c>
      <c r="G159" s="41"/>
      <c r="H159" s="41"/>
      <c r="I159" s="242"/>
      <c r="J159" s="41"/>
      <c r="K159" s="41"/>
      <c r="L159" s="45"/>
      <c r="M159" s="243"/>
      <c r="N159" s="244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190</v>
      </c>
      <c r="AU159" s="18" t="s">
        <v>83</v>
      </c>
    </row>
    <row r="160" s="2" customFormat="1">
      <c r="A160" s="39"/>
      <c r="B160" s="40"/>
      <c r="C160" s="41"/>
      <c r="D160" s="240" t="s">
        <v>467</v>
      </c>
      <c r="E160" s="41"/>
      <c r="F160" s="256" t="s">
        <v>3922</v>
      </c>
      <c r="G160" s="41"/>
      <c r="H160" s="41"/>
      <c r="I160" s="242"/>
      <c r="J160" s="41"/>
      <c r="K160" s="41"/>
      <c r="L160" s="45"/>
      <c r="M160" s="243"/>
      <c r="N160" s="244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467</v>
      </c>
      <c r="AU160" s="18" t="s">
        <v>83</v>
      </c>
    </row>
    <row r="161" s="12" customFormat="1" ht="25.92" customHeight="1">
      <c r="A161" s="12"/>
      <c r="B161" s="212"/>
      <c r="C161" s="213"/>
      <c r="D161" s="214" t="s">
        <v>75</v>
      </c>
      <c r="E161" s="215" t="s">
        <v>3923</v>
      </c>
      <c r="F161" s="215" t="s">
        <v>3924</v>
      </c>
      <c r="G161" s="213"/>
      <c r="H161" s="213"/>
      <c r="I161" s="216"/>
      <c r="J161" s="217">
        <f>BK161</f>
        <v>0</v>
      </c>
      <c r="K161" s="213"/>
      <c r="L161" s="218"/>
      <c r="M161" s="219"/>
      <c r="N161" s="220"/>
      <c r="O161" s="220"/>
      <c r="P161" s="221">
        <f>SUM(P162:P200)</f>
        <v>0</v>
      </c>
      <c r="Q161" s="220"/>
      <c r="R161" s="221">
        <f>SUM(R162:R200)</f>
        <v>0</v>
      </c>
      <c r="S161" s="220"/>
      <c r="T161" s="222">
        <f>SUM(T162:T200)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23" t="s">
        <v>85</v>
      </c>
      <c r="AT161" s="224" t="s">
        <v>75</v>
      </c>
      <c r="AU161" s="224" t="s">
        <v>76</v>
      </c>
      <c r="AY161" s="223" t="s">
        <v>181</v>
      </c>
      <c r="BK161" s="225">
        <f>SUM(BK162:BK200)</f>
        <v>0</v>
      </c>
    </row>
    <row r="162" s="2" customFormat="1" ht="16.5" customHeight="1">
      <c r="A162" s="39"/>
      <c r="B162" s="40"/>
      <c r="C162" s="245" t="s">
        <v>8</v>
      </c>
      <c r="D162" s="245" t="s">
        <v>191</v>
      </c>
      <c r="E162" s="246" t="s">
        <v>3925</v>
      </c>
      <c r="F162" s="247" t="s">
        <v>3926</v>
      </c>
      <c r="G162" s="248" t="s">
        <v>287</v>
      </c>
      <c r="H162" s="249">
        <v>1</v>
      </c>
      <c r="I162" s="250"/>
      <c r="J162" s="251">
        <f>ROUND(I162*H162,2)</f>
        <v>0</v>
      </c>
      <c r="K162" s="247" t="s">
        <v>880</v>
      </c>
      <c r="L162" s="45"/>
      <c r="M162" s="252" t="s">
        <v>1</v>
      </c>
      <c r="N162" s="253" t="s">
        <v>41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188</v>
      </c>
      <c r="AT162" s="238" t="s">
        <v>191</v>
      </c>
      <c r="AU162" s="238" t="s">
        <v>83</v>
      </c>
      <c r="AY162" s="18" t="s">
        <v>181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83</v>
      </c>
      <c r="BK162" s="239">
        <f>ROUND(I162*H162,2)</f>
        <v>0</v>
      </c>
      <c r="BL162" s="18" t="s">
        <v>188</v>
      </c>
      <c r="BM162" s="238" t="s">
        <v>293</v>
      </c>
    </row>
    <row r="163" s="2" customFormat="1">
      <c r="A163" s="39"/>
      <c r="B163" s="40"/>
      <c r="C163" s="41"/>
      <c r="D163" s="240" t="s">
        <v>190</v>
      </c>
      <c r="E163" s="41"/>
      <c r="F163" s="241" t="s">
        <v>3926</v>
      </c>
      <c r="G163" s="41"/>
      <c r="H163" s="41"/>
      <c r="I163" s="242"/>
      <c r="J163" s="41"/>
      <c r="K163" s="41"/>
      <c r="L163" s="45"/>
      <c r="M163" s="243"/>
      <c r="N163" s="244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190</v>
      </c>
      <c r="AU163" s="18" t="s">
        <v>83</v>
      </c>
    </row>
    <row r="164" s="2" customFormat="1" ht="16.5" customHeight="1">
      <c r="A164" s="39"/>
      <c r="B164" s="40"/>
      <c r="C164" s="245" t="s">
        <v>239</v>
      </c>
      <c r="D164" s="245" t="s">
        <v>191</v>
      </c>
      <c r="E164" s="246" t="s">
        <v>3927</v>
      </c>
      <c r="F164" s="247" t="s">
        <v>3928</v>
      </c>
      <c r="G164" s="248" t="s">
        <v>287</v>
      </c>
      <c r="H164" s="249">
        <v>1</v>
      </c>
      <c r="I164" s="250"/>
      <c r="J164" s="251">
        <f>ROUND(I164*H164,2)</f>
        <v>0</v>
      </c>
      <c r="K164" s="247" t="s">
        <v>880</v>
      </c>
      <c r="L164" s="45"/>
      <c r="M164" s="252" t="s">
        <v>1</v>
      </c>
      <c r="N164" s="253" t="s">
        <v>41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188</v>
      </c>
      <c r="AT164" s="238" t="s">
        <v>191</v>
      </c>
      <c r="AU164" s="238" t="s">
        <v>83</v>
      </c>
      <c r="AY164" s="18" t="s">
        <v>181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83</v>
      </c>
      <c r="BK164" s="239">
        <f>ROUND(I164*H164,2)</f>
        <v>0</v>
      </c>
      <c r="BL164" s="18" t="s">
        <v>188</v>
      </c>
      <c r="BM164" s="238" t="s">
        <v>302</v>
      </c>
    </row>
    <row r="165" s="2" customFormat="1">
      <c r="A165" s="39"/>
      <c r="B165" s="40"/>
      <c r="C165" s="41"/>
      <c r="D165" s="240" t="s">
        <v>190</v>
      </c>
      <c r="E165" s="41"/>
      <c r="F165" s="241" t="s">
        <v>3928</v>
      </c>
      <c r="G165" s="41"/>
      <c r="H165" s="41"/>
      <c r="I165" s="242"/>
      <c r="J165" s="41"/>
      <c r="K165" s="41"/>
      <c r="L165" s="45"/>
      <c r="M165" s="243"/>
      <c r="N165" s="244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190</v>
      </c>
      <c r="AU165" s="18" t="s">
        <v>83</v>
      </c>
    </row>
    <row r="166" s="2" customFormat="1" ht="21.75" customHeight="1">
      <c r="A166" s="39"/>
      <c r="B166" s="40"/>
      <c r="C166" s="245" t="s">
        <v>244</v>
      </c>
      <c r="D166" s="245" t="s">
        <v>191</v>
      </c>
      <c r="E166" s="246" t="s">
        <v>3929</v>
      </c>
      <c r="F166" s="247" t="s">
        <v>3930</v>
      </c>
      <c r="G166" s="248" t="s">
        <v>217</v>
      </c>
      <c r="H166" s="249">
        <v>5</v>
      </c>
      <c r="I166" s="250"/>
      <c r="J166" s="251">
        <f>ROUND(I166*H166,2)</f>
        <v>0</v>
      </c>
      <c r="K166" s="247" t="s">
        <v>880</v>
      </c>
      <c r="L166" s="45"/>
      <c r="M166" s="252" t="s">
        <v>1</v>
      </c>
      <c r="N166" s="253" t="s">
        <v>41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188</v>
      </c>
      <c r="AT166" s="238" t="s">
        <v>191</v>
      </c>
      <c r="AU166" s="238" t="s">
        <v>83</v>
      </c>
      <c r="AY166" s="18" t="s">
        <v>181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83</v>
      </c>
      <c r="BK166" s="239">
        <f>ROUND(I166*H166,2)</f>
        <v>0</v>
      </c>
      <c r="BL166" s="18" t="s">
        <v>188</v>
      </c>
      <c r="BM166" s="238" t="s">
        <v>310</v>
      </c>
    </row>
    <row r="167" s="2" customFormat="1">
      <c r="A167" s="39"/>
      <c r="B167" s="40"/>
      <c r="C167" s="41"/>
      <c r="D167" s="240" t="s">
        <v>190</v>
      </c>
      <c r="E167" s="41"/>
      <c r="F167" s="241" t="s">
        <v>3930</v>
      </c>
      <c r="G167" s="41"/>
      <c r="H167" s="41"/>
      <c r="I167" s="242"/>
      <c r="J167" s="41"/>
      <c r="K167" s="41"/>
      <c r="L167" s="45"/>
      <c r="M167" s="243"/>
      <c r="N167" s="244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190</v>
      </c>
      <c r="AU167" s="18" t="s">
        <v>83</v>
      </c>
    </row>
    <row r="168" s="2" customFormat="1" ht="16.5" customHeight="1">
      <c r="A168" s="39"/>
      <c r="B168" s="40"/>
      <c r="C168" s="245" t="s">
        <v>250</v>
      </c>
      <c r="D168" s="245" t="s">
        <v>191</v>
      </c>
      <c r="E168" s="246" t="s">
        <v>3931</v>
      </c>
      <c r="F168" s="247" t="s">
        <v>3932</v>
      </c>
      <c r="G168" s="248" t="s">
        <v>217</v>
      </c>
      <c r="H168" s="249">
        <v>7</v>
      </c>
      <c r="I168" s="250"/>
      <c r="J168" s="251">
        <f>ROUND(I168*H168,2)</f>
        <v>0</v>
      </c>
      <c r="K168" s="247" t="s">
        <v>880</v>
      </c>
      <c r="L168" s="45"/>
      <c r="M168" s="252" t="s">
        <v>1</v>
      </c>
      <c r="N168" s="253" t="s">
        <v>41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188</v>
      </c>
      <c r="AT168" s="238" t="s">
        <v>191</v>
      </c>
      <c r="AU168" s="238" t="s">
        <v>83</v>
      </c>
      <c r="AY168" s="18" t="s">
        <v>181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83</v>
      </c>
      <c r="BK168" s="239">
        <f>ROUND(I168*H168,2)</f>
        <v>0</v>
      </c>
      <c r="BL168" s="18" t="s">
        <v>188</v>
      </c>
      <c r="BM168" s="238" t="s">
        <v>318</v>
      </c>
    </row>
    <row r="169" s="2" customFormat="1">
      <c r="A169" s="39"/>
      <c r="B169" s="40"/>
      <c r="C169" s="41"/>
      <c r="D169" s="240" t="s">
        <v>190</v>
      </c>
      <c r="E169" s="41"/>
      <c r="F169" s="241" t="s">
        <v>3932</v>
      </c>
      <c r="G169" s="41"/>
      <c r="H169" s="41"/>
      <c r="I169" s="242"/>
      <c r="J169" s="41"/>
      <c r="K169" s="41"/>
      <c r="L169" s="45"/>
      <c r="M169" s="243"/>
      <c r="N169" s="244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190</v>
      </c>
      <c r="AU169" s="18" t="s">
        <v>83</v>
      </c>
    </row>
    <row r="170" s="2" customFormat="1" ht="16.5" customHeight="1">
      <c r="A170" s="39"/>
      <c r="B170" s="40"/>
      <c r="C170" s="245" t="s">
        <v>188</v>
      </c>
      <c r="D170" s="245" t="s">
        <v>191</v>
      </c>
      <c r="E170" s="246" t="s">
        <v>3933</v>
      </c>
      <c r="F170" s="247" t="s">
        <v>3934</v>
      </c>
      <c r="G170" s="248" t="s">
        <v>217</v>
      </c>
      <c r="H170" s="249">
        <v>4</v>
      </c>
      <c r="I170" s="250"/>
      <c r="J170" s="251">
        <f>ROUND(I170*H170,2)</f>
        <v>0</v>
      </c>
      <c r="K170" s="247" t="s">
        <v>880</v>
      </c>
      <c r="L170" s="45"/>
      <c r="M170" s="252" t="s">
        <v>1</v>
      </c>
      <c r="N170" s="253" t="s">
        <v>41</v>
      </c>
      <c r="O170" s="92"/>
      <c r="P170" s="236">
        <f>O170*H170</f>
        <v>0</v>
      </c>
      <c r="Q170" s="236">
        <v>0</v>
      </c>
      <c r="R170" s="236">
        <f>Q170*H170</f>
        <v>0</v>
      </c>
      <c r="S170" s="236">
        <v>0</v>
      </c>
      <c r="T170" s="237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188</v>
      </c>
      <c r="AT170" s="238" t="s">
        <v>191</v>
      </c>
      <c r="AU170" s="238" t="s">
        <v>83</v>
      </c>
      <c r="AY170" s="18" t="s">
        <v>181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83</v>
      </c>
      <c r="BK170" s="239">
        <f>ROUND(I170*H170,2)</f>
        <v>0</v>
      </c>
      <c r="BL170" s="18" t="s">
        <v>188</v>
      </c>
      <c r="BM170" s="238" t="s">
        <v>187</v>
      </c>
    </row>
    <row r="171" s="2" customFormat="1">
      <c r="A171" s="39"/>
      <c r="B171" s="40"/>
      <c r="C171" s="41"/>
      <c r="D171" s="240" t="s">
        <v>190</v>
      </c>
      <c r="E171" s="41"/>
      <c r="F171" s="241" t="s">
        <v>3934</v>
      </c>
      <c r="G171" s="41"/>
      <c r="H171" s="41"/>
      <c r="I171" s="242"/>
      <c r="J171" s="41"/>
      <c r="K171" s="41"/>
      <c r="L171" s="45"/>
      <c r="M171" s="243"/>
      <c r="N171" s="244"/>
      <c r="O171" s="92"/>
      <c r="P171" s="92"/>
      <c r="Q171" s="92"/>
      <c r="R171" s="92"/>
      <c r="S171" s="92"/>
      <c r="T171" s="93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T171" s="18" t="s">
        <v>190</v>
      </c>
      <c r="AU171" s="18" t="s">
        <v>83</v>
      </c>
    </row>
    <row r="172" s="2" customFormat="1" ht="16.5" customHeight="1">
      <c r="A172" s="39"/>
      <c r="B172" s="40"/>
      <c r="C172" s="245" t="s">
        <v>261</v>
      </c>
      <c r="D172" s="245" t="s">
        <v>191</v>
      </c>
      <c r="E172" s="246" t="s">
        <v>3935</v>
      </c>
      <c r="F172" s="247" t="s">
        <v>3936</v>
      </c>
      <c r="G172" s="248" t="s">
        <v>287</v>
      </c>
      <c r="H172" s="249">
        <v>1</v>
      </c>
      <c r="I172" s="250"/>
      <c r="J172" s="251">
        <f>ROUND(I172*H172,2)</f>
        <v>0</v>
      </c>
      <c r="K172" s="247" t="s">
        <v>880</v>
      </c>
      <c r="L172" s="45"/>
      <c r="M172" s="252" t="s">
        <v>1</v>
      </c>
      <c r="N172" s="253" t="s">
        <v>41</v>
      </c>
      <c r="O172" s="92"/>
      <c r="P172" s="236">
        <f>O172*H172</f>
        <v>0</v>
      </c>
      <c r="Q172" s="236">
        <v>0</v>
      </c>
      <c r="R172" s="236">
        <f>Q172*H172</f>
        <v>0</v>
      </c>
      <c r="S172" s="236">
        <v>0</v>
      </c>
      <c r="T172" s="237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8" t="s">
        <v>188</v>
      </c>
      <c r="AT172" s="238" t="s">
        <v>191</v>
      </c>
      <c r="AU172" s="238" t="s">
        <v>83</v>
      </c>
      <c r="AY172" s="18" t="s">
        <v>181</v>
      </c>
      <c r="BE172" s="239">
        <f>IF(N172="základní",J172,0)</f>
        <v>0</v>
      </c>
      <c r="BF172" s="239">
        <f>IF(N172="snížená",J172,0)</f>
        <v>0</v>
      </c>
      <c r="BG172" s="239">
        <f>IF(N172="zákl. přenesená",J172,0)</f>
        <v>0</v>
      </c>
      <c r="BH172" s="239">
        <f>IF(N172="sníž. přenesená",J172,0)</f>
        <v>0</v>
      </c>
      <c r="BI172" s="239">
        <f>IF(N172="nulová",J172,0)</f>
        <v>0</v>
      </c>
      <c r="BJ172" s="18" t="s">
        <v>83</v>
      </c>
      <c r="BK172" s="239">
        <f>ROUND(I172*H172,2)</f>
        <v>0</v>
      </c>
      <c r="BL172" s="18" t="s">
        <v>188</v>
      </c>
      <c r="BM172" s="238" t="s">
        <v>333</v>
      </c>
    </row>
    <row r="173" s="2" customFormat="1">
      <c r="A173" s="39"/>
      <c r="B173" s="40"/>
      <c r="C173" s="41"/>
      <c r="D173" s="240" t="s">
        <v>190</v>
      </c>
      <c r="E173" s="41"/>
      <c r="F173" s="241" t="s">
        <v>3936</v>
      </c>
      <c r="G173" s="41"/>
      <c r="H173" s="41"/>
      <c r="I173" s="242"/>
      <c r="J173" s="41"/>
      <c r="K173" s="41"/>
      <c r="L173" s="45"/>
      <c r="M173" s="243"/>
      <c r="N173" s="244"/>
      <c r="O173" s="92"/>
      <c r="P173" s="92"/>
      <c r="Q173" s="92"/>
      <c r="R173" s="92"/>
      <c r="S173" s="92"/>
      <c r="T173" s="93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18" t="s">
        <v>190</v>
      </c>
      <c r="AU173" s="18" t="s">
        <v>83</v>
      </c>
    </row>
    <row r="174" s="2" customFormat="1" ht="16.5" customHeight="1">
      <c r="A174" s="39"/>
      <c r="B174" s="40"/>
      <c r="C174" s="245" t="s">
        <v>266</v>
      </c>
      <c r="D174" s="245" t="s">
        <v>191</v>
      </c>
      <c r="E174" s="246" t="s">
        <v>3937</v>
      </c>
      <c r="F174" s="247" t="s">
        <v>3938</v>
      </c>
      <c r="G174" s="248" t="s">
        <v>287</v>
      </c>
      <c r="H174" s="249">
        <v>1</v>
      </c>
      <c r="I174" s="250"/>
      <c r="J174" s="251">
        <f>ROUND(I174*H174,2)</f>
        <v>0</v>
      </c>
      <c r="K174" s="247" t="s">
        <v>880</v>
      </c>
      <c r="L174" s="45"/>
      <c r="M174" s="252" t="s">
        <v>1</v>
      </c>
      <c r="N174" s="253" t="s">
        <v>41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188</v>
      </c>
      <c r="AT174" s="238" t="s">
        <v>191</v>
      </c>
      <c r="AU174" s="238" t="s">
        <v>83</v>
      </c>
      <c r="AY174" s="18" t="s">
        <v>181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83</v>
      </c>
      <c r="BK174" s="239">
        <f>ROUND(I174*H174,2)</f>
        <v>0</v>
      </c>
      <c r="BL174" s="18" t="s">
        <v>188</v>
      </c>
      <c r="BM174" s="238" t="s">
        <v>343</v>
      </c>
    </row>
    <row r="175" s="2" customFormat="1">
      <c r="A175" s="39"/>
      <c r="B175" s="40"/>
      <c r="C175" s="41"/>
      <c r="D175" s="240" t="s">
        <v>190</v>
      </c>
      <c r="E175" s="41"/>
      <c r="F175" s="241" t="s">
        <v>3938</v>
      </c>
      <c r="G175" s="41"/>
      <c r="H175" s="41"/>
      <c r="I175" s="242"/>
      <c r="J175" s="41"/>
      <c r="K175" s="41"/>
      <c r="L175" s="45"/>
      <c r="M175" s="243"/>
      <c r="N175" s="244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190</v>
      </c>
      <c r="AU175" s="18" t="s">
        <v>83</v>
      </c>
    </row>
    <row r="176" s="2" customFormat="1" ht="16.5" customHeight="1">
      <c r="A176" s="39"/>
      <c r="B176" s="40"/>
      <c r="C176" s="245" t="s">
        <v>271</v>
      </c>
      <c r="D176" s="245" t="s">
        <v>191</v>
      </c>
      <c r="E176" s="246" t="s">
        <v>3939</v>
      </c>
      <c r="F176" s="247" t="s">
        <v>3940</v>
      </c>
      <c r="G176" s="248" t="s">
        <v>287</v>
      </c>
      <c r="H176" s="249">
        <v>1</v>
      </c>
      <c r="I176" s="250"/>
      <c r="J176" s="251">
        <f>ROUND(I176*H176,2)</f>
        <v>0</v>
      </c>
      <c r="K176" s="247" t="s">
        <v>880</v>
      </c>
      <c r="L176" s="45"/>
      <c r="M176" s="252" t="s">
        <v>1</v>
      </c>
      <c r="N176" s="253" t="s">
        <v>41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188</v>
      </c>
      <c r="AT176" s="238" t="s">
        <v>191</v>
      </c>
      <c r="AU176" s="238" t="s">
        <v>83</v>
      </c>
      <c r="AY176" s="18" t="s">
        <v>181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83</v>
      </c>
      <c r="BK176" s="239">
        <f>ROUND(I176*H176,2)</f>
        <v>0</v>
      </c>
      <c r="BL176" s="18" t="s">
        <v>188</v>
      </c>
      <c r="BM176" s="238" t="s">
        <v>352</v>
      </c>
    </row>
    <row r="177" s="2" customFormat="1">
      <c r="A177" s="39"/>
      <c r="B177" s="40"/>
      <c r="C177" s="41"/>
      <c r="D177" s="240" t="s">
        <v>190</v>
      </c>
      <c r="E177" s="41"/>
      <c r="F177" s="241" t="s">
        <v>3940</v>
      </c>
      <c r="G177" s="41"/>
      <c r="H177" s="41"/>
      <c r="I177" s="242"/>
      <c r="J177" s="41"/>
      <c r="K177" s="41"/>
      <c r="L177" s="45"/>
      <c r="M177" s="243"/>
      <c r="N177" s="244"/>
      <c r="O177" s="92"/>
      <c r="P177" s="92"/>
      <c r="Q177" s="92"/>
      <c r="R177" s="92"/>
      <c r="S177" s="92"/>
      <c r="T177" s="93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190</v>
      </c>
      <c r="AU177" s="18" t="s">
        <v>83</v>
      </c>
    </row>
    <row r="178" s="2" customFormat="1" ht="21.75" customHeight="1">
      <c r="A178" s="39"/>
      <c r="B178" s="40"/>
      <c r="C178" s="245" t="s">
        <v>276</v>
      </c>
      <c r="D178" s="245" t="s">
        <v>191</v>
      </c>
      <c r="E178" s="246" t="s">
        <v>3941</v>
      </c>
      <c r="F178" s="247" t="s">
        <v>3942</v>
      </c>
      <c r="G178" s="248" t="s">
        <v>217</v>
      </c>
      <c r="H178" s="249">
        <v>20</v>
      </c>
      <c r="I178" s="250"/>
      <c r="J178" s="251">
        <f>ROUND(I178*H178,2)</f>
        <v>0</v>
      </c>
      <c r="K178" s="247" t="s">
        <v>854</v>
      </c>
      <c r="L178" s="45"/>
      <c r="M178" s="252" t="s">
        <v>1</v>
      </c>
      <c r="N178" s="253" t="s">
        <v>41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188</v>
      </c>
      <c r="AT178" s="238" t="s">
        <v>191</v>
      </c>
      <c r="AU178" s="238" t="s">
        <v>83</v>
      </c>
      <c r="AY178" s="18" t="s">
        <v>181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83</v>
      </c>
      <c r="BK178" s="239">
        <f>ROUND(I178*H178,2)</f>
        <v>0</v>
      </c>
      <c r="BL178" s="18" t="s">
        <v>188</v>
      </c>
      <c r="BM178" s="238" t="s">
        <v>361</v>
      </c>
    </row>
    <row r="179" s="2" customFormat="1">
      <c r="A179" s="39"/>
      <c r="B179" s="40"/>
      <c r="C179" s="41"/>
      <c r="D179" s="240" t="s">
        <v>190</v>
      </c>
      <c r="E179" s="41"/>
      <c r="F179" s="241" t="s">
        <v>3942</v>
      </c>
      <c r="G179" s="41"/>
      <c r="H179" s="41"/>
      <c r="I179" s="242"/>
      <c r="J179" s="41"/>
      <c r="K179" s="41"/>
      <c r="L179" s="45"/>
      <c r="M179" s="243"/>
      <c r="N179" s="244"/>
      <c r="O179" s="92"/>
      <c r="P179" s="92"/>
      <c r="Q179" s="92"/>
      <c r="R179" s="92"/>
      <c r="S179" s="92"/>
      <c r="T179" s="93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190</v>
      </c>
      <c r="AU179" s="18" t="s">
        <v>83</v>
      </c>
    </row>
    <row r="180" s="2" customFormat="1">
      <c r="A180" s="39"/>
      <c r="B180" s="40"/>
      <c r="C180" s="41"/>
      <c r="D180" s="240" t="s">
        <v>467</v>
      </c>
      <c r="E180" s="41"/>
      <c r="F180" s="256" t="s">
        <v>3943</v>
      </c>
      <c r="G180" s="41"/>
      <c r="H180" s="41"/>
      <c r="I180" s="242"/>
      <c r="J180" s="41"/>
      <c r="K180" s="41"/>
      <c r="L180" s="45"/>
      <c r="M180" s="243"/>
      <c r="N180" s="244"/>
      <c r="O180" s="92"/>
      <c r="P180" s="92"/>
      <c r="Q180" s="92"/>
      <c r="R180" s="92"/>
      <c r="S180" s="92"/>
      <c r="T180" s="93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18" t="s">
        <v>467</v>
      </c>
      <c r="AU180" s="18" t="s">
        <v>83</v>
      </c>
    </row>
    <row r="181" s="2" customFormat="1" ht="16.5" customHeight="1">
      <c r="A181" s="39"/>
      <c r="B181" s="40"/>
      <c r="C181" s="245" t="s">
        <v>7</v>
      </c>
      <c r="D181" s="245" t="s">
        <v>191</v>
      </c>
      <c r="E181" s="246" t="s">
        <v>3944</v>
      </c>
      <c r="F181" s="247" t="s">
        <v>3945</v>
      </c>
      <c r="G181" s="248" t="s">
        <v>889</v>
      </c>
      <c r="H181" s="249">
        <v>1</v>
      </c>
      <c r="I181" s="250"/>
      <c r="J181" s="251">
        <f>ROUND(I181*H181,2)</f>
        <v>0</v>
      </c>
      <c r="K181" s="247" t="s">
        <v>854</v>
      </c>
      <c r="L181" s="45"/>
      <c r="M181" s="252" t="s">
        <v>1</v>
      </c>
      <c r="N181" s="253" t="s">
        <v>41</v>
      </c>
      <c r="O181" s="92"/>
      <c r="P181" s="236">
        <f>O181*H181</f>
        <v>0</v>
      </c>
      <c r="Q181" s="236">
        <v>0</v>
      </c>
      <c r="R181" s="236">
        <f>Q181*H181</f>
        <v>0</v>
      </c>
      <c r="S181" s="236">
        <v>0</v>
      </c>
      <c r="T181" s="237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8" t="s">
        <v>188</v>
      </c>
      <c r="AT181" s="238" t="s">
        <v>191</v>
      </c>
      <c r="AU181" s="238" t="s">
        <v>83</v>
      </c>
      <c r="AY181" s="18" t="s">
        <v>181</v>
      </c>
      <c r="BE181" s="239">
        <f>IF(N181="základní",J181,0)</f>
        <v>0</v>
      </c>
      <c r="BF181" s="239">
        <f>IF(N181="snížená",J181,0)</f>
        <v>0</v>
      </c>
      <c r="BG181" s="239">
        <f>IF(N181="zákl. přenesená",J181,0)</f>
        <v>0</v>
      </c>
      <c r="BH181" s="239">
        <f>IF(N181="sníž. přenesená",J181,0)</f>
        <v>0</v>
      </c>
      <c r="BI181" s="239">
        <f>IF(N181="nulová",J181,0)</f>
        <v>0</v>
      </c>
      <c r="BJ181" s="18" t="s">
        <v>83</v>
      </c>
      <c r="BK181" s="239">
        <f>ROUND(I181*H181,2)</f>
        <v>0</v>
      </c>
      <c r="BL181" s="18" t="s">
        <v>188</v>
      </c>
      <c r="BM181" s="238" t="s">
        <v>371</v>
      </c>
    </row>
    <row r="182" s="2" customFormat="1">
      <c r="A182" s="39"/>
      <c r="B182" s="40"/>
      <c r="C182" s="41"/>
      <c r="D182" s="240" t="s">
        <v>190</v>
      </c>
      <c r="E182" s="41"/>
      <c r="F182" s="241" t="s">
        <v>3945</v>
      </c>
      <c r="G182" s="41"/>
      <c r="H182" s="41"/>
      <c r="I182" s="242"/>
      <c r="J182" s="41"/>
      <c r="K182" s="41"/>
      <c r="L182" s="45"/>
      <c r="M182" s="243"/>
      <c r="N182" s="244"/>
      <c r="O182" s="92"/>
      <c r="P182" s="92"/>
      <c r="Q182" s="92"/>
      <c r="R182" s="92"/>
      <c r="S182" s="92"/>
      <c r="T182" s="93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T182" s="18" t="s">
        <v>190</v>
      </c>
      <c r="AU182" s="18" t="s">
        <v>83</v>
      </c>
    </row>
    <row r="183" s="2" customFormat="1">
      <c r="A183" s="39"/>
      <c r="B183" s="40"/>
      <c r="C183" s="41"/>
      <c r="D183" s="240" t="s">
        <v>467</v>
      </c>
      <c r="E183" s="41"/>
      <c r="F183" s="256" t="s">
        <v>3946</v>
      </c>
      <c r="G183" s="41"/>
      <c r="H183" s="41"/>
      <c r="I183" s="242"/>
      <c r="J183" s="41"/>
      <c r="K183" s="41"/>
      <c r="L183" s="45"/>
      <c r="M183" s="243"/>
      <c r="N183" s="244"/>
      <c r="O183" s="92"/>
      <c r="P183" s="92"/>
      <c r="Q183" s="92"/>
      <c r="R183" s="92"/>
      <c r="S183" s="92"/>
      <c r="T183" s="93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18" t="s">
        <v>467</v>
      </c>
      <c r="AU183" s="18" t="s">
        <v>83</v>
      </c>
    </row>
    <row r="184" s="2" customFormat="1" ht="21.75" customHeight="1">
      <c r="A184" s="39"/>
      <c r="B184" s="40"/>
      <c r="C184" s="245" t="s">
        <v>284</v>
      </c>
      <c r="D184" s="245" t="s">
        <v>191</v>
      </c>
      <c r="E184" s="246" t="s">
        <v>3947</v>
      </c>
      <c r="F184" s="247" t="s">
        <v>3948</v>
      </c>
      <c r="G184" s="248" t="s">
        <v>889</v>
      </c>
      <c r="H184" s="249">
        <v>1</v>
      </c>
      <c r="I184" s="250"/>
      <c r="J184" s="251">
        <f>ROUND(I184*H184,2)</f>
        <v>0</v>
      </c>
      <c r="K184" s="247" t="s">
        <v>854</v>
      </c>
      <c r="L184" s="45"/>
      <c r="M184" s="252" t="s">
        <v>1</v>
      </c>
      <c r="N184" s="253" t="s">
        <v>41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188</v>
      </c>
      <c r="AT184" s="238" t="s">
        <v>191</v>
      </c>
      <c r="AU184" s="238" t="s">
        <v>83</v>
      </c>
      <c r="AY184" s="18" t="s">
        <v>181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83</v>
      </c>
      <c r="BK184" s="239">
        <f>ROUND(I184*H184,2)</f>
        <v>0</v>
      </c>
      <c r="BL184" s="18" t="s">
        <v>188</v>
      </c>
      <c r="BM184" s="238" t="s">
        <v>381</v>
      </c>
    </row>
    <row r="185" s="2" customFormat="1">
      <c r="A185" s="39"/>
      <c r="B185" s="40"/>
      <c r="C185" s="41"/>
      <c r="D185" s="240" t="s">
        <v>190</v>
      </c>
      <c r="E185" s="41"/>
      <c r="F185" s="241" t="s">
        <v>3948</v>
      </c>
      <c r="G185" s="41"/>
      <c r="H185" s="41"/>
      <c r="I185" s="242"/>
      <c r="J185" s="41"/>
      <c r="K185" s="41"/>
      <c r="L185" s="45"/>
      <c r="M185" s="243"/>
      <c r="N185" s="244"/>
      <c r="O185" s="92"/>
      <c r="P185" s="92"/>
      <c r="Q185" s="92"/>
      <c r="R185" s="92"/>
      <c r="S185" s="92"/>
      <c r="T185" s="93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T185" s="18" t="s">
        <v>190</v>
      </c>
      <c r="AU185" s="18" t="s">
        <v>83</v>
      </c>
    </row>
    <row r="186" s="2" customFormat="1">
      <c r="A186" s="39"/>
      <c r="B186" s="40"/>
      <c r="C186" s="41"/>
      <c r="D186" s="240" t="s">
        <v>467</v>
      </c>
      <c r="E186" s="41"/>
      <c r="F186" s="256" t="s">
        <v>3949</v>
      </c>
      <c r="G186" s="41"/>
      <c r="H186" s="41"/>
      <c r="I186" s="242"/>
      <c r="J186" s="41"/>
      <c r="K186" s="41"/>
      <c r="L186" s="45"/>
      <c r="M186" s="243"/>
      <c r="N186" s="244"/>
      <c r="O186" s="92"/>
      <c r="P186" s="92"/>
      <c r="Q186" s="92"/>
      <c r="R186" s="92"/>
      <c r="S186" s="92"/>
      <c r="T186" s="93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T186" s="18" t="s">
        <v>467</v>
      </c>
      <c r="AU186" s="18" t="s">
        <v>83</v>
      </c>
    </row>
    <row r="187" s="2" customFormat="1" ht="16.5" customHeight="1">
      <c r="A187" s="39"/>
      <c r="B187" s="40"/>
      <c r="C187" s="245" t="s">
        <v>289</v>
      </c>
      <c r="D187" s="245" t="s">
        <v>191</v>
      </c>
      <c r="E187" s="246" t="s">
        <v>3950</v>
      </c>
      <c r="F187" s="247" t="s">
        <v>3951</v>
      </c>
      <c r="G187" s="248" t="s">
        <v>287</v>
      </c>
      <c r="H187" s="249">
        <v>1</v>
      </c>
      <c r="I187" s="250"/>
      <c r="J187" s="251">
        <f>ROUND(I187*H187,2)</f>
        <v>0</v>
      </c>
      <c r="K187" s="247" t="s">
        <v>880</v>
      </c>
      <c r="L187" s="45"/>
      <c r="M187" s="252" t="s">
        <v>1</v>
      </c>
      <c r="N187" s="253" t="s">
        <v>41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188</v>
      </c>
      <c r="AT187" s="238" t="s">
        <v>191</v>
      </c>
      <c r="AU187" s="238" t="s">
        <v>83</v>
      </c>
      <c r="AY187" s="18" t="s">
        <v>181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83</v>
      </c>
      <c r="BK187" s="239">
        <f>ROUND(I187*H187,2)</f>
        <v>0</v>
      </c>
      <c r="BL187" s="18" t="s">
        <v>188</v>
      </c>
      <c r="BM187" s="238" t="s">
        <v>390</v>
      </c>
    </row>
    <row r="188" s="2" customFormat="1">
      <c r="A188" s="39"/>
      <c r="B188" s="40"/>
      <c r="C188" s="41"/>
      <c r="D188" s="240" t="s">
        <v>190</v>
      </c>
      <c r="E188" s="41"/>
      <c r="F188" s="241" t="s">
        <v>3951</v>
      </c>
      <c r="G188" s="41"/>
      <c r="H188" s="41"/>
      <c r="I188" s="242"/>
      <c r="J188" s="41"/>
      <c r="K188" s="41"/>
      <c r="L188" s="45"/>
      <c r="M188" s="243"/>
      <c r="N188" s="244"/>
      <c r="O188" s="92"/>
      <c r="P188" s="92"/>
      <c r="Q188" s="92"/>
      <c r="R188" s="92"/>
      <c r="S188" s="92"/>
      <c r="T188" s="93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18" t="s">
        <v>190</v>
      </c>
      <c r="AU188" s="18" t="s">
        <v>83</v>
      </c>
    </row>
    <row r="189" s="2" customFormat="1" ht="24.15" customHeight="1">
      <c r="A189" s="39"/>
      <c r="B189" s="40"/>
      <c r="C189" s="245" t="s">
        <v>293</v>
      </c>
      <c r="D189" s="245" t="s">
        <v>191</v>
      </c>
      <c r="E189" s="246" t="s">
        <v>3952</v>
      </c>
      <c r="F189" s="247" t="s">
        <v>3953</v>
      </c>
      <c r="G189" s="248" t="s">
        <v>185</v>
      </c>
      <c r="H189" s="249">
        <v>1</v>
      </c>
      <c r="I189" s="250"/>
      <c r="J189" s="251">
        <f>ROUND(I189*H189,2)</f>
        <v>0</v>
      </c>
      <c r="K189" s="247" t="s">
        <v>854</v>
      </c>
      <c r="L189" s="45"/>
      <c r="M189" s="252" t="s">
        <v>1</v>
      </c>
      <c r="N189" s="253" t="s">
        <v>41</v>
      </c>
      <c r="O189" s="92"/>
      <c r="P189" s="236">
        <f>O189*H189</f>
        <v>0</v>
      </c>
      <c r="Q189" s="236">
        <v>0</v>
      </c>
      <c r="R189" s="236">
        <f>Q189*H189</f>
        <v>0</v>
      </c>
      <c r="S189" s="236">
        <v>0</v>
      </c>
      <c r="T189" s="237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8" t="s">
        <v>188</v>
      </c>
      <c r="AT189" s="238" t="s">
        <v>191</v>
      </c>
      <c r="AU189" s="238" t="s">
        <v>83</v>
      </c>
      <c r="AY189" s="18" t="s">
        <v>181</v>
      </c>
      <c r="BE189" s="239">
        <f>IF(N189="základní",J189,0)</f>
        <v>0</v>
      </c>
      <c r="BF189" s="239">
        <f>IF(N189="snížená",J189,0)</f>
        <v>0</v>
      </c>
      <c r="BG189" s="239">
        <f>IF(N189="zákl. přenesená",J189,0)</f>
        <v>0</v>
      </c>
      <c r="BH189" s="239">
        <f>IF(N189="sníž. přenesená",J189,0)</f>
        <v>0</v>
      </c>
      <c r="BI189" s="239">
        <f>IF(N189="nulová",J189,0)</f>
        <v>0</v>
      </c>
      <c r="BJ189" s="18" t="s">
        <v>83</v>
      </c>
      <c r="BK189" s="239">
        <f>ROUND(I189*H189,2)</f>
        <v>0</v>
      </c>
      <c r="BL189" s="18" t="s">
        <v>188</v>
      </c>
      <c r="BM189" s="238" t="s">
        <v>399</v>
      </c>
    </row>
    <row r="190" s="2" customFormat="1">
      <c r="A190" s="39"/>
      <c r="B190" s="40"/>
      <c r="C190" s="41"/>
      <c r="D190" s="240" t="s">
        <v>190</v>
      </c>
      <c r="E190" s="41"/>
      <c r="F190" s="241" t="s">
        <v>3953</v>
      </c>
      <c r="G190" s="41"/>
      <c r="H190" s="41"/>
      <c r="I190" s="242"/>
      <c r="J190" s="41"/>
      <c r="K190" s="41"/>
      <c r="L190" s="45"/>
      <c r="M190" s="243"/>
      <c r="N190" s="244"/>
      <c r="O190" s="92"/>
      <c r="P190" s="92"/>
      <c r="Q190" s="92"/>
      <c r="R190" s="92"/>
      <c r="S190" s="92"/>
      <c r="T190" s="93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T190" s="18" t="s">
        <v>190</v>
      </c>
      <c r="AU190" s="18" t="s">
        <v>83</v>
      </c>
    </row>
    <row r="191" s="2" customFormat="1" ht="24.15" customHeight="1">
      <c r="A191" s="39"/>
      <c r="B191" s="40"/>
      <c r="C191" s="245" t="s">
        <v>298</v>
      </c>
      <c r="D191" s="245" t="s">
        <v>191</v>
      </c>
      <c r="E191" s="246" t="s">
        <v>3954</v>
      </c>
      <c r="F191" s="247" t="s">
        <v>3955</v>
      </c>
      <c r="G191" s="248" t="s">
        <v>185</v>
      </c>
      <c r="H191" s="249">
        <v>1</v>
      </c>
      <c r="I191" s="250"/>
      <c r="J191" s="251">
        <f>ROUND(I191*H191,2)</f>
        <v>0</v>
      </c>
      <c r="K191" s="247" t="s">
        <v>854</v>
      </c>
      <c r="L191" s="45"/>
      <c r="M191" s="252" t="s">
        <v>1</v>
      </c>
      <c r="N191" s="253" t="s">
        <v>41</v>
      </c>
      <c r="O191" s="92"/>
      <c r="P191" s="236">
        <f>O191*H191</f>
        <v>0</v>
      </c>
      <c r="Q191" s="236">
        <v>0</v>
      </c>
      <c r="R191" s="236">
        <f>Q191*H191</f>
        <v>0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188</v>
      </c>
      <c r="AT191" s="238" t="s">
        <v>191</v>
      </c>
      <c r="AU191" s="238" t="s">
        <v>83</v>
      </c>
      <c r="AY191" s="18" t="s">
        <v>181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83</v>
      </c>
      <c r="BK191" s="239">
        <f>ROUND(I191*H191,2)</f>
        <v>0</v>
      </c>
      <c r="BL191" s="18" t="s">
        <v>188</v>
      </c>
      <c r="BM191" s="238" t="s">
        <v>407</v>
      </c>
    </row>
    <row r="192" s="2" customFormat="1">
      <c r="A192" s="39"/>
      <c r="B192" s="40"/>
      <c r="C192" s="41"/>
      <c r="D192" s="240" t="s">
        <v>190</v>
      </c>
      <c r="E192" s="41"/>
      <c r="F192" s="241" t="s">
        <v>3955</v>
      </c>
      <c r="G192" s="41"/>
      <c r="H192" s="41"/>
      <c r="I192" s="242"/>
      <c r="J192" s="41"/>
      <c r="K192" s="41"/>
      <c r="L192" s="45"/>
      <c r="M192" s="243"/>
      <c r="N192" s="244"/>
      <c r="O192" s="92"/>
      <c r="P192" s="92"/>
      <c r="Q192" s="92"/>
      <c r="R192" s="92"/>
      <c r="S192" s="92"/>
      <c r="T192" s="93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T192" s="18" t="s">
        <v>190</v>
      </c>
      <c r="AU192" s="18" t="s">
        <v>83</v>
      </c>
    </row>
    <row r="193" s="2" customFormat="1" ht="24.15" customHeight="1">
      <c r="A193" s="39"/>
      <c r="B193" s="40"/>
      <c r="C193" s="245" t="s">
        <v>302</v>
      </c>
      <c r="D193" s="245" t="s">
        <v>191</v>
      </c>
      <c r="E193" s="246" t="s">
        <v>3956</v>
      </c>
      <c r="F193" s="247" t="s">
        <v>3957</v>
      </c>
      <c r="G193" s="248" t="s">
        <v>185</v>
      </c>
      <c r="H193" s="249">
        <v>1</v>
      </c>
      <c r="I193" s="250"/>
      <c r="J193" s="251">
        <f>ROUND(I193*H193,2)</f>
        <v>0</v>
      </c>
      <c r="K193" s="247" t="s">
        <v>854</v>
      </c>
      <c r="L193" s="45"/>
      <c r="M193" s="252" t="s">
        <v>1</v>
      </c>
      <c r="N193" s="253" t="s">
        <v>41</v>
      </c>
      <c r="O193" s="92"/>
      <c r="P193" s="236">
        <f>O193*H193</f>
        <v>0</v>
      </c>
      <c r="Q193" s="236">
        <v>0</v>
      </c>
      <c r="R193" s="236">
        <f>Q193*H193</f>
        <v>0</v>
      </c>
      <c r="S193" s="236">
        <v>0</v>
      </c>
      <c r="T193" s="237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8" t="s">
        <v>188</v>
      </c>
      <c r="AT193" s="238" t="s">
        <v>191</v>
      </c>
      <c r="AU193" s="238" t="s">
        <v>83</v>
      </c>
      <c r="AY193" s="18" t="s">
        <v>181</v>
      </c>
      <c r="BE193" s="239">
        <f>IF(N193="základní",J193,0)</f>
        <v>0</v>
      </c>
      <c r="BF193" s="239">
        <f>IF(N193="snížená",J193,0)</f>
        <v>0</v>
      </c>
      <c r="BG193" s="239">
        <f>IF(N193="zákl. přenesená",J193,0)</f>
        <v>0</v>
      </c>
      <c r="BH193" s="239">
        <f>IF(N193="sníž. přenesená",J193,0)</f>
        <v>0</v>
      </c>
      <c r="BI193" s="239">
        <f>IF(N193="nulová",J193,0)</f>
        <v>0</v>
      </c>
      <c r="BJ193" s="18" t="s">
        <v>83</v>
      </c>
      <c r="BK193" s="239">
        <f>ROUND(I193*H193,2)</f>
        <v>0</v>
      </c>
      <c r="BL193" s="18" t="s">
        <v>188</v>
      </c>
      <c r="BM193" s="238" t="s">
        <v>416</v>
      </c>
    </row>
    <row r="194" s="2" customFormat="1">
      <c r="A194" s="39"/>
      <c r="B194" s="40"/>
      <c r="C194" s="41"/>
      <c r="D194" s="240" t="s">
        <v>190</v>
      </c>
      <c r="E194" s="41"/>
      <c r="F194" s="241" t="s">
        <v>3957</v>
      </c>
      <c r="G194" s="41"/>
      <c r="H194" s="41"/>
      <c r="I194" s="242"/>
      <c r="J194" s="41"/>
      <c r="K194" s="41"/>
      <c r="L194" s="45"/>
      <c r="M194" s="243"/>
      <c r="N194" s="244"/>
      <c r="O194" s="92"/>
      <c r="P194" s="92"/>
      <c r="Q194" s="92"/>
      <c r="R194" s="92"/>
      <c r="S194" s="92"/>
      <c r="T194" s="93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T194" s="18" t="s">
        <v>190</v>
      </c>
      <c r="AU194" s="18" t="s">
        <v>83</v>
      </c>
    </row>
    <row r="195" s="2" customFormat="1" ht="24.15" customHeight="1">
      <c r="A195" s="39"/>
      <c r="B195" s="40"/>
      <c r="C195" s="245" t="s">
        <v>306</v>
      </c>
      <c r="D195" s="245" t="s">
        <v>191</v>
      </c>
      <c r="E195" s="246" t="s">
        <v>3958</v>
      </c>
      <c r="F195" s="247" t="s">
        <v>3959</v>
      </c>
      <c r="G195" s="248" t="s">
        <v>185</v>
      </c>
      <c r="H195" s="249">
        <v>2</v>
      </c>
      <c r="I195" s="250"/>
      <c r="J195" s="251">
        <f>ROUND(I195*H195,2)</f>
        <v>0</v>
      </c>
      <c r="K195" s="247" t="s">
        <v>854</v>
      </c>
      <c r="L195" s="45"/>
      <c r="M195" s="252" t="s">
        <v>1</v>
      </c>
      <c r="N195" s="253" t="s">
        <v>41</v>
      </c>
      <c r="O195" s="92"/>
      <c r="P195" s="236">
        <f>O195*H195</f>
        <v>0</v>
      </c>
      <c r="Q195" s="236">
        <v>0</v>
      </c>
      <c r="R195" s="236">
        <f>Q195*H195</f>
        <v>0</v>
      </c>
      <c r="S195" s="236">
        <v>0</v>
      </c>
      <c r="T195" s="237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188</v>
      </c>
      <c r="AT195" s="238" t="s">
        <v>191</v>
      </c>
      <c r="AU195" s="238" t="s">
        <v>83</v>
      </c>
      <c r="AY195" s="18" t="s">
        <v>181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83</v>
      </c>
      <c r="BK195" s="239">
        <f>ROUND(I195*H195,2)</f>
        <v>0</v>
      </c>
      <c r="BL195" s="18" t="s">
        <v>188</v>
      </c>
      <c r="BM195" s="238" t="s">
        <v>426</v>
      </c>
    </row>
    <row r="196" s="2" customFormat="1">
      <c r="A196" s="39"/>
      <c r="B196" s="40"/>
      <c r="C196" s="41"/>
      <c r="D196" s="240" t="s">
        <v>190</v>
      </c>
      <c r="E196" s="41"/>
      <c r="F196" s="241" t="s">
        <v>3959</v>
      </c>
      <c r="G196" s="41"/>
      <c r="H196" s="41"/>
      <c r="I196" s="242"/>
      <c r="J196" s="41"/>
      <c r="K196" s="41"/>
      <c r="L196" s="45"/>
      <c r="M196" s="243"/>
      <c r="N196" s="244"/>
      <c r="O196" s="92"/>
      <c r="P196" s="92"/>
      <c r="Q196" s="92"/>
      <c r="R196" s="92"/>
      <c r="S196" s="92"/>
      <c r="T196" s="93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T196" s="18" t="s">
        <v>190</v>
      </c>
      <c r="AU196" s="18" t="s">
        <v>83</v>
      </c>
    </row>
    <row r="197" s="2" customFormat="1" ht="37.8" customHeight="1">
      <c r="A197" s="39"/>
      <c r="B197" s="40"/>
      <c r="C197" s="245" t="s">
        <v>310</v>
      </c>
      <c r="D197" s="245" t="s">
        <v>191</v>
      </c>
      <c r="E197" s="246" t="s">
        <v>3960</v>
      </c>
      <c r="F197" s="247" t="s">
        <v>3961</v>
      </c>
      <c r="G197" s="248" t="s">
        <v>217</v>
      </c>
      <c r="H197" s="249">
        <v>5</v>
      </c>
      <c r="I197" s="250"/>
      <c r="J197" s="251">
        <f>ROUND(I197*H197,2)</f>
        <v>0</v>
      </c>
      <c r="K197" s="247" t="s">
        <v>854</v>
      </c>
      <c r="L197" s="45"/>
      <c r="M197" s="252" t="s">
        <v>1</v>
      </c>
      <c r="N197" s="253" t="s">
        <v>41</v>
      </c>
      <c r="O197" s="92"/>
      <c r="P197" s="236">
        <f>O197*H197</f>
        <v>0</v>
      </c>
      <c r="Q197" s="236">
        <v>0</v>
      </c>
      <c r="R197" s="236">
        <f>Q197*H197</f>
        <v>0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188</v>
      </c>
      <c r="AT197" s="238" t="s">
        <v>191</v>
      </c>
      <c r="AU197" s="238" t="s">
        <v>83</v>
      </c>
      <c r="AY197" s="18" t="s">
        <v>181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83</v>
      </c>
      <c r="BK197" s="239">
        <f>ROUND(I197*H197,2)</f>
        <v>0</v>
      </c>
      <c r="BL197" s="18" t="s">
        <v>188</v>
      </c>
      <c r="BM197" s="238" t="s">
        <v>436</v>
      </c>
    </row>
    <row r="198" s="2" customFormat="1">
      <c r="A198" s="39"/>
      <c r="B198" s="40"/>
      <c r="C198" s="41"/>
      <c r="D198" s="240" t="s">
        <v>190</v>
      </c>
      <c r="E198" s="41"/>
      <c r="F198" s="241" t="s">
        <v>3961</v>
      </c>
      <c r="G198" s="41"/>
      <c r="H198" s="41"/>
      <c r="I198" s="242"/>
      <c r="J198" s="41"/>
      <c r="K198" s="41"/>
      <c r="L198" s="45"/>
      <c r="M198" s="243"/>
      <c r="N198" s="244"/>
      <c r="O198" s="92"/>
      <c r="P198" s="92"/>
      <c r="Q198" s="92"/>
      <c r="R198" s="92"/>
      <c r="S198" s="92"/>
      <c r="T198" s="93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T198" s="18" t="s">
        <v>190</v>
      </c>
      <c r="AU198" s="18" t="s">
        <v>83</v>
      </c>
    </row>
    <row r="199" s="2" customFormat="1" ht="16.5" customHeight="1">
      <c r="A199" s="39"/>
      <c r="B199" s="40"/>
      <c r="C199" s="245" t="s">
        <v>314</v>
      </c>
      <c r="D199" s="245" t="s">
        <v>191</v>
      </c>
      <c r="E199" s="246" t="s">
        <v>3962</v>
      </c>
      <c r="F199" s="247" t="s">
        <v>3963</v>
      </c>
      <c r="G199" s="248" t="s">
        <v>185</v>
      </c>
      <c r="H199" s="249">
        <v>1</v>
      </c>
      <c r="I199" s="250"/>
      <c r="J199" s="251">
        <f>ROUND(I199*H199,2)</f>
        <v>0</v>
      </c>
      <c r="K199" s="247" t="s">
        <v>880</v>
      </c>
      <c r="L199" s="45"/>
      <c r="M199" s="252" t="s">
        <v>1</v>
      </c>
      <c r="N199" s="253" t="s">
        <v>41</v>
      </c>
      <c r="O199" s="92"/>
      <c r="P199" s="236">
        <f>O199*H199</f>
        <v>0</v>
      </c>
      <c r="Q199" s="236">
        <v>0</v>
      </c>
      <c r="R199" s="236">
        <f>Q199*H199</f>
        <v>0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188</v>
      </c>
      <c r="AT199" s="238" t="s">
        <v>191</v>
      </c>
      <c r="AU199" s="238" t="s">
        <v>83</v>
      </c>
      <c r="AY199" s="18" t="s">
        <v>181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83</v>
      </c>
      <c r="BK199" s="239">
        <f>ROUND(I199*H199,2)</f>
        <v>0</v>
      </c>
      <c r="BL199" s="18" t="s">
        <v>188</v>
      </c>
      <c r="BM199" s="238" t="s">
        <v>445</v>
      </c>
    </row>
    <row r="200" s="2" customFormat="1">
      <c r="A200" s="39"/>
      <c r="B200" s="40"/>
      <c r="C200" s="41"/>
      <c r="D200" s="240" t="s">
        <v>190</v>
      </c>
      <c r="E200" s="41"/>
      <c r="F200" s="241" t="s">
        <v>3963</v>
      </c>
      <c r="G200" s="41"/>
      <c r="H200" s="41"/>
      <c r="I200" s="242"/>
      <c r="J200" s="41"/>
      <c r="K200" s="41"/>
      <c r="L200" s="45"/>
      <c r="M200" s="243"/>
      <c r="N200" s="244"/>
      <c r="O200" s="92"/>
      <c r="P200" s="92"/>
      <c r="Q200" s="92"/>
      <c r="R200" s="92"/>
      <c r="S200" s="92"/>
      <c r="T200" s="93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T200" s="18" t="s">
        <v>190</v>
      </c>
      <c r="AU200" s="18" t="s">
        <v>83</v>
      </c>
    </row>
    <row r="201" s="12" customFormat="1" ht="25.92" customHeight="1">
      <c r="A201" s="12"/>
      <c r="B201" s="212"/>
      <c r="C201" s="213"/>
      <c r="D201" s="214" t="s">
        <v>75</v>
      </c>
      <c r="E201" s="215" t="s">
        <v>1101</v>
      </c>
      <c r="F201" s="215" t="s">
        <v>1102</v>
      </c>
      <c r="G201" s="213"/>
      <c r="H201" s="213"/>
      <c r="I201" s="216"/>
      <c r="J201" s="217">
        <f>BK201</f>
        <v>0</v>
      </c>
      <c r="K201" s="213"/>
      <c r="L201" s="218"/>
      <c r="M201" s="219"/>
      <c r="N201" s="220"/>
      <c r="O201" s="220"/>
      <c r="P201" s="221">
        <f>SUM(P202:P207)</f>
        <v>0</v>
      </c>
      <c r="Q201" s="220"/>
      <c r="R201" s="221">
        <f>SUM(R202:R207)</f>
        <v>0</v>
      </c>
      <c r="S201" s="220"/>
      <c r="T201" s="222">
        <f>SUM(T202:T207)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223" t="s">
        <v>85</v>
      </c>
      <c r="AT201" s="224" t="s">
        <v>75</v>
      </c>
      <c r="AU201" s="224" t="s">
        <v>76</v>
      </c>
      <c r="AY201" s="223" t="s">
        <v>181</v>
      </c>
      <c r="BK201" s="225">
        <f>SUM(BK202:BK207)</f>
        <v>0</v>
      </c>
    </row>
    <row r="202" s="2" customFormat="1" ht="44.25" customHeight="1">
      <c r="A202" s="39"/>
      <c r="B202" s="40"/>
      <c r="C202" s="245" t="s">
        <v>318</v>
      </c>
      <c r="D202" s="245" t="s">
        <v>191</v>
      </c>
      <c r="E202" s="246" t="s">
        <v>1118</v>
      </c>
      <c r="F202" s="247" t="s">
        <v>1119</v>
      </c>
      <c r="G202" s="248" t="s">
        <v>185</v>
      </c>
      <c r="H202" s="249">
        <v>1</v>
      </c>
      <c r="I202" s="250"/>
      <c r="J202" s="251">
        <f>ROUND(I202*H202,2)</f>
        <v>0</v>
      </c>
      <c r="K202" s="247" t="s">
        <v>854</v>
      </c>
      <c r="L202" s="45"/>
      <c r="M202" s="252" t="s">
        <v>1</v>
      </c>
      <c r="N202" s="253" t="s">
        <v>41</v>
      </c>
      <c r="O202" s="92"/>
      <c r="P202" s="236">
        <f>O202*H202</f>
        <v>0</v>
      </c>
      <c r="Q202" s="236">
        <v>0</v>
      </c>
      <c r="R202" s="236">
        <f>Q202*H202</f>
        <v>0</v>
      </c>
      <c r="S202" s="236">
        <v>0</v>
      </c>
      <c r="T202" s="237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8" t="s">
        <v>188</v>
      </c>
      <c r="AT202" s="238" t="s">
        <v>191</v>
      </c>
      <c r="AU202" s="238" t="s">
        <v>83</v>
      </c>
      <c r="AY202" s="18" t="s">
        <v>181</v>
      </c>
      <c r="BE202" s="239">
        <f>IF(N202="základní",J202,0)</f>
        <v>0</v>
      </c>
      <c r="BF202" s="239">
        <f>IF(N202="snížená",J202,0)</f>
        <v>0</v>
      </c>
      <c r="BG202" s="239">
        <f>IF(N202="zákl. přenesená",J202,0)</f>
        <v>0</v>
      </c>
      <c r="BH202" s="239">
        <f>IF(N202="sníž. přenesená",J202,0)</f>
        <v>0</v>
      </c>
      <c r="BI202" s="239">
        <f>IF(N202="nulová",J202,0)</f>
        <v>0</v>
      </c>
      <c r="BJ202" s="18" t="s">
        <v>83</v>
      </c>
      <c r="BK202" s="239">
        <f>ROUND(I202*H202,2)</f>
        <v>0</v>
      </c>
      <c r="BL202" s="18" t="s">
        <v>188</v>
      </c>
      <c r="BM202" s="238" t="s">
        <v>454</v>
      </c>
    </row>
    <row r="203" s="2" customFormat="1">
      <c r="A203" s="39"/>
      <c r="B203" s="40"/>
      <c r="C203" s="41"/>
      <c r="D203" s="240" t="s">
        <v>190</v>
      </c>
      <c r="E203" s="41"/>
      <c r="F203" s="241" t="s">
        <v>1119</v>
      </c>
      <c r="G203" s="41"/>
      <c r="H203" s="41"/>
      <c r="I203" s="242"/>
      <c r="J203" s="41"/>
      <c r="K203" s="41"/>
      <c r="L203" s="45"/>
      <c r="M203" s="243"/>
      <c r="N203" s="244"/>
      <c r="O203" s="92"/>
      <c r="P203" s="92"/>
      <c r="Q203" s="92"/>
      <c r="R203" s="92"/>
      <c r="S203" s="92"/>
      <c r="T203" s="93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T203" s="18" t="s">
        <v>190</v>
      </c>
      <c r="AU203" s="18" t="s">
        <v>83</v>
      </c>
    </row>
    <row r="204" s="2" customFormat="1" ht="44.25" customHeight="1">
      <c r="A204" s="39"/>
      <c r="B204" s="40"/>
      <c r="C204" s="245" t="s">
        <v>322</v>
      </c>
      <c r="D204" s="245" t="s">
        <v>191</v>
      </c>
      <c r="E204" s="246" t="s">
        <v>1121</v>
      </c>
      <c r="F204" s="247" t="s">
        <v>1122</v>
      </c>
      <c r="G204" s="248" t="s">
        <v>185</v>
      </c>
      <c r="H204" s="249">
        <v>2</v>
      </c>
      <c r="I204" s="250"/>
      <c r="J204" s="251">
        <f>ROUND(I204*H204,2)</f>
        <v>0</v>
      </c>
      <c r="K204" s="247" t="s">
        <v>854</v>
      </c>
      <c r="L204" s="45"/>
      <c r="M204" s="252" t="s">
        <v>1</v>
      </c>
      <c r="N204" s="253" t="s">
        <v>41</v>
      </c>
      <c r="O204" s="92"/>
      <c r="P204" s="236">
        <f>O204*H204</f>
        <v>0</v>
      </c>
      <c r="Q204" s="236">
        <v>0</v>
      </c>
      <c r="R204" s="236">
        <f>Q204*H204</f>
        <v>0</v>
      </c>
      <c r="S204" s="236">
        <v>0</v>
      </c>
      <c r="T204" s="237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38" t="s">
        <v>188</v>
      </c>
      <c r="AT204" s="238" t="s">
        <v>191</v>
      </c>
      <c r="AU204" s="238" t="s">
        <v>83</v>
      </c>
      <c r="AY204" s="18" t="s">
        <v>181</v>
      </c>
      <c r="BE204" s="239">
        <f>IF(N204="základní",J204,0)</f>
        <v>0</v>
      </c>
      <c r="BF204" s="239">
        <f>IF(N204="snížená",J204,0)</f>
        <v>0</v>
      </c>
      <c r="BG204" s="239">
        <f>IF(N204="zákl. přenesená",J204,0)</f>
        <v>0</v>
      </c>
      <c r="BH204" s="239">
        <f>IF(N204="sníž. přenesená",J204,0)</f>
        <v>0</v>
      </c>
      <c r="BI204" s="239">
        <f>IF(N204="nulová",J204,0)</f>
        <v>0</v>
      </c>
      <c r="BJ204" s="18" t="s">
        <v>83</v>
      </c>
      <c r="BK204" s="239">
        <f>ROUND(I204*H204,2)</f>
        <v>0</v>
      </c>
      <c r="BL204" s="18" t="s">
        <v>188</v>
      </c>
      <c r="BM204" s="238" t="s">
        <v>463</v>
      </c>
    </row>
    <row r="205" s="2" customFormat="1">
      <c r="A205" s="39"/>
      <c r="B205" s="40"/>
      <c r="C205" s="41"/>
      <c r="D205" s="240" t="s">
        <v>190</v>
      </c>
      <c r="E205" s="41"/>
      <c r="F205" s="241" t="s">
        <v>1122</v>
      </c>
      <c r="G205" s="41"/>
      <c r="H205" s="41"/>
      <c r="I205" s="242"/>
      <c r="J205" s="41"/>
      <c r="K205" s="41"/>
      <c r="L205" s="45"/>
      <c r="M205" s="243"/>
      <c r="N205" s="244"/>
      <c r="O205" s="92"/>
      <c r="P205" s="92"/>
      <c r="Q205" s="92"/>
      <c r="R205" s="92"/>
      <c r="S205" s="92"/>
      <c r="T205" s="93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T205" s="18" t="s">
        <v>190</v>
      </c>
      <c r="AU205" s="18" t="s">
        <v>83</v>
      </c>
    </row>
    <row r="206" s="2" customFormat="1" ht="44.25" customHeight="1">
      <c r="A206" s="39"/>
      <c r="B206" s="40"/>
      <c r="C206" s="245" t="s">
        <v>187</v>
      </c>
      <c r="D206" s="245" t="s">
        <v>191</v>
      </c>
      <c r="E206" s="246" t="s">
        <v>1125</v>
      </c>
      <c r="F206" s="247" t="s">
        <v>1126</v>
      </c>
      <c r="G206" s="248" t="s">
        <v>185</v>
      </c>
      <c r="H206" s="249">
        <v>6</v>
      </c>
      <c r="I206" s="250"/>
      <c r="J206" s="251">
        <f>ROUND(I206*H206,2)</f>
        <v>0</v>
      </c>
      <c r="K206" s="247" t="s">
        <v>854</v>
      </c>
      <c r="L206" s="45"/>
      <c r="M206" s="252" t="s">
        <v>1</v>
      </c>
      <c r="N206" s="253" t="s">
        <v>41</v>
      </c>
      <c r="O206" s="92"/>
      <c r="P206" s="236">
        <f>O206*H206</f>
        <v>0</v>
      </c>
      <c r="Q206" s="236">
        <v>0</v>
      </c>
      <c r="R206" s="236">
        <f>Q206*H206</f>
        <v>0</v>
      </c>
      <c r="S206" s="236">
        <v>0</v>
      </c>
      <c r="T206" s="237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8" t="s">
        <v>188</v>
      </c>
      <c r="AT206" s="238" t="s">
        <v>191</v>
      </c>
      <c r="AU206" s="238" t="s">
        <v>83</v>
      </c>
      <c r="AY206" s="18" t="s">
        <v>181</v>
      </c>
      <c r="BE206" s="239">
        <f>IF(N206="základní",J206,0)</f>
        <v>0</v>
      </c>
      <c r="BF206" s="239">
        <f>IF(N206="snížená",J206,0)</f>
        <v>0</v>
      </c>
      <c r="BG206" s="239">
        <f>IF(N206="zákl. přenesená",J206,0)</f>
        <v>0</v>
      </c>
      <c r="BH206" s="239">
        <f>IF(N206="sníž. přenesená",J206,0)</f>
        <v>0</v>
      </c>
      <c r="BI206" s="239">
        <f>IF(N206="nulová",J206,0)</f>
        <v>0</v>
      </c>
      <c r="BJ206" s="18" t="s">
        <v>83</v>
      </c>
      <c r="BK206" s="239">
        <f>ROUND(I206*H206,2)</f>
        <v>0</v>
      </c>
      <c r="BL206" s="18" t="s">
        <v>188</v>
      </c>
      <c r="BM206" s="238" t="s">
        <v>248</v>
      </c>
    </row>
    <row r="207" s="2" customFormat="1">
      <c r="A207" s="39"/>
      <c r="B207" s="40"/>
      <c r="C207" s="41"/>
      <c r="D207" s="240" t="s">
        <v>190</v>
      </c>
      <c r="E207" s="41"/>
      <c r="F207" s="241" t="s">
        <v>1126</v>
      </c>
      <c r="G207" s="41"/>
      <c r="H207" s="41"/>
      <c r="I207" s="242"/>
      <c r="J207" s="41"/>
      <c r="K207" s="41"/>
      <c r="L207" s="45"/>
      <c r="M207" s="243"/>
      <c r="N207" s="244"/>
      <c r="O207" s="92"/>
      <c r="P207" s="92"/>
      <c r="Q207" s="92"/>
      <c r="R207" s="92"/>
      <c r="S207" s="92"/>
      <c r="T207" s="93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T207" s="18" t="s">
        <v>190</v>
      </c>
      <c r="AU207" s="18" t="s">
        <v>83</v>
      </c>
    </row>
    <row r="208" s="12" customFormat="1" ht="25.92" customHeight="1">
      <c r="A208" s="12"/>
      <c r="B208" s="212"/>
      <c r="C208" s="213"/>
      <c r="D208" s="214" t="s">
        <v>75</v>
      </c>
      <c r="E208" s="215" t="s">
        <v>2777</v>
      </c>
      <c r="F208" s="215" t="s">
        <v>3964</v>
      </c>
      <c r="G208" s="213"/>
      <c r="H208" s="213"/>
      <c r="I208" s="216"/>
      <c r="J208" s="217">
        <f>BK208</f>
        <v>0</v>
      </c>
      <c r="K208" s="213"/>
      <c r="L208" s="218"/>
      <c r="M208" s="219"/>
      <c r="N208" s="220"/>
      <c r="O208" s="220"/>
      <c r="P208" s="221">
        <f>SUM(P209:P211)</f>
        <v>0</v>
      </c>
      <c r="Q208" s="220"/>
      <c r="R208" s="221">
        <f>SUM(R209:R211)</f>
        <v>0</v>
      </c>
      <c r="S208" s="220"/>
      <c r="T208" s="222">
        <f>SUM(T209:T211)</f>
        <v>0</v>
      </c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R208" s="223" t="s">
        <v>85</v>
      </c>
      <c r="AT208" s="224" t="s">
        <v>75</v>
      </c>
      <c r="AU208" s="224" t="s">
        <v>76</v>
      </c>
      <c r="AY208" s="223" t="s">
        <v>181</v>
      </c>
      <c r="BK208" s="225">
        <f>SUM(BK209:BK211)</f>
        <v>0</v>
      </c>
    </row>
    <row r="209" s="2" customFormat="1" ht="37.8" customHeight="1">
      <c r="A209" s="39"/>
      <c r="B209" s="40"/>
      <c r="C209" s="245" t="s">
        <v>329</v>
      </c>
      <c r="D209" s="245" t="s">
        <v>191</v>
      </c>
      <c r="E209" s="246" t="s">
        <v>3965</v>
      </c>
      <c r="F209" s="247" t="s">
        <v>3966</v>
      </c>
      <c r="G209" s="248" t="s">
        <v>217</v>
      </c>
      <c r="H209" s="249">
        <v>20</v>
      </c>
      <c r="I209" s="250"/>
      <c r="J209" s="251">
        <f>ROUND(I209*H209,2)</f>
        <v>0</v>
      </c>
      <c r="K209" s="247" t="s">
        <v>854</v>
      </c>
      <c r="L209" s="45"/>
      <c r="M209" s="252" t="s">
        <v>1</v>
      </c>
      <c r="N209" s="253" t="s">
        <v>41</v>
      </c>
      <c r="O209" s="92"/>
      <c r="P209" s="236">
        <f>O209*H209</f>
        <v>0</v>
      </c>
      <c r="Q209" s="236">
        <v>0</v>
      </c>
      <c r="R209" s="236">
        <f>Q209*H209</f>
        <v>0</v>
      </c>
      <c r="S209" s="236">
        <v>0</v>
      </c>
      <c r="T209" s="237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38" t="s">
        <v>188</v>
      </c>
      <c r="AT209" s="238" t="s">
        <v>191</v>
      </c>
      <c r="AU209" s="238" t="s">
        <v>83</v>
      </c>
      <c r="AY209" s="18" t="s">
        <v>181</v>
      </c>
      <c r="BE209" s="239">
        <f>IF(N209="základní",J209,0)</f>
        <v>0</v>
      </c>
      <c r="BF209" s="239">
        <f>IF(N209="snížená",J209,0)</f>
        <v>0</v>
      </c>
      <c r="BG209" s="239">
        <f>IF(N209="zákl. přenesená",J209,0)</f>
        <v>0</v>
      </c>
      <c r="BH209" s="239">
        <f>IF(N209="sníž. přenesená",J209,0)</f>
        <v>0</v>
      </c>
      <c r="BI209" s="239">
        <f>IF(N209="nulová",J209,0)</f>
        <v>0</v>
      </c>
      <c r="BJ209" s="18" t="s">
        <v>83</v>
      </c>
      <c r="BK209" s="239">
        <f>ROUND(I209*H209,2)</f>
        <v>0</v>
      </c>
      <c r="BL209" s="18" t="s">
        <v>188</v>
      </c>
      <c r="BM209" s="238" t="s">
        <v>487</v>
      </c>
    </row>
    <row r="210" s="2" customFormat="1">
      <c r="A210" s="39"/>
      <c r="B210" s="40"/>
      <c r="C210" s="41"/>
      <c r="D210" s="240" t="s">
        <v>190</v>
      </c>
      <c r="E210" s="41"/>
      <c r="F210" s="241" t="s">
        <v>3966</v>
      </c>
      <c r="G210" s="41"/>
      <c r="H210" s="41"/>
      <c r="I210" s="242"/>
      <c r="J210" s="41"/>
      <c r="K210" s="41"/>
      <c r="L210" s="45"/>
      <c r="M210" s="243"/>
      <c r="N210" s="244"/>
      <c r="O210" s="92"/>
      <c r="P210" s="92"/>
      <c r="Q210" s="92"/>
      <c r="R210" s="92"/>
      <c r="S210" s="92"/>
      <c r="T210" s="93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T210" s="18" t="s">
        <v>190</v>
      </c>
      <c r="AU210" s="18" t="s">
        <v>83</v>
      </c>
    </row>
    <row r="211" s="2" customFormat="1">
      <c r="A211" s="39"/>
      <c r="B211" s="40"/>
      <c r="C211" s="41"/>
      <c r="D211" s="240" t="s">
        <v>467</v>
      </c>
      <c r="E211" s="41"/>
      <c r="F211" s="256" t="s">
        <v>3967</v>
      </c>
      <c r="G211" s="41"/>
      <c r="H211" s="41"/>
      <c r="I211" s="242"/>
      <c r="J211" s="41"/>
      <c r="K211" s="41"/>
      <c r="L211" s="45"/>
      <c r="M211" s="243"/>
      <c r="N211" s="244"/>
      <c r="O211" s="92"/>
      <c r="P211" s="92"/>
      <c r="Q211" s="92"/>
      <c r="R211" s="92"/>
      <c r="S211" s="92"/>
      <c r="T211" s="93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T211" s="18" t="s">
        <v>467</v>
      </c>
      <c r="AU211" s="18" t="s">
        <v>83</v>
      </c>
    </row>
    <row r="212" s="12" customFormat="1" ht="25.92" customHeight="1">
      <c r="A212" s="12"/>
      <c r="B212" s="212"/>
      <c r="C212" s="213"/>
      <c r="D212" s="214" t="s">
        <v>75</v>
      </c>
      <c r="E212" s="215" t="s">
        <v>1135</v>
      </c>
      <c r="F212" s="215" t="s">
        <v>1136</v>
      </c>
      <c r="G212" s="213"/>
      <c r="H212" s="213"/>
      <c r="I212" s="216"/>
      <c r="J212" s="217">
        <f>BK212</f>
        <v>0</v>
      </c>
      <c r="K212" s="213"/>
      <c r="L212" s="218"/>
      <c r="M212" s="219"/>
      <c r="N212" s="220"/>
      <c r="O212" s="220"/>
      <c r="P212" s="221">
        <f>SUM(P213:P228)</f>
        <v>0</v>
      </c>
      <c r="Q212" s="220"/>
      <c r="R212" s="221">
        <f>SUM(R213:R228)</f>
        <v>0</v>
      </c>
      <c r="S212" s="220"/>
      <c r="T212" s="222">
        <f>SUM(T213:T228)</f>
        <v>0</v>
      </c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R212" s="223" t="s">
        <v>83</v>
      </c>
      <c r="AT212" s="224" t="s">
        <v>75</v>
      </c>
      <c r="AU212" s="224" t="s">
        <v>76</v>
      </c>
      <c r="AY212" s="223" t="s">
        <v>181</v>
      </c>
      <c r="BK212" s="225">
        <f>SUM(BK213:BK228)</f>
        <v>0</v>
      </c>
    </row>
    <row r="213" s="2" customFormat="1" ht="16.5" customHeight="1">
      <c r="A213" s="39"/>
      <c r="B213" s="40"/>
      <c r="C213" s="245" t="s">
        <v>333</v>
      </c>
      <c r="D213" s="245" t="s">
        <v>191</v>
      </c>
      <c r="E213" s="246" t="s">
        <v>1141</v>
      </c>
      <c r="F213" s="247" t="s">
        <v>1142</v>
      </c>
      <c r="G213" s="248" t="s">
        <v>889</v>
      </c>
      <c r="H213" s="249">
        <v>1</v>
      </c>
      <c r="I213" s="250"/>
      <c r="J213" s="251">
        <f>ROUND(I213*H213,2)</f>
        <v>0</v>
      </c>
      <c r="K213" s="247" t="s">
        <v>880</v>
      </c>
      <c r="L213" s="45"/>
      <c r="M213" s="252" t="s">
        <v>1</v>
      </c>
      <c r="N213" s="253" t="s">
        <v>41</v>
      </c>
      <c r="O213" s="92"/>
      <c r="P213" s="236">
        <f>O213*H213</f>
        <v>0</v>
      </c>
      <c r="Q213" s="236">
        <v>0</v>
      </c>
      <c r="R213" s="236">
        <f>Q213*H213</f>
        <v>0</v>
      </c>
      <c r="S213" s="236">
        <v>0</v>
      </c>
      <c r="T213" s="237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38" t="s">
        <v>200</v>
      </c>
      <c r="AT213" s="238" t="s">
        <v>191</v>
      </c>
      <c r="AU213" s="238" t="s">
        <v>83</v>
      </c>
      <c r="AY213" s="18" t="s">
        <v>181</v>
      </c>
      <c r="BE213" s="239">
        <f>IF(N213="základní",J213,0)</f>
        <v>0</v>
      </c>
      <c r="BF213" s="239">
        <f>IF(N213="snížená",J213,0)</f>
        <v>0</v>
      </c>
      <c r="BG213" s="239">
        <f>IF(N213="zákl. přenesená",J213,0)</f>
        <v>0</v>
      </c>
      <c r="BH213" s="239">
        <f>IF(N213="sníž. přenesená",J213,0)</f>
        <v>0</v>
      </c>
      <c r="BI213" s="239">
        <f>IF(N213="nulová",J213,0)</f>
        <v>0</v>
      </c>
      <c r="BJ213" s="18" t="s">
        <v>83</v>
      </c>
      <c r="BK213" s="239">
        <f>ROUND(I213*H213,2)</f>
        <v>0</v>
      </c>
      <c r="BL213" s="18" t="s">
        <v>200</v>
      </c>
      <c r="BM213" s="238" t="s">
        <v>793</v>
      </c>
    </row>
    <row r="214" s="2" customFormat="1">
      <c r="A214" s="39"/>
      <c r="B214" s="40"/>
      <c r="C214" s="41"/>
      <c r="D214" s="240" t="s">
        <v>190</v>
      </c>
      <c r="E214" s="41"/>
      <c r="F214" s="241" t="s">
        <v>1142</v>
      </c>
      <c r="G214" s="41"/>
      <c r="H214" s="41"/>
      <c r="I214" s="242"/>
      <c r="J214" s="41"/>
      <c r="K214" s="41"/>
      <c r="L214" s="45"/>
      <c r="M214" s="243"/>
      <c r="N214" s="244"/>
      <c r="O214" s="92"/>
      <c r="P214" s="92"/>
      <c r="Q214" s="92"/>
      <c r="R214" s="92"/>
      <c r="S214" s="92"/>
      <c r="T214" s="93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T214" s="18" t="s">
        <v>190</v>
      </c>
      <c r="AU214" s="18" t="s">
        <v>83</v>
      </c>
    </row>
    <row r="215" s="2" customFormat="1" ht="16.5" customHeight="1">
      <c r="A215" s="39"/>
      <c r="B215" s="40"/>
      <c r="C215" s="245" t="s">
        <v>338</v>
      </c>
      <c r="D215" s="245" t="s">
        <v>191</v>
      </c>
      <c r="E215" s="246" t="s">
        <v>3968</v>
      </c>
      <c r="F215" s="247" t="s">
        <v>3969</v>
      </c>
      <c r="G215" s="248" t="s">
        <v>287</v>
      </c>
      <c r="H215" s="249">
        <v>1</v>
      </c>
      <c r="I215" s="250"/>
      <c r="J215" s="251">
        <f>ROUND(I215*H215,2)</f>
        <v>0</v>
      </c>
      <c r="K215" s="247" t="s">
        <v>880</v>
      </c>
      <c r="L215" s="45"/>
      <c r="M215" s="252" t="s">
        <v>1</v>
      </c>
      <c r="N215" s="253" t="s">
        <v>41</v>
      </c>
      <c r="O215" s="92"/>
      <c r="P215" s="236">
        <f>O215*H215</f>
        <v>0</v>
      </c>
      <c r="Q215" s="236">
        <v>0</v>
      </c>
      <c r="R215" s="236">
        <f>Q215*H215</f>
        <v>0</v>
      </c>
      <c r="S215" s="236">
        <v>0</v>
      </c>
      <c r="T215" s="237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38" t="s">
        <v>200</v>
      </c>
      <c r="AT215" s="238" t="s">
        <v>191</v>
      </c>
      <c r="AU215" s="238" t="s">
        <v>83</v>
      </c>
      <c r="AY215" s="18" t="s">
        <v>181</v>
      </c>
      <c r="BE215" s="239">
        <f>IF(N215="základní",J215,0)</f>
        <v>0</v>
      </c>
      <c r="BF215" s="239">
        <f>IF(N215="snížená",J215,0)</f>
        <v>0</v>
      </c>
      <c r="BG215" s="239">
        <f>IF(N215="zákl. přenesená",J215,0)</f>
        <v>0</v>
      </c>
      <c r="BH215" s="239">
        <f>IF(N215="sníž. přenesená",J215,0)</f>
        <v>0</v>
      </c>
      <c r="BI215" s="239">
        <f>IF(N215="nulová",J215,0)</f>
        <v>0</v>
      </c>
      <c r="BJ215" s="18" t="s">
        <v>83</v>
      </c>
      <c r="BK215" s="239">
        <f>ROUND(I215*H215,2)</f>
        <v>0</v>
      </c>
      <c r="BL215" s="18" t="s">
        <v>200</v>
      </c>
      <c r="BM215" s="238" t="s">
        <v>796</v>
      </c>
    </row>
    <row r="216" s="2" customFormat="1">
      <c r="A216" s="39"/>
      <c r="B216" s="40"/>
      <c r="C216" s="41"/>
      <c r="D216" s="240" t="s">
        <v>190</v>
      </c>
      <c r="E216" s="41"/>
      <c r="F216" s="241" t="s">
        <v>3969</v>
      </c>
      <c r="G216" s="41"/>
      <c r="H216" s="41"/>
      <c r="I216" s="242"/>
      <c r="J216" s="41"/>
      <c r="K216" s="41"/>
      <c r="L216" s="45"/>
      <c r="M216" s="243"/>
      <c r="N216" s="244"/>
      <c r="O216" s="92"/>
      <c r="P216" s="92"/>
      <c r="Q216" s="92"/>
      <c r="R216" s="92"/>
      <c r="S216" s="92"/>
      <c r="T216" s="93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T216" s="18" t="s">
        <v>190</v>
      </c>
      <c r="AU216" s="18" t="s">
        <v>83</v>
      </c>
    </row>
    <row r="217" s="2" customFormat="1" ht="16.5" customHeight="1">
      <c r="A217" s="39"/>
      <c r="B217" s="40"/>
      <c r="C217" s="245" t="s">
        <v>343</v>
      </c>
      <c r="D217" s="245" t="s">
        <v>191</v>
      </c>
      <c r="E217" s="246" t="s">
        <v>3970</v>
      </c>
      <c r="F217" s="247" t="s">
        <v>3971</v>
      </c>
      <c r="G217" s="248" t="s">
        <v>476</v>
      </c>
      <c r="H217" s="249">
        <v>4</v>
      </c>
      <c r="I217" s="250"/>
      <c r="J217" s="251">
        <f>ROUND(I217*H217,2)</f>
        <v>0</v>
      </c>
      <c r="K217" s="247" t="s">
        <v>880</v>
      </c>
      <c r="L217" s="45"/>
      <c r="M217" s="252" t="s">
        <v>1</v>
      </c>
      <c r="N217" s="253" t="s">
        <v>41</v>
      </c>
      <c r="O217" s="92"/>
      <c r="P217" s="236">
        <f>O217*H217</f>
        <v>0</v>
      </c>
      <c r="Q217" s="236">
        <v>0</v>
      </c>
      <c r="R217" s="236">
        <f>Q217*H217</f>
        <v>0</v>
      </c>
      <c r="S217" s="236">
        <v>0</v>
      </c>
      <c r="T217" s="237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8" t="s">
        <v>200</v>
      </c>
      <c r="AT217" s="238" t="s">
        <v>191</v>
      </c>
      <c r="AU217" s="238" t="s">
        <v>83</v>
      </c>
      <c r="AY217" s="18" t="s">
        <v>181</v>
      </c>
      <c r="BE217" s="239">
        <f>IF(N217="základní",J217,0)</f>
        <v>0</v>
      </c>
      <c r="BF217" s="239">
        <f>IF(N217="snížená",J217,0)</f>
        <v>0</v>
      </c>
      <c r="BG217" s="239">
        <f>IF(N217="zákl. přenesená",J217,0)</f>
        <v>0</v>
      </c>
      <c r="BH217" s="239">
        <f>IF(N217="sníž. přenesená",J217,0)</f>
        <v>0</v>
      </c>
      <c r="BI217" s="239">
        <f>IF(N217="nulová",J217,0)</f>
        <v>0</v>
      </c>
      <c r="BJ217" s="18" t="s">
        <v>83</v>
      </c>
      <c r="BK217" s="239">
        <f>ROUND(I217*H217,2)</f>
        <v>0</v>
      </c>
      <c r="BL217" s="18" t="s">
        <v>200</v>
      </c>
      <c r="BM217" s="238" t="s">
        <v>799</v>
      </c>
    </row>
    <row r="218" s="2" customFormat="1">
      <c r="A218" s="39"/>
      <c r="B218" s="40"/>
      <c r="C218" s="41"/>
      <c r="D218" s="240" t="s">
        <v>190</v>
      </c>
      <c r="E218" s="41"/>
      <c r="F218" s="241" t="s">
        <v>3971</v>
      </c>
      <c r="G218" s="41"/>
      <c r="H218" s="41"/>
      <c r="I218" s="242"/>
      <c r="J218" s="41"/>
      <c r="K218" s="41"/>
      <c r="L218" s="45"/>
      <c r="M218" s="243"/>
      <c r="N218" s="244"/>
      <c r="O218" s="92"/>
      <c r="P218" s="92"/>
      <c r="Q218" s="92"/>
      <c r="R218" s="92"/>
      <c r="S218" s="92"/>
      <c r="T218" s="93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T218" s="18" t="s">
        <v>190</v>
      </c>
      <c r="AU218" s="18" t="s">
        <v>83</v>
      </c>
    </row>
    <row r="219" s="2" customFormat="1" ht="24.15" customHeight="1">
      <c r="A219" s="39"/>
      <c r="B219" s="40"/>
      <c r="C219" s="245" t="s">
        <v>348</v>
      </c>
      <c r="D219" s="245" t="s">
        <v>191</v>
      </c>
      <c r="E219" s="246" t="s">
        <v>1158</v>
      </c>
      <c r="F219" s="247" t="s">
        <v>1159</v>
      </c>
      <c r="G219" s="248" t="s">
        <v>889</v>
      </c>
      <c r="H219" s="249">
        <v>1</v>
      </c>
      <c r="I219" s="250"/>
      <c r="J219" s="251">
        <f>ROUND(I219*H219,2)</f>
        <v>0</v>
      </c>
      <c r="K219" s="247" t="s">
        <v>880</v>
      </c>
      <c r="L219" s="45"/>
      <c r="M219" s="252" t="s">
        <v>1</v>
      </c>
      <c r="N219" s="253" t="s">
        <v>41</v>
      </c>
      <c r="O219" s="92"/>
      <c r="P219" s="236">
        <f>O219*H219</f>
        <v>0</v>
      </c>
      <c r="Q219" s="236">
        <v>0</v>
      </c>
      <c r="R219" s="236">
        <f>Q219*H219</f>
        <v>0</v>
      </c>
      <c r="S219" s="236">
        <v>0</v>
      </c>
      <c r="T219" s="237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8" t="s">
        <v>200</v>
      </c>
      <c r="AT219" s="238" t="s">
        <v>191</v>
      </c>
      <c r="AU219" s="238" t="s">
        <v>83</v>
      </c>
      <c r="AY219" s="18" t="s">
        <v>181</v>
      </c>
      <c r="BE219" s="239">
        <f>IF(N219="základní",J219,0)</f>
        <v>0</v>
      </c>
      <c r="BF219" s="239">
        <f>IF(N219="snížená",J219,0)</f>
        <v>0</v>
      </c>
      <c r="BG219" s="239">
        <f>IF(N219="zákl. přenesená",J219,0)</f>
        <v>0</v>
      </c>
      <c r="BH219" s="239">
        <f>IF(N219="sníž. přenesená",J219,0)</f>
        <v>0</v>
      </c>
      <c r="BI219" s="239">
        <f>IF(N219="nulová",J219,0)</f>
        <v>0</v>
      </c>
      <c r="BJ219" s="18" t="s">
        <v>83</v>
      </c>
      <c r="BK219" s="239">
        <f>ROUND(I219*H219,2)</f>
        <v>0</v>
      </c>
      <c r="BL219" s="18" t="s">
        <v>200</v>
      </c>
      <c r="BM219" s="238" t="s">
        <v>802</v>
      </c>
    </row>
    <row r="220" s="2" customFormat="1">
      <c r="A220" s="39"/>
      <c r="B220" s="40"/>
      <c r="C220" s="41"/>
      <c r="D220" s="240" t="s">
        <v>190</v>
      </c>
      <c r="E220" s="41"/>
      <c r="F220" s="241" t="s">
        <v>1159</v>
      </c>
      <c r="G220" s="41"/>
      <c r="H220" s="41"/>
      <c r="I220" s="242"/>
      <c r="J220" s="41"/>
      <c r="K220" s="41"/>
      <c r="L220" s="45"/>
      <c r="M220" s="243"/>
      <c r="N220" s="244"/>
      <c r="O220" s="92"/>
      <c r="P220" s="92"/>
      <c r="Q220" s="92"/>
      <c r="R220" s="92"/>
      <c r="S220" s="92"/>
      <c r="T220" s="93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T220" s="18" t="s">
        <v>190</v>
      </c>
      <c r="AU220" s="18" t="s">
        <v>83</v>
      </c>
    </row>
    <row r="221" s="2" customFormat="1" ht="16.5" customHeight="1">
      <c r="A221" s="39"/>
      <c r="B221" s="40"/>
      <c r="C221" s="245" t="s">
        <v>352</v>
      </c>
      <c r="D221" s="245" t="s">
        <v>191</v>
      </c>
      <c r="E221" s="246" t="s">
        <v>1162</v>
      </c>
      <c r="F221" s="247" t="s">
        <v>1163</v>
      </c>
      <c r="G221" s="248" t="s">
        <v>476</v>
      </c>
      <c r="H221" s="249">
        <v>4</v>
      </c>
      <c r="I221" s="250"/>
      <c r="J221" s="251">
        <f>ROUND(I221*H221,2)</f>
        <v>0</v>
      </c>
      <c r="K221" s="247" t="s">
        <v>880</v>
      </c>
      <c r="L221" s="45"/>
      <c r="M221" s="252" t="s">
        <v>1</v>
      </c>
      <c r="N221" s="253" t="s">
        <v>41</v>
      </c>
      <c r="O221" s="92"/>
      <c r="P221" s="236">
        <f>O221*H221</f>
        <v>0</v>
      </c>
      <c r="Q221" s="236">
        <v>0</v>
      </c>
      <c r="R221" s="236">
        <f>Q221*H221</f>
        <v>0</v>
      </c>
      <c r="S221" s="236">
        <v>0</v>
      </c>
      <c r="T221" s="237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38" t="s">
        <v>200</v>
      </c>
      <c r="AT221" s="238" t="s">
        <v>191</v>
      </c>
      <c r="AU221" s="238" t="s">
        <v>83</v>
      </c>
      <c r="AY221" s="18" t="s">
        <v>181</v>
      </c>
      <c r="BE221" s="239">
        <f>IF(N221="základní",J221,0)</f>
        <v>0</v>
      </c>
      <c r="BF221" s="239">
        <f>IF(N221="snížená",J221,0)</f>
        <v>0</v>
      </c>
      <c r="BG221" s="239">
        <f>IF(N221="zákl. přenesená",J221,0)</f>
        <v>0</v>
      </c>
      <c r="BH221" s="239">
        <f>IF(N221="sníž. přenesená",J221,0)</f>
        <v>0</v>
      </c>
      <c r="BI221" s="239">
        <f>IF(N221="nulová",J221,0)</f>
        <v>0</v>
      </c>
      <c r="BJ221" s="18" t="s">
        <v>83</v>
      </c>
      <c r="BK221" s="239">
        <f>ROUND(I221*H221,2)</f>
        <v>0</v>
      </c>
      <c r="BL221" s="18" t="s">
        <v>200</v>
      </c>
      <c r="BM221" s="238" t="s">
        <v>805</v>
      </c>
    </row>
    <row r="222" s="2" customFormat="1">
      <c r="A222" s="39"/>
      <c r="B222" s="40"/>
      <c r="C222" s="41"/>
      <c r="D222" s="240" t="s">
        <v>190</v>
      </c>
      <c r="E222" s="41"/>
      <c r="F222" s="241" t="s">
        <v>1163</v>
      </c>
      <c r="G222" s="41"/>
      <c r="H222" s="41"/>
      <c r="I222" s="242"/>
      <c r="J222" s="41"/>
      <c r="K222" s="41"/>
      <c r="L222" s="45"/>
      <c r="M222" s="243"/>
      <c r="N222" s="244"/>
      <c r="O222" s="92"/>
      <c r="P222" s="92"/>
      <c r="Q222" s="92"/>
      <c r="R222" s="92"/>
      <c r="S222" s="92"/>
      <c r="T222" s="93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T222" s="18" t="s">
        <v>190</v>
      </c>
      <c r="AU222" s="18" t="s">
        <v>83</v>
      </c>
    </row>
    <row r="223" s="2" customFormat="1" ht="16.5" customHeight="1">
      <c r="A223" s="39"/>
      <c r="B223" s="40"/>
      <c r="C223" s="245" t="s">
        <v>356</v>
      </c>
      <c r="D223" s="245" t="s">
        <v>191</v>
      </c>
      <c r="E223" s="246" t="s">
        <v>3972</v>
      </c>
      <c r="F223" s="247" t="s">
        <v>3973</v>
      </c>
      <c r="G223" s="248" t="s">
        <v>287</v>
      </c>
      <c r="H223" s="249">
        <v>1</v>
      </c>
      <c r="I223" s="250"/>
      <c r="J223" s="251">
        <f>ROUND(I223*H223,2)</f>
        <v>0</v>
      </c>
      <c r="K223" s="247" t="s">
        <v>880</v>
      </c>
      <c r="L223" s="45"/>
      <c r="M223" s="252" t="s">
        <v>1</v>
      </c>
      <c r="N223" s="253" t="s">
        <v>41</v>
      </c>
      <c r="O223" s="92"/>
      <c r="P223" s="236">
        <f>O223*H223</f>
        <v>0</v>
      </c>
      <c r="Q223" s="236">
        <v>0</v>
      </c>
      <c r="R223" s="236">
        <f>Q223*H223</f>
        <v>0</v>
      </c>
      <c r="S223" s="236">
        <v>0</v>
      </c>
      <c r="T223" s="237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8" t="s">
        <v>200</v>
      </c>
      <c r="AT223" s="238" t="s">
        <v>191</v>
      </c>
      <c r="AU223" s="238" t="s">
        <v>83</v>
      </c>
      <c r="AY223" s="18" t="s">
        <v>181</v>
      </c>
      <c r="BE223" s="239">
        <f>IF(N223="základní",J223,0)</f>
        <v>0</v>
      </c>
      <c r="BF223" s="239">
        <f>IF(N223="snížená",J223,0)</f>
        <v>0</v>
      </c>
      <c r="BG223" s="239">
        <f>IF(N223="zákl. přenesená",J223,0)</f>
        <v>0</v>
      </c>
      <c r="BH223" s="239">
        <f>IF(N223="sníž. přenesená",J223,0)</f>
        <v>0</v>
      </c>
      <c r="BI223" s="239">
        <f>IF(N223="nulová",J223,0)</f>
        <v>0</v>
      </c>
      <c r="BJ223" s="18" t="s">
        <v>83</v>
      </c>
      <c r="BK223" s="239">
        <f>ROUND(I223*H223,2)</f>
        <v>0</v>
      </c>
      <c r="BL223" s="18" t="s">
        <v>200</v>
      </c>
      <c r="BM223" s="238" t="s">
        <v>808</v>
      </c>
    </row>
    <row r="224" s="2" customFormat="1">
      <c r="A224" s="39"/>
      <c r="B224" s="40"/>
      <c r="C224" s="41"/>
      <c r="D224" s="240" t="s">
        <v>190</v>
      </c>
      <c r="E224" s="41"/>
      <c r="F224" s="241" t="s">
        <v>3973</v>
      </c>
      <c r="G224" s="41"/>
      <c r="H224" s="41"/>
      <c r="I224" s="242"/>
      <c r="J224" s="41"/>
      <c r="K224" s="41"/>
      <c r="L224" s="45"/>
      <c r="M224" s="243"/>
      <c r="N224" s="244"/>
      <c r="O224" s="92"/>
      <c r="P224" s="92"/>
      <c r="Q224" s="92"/>
      <c r="R224" s="92"/>
      <c r="S224" s="92"/>
      <c r="T224" s="93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T224" s="18" t="s">
        <v>190</v>
      </c>
      <c r="AU224" s="18" t="s">
        <v>83</v>
      </c>
    </row>
    <row r="225" s="2" customFormat="1" ht="16.5" customHeight="1">
      <c r="A225" s="39"/>
      <c r="B225" s="40"/>
      <c r="C225" s="245" t="s">
        <v>361</v>
      </c>
      <c r="D225" s="245" t="s">
        <v>191</v>
      </c>
      <c r="E225" s="246" t="s">
        <v>3974</v>
      </c>
      <c r="F225" s="247" t="s">
        <v>3975</v>
      </c>
      <c r="G225" s="248" t="s">
        <v>287</v>
      </c>
      <c r="H225" s="249">
        <v>1</v>
      </c>
      <c r="I225" s="250"/>
      <c r="J225" s="251">
        <f>ROUND(I225*H225,2)</f>
        <v>0</v>
      </c>
      <c r="K225" s="247" t="s">
        <v>880</v>
      </c>
      <c r="L225" s="45"/>
      <c r="M225" s="252" t="s">
        <v>1</v>
      </c>
      <c r="N225" s="253" t="s">
        <v>41</v>
      </c>
      <c r="O225" s="92"/>
      <c r="P225" s="236">
        <f>O225*H225</f>
        <v>0</v>
      </c>
      <c r="Q225" s="236">
        <v>0</v>
      </c>
      <c r="R225" s="236">
        <f>Q225*H225</f>
        <v>0</v>
      </c>
      <c r="S225" s="236">
        <v>0</v>
      </c>
      <c r="T225" s="237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38" t="s">
        <v>200</v>
      </c>
      <c r="AT225" s="238" t="s">
        <v>191</v>
      </c>
      <c r="AU225" s="238" t="s">
        <v>83</v>
      </c>
      <c r="AY225" s="18" t="s">
        <v>181</v>
      </c>
      <c r="BE225" s="239">
        <f>IF(N225="základní",J225,0)</f>
        <v>0</v>
      </c>
      <c r="BF225" s="239">
        <f>IF(N225="snížená",J225,0)</f>
        <v>0</v>
      </c>
      <c r="BG225" s="239">
        <f>IF(N225="zákl. přenesená",J225,0)</f>
        <v>0</v>
      </c>
      <c r="BH225" s="239">
        <f>IF(N225="sníž. přenesená",J225,0)</f>
        <v>0</v>
      </c>
      <c r="BI225" s="239">
        <f>IF(N225="nulová",J225,0)</f>
        <v>0</v>
      </c>
      <c r="BJ225" s="18" t="s">
        <v>83</v>
      </c>
      <c r="BK225" s="239">
        <f>ROUND(I225*H225,2)</f>
        <v>0</v>
      </c>
      <c r="BL225" s="18" t="s">
        <v>200</v>
      </c>
      <c r="BM225" s="238" t="s">
        <v>809</v>
      </c>
    </row>
    <row r="226" s="2" customFormat="1">
      <c r="A226" s="39"/>
      <c r="B226" s="40"/>
      <c r="C226" s="41"/>
      <c r="D226" s="240" t="s">
        <v>190</v>
      </c>
      <c r="E226" s="41"/>
      <c r="F226" s="241" t="s">
        <v>3975</v>
      </c>
      <c r="G226" s="41"/>
      <c r="H226" s="41"/>
      <c r="I226" s="242"/>
      <c r="J226" s="41"/>
      <c r="K226" s="41"/>
      <c r="L226" s="45"/>
      <c r="M226" s="243"/>
      <c r="N226" s="244"/>
      <c r="O226" s="92"/>
      <c r="P226" s="92"/>
      <c r="Q226" s="92"/>
      <c r="R226" s="92"/>
      <c r="S226" s="92"/>
      <c r="T226" s="93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T226" s="18" t="s">
        <v>190</v>
      </c>
      <c r="AU226" s="18" t="s">
        <v>83</v>
      </c>
    </row>
    <row r="227" s="2" customFormat="1" ht="16.5" customHeight="1">
      <c r="A227" s="39"/>
      <c r="B227" s="40"/>
      <c r="C227" s="245" t="s">
        <v>366</v>
      </c>
      <c r="D227" s="245" t="s">
        <v>191</v>
      </c>
      <c r="E227" s="246" t="s">
        <v>1170</v>
      </c>
      <c r="F227" s="247" t="s">
        <v>1171</v>
      </c>
      <c r="G227" s="248" t="s">
        <v>476</v>
      </c>
      <c r="H227" s="249">
        <v>16</v>
      </c>
      <c r="I227" s="250"/>
      <c r="J227" s="251">
        <f>ROUND(I227*H227,2)</f>
        <v>0</v>
      </c>
      <c r="K227" s="247" t="s">
        <v>880</v>
      </c>
      <c r="L227" s="45"/>
      <c r="M227" s="252" t="s">
        <v>1</v>
      </c>
      <c r="N227" s="253" t="s">
        <v>41</v>
      </c>
      <c r="O227" s="92"/>
      <c r="P227" s="236">
        <f>O227*H227</f>
        <v>0</v>
      </c>
      <c r="Q227" s="236">
        <v>0</v>
      </c>
      <c r="R227" s="236">
        <f>Q227*H227</f>
        <v>0</v>
      </c>
      <c r="S227" s="236">
        <v>0</v>
      </c>
      <c r="T227" s="237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8" t="s">
        <v>200</v>
      </c>
      <c r="AT227" s="238" t="s">
        <v>191</v>
      </c>
      <c r="AU227" s="238" t="s">
        <v>83</v>
      </c>
      <c r="AY227" s="18" t="s">
        <v>181</v>
      </c>
      <c r="BE227" s="239">
        <f>IF(N227="základní",J227,0)</f>
        <v>0</v>
      </c>
      <c r="BF227" s="239">
        <f>IF(N227="snížená",J227,0)</f>
        <v>0</v>
      </c>
      <c r="BG227" s="239">
        <f>IF(N227="zákl. přenesená",J227,0)</f>
        <v>0</v>
      </c>
      <c r="BH227" s="239">
        <f>IF(N227="sníž. přenesená",J227,0)</f>
        <v>0</v>
      </c>
      <c r="BI227" s="239">
        <f>IF(N227="nulová",J227,0)</f>
        <v>0</v>
      </c>
      <c r="BJ227" s="18" t="s">
        <v>83</v>
      </c>
      <c r="BK227" s="239">
        <f>ROUND(I227*H227,2)</f>
        <v>0</v>
      </c>
      <c r="BL227" s="18" t="s">
        <v>200</v>
      </c>
      <c r="BM227" s="238" t="s">
        <v>812</v>
      </c>
    </row>
    <row r="228" s="2" customFormat="1">
      <c r="A228" s="39"/>
      <c r="B228" s="40"/>
      <c r="C228" s="41"/>
      <c r="D228" s="240" t="s">
        <v>190</v>
      </c>
      <c r="E228" s="41"/>
      <c r="F228" s="241" t="s">
        <v>1171</v>
      </c>
      <c r="G228" s="41"/>
      <c r="H228" s="41"/>
      <c r="I228" s="242"/>
      <c r="J228" s="41"/>
      <c r="K228" s="41"/>
      <c r="L228" s="45"/>
      <c r="M228" s="257"/>
      <c r="N228" s="258"/>
      <c r="O228" s="259"/>
      <c r="P228" s="259"/>
      <c r="Q228" s="259"/>
      <c r="R228" s="259"/>
      <c r="S228" s="259"/>
      <c r="T228" s="260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T228" s="18" t="s">
        <v>190</v>
      </c>
      <c r="AU228" s="18" t="s">
        <v>83</v>
      </c>
    </row>
    <row r="229" s="2" customFormat="1" ht="6.96" customHeight="1">
      <c r="A229" s="39"/>
      <c r="B229" s="67"/>
      <c r="C229" s="68"/>
      <c r="D229" s="68"/>
      <c r="E229" s="68"/>
      <c r="F229" s="68"/>
      <c r="G229" s="68"/>
      <c r="H229" s="68"/>
      <c r="I229" s="68"/>
      <c r="J229" s="68"/>
      <c r="K229" s="68"/>
      <c r="L229" s="45"/>
      <c r="M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</row>
  </sheetData>
  <sheetProtection sheet="1" autoFilter="0" formatColumns="0" formatRows="0" objects="1" scenarios="1" spinCount="100000" saltValue="G+p9/wy9MTXl3aIkobIE9m0W+GKqIq0dBxfTc2sdqfl8UrJd5YKuWsKY/6paSpHF4lu0WZkZuir+Rf3j97wWIg==" hashValue="f+8pS9ISTtGLNTLX+QF8XhTn/P2nxYENCH95nQuEcVw4+XoDWE8UY5GrsXI3pnpRdNhXQVA/pqrpUsXiLE83Jw==" algorithmName="SHA-512" password="CC35"/>
  <autoFilter ref="C126:K228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5:H115"/>
    <mergeCell ref="E117:H117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89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150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ZUŠ BEDŘICHA SMETANY čp.142, LITOMYŠL</v>
      </c>
      <c r="F7" s="152"/>
      <c r="G7" s="152"/>
      <c r="H7" s="152"/>
      <c r="L7" s="21"/>
    </row>
    <row r="8" s="1" customFormat="1" ht="12" customHeight="1">
      <c r="B8" s="21"/>
      <c r="D8" s="152" t="s">
        <v>151</v>
      </c>
      <c r="L8" s="21"/>
    </row>
    <row r="9" s="2" customFormat="1" ht="23.25" customHeight="1">
      <c r="A9" s="39"/>
      <c r="B9" s="45"/>
      <c r="C9" s="39"/>
      <c r="D9" s="39"/>
      <c r="E9" s="153" t="s">
        <v>152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153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154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6. 6. 2025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2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28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30</v>
      </c>
      <c r="E22" s="39"/>
      <c r="F22" s="39"/>
      <c r="G22" s="39"/>
      <c r="H22" s="39"/>
      <c r="I22" s="152" t="s">
        <v>25</v>
      </c>
      <c r="J22" s="142" t="s">
        <v>155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156</v>
      </c>
      <c r="F23" s="39"/>
      <c r="G23" s="39"/>
      <c r="H23" s="39"/>
      <c r="I23" s="152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34</v>
      </c>
      <c r="E25" s="39"/>
      <c r="F25" s="39"/>
      <c r="G25" s="39"/>
      <c r="H25" s="39"/>
      <c r="I25" s="152" t="s">
        <v>25</v>
      </c>
      <c r="J25" s="142" t="s">
        <v>155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156</v>
      </c>
      <c r="F26" s="39"/>
      <c r="G26" s="39"/>
      <c r="H26" s="39"/>
      <c r="I26" s="152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ROUND(J124,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ROUND((SUM(BE124:BE255)),  2)</f>
        <v>0</v>
      </c>
      <c r="G35" s="39"/>
      <c r="H35" s="39"/>
      <c r="I35" s="166">
        <v>0.20999999999999999</v>
      </c>
      <c r="J35" s="165">
        <f>ROUND(((SUM(BE124:BE255))*I35),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ROUND((SUM(BF124:BF255)),  2)</f>
        <v>0</v>
      </c>
      <c r="G36" s="39"/>
      <c r="H36" s="39"/>
      <c r="I36" s="166">
        <v>0.12</v>
      </c>
      <c r="J36" s="165">
        <f>ROUND(((SUM(BF124:BF255))*I36),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ROUND((SUM(BG124:BG255)),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ROUND((SUM(BH124:BH255)),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ROUND((SUM(BI124:BI255)),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157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ZUŠ BEDŘICHA SMETANY čp.142, LITOMYŠL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23.25" customHeight="1">
      <c r="A87" s="39"/>
      <c r="B87" s="40"/>
      <c r="C87" s="41"/>
      <c r="D87" s="41"/>
      <c r="E87" s="185" t="s">
        <v>152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153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 xml:space="preserve">SO.01 -01 -  Elektroinstalace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Litomyšl</v>
      </c>
      <c r="G91" s="41"/>
      <c r="H91" s="41"/>
      <c r="I91" s="33" t="s">
        <v>22</v>
      </c>
      <c r="J91" s="80" t="str">
        <f>IF(J14="","",J14)</f>
        <v>6. 6. 2025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>Město Litomyšl</v>
      </c>
      <c r="G93" s="41"/>
      <c r="H93" s="41"/>
      <c r="I93" s="33" t="s">
        <v>30</v>
      </c>
      <c r="J93" s="37" t="str">
        <f>E23</f>
        <v>Petr Kovář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34</v>
      </c>
      <c r="J94" s="37" t="str">
        <f>E26</f>
        <v>Petr Kovář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158</v>
      </c>
      <c r="D96" s="187"/>
      <c r="E96" s="187"/>
      <c r="F96" s="187"/>
      <c r="G96" s="187"/>
      <c r="H96" s="187"/>
      <c r="I96" s="187"/>
      <c r="J96" s="188" t="s">
        <v>159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160</v>
      </c>
      <c r="D98" s="41"/>
      <c r="E98" s="41"/>
      <c r="F98" s="41"/>
      <c r="G98" s="41"/>
      <c r="H98" s="41"/>
      <c r="I98" s="41"/>
      <c r="J98" s="111">
        <f>J124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161</v>
      </c>
    </row>
    <row r="99" s="9" customFormat="1" ht="24.96" customHeight="1">
      <c r="A99" s="9"/>
      <c r="B99" s="190"/>
      <c r="C99" s="191"/>
      <c r="D99" s="192" t="s">
        <v>162</v>
      </c>
      <c r="E99" s="193"/>
      <c r="F99" s="193"/>
      <c r="G99" s="193"/>
      <c r="H99" s="193"/>
      <c r="I99" s="193"/>
      <c r="J99" s="194">
        <f>J125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0"/>
      <c r="C100" s="191"/>
      <c r="D100" s="192" t="s">
        <v>163</v>
      </c>
      <c r="E100" s="193"/>
      <c r="F100" s="193"/>
      <c r="G100" s="193"/>
      <c r="H100" s="193"/>
      <c r="I100" s="193"/>
      <c r="J100" s="194">
        <f>J157</f>
        <v>0</v>
      </c>
      <c r="K100" s="191"/>
      <c r="L100" s="195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10" customFormat="1" ht="19.92" customHeight="1">
      <c r="A101" s="10"/>
      <c r="B101" s="196"/>
      <c r="C101" s="133"/>
      <c r="D101" s="197" t="s">
        <v>164</v>
      </c>
      <c r="E101" s="198"/>
      <c r="F101" s="198"/>
      <c r="G101" s="198"/>
      <c r="H101" s="198"/>
      <c r="I101" s="198"/>
      <c r="J101" s="199">
        <f>J158</f>
        <v>0</v>
      </c>
      <c r="K101" s="133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4.88" customHeight="1">
      <c r="A102" s="10"/>
      <c r="B102" s="196"/>
      <c r="C102" s="133"/>
      <c r="D102" s="197" t="s">
        <v>165</v>
      </c>
      <c r="E102" s="198"/>
      <c r="F102" s="198"/>
      <c r="G102" s="198"/>
      <c r="H102" s="198"/>
      <c r="I102" s="198"/>
      <c r="J102" s="199">
        <f>J253</f>
        <v>0</v>
      </c>
      <c r="K102" s="133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166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16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6.5" customHeight="1">
      <c r="A112" s="39"/>
      <c r="B112" s="40"/>
      <c r="C112" s="41"/>
      <c r="D112" s="41"/>
      <c r="E112" s="185" t="str">
        <f>E7</f>
        <v>ZUŠ BEDŘICHA SMETANY čp.142, LITOMYŠL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1" customFormat="1" ht="12" customHeight="1">
      <c r="B113" s="22"/>
      <c r="C113" s="33" t="s">
        <v>151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2" customFormat="1" ht="23.25" customHeight="1">
      <c r="A114" s="39"/>
      <c r="B114" s="40"/>
      <c r="C114" s="41"/>
      <c r="D114" s="41"/>
      <c r="E114" s="185" t="s">
        <v>152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153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6.5" customHeight="1">
      <c r="A116" s="39"/>
      <c r="B116" s="40"/>
      <c r="C116" s="41"/>
      <c r="D116" s="41"/>
      <c r="E116" s="77" t="str">
        <f>E11</f>
        <v xml:space="preserve">SO.01 -01 -  Elektroinstalace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20</v>
      </c>
      <c r="D118" s="41"/>
      <c r="E118" s="41"/>
      <c r="F118" s="28" t="str">
        <f>F14</f>
        <v>Litomyšl</v>
      </c>
      <c r="G118" s="41"/>
      <c r="H118" s="41"/>
      <c r="I118" s="33" t="s">
        <v>22</v>
      </c>
      <c r="J118" s="80" t="str">
        <f>IF(J14="","",J14)</f>
        <v>6. 6. 2025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15" customHeight="1">
      <c r="A120" s="39"/>
      <c r="B120" s="40"/>
      <c r="C120" s="33" t="s">
        <v>24</v>
      </c>
      <c r="D120" s="41"/>
      <c r="E120" s="41"/>
      <c r="F120" s="28" t="str">
        <f>E17</f>
        <v>Město Litomyšl</v>
      </c>
      <c r="G120" s="41"/>
      <c r="H120" s="41"/>
      <c r="I120" s="33" t="s">
        <v>30</v>
      </c>
      <c r="J120" s="37" t="str">
        <f>E23</f>
        <v>Petr Kovář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15" customHeight="1">
      <c r="A121" s="39"/>
      <c r="B121" s="40"/>
      <c r="C121" s="33" t="s">
        <v>28</v>
      </c>
      <c r="D121" s="41"/>
      <c r="E121" s="41"/>
      <c r="F121" s="28" t="str">
        <f>IF(E20="","",E20)</f>
        <v>Vyplň údaj</v>
      </c>
      <c r="G121" s="41"/>
      <c r="H121" s="41"/>
      <c r="I121" s="33" t="s">
        <v>34</v>
      </c>
      <c r="J121" s="37" t="str">
        <f>E26</f>
        <v>Petr Kovář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1"/>
      <c r="B123" s="202"/>
      <c r="C123" s="203" t="s">
        <v>167</v>
      </c>
      <c r="D123" s="204" t="s">
        <v>61</v>
      </c>
      <c r="E123" s="204" t="s">
        <v>57</v>
      </c>
      <c r="F123" s="204" t="s">
        <v>58</v>
      </c>
      <c r="G123" s="204" t="s">
        <v>168</v>
      </c>
      <c r="H123" s="204" t="s">
        <v>169</v>
      </c>
      <c r="I123" s="204" t="s">
        <v>170</v>
      </c>
      <c r="J123" s="204" t="s">
        <v>159</v>
      </c>
      <c r="K123" s="205" t="s">
        <v>171</v>
      </c>
      <c r="L123" s="206"/>
      <c r="M123" s="101" t="s">
        <v>1</v>
      </c>
      <c r="N123" s="102" t="s">
        <v>40</v>
      </c>
      <c r="O123" s="102" t="s">
        <v>172</v>
      </c>
      <c r="P123" s="102" t="s">
        <v>173</v>
      </c>
      <c r="Q123" s="102" t="s">
        <v>174</v>
      </c>
      <c r="R123" s="102" t="s">
        <v>175</v>
      </c>
      <c r="S123" s="102" t="s">
        <v>176</v>
      </c>
      <c r="T123" s="103" t="s">
        <v>177</v>
      </c>
      <c r="U123" s="201"/>
      <c r="V123" s="201"/>
      <c r="W123" s="201"/>
      <c r="X123" s="201"/>
      <c r="Y123" s="201"/>
      <c r="Z123" s="201"/>
      <c r="AA123" s="201"/>
      <c r="AB123" s="201"/>
      <c r="AC123" s="201"/>
      <c r="AD123" s="201"/>
      <c r="AE123" s="201"/>
    </row>
    <row r="124" s="2" customFormat="1" ht="22.8" customHeight="1">
      <c r="A124" s="39"/>
      <c r="B124" s="40"/>
      <c r="C124" s="108" t="s">
        <v>178</v>
      </c>
      <c r="D124" s="41"/>
      <c r="E124" s="41"/>
      <c r="F124" s="41"/>
      <c r="G124" s="41"/>
      <c r="H124" s="41"/>
      <c r="I124" s="41"/>
      <c r="J124" s="207">
        <f>BK124</f>
        <v>0</v>
      </c>
      <c r="K124" s="41"/>
      <c r="L124" s="45"/>
      <c r="M124" s="104"/>
      <c r="N124" s="208"/>
      <c r="O124" s="105"/>
      <c r="P124" s="209">
        <f>P125+P157</f>
        <v>0</v>
      </c>
      <c r="Q124" s="105"/>
      <c r="R124" s="209">
        <f>R125+R157</f>
        <v>0.57582</v>
      </c>
      <c r="S124" s="105"/>
      <c r="T124" s="210">
        <f>T125+T157</f>
        <v>5.9446759999999994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75</v>
      </c>
      <c r="AU124" s="18" t="s">
        <v>161</v>
      </c>
      <c r="BK124" s="211">
        <f>BK125+BK157</f>
        <v>0</v>
      </c>
    </row>
    <row r="125" s="12" customFormat="1" ht="25.92" customHeight="1">
      <c r="A125" s="12"/>
      <c r="B125" s="212"/>
      <c r="C125" s="213"/>
      <c r="D125" s="214" t="s">
        <v>75</v>
      </c>
      <c r="E125" s="215" t="s">
        <v>179</v>
      </c>
      <c r="F125" s="215" t="s">
        <v>180</v>
      </c>
      <c r="G125" s="213"/>
      <c r="H125" s="213"/>
      <c r="I125" s="216"/>
      <c r="J125" s="217">
        <f>BK125</f>
        <v>0</v>
      </c>
      <c r="K125" s="213"/>
      <c r="L125" s="218"/>
      <c r="M125" s="219"/>
      <c r="N125" s="220"/>
      <c r="O125" s="220"/>
      <c r="P125" s="221">
        <f>SUM(P126:P156)</f>
        <v>0</v>
      </c>
      <c r="Q125" s="220"/>
      <c r="R125" s="221">
        <f>SUM(R126:R156)</f>
        <v>0.12783</v>
      </c>
      <c r="S125" s="220"/>
      <c r="T125" s="222">
        <f>SUM(T126:T156)</f>
        <v>0.07669999999999999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3" t="s">
        <v>83</v>
      </c>
      <c r="AT125" s="224" t="s">
        <v>75</v>
      </c>
      <c r="AU125" s="224" t="s">
        <v>76</v>
      </c>
      <c r="AY125" s="223" t="s">
        <v>181</v>
      </c>
      <c r="BK125" s="225">
        <f>SUM(BK126:BK156)</f>
        <v>0</v>
      </c>
    </row>
    <row r="126" s="2" customFormat="1" ht="16.5" customHeight="1">
      <c r="A126" s="39"/>
      <c r="B126" s="40"/>
      <c r="C126" s="226" t="s">
        <v>83</v>
      </c>
      <c r="D126" s="226" t="s">
        <v>182</v>
      </c>
      <c r="E126" s="227" t="s">
        <v>183</v>
      </c>
      <c r="F126" s="228" t="s">
        <v>184</v>
      </c>
      <c r="G126" s="229" t="s">
        <v>185</v>
      </c>
      <c r="H126" s="230">
        <v>3</v>
      </c>
      <c r="I126" s="231"/>
      <c r="J126" s="232">
        <f>ROUND(I126*H126,2)</f>
        <v>0</v>
      </c>
      <c r="K126" s="228" t="s">
        <v>186</v>
      </c>
      <c r="L126" s="233"/>
      <c r="M126" s="234" t="s">
        <v>1</v>
      </c>
      <c r="N126" s="235" t="s">
        <v>41</v>
      </c>
      <c r="O126" s="92"/>
      <c r="P126" s="236">
        <f>O126*H126</f>
        <v>0</v>
      </c>
      <c r="Q126" s="236">
        <v>0.00027</v>
      </c>
      <c r="R126" s="236">
        <f>Q126*H126</f>
        <v>0.00080999999999999996</v>
      </c>
      <c r="S126" s="236">
        <v>0</v>
      </c>
      <c r="T126" s="237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8" t="s">
        <v>187</v>
      </c>
      <c r="AT126" s="238" t="s">
        <v>182</v>
      </c>
      <c r="AU126" s="238" t="s">
        <v>83</v>
      </c>
      <c r="AY126" s="18" t="s">
        <v>181</v>
      </c>
      <c r="BE126" s="239">
        <f>IF(N126="základní",J126,0)</f>
        <v>0</v>
      </c>
      <c r="BF126" s="239">
        <f>IF(N126="snížená",J126,0)</f>
        <v>0</v>
      </c>
      <c r="BG126" s="239">
        <f>IF(N126="zákl. přenesená",J126,0)</f>
        <v>0</v>
      </c>
      <c r="BH126" s="239">
        <f>IF(N126="sníž. přenesená",J126,0)</f>
        <v>0</v>
      </c>
      <c r="BI126" s="239">
        <f>IF(N126="nulová",J126,0)</f>
        <v>0</v>
      </c>
      <c r="BJ126" s="18" t="s">
        <v>83</v>
      </c>
      <c r="BK126" s="239">
        <f>ROUND(I126*H126,2)</f>
        <v>0</v>
      </c>
      <c r="BL126" s="18" t="s">
        <v>188</v>
      </c>
      <c r="BM126" s="238" t="s">
        <v>189</v>
      </c>
    </row>
    <row r="127" s="2" customFormat="1">
      <c r="A127" s="39"/>
      <c r="B127" s="40"/>
      <c r="C127" s="41"/>
      <c r="D127" s="240" t="s">
        <v>190</v>
      </c>
      <c r="E127" s="41"/>
      <c r="F127" s="241" t="s">
        <v>184</v>
      </c>
      <c r="G127" s="41"/>
      <c r="H127" s="41"/>
      <c r="I127" s="242"/>
      <c r="J127" s="41"/>
      <c r="K127" s="41"/>
      <c r="L127" s="45"/>
      <c r="M127" s="243"/>
      <c r="N127" s="244"/>
      <c r="O127" s="92"/>
      <c r="P127" s="92"/>
      <c r="Q127" s="92"/>
      <c r="R127" s="92"/>
      <c r="S127" s="92"/>
      <c r="T127" s="93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190</v>
      </c>
      <c r="AU127" s="18" t="s">
        <v>83</v>
      </c>
    </row>
    <row r="128" s="2" customFormat="1" ht="24.15" customHeight="1">
      <c r="A128" s="39"/>
      <c r="B128" s="40"/>
      <c r="C128" s="245" t="s">
        <v>85</v>
      </c>
      <c r="D128" s="245" t="s">
        <v>191</v>
      </c>
      <c r="E128" s="246" t="s">
        <v>192</v>
      </c>
      <c r="F128" s="247" t="s">
        <v>193</v>
      </c>
      <c r="G128" s="248" t="s">
        <v>185</v>
      </c>
      <c r="H128" s="249">
        <v>3</v>
      </c>
      <c r="I128" s="250"/>
      <c r="J128" s="251">
        <f>ROUND(I128*H128,2)</f>
        <v>0</v>
      </c>
      <c r="K128" s="247" t="s">
        <v>186</v>
      </c>
      <c r="L128" s="45"/>
      <c r="M128" s="252" t="s">
        <v>1</v>
      </c>
      <c r="N128" s="253" t="s">
        <v>41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188</v>
      </c>
      <c r="AT128" s="238" t="s">
        <v>191</v>
      </c>
      <c r="AU128" s="238" t="s">
        <v>83</v>
      </c>
      <c r="AY128" s="18" t="s">
        <v>181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83</v>
      </c>
      <c r="BK128" s="239">
        <f>ROUND(I128*H128,2)</f>
        <v>0</v>
      </c>
      <c r="BL128" s="18" t="s">
        <v>188</v>
      </c>
      <c r="BM128" s="238" t="s">
        <v>194</v>
      </c>
    </row>
    <row r="129" s="2" customFormat="1">
      <c r="A129" s="39"/>
      <c r="B129" s="40"/>
      <c r="C129" s="41"/>
      <c r="D129" s="240" t="s">
        <v>190</v>
      </c>
      <c r="E129" s="41"/>
      <c r="F129" s="241" t="s">
        <v>195</v>
      </c>
      <c r="G129" s="41"/>
      <c r="H129" s="41"/>
      <c r="I129" s="242"/>
      <c r="J129" s="41"/>
      <c r="K129" s="41"/>
      <c r="L129" s="45"/>
      <c r="M129" s="243"/>
      <c r="N129" s="244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190</v>
      </c>
      <c r="AU129" s="18" t="s">
        <v>83</v>
      </c>
    </row>
    <row r="130" s="2" customFormat="1" ht="24.15" customHeight="1">
      <c r="A130" s="39"/>
      <c r="B130" s="40"/>
      <c r="C130" s="226" t="s">
        <v>91</v>
      </c>
      <c r="D130" s="226" t="s">
        <v>182</v>
      </c>
      <c r="E130" s="227" t="s">
        <v>196</v>
      </c>
      <c r="F130" s="228" t="s">
        <v>197</v>
      </c>
      <c r="G130" s="229" t="s">
        <v>185</v>
      </c>
      <c r="H130" s="230">
        <v>31</v>
      </c>
      <c r="I130" s="231"/>
      <c r="J130" s="232">
        <f>ROUND(I130*H130,2)</f>
        <v>0</v>
      </c>
      <c r="K130" s="228" t="s">
        <v>198</v>
      </c>
      <c r="L130" s="233"/>
      <c r="M130" s="234" t="s">
        <v>1</v>
      </c>
      <c r="N130" s="235" t="s">
        <v>41</v>
      </c>
      <c r="O130" s="92"/>
      <c r="P130" s="236">
        <f>O130*H130</f>
        <v>0</v>
      </c>
      <c r="Q130" s="236">
        <v>0.0025500000000000002</v>
      </c>
      <c r="R130" s="236">
        <f>Q130*H130</f>
        <v>0.079050000000000009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187</v>
      </c>
      <c r="AT130" s="238" t="s">
        <v>182</v>
      </c>
      <c r="AU130" s="238" t="s">
        <v>83</v>
      </c>
      <c r="AY130" s="18" t="s">
        <v>181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83</v>
      </c>
      <c r="BK130" s="239">
        <f>ROUND(I130*H130,2)</f>
        <v>0</v>
      </c>
      <c r="BL130" s="18" t="s">
        <v>188</v>
      </c>
      <c r="BM130" s="238" t="s">
        <v>199</v>
      </c>
    </row>
    <row r="131" s="2" customFormat="1">
      <c r="A131" s="39"/>
      <c r="B131" s="40"/>
      <c r="C131" s="41"/>
      <c r="D131" s="240" t="s">
        <v>190</v>
      </c>
      <c r="E131" s="41"/>
      <c r="F131" s="241" t="s">
        <v>197</v>
      </c>
      <c r="G131" s="41"/>
      <c r="H131" s="41"/>
      <c r="I131" s="242"/>
      <c r="J131" s="41"/>
      <c r="K131" s="41"/>
      <c r="L131" s="45"/>
      <c r="M131" s="243"/>
      <c r="N131" s="244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190</v>
      </c>
      <c r="AU131" s="18" t="s">
        <v>83</v>
      </c>
    </row>
    <row r="132" s="2" customFormat="1" ht="24.15" customHeight="1">
      <c r="A132" s="39"/>
      <c r="B132" s="40"/>
      <c r="C132" s="226" t="s">
        <v>200</v>
      </c>
      <c r="D132" s="226" t="s">
        <v>182</v>
      </c>
      <c r="E132" s="227" t="s">
        <v>201</v>
      </c>
      <c r="F132" s="228" t="s">
        <v>202</v>
      </c>
      <c r="G132" s="229" t="s">
        <v>185</v>
      </c>
      <c r="H132" s="230">
        <v>12</v>
      </c>
      <c r="I132" s="231"/>
      <c r="J132" s="232">
        <f>ROUND(I132*H132,2)</f>
        <v>0</v>
      </c>
      <c r="K132" s="228" t="s">
        <v>198</v>
      </c>
      <c r="L132" s="233"/>
      <c r="M132" s="234" t="s">
        <v>1</v>
      </c>
      <c r="N132" s="235" t="s">
        <v>41</v>
      </c>
      <c r="O132" s="92"/>
      <c r="P132" s="236">
        <f>O132*H132</f>
        <v>0</v>
      </c>
      <c r="Q132" s="236">
        <v>0.0025500000000000002</v>
      </c>
      <c r="R132" s="236">
        <f>Q132*H132</f>
        <v>0.030600000000000002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187</v>
      </c>
      <c r="AT132" s="238" t="s">
        <v>182</v>
      </c>
      <c r="AU132" s="238" t="s">
        <v>83</v>
      </c>
      <c r="AY132" s="18" t="s">
        <v>181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83</v>
      </c>
      <c r="BK132" s="239">
        <f>ROUND(I132*H132,2)</f>
        <v>0</v>
      </c>
      <c r="BL132" s="18" t="s">
        <v>188</v>
      </c>
      <c r="BM132" s="238" t="s">
        <v>203</v>
      </c>
    </row>
    <row r="133" s="2" customFormat="1">
      <c r="A133" s="39"/>
      <c r="B133" s="40"/>
      <c r="C133" s="41"/>
      <c r="D133" s="240" t="s">
        <v>190</v>
      </c>
      <c r="E133" s="41"/>
      <c r="F133" s="241" t="s">
        <v>202</v>
      </c>
      <c r="G133" s="41"/>
      <c r="H133" s="41"/>
      <c r="I133" s="242"/>
      <c r="J133" s="41"/>
      <c r="K133" s="41"/>
      <c r="L133" s="45"/>
      <c r="M133" s="243"/>
      <c r="N133" s="244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190</v>
      </c>
      <c r="AU133" s="18" t="s">
        <v>83</v>
      </c>
    </row>
    <row r="134" s="2" customFormat="1" ht="37.8" customHeight="1">
      <c r="A134" s="39"/>
      <c r="B134" s="40"/>
      <c r="C134" s="245" t="s">
        <v>204</v>
      </c>
      <c r="D134" s="245" t="s">
        <v>191</v>
      </c>
      <c r="E134" s="246" t="s">
        <v>205</v>
      </c>
      <c r="F134" s="247" t="s">
        <v>206</v>
      </c>
      <c r="G134" s="248" t="s">
        <v>185</v>
      </c>
      <c r="H134" s="249">
        <v>28</v>
      </c>
      <c r="I134" s="250"/>
      <c r="J134" s="251">
        <f>ROUND(I134*H134,2)</f>
        <v>0</v>
      </c>
      <c r="K134" s="247" t="s">
        <v>186</v>
      </c>
      <c r="L134" s="45"/>
      <c r="M134" s="252" t="s">
        <v>1</v>
      </c>
      <c r="N134" s="253" t="s">
        <v>41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188</v>
      </c>
      <c r="AT134" s="238" t="s">
        <v>191</v>
      </c>
      <c r="AU134" s="238" t="s">
        <v>83</v>
      </c>
      <c r="AY134" s="18" t="s">
        <v>181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83</v>
      </c>
      <c r="BK134" s="239">
        <f>ROUND(I134*H134,2)</f>
        <v>0</v>
      </c>
      <c r="BL134" s="18" t="s">
        <v>188</v>
      </c>
      <c r="BM134" s="238" t="s">
        <v>207</v>
      </c>
    </row>
    <row r="135" s="2" customFormat="1">
      <c r="A135" s="39"/>
      <c r="B135" s="40"/>
      <c r="C135" s="41"/>
      <c r="D135" s="240" t="s">
        <v>190</v>
      </c>
      <c r="E135" s="41"/>
      <c r="F135" s="241" t="s">
        <v>208</v>
      </c>
      <c r="G135" s="41"/>
      <c r="H135" s="41"/>
      <c r="I135" s="242"/>
      <c r="J135" s="41"/>
      <c r="K135" s="41"/>
      <c r="L135" s="45"/>
      <c r="M135" s="243"/>
      <c r="N135" s="244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190</v>
      </c>
      <c r="AU135" s="18" t="s">
        <v>83</v>
      </c>
    </row>
    <row r="136" s="2" customFormat="1" ht="24.15" customHeight="1">
      <c r="A136" s="39"/>
      <c r="B136" s="40"/>
      <c r="C136" s="226" t="s">
        <v>209</v>
      </c>
      <c r="D136" s="226" t="s">
        <v>182</v>
      </c>
      <c r="E136" s="227" t="s">
        <v>210</v>
      </c>
      <c r="F136" s="228" t="s">
        <v>211</v>
      </c>
      <c r="G136" s="229" t="s">
        <v>185</v>
      </c>
      <c r="H136" s="230">
        <v>18</v>
      </c>
      <c r="I136" s="231"/>
      <c r="J136" s="232">
        <f>ROUND(I136*H136,2)</f>
        <v>0</v>
      </c>
      <c r="K136" s="228" t="s">
        <v>212</v>
      </c>
      <c r="L136" s="233"/>
      <c r="M136" s="234" t="s">
        <v>1</v>
      </c>
      <c r="N136" s="235" t="s">
        <v>41</v>
      </c>
      <c r="O136" s="92"/>
      <c r="P136" s="236">
        <f>O136*H136</f>
        <v>0</v>
      </c>
      <c r="Q136" s="236">
        <v>0.00050000000000000001</v>
      </c>
      <c r="R136" s="236">
        <f>Q136*H136</f>
        <v>0.0090000000000000011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187</v>
      </c>
      <c r="AT136" s="238" t="s">
        <v>182</v>
      </c>
      <c r="AU136" s="238" t="s">
        <v>83</v>
      </c>
      <c r="AY136" s="18" t="s">
        <v>181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83</v>
      </c>
      <c r="BK136" s="239">
        <f>ROUND(I136*H136,2)</f>
        <v>0</v>
      </c>
      <c r="BL136" s="18" t="s">
        <v>188</v>
      </c>
      <c r="BM136" s="238" t="s">
        <v>213</v>
      </c>
    </row>
    <row r="137" s="2" customFormat="1">
      <c r="A137" s="39"/>
      <c r="B137" s="40"/>
      <c r="C137" s="41"/>
      <c r="D137" s="240" t="s">
        <v>190</v>
      </c>
      <c r="E137" s="41"/>
      <c r="F137" s="241" t="s">
        <v>211</v>
      </c>
      <c r="G137" s="41"/>
      <c r="H137" s="41"/>
      <c r="I137" s="242"/>
      <c r="J137" s="41"/>
      <c r="K137" s="41"/>
      <c r="L137" s="45"/>
      <c r="M137" s="243"/>
      <c r="N137" s="244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190</v>
      </c>
      <c r="AU137" s="18" t="s">
        <v>83</v>
      </c>
    </row>
    <row r="138" s="2" customFormat="1" ht="24.15" customHeight="1">
      <c r="A138" s="39"/>
      <c r="B138" s="40"/>
      <c r="C138" s="245" t="s">
        <v>214</v>
      </c>
      <c r="D138" s="245" t="s">
        <v>191</v>
      </c>
      <c r="E138" s="246" t="s">
        <v>215</v>
      </c>
      <c r="F138" s="247" t="s">
        <v>216</v>
      </c>
      <c r="G138" s="248" t="s">
        <v>217</v>
      </c>
      <c r="H138" s="249">
        <v>18</v>
      </c>
      <c r="I138" s="250"/>
      <c r="J138" s="251">
        <f>ROUND(I138*H138,2)</f>
        <v>0</v>
      </c>
      <c r="K138" s="247" t="s">
        <v>186</v>
      </c>
      <c r="L138" s="45"/>
      <c r="M138" s="252" t="s">
        <v>1</v>
      </c>
      <c r="N138" s="253" t="s">
        <v>41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188</v>
      </c>
      <c r="AT138" s="238" t="s">
        <v>191</v>
      </c>
      <c r="AU138" s="238" t="s">
        <v>83</v>
      </c>
      <c r="AY138" s="18" t="s">
        <v>181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83</v>
      </c>
      <c r="BK138" s="239">
        <f>ROUND(I138*H138,2)</f>
        <v>0</v>
      </c>
      <c r="BL138" s="18" t="s">
        <v>188</v>
      </c>
      <c r="BM138" s="238" t="s">
        <v>218</v>
      </c>
    </row>
    <row r="139" s="2" customFormat="1">
      <c r="A139" s="39"/>
      <c r="B139" s="40"/>
      <c r="C139" s="41"/>
      <c r="D139" s="240" t="s">
        <v>190</v>
      </c>
      <c r="E139" s="41"/>
      <c r="F139" s="241" t="s">
        <v>219</v>
      </c>
      <c r="G139" s="41"/>
      <c r="H139" s="41"/>
      <c r="I139" s="242"/>
      <c r="J139" s="41"/>
      <c r="K139" s="41"/>
      <c r="L139" s="45"/>
      <c r="M139" s="243"/>
      <c r="N139" s="244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190</v>
      </c>
      <c r="AU139" s="18" t="s">
        <v>83</v>
      </c>
    </row>
    <row r="140" s="2" customFormat="1" ht="16.5" customHeight="1">
      <c r="A140" s="39"/>
      <c r="B140" s="40"/>
      <c r="C140" s="226" t="s">
        <v>220</v>
      </c>
      <c r="D140" s="226" t="s">
        <v>182</v>
      </c>
      <c r="E140" s="227" t="s">
        <v>221</v>
      </c>
      <c r="F140" s="228" t="s">
        <v>222</v>
      </c>
      <c r="G140" s="229" t="s">
        <v>185</v>
      </c>
      <c r="H140" s="230">
        <v>2</v>
      </c>
      <c r="I140" s="231"/>
      <c r="J140" s="232">
        <f>ROUND(I140*H140,2)</f>
        <v>0</v>
      </c>
      <c r="K140" s="228" t="s">
        <v>212</v>
      </c>
      <c r="L140" s="233"/>
      <c r="M140" s="234" t="s">
        <v>1</v>
      </c>
      <c r="N140" s="235" t="s">
        <v>41</v>
      </c>
      <c r="O140" s="92"/>
      <c r="P140" s="236">
        <f>O140*H140</f>
        <v>0</v>
      </c>
      <c r="Q140" s="236">
        <v>5.0000000000000002E-05</v>
      </c>
      <c r="R140" s="236">
        <f>Q140*H140</f>
        <v>0.00010000000000000001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187</v>
      </c>
      <c r="AT140" s="238" t="s">
        <v>182</v>
      </c>
      <c r="AU140" s="238" t="s">
        <v>83</v>
      </c>
      <c r="AY140" s="18" t="s">
        <v>181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83</v>
      </c>
      <c r="BK140" s="239">
        <f>ROUND(I140*H140,2)</f>
        <v>0</v>
      </c>
      <c r="BL140" s="18" t="s">
        <v>188</v>
      </c>
      <c r="BM140" s="238" t="s">
        <v>223</v>
      </c>
    </row>
    <row r="141" s="2" customFormat="1">
      <c r="A141" s="39"/>
      <c r="B141" s="40"/>
      <c r="C141" s="41"/>
      <c r="D141" s="240" t="s">
        <v>190</v>
      </c>
      <c r="E141" s="41"/>
      <c r="F141" s="241" t="s">
        <v>222</v>
      </c>
      <c r="G141" s="41"/>
      <c r="H141" s="41"/>
      <c r="I141" s="242"/>
      <c r="J141" s="41"/>
      <c r="K141" s="41"/>
      <c r="L141" s="45"/>
      <c r="M141" s="243"/>
      <c r="N141" s="244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190</v>
      </c>
      <c r="AU141" s="18" t="s">
        <v>83</v>
      </c>
    </row>
    <row r="142" s="2" customFormat="1" ht="16.5" customHeight="1">
      <c r="A142" s="39"/>
      <c r="B142" s="40"/>
      <c r="C142" s="226" t="s">
        <v>224</v>
      </c>
      <c r="D142" s="226" t="s">
        <v>182</v>
      </c>
      <c r="E142" s="227" t="s">
        <v>225</v>
      </c>
      <c r="F142" s="228" t="s">
        <v>226</v>
      </c>
      <c r="G142" s="229" t="s">
        <v>217</v>
      </c>
      <c r="H142" s="230">
        <v>42</v>
      </c>
      <c r="I142" s="231"/>
      <c r="J142" s="232">
        <f>ROUND(I142*H142,2)</f>
        <v>0</v>
      </c>
      <c r="K142" s="228" t="s">
        <v>186</v>
      </c>
      <c r="L142" s="233"/>
      <c r="M142" s="234" t="s">
        <v>1</v>
      </c>
      <c r="N142" s="235" t="s">
        <v>41</v>
      </c>
      <c r="O142" s="92"/>
      <c r="P142" s="236">
        <f>O142*H142</f>
        <v>0</v>
      </c>
      <c r="Q142" s="236">
        <v>0.00014999999999999999</v>
      </c>
      <c r="R142" s="236">
        <f>Q142*H142</f>
        <v>0.0062999999999999992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187</v>
      </c>
      <c r="AT142" s="238" t="s">
        <v>182</v>
      </c>
      <c r="AU142" s="238" t="s">
        <v>83</v>
      </c>
      <c r="AY142" s="18" t="s">
        <v>181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83</v>
      </c>
      <c r="BK142" s="239">
        <f>ROUND(I142*H142,2)</f>
        <v>0</v>
      </c>
      <c r="BL142" s="18" t="s">
        <v>188</v>
      </c>
      <c r="BM142" s="238" t="s">
        <v>227</v>
      </c>
    </row>
    <row r="143" s="2" customFormat="1">
      <c r="A143" s="39"/>
      <c r="B143" s="40"/>
      <c r="C143" s="41"/>
      <c r="D143" s="240" t="s">
        <v>190</v>
      </c>
      <c r="E143" s="41"/>
      <c r="F143" s="241" t="s">
        <v>226</v>
      </c>
      <c r="G143" s="41"/>
      <c r="H143" s="41"/>
      <c r="I143" s="242"/>
      <c r="J143" s="41"/>
      <c r="K143" s="41"/>
      <c r="L143" s="45"/>
      <c r="M143" s="243"/>
      <c r="N143" s="244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190</v>
      </c>
      <c r="AU143" s="18" t="s">
        <v>83</v>
      </c>
    </row>
    <row r="144" s="2" customFormat="1" ht="16.5" customHeight="1">
      <c r="A144" s="39"/>
      <c r="B144" s="40"/>
      <c r="C144" s="226" t="s">
        <v>228</v>
      </c>
      <c r="D144" s="226" t="s">
        <v>182</v>
      </c>
      <c r="E144" s="227" t="s">
        <v>229</v>
      </c>
      <c r="F144" s="228" t="s">
        <v>230</v>
      </c>
      <c r="G144" s="229" t="s">
        <v>185</v>
      </c>
      <c r="H144" s="230">
        <v>12</v>
      </c>
      <c r="I144" s="231"/>
      <c r="J144" s="232">
        <f>ROUND(I144*H144,2)</f>
        <v>0</v>
      </c>
      <c r="K144" s="228" t="s">
        <v>186</v>
      </c>
      <c r="L144" s="233"/>
      <c r="M144" s="234" t="s">
        <v>1</v>
      </c>
      <c r="N144" s="235" t="s">
        <v>41</v>
      </c>
      <c r="O144" s="92"/>
      <c r="P144" s="236">
        <f>O144*H144</f>
        <v>0</v>
      </c>
      <c r="Q144" s="236">
        <v>6.0000000000000002E-05</v>
      </c>
      <c r="R144" s="236">
        <f>Q144*H144</f>
        <v>0.00072000000000000005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187</v>
      </c>
      <c r="AT144" s="238" t="s">
        <v>182</v>
      </c>
      <c r="AU144" s="238" t="s">
        <v>83</v>
      </c>
      <c r="AY144" s="18" t="s">
        <v>181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83</v>
      </c>
      <c r="BK144" s="239">
        <f>ROUND(I144*H144,2)</f>
        <v>0</v>
      </c>
      <c r="BL144" s="18" t="s">
        <v>188</v>
      </c>
      <c r="BM144" s="238" t="s">
        <v>231</v>
      </c>
    </row>
    <row r="145" s="2" customFormat="1">
      <c r="A145" s="39"/>
      <c r="B145" s="40"/>
      <c r="C145" s="41"/>
      <c r="D145" s="240" t="s">
        <v>190</v>
      </c>
      <c r="E145" s="41"/>
      <c r="F145" s="241" t="s">
        <v>230</v>
      </c>
      <c r="G145" s="41"/>
      <c r="H145" s="41"/>
      <c r="I145" s="242"/>
      <c r="J145" s="41"/>
      <c r="K145" s="41"/>
      <c r="L145" s="45"/>
      <c r="M145" s="243"/>
      <c r="N145" s="244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190</v>
      </c>
      <c r="AU145" s="18" t="s">
        <v>83</v>
      </c>
    </row>
    <row r="146" s="2" customFormat="1" ht="16.5" customHeight="1">
      <c r="A146" s="39"/>
      <c r="B146" s="40"/>
      <c r="C146" s="226" t="s">
        <v>232</v>
      </c>
      <c r="D146" s="226" t="s">
        <v>182</v>
      </c>
      <c r="E146" s="227" t="s">
        <v>233</v>
      </c>
      <c r="F146" s="228" t="s">
        <v>234</v>
      </c>
      <c r="G146" s="229" t="s">
        <v>217</v>
      </c>
      <c r="H146" s="230">
        <v>42</v>
      </c>
      <c r="I146" s="231"/>
      <c r="J146" s="232">
        <f>ROUND(I146*H146,2)</f>
        <v>0</v>
      </c>
      <c r="K146" s="228" t="s">
        <v>212</v>
      </c>
      <c r="L146" s="233"/>
      <c r="M146" s="234" t="s">
        <v>1</v>
      </c>
      <c r="N146" s="235" t="s">
        <v>41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220</v>
      </c>
      <c r="AT146" s="238" t="s">
        <v>182</v>
      </c>
      <c r="AU146" s="238" t="s">
        <v>83</v>
      </c>
      <c r="AY146" s="18" t="s">
        <v>181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83</v>
      </c>
      <c r="BK146" s="239">
        <f>ROUND(I146*H146,2)</f>
        <v>0</v>
      </c>
      <c r="BL146" s="18" t="s">
        <v>200</v>
      </c>
      <c r="BM146" s="238" t="s">
        <v>235</v>
      </c>
    </row>
    <row r="147" s="2" customFormat="1" ht="21.75" customHeight="1">
      <c r="A147" s="39"/>
      <c r="B147" s="40"/>
      <c r="C147" s="226" t="s">
        <v>8</v>
      </c>
      <c r="D147" s="226" t="s">
        <v>182</v>
      </c>
      <c r="E147" s="227" t="s">
        <v>236</v>
      </c>
      <c r="F147" s="228" t="s">
        <v>237</v>
      </c>
      <c r="G147" s="229" t="s">
        <v>185</v>
      </c>
      <c r="H147" s="230">
        <v>3</v>
      </c>
      <c r="I147" s="231"/>
      <c r="J147" s="232">
        <f>ROUND(I147*H147,2)</f>
        <v>0</v>
      </c>
      <c r="K147" s="228" t="s">
        <v>186</v>
      </c>
      <c r="L147" s="233"/>
      <c r="M147" s="234" t="s">
        <v>1</v>
      </c>
      <c r="N147" s="235" t="s">
        <v>41</v>
      </c>
      <c r="O147" s="92"/>
      <c r="P147" s="236">
        <f>O147*H147</f>
        <v>0</v>
      </c>
      <c r="Q147" s="236">
        <v>5.0000000000000002E-05</v>
      </c>
      <c r="R147" s="236">
        <f>Q147*H147</f>
        <v>0.00015000000000000001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220</v>
      </c>
      <c r="AT147" s="238" t="s">
        <v>182</v>
      </c>
      <c r="AU147" s="238" t="s">
        <v>83</v>
      </c>
      <c r="AY147" s="18" t="s">
        <v>181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83</v>
      </c>
      <c r="BK147" s="239">
        <f>ROUND(I147*H147,2)</f>
        <v>0</v>
      </c>
      <c r="BL147" s="18" t="s">
        <v>200</v>
      </c>
      <c r="BM147" s="238" t="s">
        <v>238</v>
      </c>
    </row>
    <row r="148" s="2" customFormat="1">
      <c r="A148" s="39"/>
      <c r="B148" s="40"/>
      <c r="C148" s="41"/>
      <c r="D148" s="240" t="s">
        <v>190</v>
      </c>
      <c r="E148" s="41"/>
      <c r="F148" s="241" t="s">
        <v>237</v>
      </c>
      <c r="G148" s="41"/>
      <c r="H148" s="41"/>
      <c r="I148" s="242"/>
      <c r="J148" s="41"/>
      <c r="K148" s="41"/>
      <c r="L148" s="45"/>
      <c r="M148" s="243"/>
      <c r="N148" s="244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190</v>
      </c>
      <c r="AU148" s="18" t="s">
        <v>83</v>
      </c>
    </row>
    <row r="149" s="2" customFormat="1" ht="24.15" customHeight="1">
      <c r="A149" s="39"/>
      <c r="B149" s="40"/>
      <c r="C149" s="245" t="s">
        <v>239</v>
      </c>
      <c r="D149" s="245" t="s">
        <v>191</v>
      </c>
      <c r="E149" s="246" t="s">
        <v>240</v>
      </c>
      <c r="F149" s="247" t="s">
        <v>241</v>
      </c>
      <c r="G149" s="248" t="s">
        <v>217</v>
      </c>
      <c r="H149" s="249">
        <v>42</v>
      </c>
      <c r="I149" s="250"/>
      <c r="J149" s="251">
        <f>ROUND(I149*H149,2)</f>
        <v>0</v>
      </c>
      <c r="K149" s="247" t="s">
        <v>186</v>
      </c>
      <c r="L149" s="45"/>
      <c r="M149" s="252" t="s">
        <v>1</v>
      </c>
      <c r="N149" s="253" t="s">
        <v>41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188</v>
      </c>
      <c r="AT149" s="238" t="s">
        <v>191</v>
      </c>
      <c r="AU149" s="238" t="s">
        <v>83</v>
      </c>
      <c r="AY149" s="18" t="s">
        <v>181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83</v>
      </c>
      <c r="BK149" s="239">
        <f>ROUND(I149*H149,2)</f>
        <v>0</v>
      </c>
      <c r="BL149" s="18" t="s">
        <v>188</v>
      </c>
      <c r="BM149" s="238" t="s">
        <v>242</v>
      </c>
    </row>
    <row r="150" s="2" customFormat="1">
      <c r="A150" s="39"/>
      <c r="B150" s="40"/>
      <c r="C150" s="41"/>
      <c r="D150" s="240" t="s">
        <v>190</v>
      </c>
      <c r="E150" s="41"/>
      <c r="F150" s="241" t="s">
        <v>243</v>
      </c>
      <c r="G150" s="41"/>
      <c r="H150" s="41"/>
      <c r="I150" s="242"/>
      <c r="J150" s="41"/>
      <c r="K150" s="41"/>
      <c r="L150" s="45"/>
      <c r="M150" s="243"/>
      <c r="N150" s="244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190</v>
      </c>
      <c r="AU150" s="18" t="s">
        <v>83</v>
      </c>
    </row>
    <row r="151" s="2" customFormat="1" ht="16.5" customHeight="1">
      <c r="A151" s="39"/>
      <c r="B151" s="40"/>
      <c r="C151" s="226" t="s">
        <v>244</v>
      </c>
      <c r="D151" s="226" t="s">
        <v>182</v>
      </c>
      <c r="E151" s="227" t="s">
        <v>245</v>
      </c>
      <c r="F151" s="228" t="s">
        <v>246</v>
      </c>
      <c r="G151" s="229" t="s">
        <v>185</v>
      </c>
      <c r="H151" s="230">
        <v>11</v>
      </c>
      <c r="I151" s="231"/>
      <c r="J151" s="232">
        <f>ROUND(I151*H151,2)</f>
        <v>0</v>
      </c>
      <c r="K151" s="228" t="s">
        <v>186</v>
      </c>
      <c r="L151" s="233"/>
      <c r="M151" s="234" t="s">
        <v>1</v>
      </c>
      <c r="N151" s="235" t="s">
        <v>41</v>
      </c>
      <c r="O151" s="92"/>
      <c r="P151" s="236">
        <f>O151*H151</f>
        <v>0</v>
      </c>
      <c r="Q151" s="236">
        <v>0.00010000000000000001</v>
      </c>
      <c r="R151" s="236">
        <f>Q151*H151</f>
        <v>0.0011000000000000001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247</v>
      </c>
      <c r="AT151" s="238" t="s">
        <v>182</v>
      </c>
      <c r="AU151" s="238" t="s">
        <v>83</v>
      </c>
      <c r="AY151" s="18" t="s">
        <v>181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83</v>
      </c>
      <c r="BK151" s="239">
        <f>ROUND(I151*H151,2)</f>
        <v>0</v>
      </c>
      <c r="BL151" s="18" t="s">
        <v>248</v>
      </c>
      <c r="BM151" s="238" t="s">
        <v>249</v>
      </c>
    </row>
    <row r="152" s="2" customFormat="1">
      <c r="A152" s="39"/>
      <c r="B152" s="40"/>
      <c r="C152" s="41"/>
      <c r="D152" s="240" t="s">
        <v>190</v>
      </c>
      <c r="E152" s="41"/>
      <c r="F152" s="241" t="s">
        <v>246</v>
      </c>
      <c r="G152" s="41"/>
      <c r="H152" s="41"/>
      <c r="I152" s="242"/>
      <c r="J152" s="41"/>
      <c r="K152" s="41"/>
      <c r="L152" s="45"/>
      <c r="M152" s="243"/>
      <c r="N152" s="244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190</v>
      </c>
      <c r="AU152" s="18" t="s">
        <v>83</v>
      </c>
    </row>
    <row r="153" s="2" customFormat="1" ht="21.75" customHeight="1">
      <c r="A153" s="39"/>
      <c r="B153" s="40"/>
      <c r="C153" s="245" t="s">
        <v>250</v>
      </c>
      <c r="D153" s="245" t="s">
        <v>191</v>
      </c>
      <c r="E153" s="246" t="s">
        <v>251</v>
      </c>
      <c r="F153" s="247" t="s">
        <v>252</v>
      </c>
      <c r="G153" s="248" t="s">
        <v>185</v>
      </c>
      <c r="H153" s="249">
        <v>11</v>
      </c>
      <c r="I153" s="250"/>
      <c r="J153" s="251">
        <f>ROUND(I153*H153,2)</f>
        <v>0</v>
      </c>
      <c r="K153" s="247" t="s">
        <v>186</v>
      </c>
      <c r="L153" s="45"/>
      <c r="M153" s="252" t="s">
        <v>1</v>
      </c>
      <c r="N153" s="253" t="s">
        <v>41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188</v>
      </c>
      <c r="AT153" s="238" t="s">
        <v>191</v>
      </c>
      <c r="AU153" s="238" t="s">
        <v>83</v>
      </c>
      <c r="AY153" s="18" t="s">
        <v>181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83</v>
      </c>
      <c r="BK153" s="239">
        <f>ROUND(I153*H153,2)</f>
        <v>0</v>
      </c>
      <c r="BL153" s="18" t="s">
        <v>188</v>
      </c>
      <c r="BM153" s="238" t="s">
        <v>253</v>
      </c>
    </row>
    <row r="154" s="2" customFormat="1">
      <c r="A154" s="39"/>
      <c r="B154" s="40"/>
      <c r="C154" s="41"/>
      <c r="D154" s="240" t="s">
        <v>190</v>
      </c>
      <c r="E154" s="41"/>
      <c r="F154" s="241" t="s">
        <v>254</v>
      </c>
      <c r="G154" s="41"/>
      <c r="H154" s="41"/>
      <c r="I154" s="242"/>
      <c r="J154" s="41"/>
      <c r="K154" s="41"/>
      <c r="L154" s="45"/>
      <c r="M154" s="243"/>
      <c r="N154" s="244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190</v>
      </c>
      <c r="AU154" s="18" t="s">
        <v>83</v>
      </c>
    </row>
    <row r="155" s="2" customFormat="1" ht="33" customHeight="1">
      <c r="A155" s="39"/>
      <c r="B155" s="40"/>
      <c r="C155" s="245" t="s">
        <v>188</v>
      </c>
      <c r="D155" s="245" t="s">
        <v>191</v>
      </c>
      <c r="E155" s="246" t="s">
        <v>255</v>
      </c>
      <c r="F155" s="247" t="s">
        <v>256</v>
      </c>
      <c r="G155" s="248" t="s">
        <v>185</v>
      </c>
      <c r="H155" s="249">
        <v>59</v>
      </c>
      <c r="I155" s="250"/>
      <c r="J155" s="251">
        <f>ROUND(I155*H155,2)</f>
        <v>0</v>
      </c>
      <c r="K155" s="247" t="s">
        <v>186</v>
      </c>
      <c r="L155" s="45"/>
      <c r="M155" s="252" t="s">
        <v>1</v>
      </c>
      <c r="N155" s="253" t="s">
        <v>41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0.0012999999999999999</v>
      </c>
      <c r="T155" s="237">
        <f>S155*H155</f>
        <v>0.07669999999999999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188</v>
      </c>
      <c r="AT155" s="238" t="s">
        <v>191</v>
      </c>
      <c r="AU155" s="238" t="s">
        <v>83</v>
      </c>
      <c r="AY155" s="18" t="s">
        <v>181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83</v>
      </c>
      <c r="BK155" s="239">
        <f>ROUND(I155*H155,2)</f>
        <v>0</v>
      </c>
      <c r="BL155" s="18" t="s">
        <v>188</v>
      </c>
      <c r="BM155" s="238" t="s">
        <v>257</v>
      </c>
    </row>
    <row r="156" s="2" customFormat="1">
      <c r="A156" s="39"/>
      <c r="B156" s="40"/>
      <c r="C156" s="41"/>
      <c r="D156" s="240" t="s">
        <v>190</v>
      </c>
      <c r="E156" s="41"/>
      <c r="F156" s="241" t="s">
        <v>258</v>
      </c>
      <c r="G156" s="41"/>
      <c r="H156" s="41"/>
      <c r="I156" s="242"/>
      <c r="J156" s="41"/>
      <c r="K156" s="41"/>
      <c r="L156" s="45"/>
      <c r="M156" s="243"/>
      <c r="N156" s="244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190</v>
      </c>
      <c r="AU156" s="18" t="s">
        <v>83</v>
      </c>
    </row>
    <row r="157" s="12" customFormat="1" ht="25.92" customHeight="1">
      <c r="A157" s="12"/>
      <c r="B157" s="212"/>
      <c r="C157" s="213"/>
      <c r="D157" s="214" t="s">
        <v>75</v>
      </c>
      <c r="E157" s="215" t="s">
        <v>182</v>
      </c>
      <c r="F157" s="215" t="s">
        <v>259</v>
      </c>
      <c r="G157" s="213"/>
      <c r="H157" s="213"/>
      <c r="I157" s="216"/>
      <c r="J157" s="217">
        <f>BK157</f>
        <v>0</v>
      </c>
      <c r="K157" s="213"/>
      <c r="L157" s="218"/>
      <c r="M157" s="219"/>
      <c r="N157" s="220"/>
      <c r="O157" s="220"/>
      <c r="P157" s="221">
        <f>P158</f>
        <v>0</v>
      </c>
      <c r="Q157" s="220"/>
      <c r="R157" s="221">
        <f>R158</f>
        <v>0.44799</v>
      </c>
      <c r="S157" s="220"/>
      <c r="T157" s="222">
        <f>T158</f>
        <v>5.8679759999999996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23" t="s">
        <v>91</v>
      </c>
      <c r="AT157" s="224" t="s">
        <v>75</v>
      </c>
      <c r="AU157" s="224" t="s">
        <v>76</v>
      </c>
      <c r="AY157" s="223" t="s">
        <v>181</v>
      </c>
      <c r="BK157" s="225">
        <f>BK158</f>
        <v>0</v>
      </c>
    </row>
    <row r="158" s="12" customFormat="1" ht="22.8" customHeight="1">
      <c r="A158" s="12"/>
      <c r="B158" s="212"/>
      <c r="C158" s="213"/>
      <c r="D158" s="214" t="s">
        <v>75</v>
      </c>
      <c r="E158" s="254" t="s">
        <v>260</v>
      </c>
      <c r="F158" s="254" t="s">
        <v>133</v>
      </c>
      <c r="G158" s="213"/>
      <c r="H158" s="213"/>
      <c r="I158" s="216"/>
      <c r="J158" s="255">
        <f>BK158</f>
        <v>0</v>
      </c>
      <c r="K158" s="213"/>
      <c r="L158" s="218"/>
      <c r="M158" s="219"/>
      <c r="N158" s="220"/>
      <c r="O158" s="220"/>
      <c r="P158" s="221">
        <f>P159+SUM(P160:P253)</f>
        <v>0</v>
      </c>
      <c r="Q158" s="220"/>
      <c r="R158" s="221">
        <f>R159+SUM(R160:R253)</f>
        <v>0.44799</v>
      </c>
      <c r="S158" s="220"/>
      <c r="T158" s="222">
        <f>T159+SUM(T160:T253)</f>
        <v>5.8679759999999996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223" t="s">
        <v>85</v>
      </c>
      <c r="AT158" s="224" t="s">
        <v>75</v>
      </c>
      <c r="AU158" s="224" t="s">
        <v>83</v>
      </c>
      <c r="AY158" s="223" t="s">
        <v>181</v>
      </c>
      <c r="BK158" s="225">
        <f>BK159+SUM(BK160:BK253)</f>
        <v>0</v>
      </c>
    </row>
    <row r="159" s="2" customFormat="1" ht="24.15" customHeight="1">
      <c r="A159" s="39"/>
      <c r="B159" s="40"/>
      <c r="C159" s="245" t="s">
        <v>261</v>
      </c>
      <c r="D159" s="245" t="s">
        <v>191</v>
      </c>
      <c r="E159" s="246" t="s">
        <v>262</v>
      </c>
      <c r="F159" s="247" t="s">
        <v>263</v>
      </c>
      <c r="G159" s="248" t="s">
        <v>217</v>
      </c>
      <c r="H159" s="249">
        <v>2100</v>
      </c>
      <c r="I159" s="250"/>
      <c r="J159" s="251">
        <f>ROUND(I159*H159,2)</f>
        <v>0</v>
      </c>
      <c r="K159" s="247" t="s">
        <v>186</v>
      </c>
      <c r="L159" s="45"/>
      <c r="M159" s="252" t="s">
        <v>1</v>
      </c>
      <c r="N159" s="253" t="s">
        <v>41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0.00215</v>
      </c>
      <c r="T159" s="237">
        <f>S159*H159</f>
        <v>4.5149999999999997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188</v>
      </c>
      <c r="AT159" s="238" t="s">
        <v>191</v>
      </c>
      <c r="AU159" s="238" t="s">
        <v>85</v>
      </c>
      <c r="AY159" s="18" t="s">
        <v>181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83</v>
      </c>
      <c r="BK159" s="239">
        <f>ROUND(I159*H159,2)</f>
        <v>0</v>
      </c>
      <c r="BL159" s="18" t="s">
        <v>188</v>
      </c>
      <c r="BM159" s="238" t="s">
        <v>264</v>
      </c>
    </row>
    <row r="160" s="2" customFormat="1">
      <c r="A160" s="39"/>
      <c r="B160" s="40"/>
      <c r="C160" s="41"/>
      <c r="D160" s="240" t="s">
        <v>190</v>
      </c>
      <c r="E160" s="41"/>
      <c r="F160" s="241" t="s">
        <v>265</v>
      </c>
      <c r="G160" s="41"/>
      <c r="H160" s="41"/>
      <c r="I160" s="242"/>
      <c r="J160" s="41"/>
      <c r="K160" s="41"/>
      <c r="L160" s="45"/>
      <c r="M160" s="243"/>
      <c r="N160" s="244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190</v>
      </c>
      <c r="AU160" s="18" t="s">
        <v>85</v>
      </c>
    </row>
    <row r="161" s="2" customFormat="1" ht="33" customHeight="1">
      <c r="A161" s="39"/>
      <c r="B161" s="40"/>
      <c r="C161" s="245" t="s">
        <v>266</v>
      </c>
      <c r="D161" s="245" t="s">
        <v>191</v>
      </c>
      <c r="E161" s="246" t="s">
        <v>267</v>
      </c>
      <c r="F161" s="247" t="s">
        <v>268</v>
      </c>
      <c r="G161" s="248" t="s">
        <v>185</v>
      </c>
      <c r="H161" s="249">
        <v>26</v>
      </c>
      <c r="I161" s="250"/>
      <c r="J161" s="251">
        <f>ROUND(I161*H161,2)</f>
        <v>0</v>
      </c>
      <c r="K161" s="247" t="s">
        <v>186</v>
      </c>
      <c r="L161" s="45"/>
      <c r="M161" s="252" t="s">
        <v>1</v>
      </c>
      <c r="N161" s="253" t="s">
        <v>41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4.8000000000000001E-05</v>
      </c>
      <c r="T161" s="237">
        <f>S161*H161</f>
        <v>0.001248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188</v>
      </c>
      <c r="AT161" s="238" t="s">
        <v>191</v>
      </c>
      <c r="AU161" s="238" t="s">
        <v>85</v>
      </c>
      <c r="AY161" s="18" t="s">
        <v>181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83</v>
      </c>
      <c r="BK161" s="239">
        <f>ROUND(I161*H161,2)</f>
        <v>0</v>
      </c>
      <c r="BL161" s="18" t="s">
        <v>188</v>
      </c>
      <c r="BM161" s="238" t="s">
        <v>269</v>
      </c>
    </row>
    <row r="162" s="2" customFormat="1">
      <c r="A162" s="39"/>
      <c r="B162" s="40"/>
      <c r="C162" s="41"/>
      <c r="D162" s="240" t="s">
        <v>190</v>
      </c>
      <c r="E162" s="41"/>
      <c r="F162" s="241" t="s">
        <v>270</v>
      </c>
      <c r="G162" s="41"/>
      <c r="H162" s="41"/>
      <c r="I162" s="242"/>
      <c r="J162" s="41"/>
      <c r="K162" s="41"/>
      <c r="L162" s="45"/>
      <c r="M162" s="243"/>
      <c r="N162" s="244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190</v>
      </c>
      <c r="AU162" s="18" t="s">
        <v>85</v>
      </c>
    </row>
    <row r="163" s="2" customFormat="1" ht="37.8" customHeight="1">
      <c r="A163" s="39"/>
      <c r="B163" s="40"/>
      <c r="C163" s="245" t="s">
        <v>271</v>
      </c>
      <c r="D163" s="245" t="s">
        <v>191</v>
      </c>
      <c r="E163" s="246" t="s">
        <v>272</v>
      </c>
      <c r="F163" s="247" t="s">
        <v>273</v>
      </c>
      <c r="G163" s="248" t="s">
        <v>185</v>
      </c>
      <c r="H163" s="249">
        <v>36</v>
      </c>
      <c r="I163" s="250"/>
      <c r="J163" s="251">
        <f>ROUND(I163*H163,2)</f>
        <v>0</v>
      </c>
      <c r="K163" s="247" t="s">
        <v>186</v>
      </c>
      <c r="L163" s="45"/>
      <c r="M163" s="252" t="s">
        <v>1</v>
      </c>
      <c r="N163" s="253" t="s">
        <v>41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4.8000000000000001E-05</v>
      </c>
      <c r="T163" s="237">
        <f>S163*H163</f>
        <v>0.0017279999999999999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188</v>
      </c>
      <c r="AT163" s="238" t="s">
        <v>191</v>
      </c>
      <c r="AU163" s="238" t="s">
        <v>85</v>
      </c>
      <c r="AY163" s="18" t="s">
        <v>181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83</v>
      </c>
      <c r="BK163" s="239">
        <f>ROUND(I163*H163,2)</f>
        <v>0</v>
      </c>
      <c r="BL163" s="18" t="s">
        <v>188</v>
      </c>
      <c r="BM163" s="238" t="s">
        <v>274</v>
      </c>
    </row>
    <row r="164" s="2" customFormat="1">
      <c r="A164" s="39"/>
      <c r="B164" s="40"/>
      <c r="C164" s="41"/>
      <c r="D164" s="240" t="s">
        <v>190</v>
      </c>
      <c r="E164" s="41"/>
      <c r="F164" s="241" t="s">
        <v>275</v>
      </c>
      <c r="G164" s="41"/>
      <c r="H164" s="41"/>
      <c r="I164" s="242"/>
      <c r="J164" s="41"/>
      <c r="K164" s="41"/>
      <c r="L164" s="45"/>
      <c r="M164" s="243"/>
      <c r="N164" s="244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190</v>
      </c>
      <c r="AU164" s="18" t="s">
        <v>85</v>
      </c>
    </row>
    <row r="165" s="2" customFormat="1" ht="24.15" customHeight="1">
      <c r="A165" s="39"/>
      <c r="B165" s="40"/>
      <c r="C165" s="226" t="s">
        <v>276</v>
      </c>
      <c r="D165" s="226" t="s">
        <v>182</v>
      </c>
      <c r="E165" s="227" t="s">
        <v>277</v>
      </c>
      <c r="F165" s="228" t="s">
        <v>278</v>
      </c>
      <c r="G165" s="229" t="s">
        <v>185</v>
      </c>
      <c r="H165" s="230">
        <v>1</v>
      </c>
      <c r="I165" s="231"/>
      <c r="J165" s="232">
        <f>ROUND(I165*H165,2)</f>
        <v>0</v>
      </c>
      <c r="K165" s="228" t="s">
        <v>186</v>
      </c>
      <c r="L165" s="233"/>
      <c r="M165" s="234" t="s">
        <v>1</v>
      </c>
      <c r="N165" s="235" t="s">
        <v>41</v>
      </c>
      <c r="O165" s="92"/>
      <c r="P165" s="236">
        <f>O165*H165</f>
        <v>0</v>
      </c>
      <c r="Q165" s="236">
        <v>0.00040000000000000002</v>
      </c>
      <c r="R165" s="236">
        <f>Q165*H165</f>
        <v>0.00040000000000000002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187</v>
      </c>
      <c r="AT165" s="238" t="s">
        <v>182</v>
      </c>
      <c r="AU165" s="238" t="s">
        <v>85</v>
      </c>
      <c r="AY165" s="18" t="s">
        <v>181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83</v>
      </c>
      <c r="BK165" s="239">
        <f>ROUND(I165*H165,2)</f>
        <v>0</v>
      </c>
      <c r="BL165" s="18" t="s">
        <v>188</v>
      </c>
      <c r="BM165" s="238" t="s">
        <v>279</v>
      </c>
    </row>
    <row r="166" s="2" customFormat="1">
      <c r="A166" s="39"/>
      <c r="B166" s="40"/>
      <c r="C166" s="41"/>
      <c r="D166" s="240" t="s">
        <v>190</v>
      </c>
      <c r="E166" s="41"/>
      <c r="F166" s="241" t="s">
        <v>278</v>
      </c>
      <c r="G166" s="41"/>
      <c r="H166" s="41"/>
      <c r="I166" s="242"/>
      <c r="J166" s="41"/>
      <c r="K166" s="41"/>
      <c r="L166" s="45"/>
      <c r="M166" s="243"/>
      <c r="N166" s="244"/>
      <c r="O166" s="92"/>
      <c r="P166" s="92"/>
      <c r="Q166" s="92"/>
      <c r="R166" s="92"/>
      <c r="S166" s="92"/>
      <c r="T166" s="93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T166" s="18" t="s">
        <v>190</v>
      </c>
      <c r="AU166" s="18" t="s">
        <v>85</v>
      </c>
    </row>
    <row r="167" s="2" customFormat="1" ht="24.15" customHeight="1">
      <c r="A167" s="39"/>
      <c r="B167" s="40"/>
      <c r="C167" s="245" t="s">
        <v>7</v>
      </c>
      <c r="D167" s="245" t="s">
        <v>191</v>
      </c>
      <c r="E167" s="246" t="s">
        <v>280</v>
      </c>
      <c r="F167" s="247" t="s">
        <v>281</v>
      </c>
      <c r="G167" s="248" t="s">
        <v>185</v>
      </c>
      <c r="H167" s="249">
        <v>1</v>
      </c>
      <c r="I167" s="250"/>
      <c r="J167" s="251">
        <f>ROUND(I167*H167,2)</f>
        <v>0</v>
      </c>
      <c r="K167" s="247" t="s">
        <v>186</v>
      </c>
      <c r="L167" s="45"/>
      <c r="M167" s="252" t="s">
        <v>1</v>
      </c>
      <c r="N167" s="253" t="s">
        <v>41</v>
      </c>
      <c r="O167" s="92"/>
      <c r="P167" s="236">
        <f>O167*H167</f>
        <v>0</v>
      </c>
      <c r="Q167" s="236">
        <v>0</v>
      </c>
      <c r="R167" s="236">
        <f>Q167*H167</f>
        <v>0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188</v>
      </c>
      <c r="AT167" s="238" t="s">
        <v>191</v>
      </c>
      <c r="AU167" s="238" t="s">
        <v>85</v>
      </c>
      <c r="AY167" s="18" t="s">
        <v>181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83</v>
      </c>
      <c r="BK167" s="239">
        <f>ROUND(I167*H167,2)</f>
        <v>0</v>
      </c>
      <c r="BL167" s="18" t="s">
        <v>188</v>
      </c>
      <c r="BM167" s="238" t="s">
        <v>282</v>
      </c>
    </row>
    <row r="168" s="2" customFormat="1">
      <c r="A168" s="39"/>
      <c r="B168" s="40"/>
      <c r="C168" s="41"/>
      <c r="D168" s="240" t="s">
        <v>190</v>
      </c>
      <c r="E168" s="41"/>
      <c r="F168" s="241" t="s">
        <v>283</v>
      </c>
      <c r="G168" s="41"/>
      <c r="H168" s="41"/>
      <c r="I168" s="242"/>
      <c r="J168" s="41"/>
      <c r="K168" s="41"/>
      <c r="L168" s="45"/>
      <c r="M168" s="243"/>
      <c r="N168" s="244"/>
      <c r="O168" s="92"/>
      <c r="P168" s="92"/>
      <c r="Q168" s="92"/>
      <c r="R168" s="92"/>
      <c r="S168" s="92"/>
      <c r="T168" s="93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T168" s="18" t="s">
        <v>190</v>
      </c>
      <c r="AU168" s="18" t="s">
        <v>85</v>
      </c>
    </row>
    <row r="169" s="2" customFormat="1" ht="16.5" customHeight="1">
      <c r="A169" s="39"/>
      <c r="B169" s="40"/>
      <c r="C169" s="226" t="s">
        <v>284</v>
      </c>
      <c r="D169" s="226" t="s">
        <v>182</v>
      </c>
      <c r="E169" s="227" t="s">
        <v>285</v>
      </c>
      <c r="F169" s="228" t="s">
        <v>286</v>
      </c>
      <c r="G169" s="229" t="s">
        <v>287</v>
      </c>
      <c r="H169" s="230">
        <v>34</v>
      </c>
      <c r="I169" s="231"/>
      <c r="J169" s="232">
        <f>ROUND(I169*H169,2)</f>
        <v>0</v>
      </c>
      <c r="K169" s="228" t="s">
        <v>198</v>
      </c>
      <c r="L169" s="233"/>
      <c r="M169" s="234" t="s">
        <v>1</v>
      </c>
      <c r="N169" s="235" t="s">
        <v>41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247</v>
      </c>
      <c r="AT169" s="238" t="s">
        <v>182</v>
      </c>
      <c r="AU169" s="238" t="s">
        <v>85</v>
      </c>
      <c r="AY169" s="18" t="s">
        <v>181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83</v>
      </c>
      <c r="BK169" s="239">
        <f>ROUND(I169*H169,2)</f>
        <v>0</v>
      </c>
      <c r="BL169" s="18" t="s">
        <v>248</v>
      </c>
      <c r="BM169" s="238" t="s">
        <v>288</v>
      </c>
    </row>
    <row r="170" s="2" customFormat="1" ht="21.75" customHeight="1">
      <c r="A170" s="39"/>
      <c r="B170" s="40"/>
      <c r="C170" s="226" t="s">
        <v>289</v>
      </c>
      <c r="D170" s="226" t="s">
        <v>182</v>
      </c>
      <c r="E170" s="227" t="s">
        <v>290</v>
      </c>
      <c r="F170" s="228" t="s">
        <v>291</v>
      </c>
      <c r="G170" s="229" t="s">
        <v>287</v>
      </c>
      <c r="H170" s="230">
        <v>2</v>
      </c>
      <c r="I170" s="231"/>
      <c r="J170" s="232">
        <f>ROUND(I170*H170,2)</f>
        <v>0</v>
      </c>
      <c r="K170" s="228" t="s">
        <v>198</v>
      </c>
      <c r="L170" s="233"/>
      <c r="M170" s="234" t="s">
        <v>1</v>
      </c>
      <c r="N170" s="235" t="s">
        <v>41</v>
      </c>
      <c r="O170" s="92"/>
      <c r="P170" s="236">
        <f>O170*H170</f>
        <v>0</v>
      </c>
      <c r="Q170" s="236">
        <v>0</v>
      </c>
      <c r="R170" s="236">
        <f>Q170*H170</f>
        <v>0</v>
      </c>
      <c r="S170" s="236">
        <v>0</v>
      </c>
      <c r="T170" s="237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247</v>
      </c>
      <c r="AT170" s="238" t="s">
        <v>182</v>
      </c>
      <c r="AU170" s="238" t="s">
        <v>85</v>
      </c>
      <c r="AY170" s="18" t="s">
        <v>181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83</v>
      </c>
      <c r="BK170" s="239">
        <f>ROUND(I170*H170,2)</f>
        <v>0</v>
      </c>
      <c r="BL170" s="18" t="s">
        <v>248</v>
      </c>
      <c r="BM170" s="238" t="s">
        <v>292</v>
      </c>
    </row>
    <row r="171" s="2" customFormat="1" ht="24.15" customHeight="1">
      <c r="A171" s="39"/>
      <c r="B171" s="40"/>
      <c r="C171" s="245" t="s">
        <v>293</v>
      </c>
      <c r="D171" s="245" t="s">
        <v>191</v>
      </c>
      <c r="E171" s="246" t="s">
        <v>294</v>
      </c>
      <c r="F171" s="247" t="s">
        <v>295</v>
      </c>
      <c r="G171" s="248" t="s">
        <v>185</v>
      </c>
      <c r="H171" s="249">
        <v>36</v>
      </c>
      <c r="I171" s="250"/>
      <c r="J171" s="251">
        <f>ROUND(I171*H171,2)</f>
        <v>0</v>
      </c>
      <c r="K171" s="247" t="s">
        <v>186</v>
      </c>
      <c r="L171" s="45"/>
      <c r="M171" s="252" t="s">
        <v>1</v>
      </c>
      <c r="N171" s="253" t="s">
        <v>41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188</v>
      </c>
      <c r="AT171" s="238" t="s">
        <v>191</v>
      </c>
      <c r="AU171" s="238" t="s">
        <v>85</v>
      </c>
      <c r="AY171" s="18" t="s">
        <v>181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83</v>
      </c>
      <c r="BK171" s="239">
        <f>ROUND(I171*H171,2)</f>
        <v>0</v>
      </c>
      <c r="BL171" s="18" t="s">
        <v>188</v>
      </c>
      <c r="BM171" s="238" t="s">
        <v>296</v>
      </c>
    </row>
    <row r="172" s="2" customFormat="1">
      <c r="A172" s="39"/>
      <c r="B172" s="40"/>
      <c r="C172" s="41"/>
      <c r="D172" s="240" t="s">
        <v>190</v>
      </c>
      <c r="E172" s="41"/>
      <c r="F172" s="241" t="s">
        <v>297</v>
      </c>
      <c r="G172" s="41"/>
      <c r="H172" s="41"/>
      <c r="I172" s="242"/>
      <c r="J172" s="41"/>
      <c r="K172" s="41"/>
      <c r="L172" s="45"/>
      <c r="M172" s="243"/>
      <c r="N172" s="244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190</v>
      </c>
      <c r="AU172" s="18" t="s">
        <v>85</v>
      </c>
    </row>
    <row r="173" s="2" customFormat="1" ht="16.5" customHeight="1">
      <c r="A173" s="39"/>
      <c r="B173" s="40"/>
      <c r="C173" s="226" t="s">
        <v>298</v>
      </c>
      <c r="D173" s="226" t="s">
        <v>182</v>
      </c>
      <c r="E173" s="227" t="s">
        <v>299</v>
      </c>
      <c r="F173" s="228" t="s">
        <v>300</v>
      </c>
      <c r="G173" s="229" t="s">
        <v>287</v>
      </c>
      <c r="H173" s="230">
        <v>3</v>
      </c>
      <c r="I173" s="231"/>
      <c r="J173" s="232">
        <f>ROUND(I173*H173,2)</f>
        <v>0</v>
      </c>
      <c r="K173" s="228" t="s">
        <v>198</v>
      </c>
      <c r="L173" s="233"/>
      <c r="M173" s="234" t="s">
        <v>1</v>
      </c>
      <c r="N173" s="235" t="s">
        <v>41</v>
      </c>
      <c r="O173" s="92"/>
      <c r="P173" s="236">
        <f>O173*H173</f>
        <v>0</v>
      </c>
      <c r="Q173" s="236">
        <v>0</v>
      </c>
      <c r="R173" s="236">
        <f>Q173*H173</f>
        <v>0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247</v>
      </c>
      <c r="AT173" s="238" t="s">
        <v>182</v>
      </c>
      <c r="AU173" s="238" t="s">
        <v>85</v>
      </c>
      <c r="AY173" s="18" t="s">
        <v>181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83</v>
      </c>
      <c r="BK173" s="239">
        <f>ROUND(I173*H173,2)</f>
        <v>0</v>
      </c>
      <c r="BL173" s="18" t="s">
        <v>248</v>
      </c>
      <c r="BM173" s="238" t="s">
        <v>301</v>
      </c>
    </row>
    <row r="174" s="2" customFormat="1" ht="16.5" customHeight="1">
      <c r="A174" s="39"/>
      <c r="B174" s="40"/>
      <c r="C174" s="226" t="s">
        <v>302</v>
      </c>
      <c r="D174" s="226" t="s">
        <v>182</v>
      </c>
      <c r="E174" s="227" t="s">
        <v>303</v>
      </c>
      <c r="F174" s="228" t="s">
        <v>304</v>
      </c>
      <c r="G174" s="229" t="s">
        <v>287</v>
      </c>
      <c r="H174" s="230">
        <v>5</v>
      </c>
      <c r="I174" s="231"/>
      <c r="J174" s="232">
        <f>ROUND(I174*H174,2)</f>
        <v>0</v>
      </c>
      <c r="K174" s="228" t="s">
        <v>198</v>
      </c>
      <c r="L174" s="233"/>
      <c r="M174" s="234" t="s">
        <v>1</v>
      </c>
      <c r="N174" s="235" t="s">
        <v>41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247</v>
      </c>
      <c r="AT174" s="238" t="s">
        <v>182</v>
      </c>
      <c r="AU174" s="238" t="s">
        <v>85</v>
      </c>
      <c r="AY174" s="18" t="s">
        <v>181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83</v>
      </c>
      <c r="BK174" s="239">
        <f>ROUND(I174*H174,2)</f>
        <v>0</v>
      </c>
      <c r="BL174" s="18" t="s">
        <v>248</v>
      </c>
      <c r="BM174" s="238" t="s">
        <v>305</v>
      </c>
    </row>
    <row r="175" s="2" customFormat="1">
      <c r="A175" s="39"/>
      <c r="B175" s="40"/>
      <c r="C175" s="41"/>
      <c r="D175" s="240" t="s">
        <v>190</v>
      </c>
      <c r="E175" s="41"/>
      <c r="F175" s="241" t="s">
        <v>304</v>
      </c>
      <c r="G175" s="41"/>
      <c r="H175" s="41"/>
      <c r="I175" s="242"/>
      <c r="J175" s="41"/>
      <c r="K175" s="41"/>
      <c r="L175" s="45"/>
      <c r="M175" s="243"/>
      <c r="N175" s="244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190</v>
      </c>
      <c r="AU175" s="18" t="s">
        <v>85</v>
      </c>
    </row>
    <row r="176" s="2" customFormat="1" ht="16.5" customHeight="1">
      <c r="A176" s="39"/>
      <c r="B176" s="40"/>
      <c r="C176" s="226" t="s">
        <v>306</v>
      </c>
      <c r="D176" s="226" t="s">
        <v>182</v>
      </c>
      <c r="E176" s="227" t="s">
        <v>307</v>
      </c>
      <c r="F176" s="228" t="s">
        <v>308</v>
      </c>
      <c r="G176" s="229" t="s">
        <v>287</v>
      </c>
      <c r="H176" s="230">
        <v>1</v>
      </c>
      <c r="I176" s="231"/>
      <c r="J176" s="232">
        <f>ROUND(I176*H176,2)</f>
        <v>0</v>
      </c>
      <c r="K176" s="228" t="s">
        <v>198</v>
      </c>
      <c r="L176" s="233"/>
      <c r="M176" s="234" t="s">
        <v>1</v>
      </c>
      <c r="N176" s="235" t="s">
        <v>41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247</v>
      </c>
      <c r="AT176" s="238" t="s">
        <v>182</v>
      </c>
      <c r="AU176" s="238" t="s">
        <v>85</v>
      </c>
      <c r="AY176" s="18" t="s">
        <v>181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83</v>
      </c>
      <c r="BK176" s="239">
        <f>ROUND(I176*H176,2)</f>
        <v>0</v>
      </c>
      <c r="BL176" s="18" t="s">
        <v>248</v>
      </c>
      <c r="BM176" s="238" t="s">
        <v>309</v>
      </c>
    </row>
    <row r="177" s="2" customFormat="1">
      <c r="A177" s="39"/>
      <c r="B177" s="40"/>
      <c r="C177" s="41"/>
      <c r="D177" s="240" t="s">
        <v>190</v>
      </c>
      <c r="E177" s="41"/>
      <c r="F177" s="241" t="s">
        <v>308</v>
      </c>
      <c r="G177" s="41"/>
      <c r="H177" s="41"/>
      <c r="I177" s="242"/>
      <c r="J177" s="41"/>
      <c r="K177" s="41"/>
      <c r="L177" s="45"/>
      <c r="M177" s="243"/>
      <c r="N177" s="244"/>
      <c r="O177" s="92"/>
      <c r="P177" s="92"/>
      <c r="Q177" s="92"/>
      <c r="R177" s="92"/>
      <c r="S177" s="92"/>
      <c r="T177" s="93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190</v>
      </c>
      <c r="AU177" s="18" t="s">
        <v>85</v>
      </c>
    </row>
    <row r="178" s="2" customFormat="1" ht="16.5" customHeight="1">
      <c r="A178" s="39"/>
      <c r="B178" s="40"/>
      <c r="C178" s="226" t="s">
        <v>310</v>
      </c>
      <c r="D178" s="226" t="s">
        <v>182</v>
      </c>
      <c r="E178" s="227" t="s">
        <v>311</v>
      </c>
      <c r="F178" s="228" t="s">
        <v>312</v>
      </c>
      <c r="G178" s="229" t="s">
        <v>287</v>
      </c>
      <c r="H178" s="230">
        <v>1</v>
      </c>
      <c r="I178" s="231"/>
      <c r="J178" s="232">
        <f>ROUND(I178*H178,2)</f>
        <v>0</v>
      </c>
      <c r="K178" s="228" t="s">
        <v>198</v>
      </c>
      <c r="L178" s="233"/>
      <c r="M178" s="234" t="s">
        <v>1</v>
      </c>
      <c r="N178" s="235" t="s">
        <v>41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247</v>
      </c>
      <c r="AT178" s="238" t="s">
        <v>182</v>
      </c>
      <c r="AU178" s="238" t="s">
        <v>85</v>
      </c>
      <c r="AY178" s="18" t="s">
        <v>181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83</v>
      </c>
      <c r="BK178" s="239">
        <f>ROUND(I178*H178,2)</f>
        <v>0</v>
      </c>
      <c r="BL178" s="18" t="s">
        <v>248</v>
      </c>
      <c r="BM178" s="238" t="s">
        <v>313</v>
      </c>
    </row>
    <row r="179" s="2" customFormat="1">
      <c r="A179" s="39"/>
      <c r="B179" s="40"/>
      <c r="C179" s="41"/>
      <c r="D179" s="240" t="s">
        <v>190</v>
      </c>
      <c r="E179" s="41"/>
      <c r="F179" s="241" t="s">
        <v>312</v>
      </c>
      <c r="G179" s="41"/>
      <c r="H179" s="41"/>
      <c r="I179" s="242"/>
      <c r="J179" s="41"/>
      <c r="K179" s="41"/>
      <c r="L179" s="45"/>
      <c r="M179" s="243"/>
      <c r="N179" s="244"/>
      <c r="O179" s="92"/>
      <c r="P179" s="92"/>
      <c r="Q179" s="92"/>
      <c r="R179" s="92"/>
      <c r="S179" s="92"/>
      <c r="T179" s="93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190</v>
      </c>
      <c r="AU179" s="18" t="s">
        <v>85</v>
      </c>
    </row>
    <row r="180" s="2" customFormat="1" ht="16.5" customHeight="1">
      <c r="A180" s="39"/>
      <c r="B180" s="40"/>
      <c r="C180" s="226" t="s">
        <v>314</v>
      </c>
      <c r="D180" s="226" t="s">
        <v>182</v>
      </c>
      <c r="E180" s="227" t="s">
        <v>315</v>
      </c>
      <c r="F180" s="228" t="s">
        <v>316</v>
      </c>
      <c r="G180" s="229" t="s">
        <v>287</v>
      </c>
      <c r="H180" s="230">
        <v>3</v>
      </c>
      <c r="I180" s="231"/>
      <c r="J180" s="232">
        <f>ROUND(I180*H180,2)</f>
        <v>0</v>
      </c>
      <c r="K180" s="228" t="s">
        <v>198</v>
      </c>
      <c r="L180" s="233"/>
      <c r="M180" s="234" t="s">
        <v>1</v>
      </c>
      <c r="N180" s="235" t="s">
        <v>41</v>
      </c>
      <c r="O180" s="92"/>
      <c r="P180" s="236">
        <f>O180*H180</f>
        <v>0</v>
      </c>
      <c r="Q180" s="236">
        <v>0</v>
      </c>
      <c r="R180" s="236">
        <f>Q180*H180</f>
        <v>0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247</v>
      </c>
      <c r="AT180" s="238" t="s">
        <v>182</v>
      </c>
      <c r="AU180" s="238" t="s">
        <v>85</v>
      </c>
      <c r="AY180" s="18" t="s">
        <v>181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83</v>
      </c>
      <c r="BK180" s="239">
        <f>ROUND(I180*H180,2)</f>
        <v>0</v>
      </c>
      <c r="BL180" s="18" t="s">
        <v>248</v>
      </c>
      <c r="BM180" s="238" t="s">
        <v>317</v>
      </c>
    </row>
    <row r="181" s="2" customFormat="1">
      <c r="A181" s="39"/>
      <c r="B181" s="40"/>
      <c r="C181" s="41"/>
      <c r="D181" s="240" t="s">
        <v>190</v>
      </c>
      <c r="E181" s="41"/>
      <c r="F181" s="241" t="s">
        <v>316</v>
      </c>
      <c r="G181" s="41"/>
      <c r="H181" s="41"/>
      <c r="I181" s="242"/>
      <c r="J181" s="41"/>
      <c r="K181" s="41"/>
      <c r="L181" s="45"/>
      <c r="M181" s="243"/>
      <c r="N181" s="244"/>
      <c r="O181" s="92"/>
      <c r="P181" s="92"/>
      <c r="Q181" s="92"/>
      <c r="R181" s="92"/>
      <c r="S181" s="92"/>
      <c r="T181" s="93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T181" s="18" t="s">
        <v>190</v>
      </c>
      <c r="AU181" s="18" t="s">
        <v>85</v>
      </c>
    </row>
    <row r="182" s="2" customFormat="1" ht="16.5" customHeight="1">
      <c r="A182" s="39"/>
      <c r="B182" s="40"/>
      <c r="C182" s="226" t="s">
        <v>318</v>
      </c>
      <c r="D182" s="226" t="s">
        <v>182</v>
      </c>
      <c r="E182" s="227" t="s">
        <v>319</v>
      </c>
      <c r="F182" s="228" t="s">
        <v>320</v>
      </c>
      <c r="G182" s="229" t="s">
        <v>287</v>
      </c>
      <c r="H182" s="230">
        <v>1</v>
      </c>
      <c r="I182" s="231"/>
      <c r="J182" s="232">
        <f>ROUND(I182*H182,2)</f>
        <v>0</v>
      </c>
      <c r="K182" s="228" t="s">
        <v>198</v>
      </c>
      <c r="L182" s="233"/>
      <c r="M182" s="234" t="s">
        <v>1</v>
      </c>
      <c r="N182" s="235" t="s">
        <v>41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247</v>
      </c>
      <c r="AT182" s="238" t="s">
        <v>182</v>
      </c>
      <c r="AU182" s="238" t="s">
        <v>85</v>
      </c>
      <c r="AY182" s="18" t="s">
        <v>181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83</v>
      </c>
      <c r="BK182" s="239">
        <f>ROUND(I182*H182,2)</f>
        <v>0</v>
      </c>
      <c r="BL182" s="18" t="s">
        <v>248</v>
      </c>
      <c r="BM182" s="238" t="s">
        <v>321</v>
      </c>
    </row>
    <row r="183" s="2" customFormat="1">
      <c r="A183" s="39"/>
      <c r="B183" s="40"/>
      <c r="C183" s="41"/>
      <c r="D183" s="240" t="s">
        <v>190</v>
      </c>
      <c r="E183" s="41"/>
      <c r="F183" s="241" t="s">
        <v>320</v>
      </c>
      <c r="G183" s="41"/>
      <c r="H183" s="41"/>
      <c r="I183" s="242"/>
      <c r="J183" s="41"/>
      <c r="K183" s="41"/>
      <c r="L183" s="45"/>
      <c r="M183" s="243"/>
      <c r="N183" s="244"/>
      <c r="O183" s="92"/>
      <c r="P183" s="92"/>
      <c r="Q183" s="92"/>
      <c r="R183" s="92"/>
      <c r="S183" s="92"/>
      <c r="T183" s="93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18" t="s">
        <v>190</v>
      </c>
      <c r="AU183" s="18" t="s">
        <v>85</v>
      </c>
    </row>
    <row r="184" s="2" customFormat="1" ht="16.5" customHeight="1">
      <c r="A184" s="39"/>
      <c r="B184" s="40"/>
      <c r="C184" s="226" t="s">
        <v>322</v>
      </c>
      <c r="D184" s="226" t="s">
        <v>182</v>
      </c>
      <c r="E184" s="227" t="s">
        <v>323</v>
      </c>
      <c r="F184" s="228" t="s">
        <v>324</v>
      </c>
      <c r="G184" s="229" t="s">
        <v>287</v>
      </c>
      <c r="H184" s="230">
        <v>4</v>
      </c>
      <c r="I184" s="231"/>
      <c r="J184" s="232">
        <f>ROUND(I184*H184,2)</f>
        <v>0</v>
      </c>
      <c r="K184" s="228" t="s">
        <v>198</v>
      </c>
      <c r="L184" s="233"/>
      <c r="M184" s="234" t="s">
        <v>1</v>
      </c>
      <c r="N184" s="235" t="s">
        <v>41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247</v>
      </c>
      <c r="AT184" s="238" t="s">
        <v>182</v>
      </c>
      <c r="AU184" s="238" t="s">
        <v>85</v>
      </c>
      <c r="AY184" s="18" t="s">
        <v>181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83</v>
      </c>
      <c r="BK184" s="239">
        <f>ROUND(I184*H184,2)</f>
        <v>0</v>
      </c>
      <c r="BL184" s="18" t="s">
        <v>248</v>
      </c>
      <c r="BM184" s="238" t="s">
        <v>325</v>
      </c>
    </row>
    <row r="185" s="2" customFormat="1" ht="16.5" customHeight="1">
      <c r="A185" s="39"/>
      <c r="B185" s="40"/>
      <c r="C185" s="226" t="s">
        <v>187</v>
      </c>
      <c r="D185" s="226" t="s">
        <v>182</v>
      </c>
      <c r="E185" s="227" t="s">
        <v>326</v>
      </c>
      <c r="F185" s="228" t="s">
        <v>327</v>
      </c>
      <c r="G185" s="229" t="s">
        <v>287</v>
      </c>
      <c r="H185" s="230">
        <v>14</v>
      </c>
      <c r="I185" s="231"/>
      <c r="J185" s="232">
        <f>ROUND(I185*H185,2)</f>
        <v>0</v>
      </c>
      <c r="K185" s="228" t="s">
        <v>198</v>
      </c>
      <c r="L185" s="233"/>
      <c r="M185" s="234" t="s">
        <v>1</v>
      </c>
      <c r="N185" s="235" t="s">
        <v>41</v>
      </c>
      <c r="O185" s="92"/>
      <c r="P185" s="236">
        <f>O185*H185</f>
        <v>0</v>
      </c>
      <c r="Q185" s="236">
        <v>0</v>
      </c>
      <c r="R185" s="236">
        <f>Q185*H185</f>
        <v>0</v>
      </c>
      <c r="S185" s="236">
        <v>0</v>
      </c>
      <c r="T185" s="237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8" t="s">
        <v>247</v>
      </c>
      <c r="AT185" s="238" t="s">
        <v>182</v>
      </c>
      <c r="AU185" s="238" t="s">
        <v>85</v>
      </c>
      <c r="AY185" s="18" t="s">
        <v>181</v>
      </c>
      <c r="BE185" s="239">
        <f>IF(N185="základní",J185,0)</f>
        <v>0</v>
      </c>
      <c r="BF185" s="239">
        <f>IF(N185="snížená",J185,0)</f>
        <v>0</v>
      </c>
      <c r="BG185" s="239">
        <f>IF(N185="zákl. přenesená",J185,0)</f>
        <v>0</v>
      </c>
      <c r="BH185" s="239">
        <f>IF(N185="sníž. přenesená",J185,0)</f>
        <v>0</v>
      </c>
      <c r="BI185" s="239">
        <f>IF(N185="nulová",J185,0)</f>
        <v>0</v>
      </c>
      <c r="BJ185" s="18" t="s">
        <v>83</v>
      </c>
      <c r="BK185" s="239">
        <f>ROUND(I185*H185,2)</f>
        <v>0</v>
      </c>
      <c r="BL185" s="18" t="s">
        <v>248</v>
      </c>
      <c r="BM185" s="238" t="s">
        <v>328</v>
      </c>
    </row>
    <row r="186" s="2" customFormat="1" ht="16.5" customHeight="1">
      <c r="A186" s="39"/>
      <c r="B186" s="40"/>
      <c r="C186" s="226" t="s">
        <v>329</v>
      </c>
      <c r="D186" s="226" t="s">
        <v>182</v>
      </c>
      <c r="E186" s="227" t="s">
        <v>330</v>
      </c>
      <c r="F186" s="228" t="s">
        <v>331</v>
      </c>
      <c r="G186" s="229" t="s">
        <v>287</v>
      </c>
      <c r="H186" s="230">
        <v>4</v>
      </c>
      <c r="I186" s="231"/>
      <c r="J186" s="232">
        <f>ROUND(I186*H186,2)</f>
        <v>0</v>
      </c>
      <c r="K186" s="228" t="s">
        <v>198</v>
      </c>
      <c r="L186" s="233"/>
      <c r="M186" s="234" t="s">
        <v>1</v>
      </c>
      <c r="N186" s="235" t="s">
        <v>41</v>
      </c>
      <c r="O186" s="92"/>
      <c r="P186" s="236">
        <f>O186*H186</f>
        <v>0</v>
      </c>
      <c r="Q186" s="236">
        <v>0</v>
      </c>
      <c r="R186" s="236">
        <f>Q186*H186</f>
        <v>0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247</v>
      </c>
      <c r="AT186" s="238" t="s">
        <v>182</v>
      </c>
      <c r="AU186" s="238" t="s">
        <v>85</v>
      </c>
      <c r="AY186" s="18" t="s">
        <v>181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83</v>
      </c>
      <c r="BK186" s="239">
        <f>ROUND(I186*H186,2)</f>
        <v>0</v>
      </c>
      <c r="BL186" s="18" t="s">
        <v>248</v>
      </c>
      <c r="BM186" s="238" t="s">
        <v>332</v>
      </c>
    </row>
    <row r="187" s="2" customFormat="1" ht="24.15" customHeight="1">
      <c r="A187" s="39"/>
      <c r="B187" s="40"/>
      <c r="C187" s="245" t="s">
        <v>333</v>
      </c>
      <c r="D187" s="245" t="s">
        <v>191</v>
      </c>
      <c r="E187" s="246" t="s">
        <v>334</v>
      </c>
      <c r="F187" s="247" t="s">
        <v>335</v>
      </c>
      <c r="G187" s="248" t="s">
        <v>185</v>
      </c>
      <c r="H187" s="249">
        <v>12</v>
      </c>
      <c r="I187" s="250"/>
      <c r="J187" s="251">
        <f>ROUND(I187*H187,2)</f>
        <v>0</v>
      </c>
      <c r="K187" s="247" t="s">
        <v>186</v>
      </c>
      <c r="L187" s="45"/>
      <c r="M187" s="252" t="s">
        <v>1</v>
      </c>
      <c r="N187" s="253" t="s">
        <v>41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188</v>
      </c>
      <c r="AT187" s="238" t="s">
        <v>191</v>
      </c>
      <c r="AU187" s="238" t="s">
        <v>85</v>
      </c>
      <c r="AY187" s="18" t="s">
        <v>181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83</v>
      </c>
      <c r="BK187" s="239">
        <f>ROUND(I187*H187,2)</f>
        <v>0</v>
      </c>
      <c r="BL187" s="18" t="s">
        <v>188</v>
      </c>
      <c r="BM187" s="238" t="s">
        <v>336</v>
      </c>
    </row>
    <row r="188" s="2" customFormat="1">
      <c r="A188" s="39"/>
      <c r="B188" s="40"/>
      <c r="C188" s="41"/>
      <c r="D188" s="240" t="s">
        <v>190</v>
      </c>
      <c r="E188" s="41"/>
      <c r="F188" s="241" t="s">
        <v>337</v>
      </c>
      <c r="G188" s="41"/>
      <c r="H188" s="41"/>
      <c r="I188" s="242"/>
      <c r="J188" s="41"/>
      <c r="K188" s="41"/>
      <c r="L188" s="45"/>
      <c r="M188" s="243"/>
      <c r="N188" s="244"/>
      <c r="O188" s="92"/>
      <c r="P188" s="92"/>
      <c r="Q188" s="92"/>
      <c r="R188" s="92"/>
      <c r="S188" s="92"/>
      <c r="T188" s="93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18" t="s">
        <v>190</v>
      </c>
      <c r="AU188" s="18" t="s">
        <v>85</v>
      </c>
    </row>
    <row r="189" s="2" customFormat="1" ht="24.15" customHeight="1">
      <c r="A189" s="39"/>
      <c r="B189" s="40"/>
      <c r="C189" s="245" t="s">
        <v>338</v>
      </c>
      <c r="D189" s="245" t="s">
        <v>191</v>
      </c>
      <c r="E189" s="246" t="s">
        <v>339</v>
      </c>
      <c r="F189" s="247" t="s">
        <v>340</v>
      </c>
      <c r="G189" s="248" t="s">
        <v>185</v>
      </c>
      <c r="H189" s="249">
        <v>14</v>
      </c>
      <c r="I189" s="250"/>
      <c r="J189" s="251">
        <f>ROUND(I189*H189,2)</f>
        <v>0</v>
      </c>
      <c r="K189" s="247" t="s">
        <v>186</v>
      </c>
      <c r="L189" s="45"/>
      <c r="M189" s="252" t="s">
        <v>1</v>
      </c>
      <c r="N189" s="253" t="s">
        <v>41</v>
      </c>
      <c r="O189" s="92"/>
      <c r="P189" s="236">
        <f>O189*H189</f>
        <v>0</v>
      </c>
      <c r="Q189" s="236">
        <v>0</v>
      </c>
      <c r="R189" s="236">
        <f>Q189*H189</f>
        <v>0</v>
      </c>
      <c r="S189" s="236">
        <v>0</v>
      </c>
      <c r="T189" s="237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8" t="s">
        <v>188</v>
      </c>
      <c r="AT189" s="238" t="s">
        <v>191</v>
      </c>
      <c r="AU189" s="238" t="s">
        <v>85</v>
      </c>
      <c r="AY189" s="18" t="s">
        <v>181</v>
      </c>
      <c r="BE189" s="239">
        <f>IF(N189="základní",J189,0)</f>
        <v>0</v>
      </c>
      <c r="BF189" s="239">
        <f>IF(N189="snížená",J189,0)</f>
        <v>0</v>
      </c>
      <c r="BG189" s="239">
        <f>IF(N189="zákl. přenesená",J189,0)</f>
        <v>0</v>
      </c>
      <c r="BH189" s="239">
        <f>IF(N189="sníž. přenesená",J189,0)</f>
        <v>0</v>
      </c>
      <c r="BI189" s="239">
        <f>IF(N189="nulová",J189,0)</f>
        <v>0</v>
      </c>
      <c r="BJ189" s="18" t="s">
        <v>83</v>
      </c>
      <c r="BK189" s="239">
        <f>ROUND(I189*H189,2)</f>
        <v>0</v>
      </c>
      <c r="BL189" s="18" t="s">
        <v>188</v>
      </c>
      <c r="BM189" s="238" t="s">
        <v>341</v>
      </c>
    </row>
    <row r="190" s="2" customFormat="1">
      <c r="A190" s="39"/>
      <c r="B190" s="40"/>
      <c r="C190" s="41"/>
      <c r="D190" s="240" t="s">
        <v>190</v>
      </c>
      <c r="E190" s="41"/>
      <c r="F190" s="241" t="s">
        <v>342</v>
      </c>
      <c r="G190" s="41"/>
      <c r="H190" s="41"/>
      <c r="I190" s="242"/>
      <c r="J190" s="41"/>
      <c r="K190" s="41"/>
      <c r="L190" s="45"/>
      <c r="M190" s="243"/>
      <c r="N190" s="244"/>
      <c r="O190" s="92"/>
      <c r="P190" s="92"/>
      <c r="Q190" s="92"/>
      <c r="R190" s="92"/>
      <c r="S190" s="92"/>
      <c r="T190" s="93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T190" s="18" t="s">
        <v>190</v>
      </c>
      <c r="AU190" s="18" t="s">
        <v>85</v>
      </c>
    </row>
    <row r="191" s="2" customFormat="1" ht="24.15" customHeight="1">
      <c r="A191" s="39"/>
      <c r="B191" s="40"/>
      <c r="C191" s="245" t="s">
        <v>343</v>
      </c>
      <c r="D191" s="245" t="s">
        <v>191</v>
      </c>
      <c r="E191" s="246" t="s">
        <v>344</v>
      </c>
      <c r="F191" s="247" t="s">
        <v>345</v>
      </c>
      <c r="G191" s="248" t="s">
        <v>185</v>
      </c>
      <c r="H191" s="249">
        <v>4</v>
      </c>
      <c r="I191" s="250"/>
      <c r="J191" s="251">
        <f>ROUND(I191*H191,2)</f>
        <v>0</v>
      </c>
      <c r="K191" s="247" t="s">
        <v>186</v>
      </c>
      <c r="L191" s="45"/>
      <c r="M191" s="252" t="s">
        <v>1</v>
      </c>
      <c r="N191" s="253" t="s">
        <v>41</v>
      </c>
      <c r="O191" s="92"/>
      <c r="P191" s="236">
        <f>O191*H191</f>
        <v>0</v>
      </c>
      <c r="Q191" s="236">
        <v>0</v>
      </c>
      <c r="R191" s="236">
        <f>Q191*H191</f>
        <v>0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188</v>
      </c>
      <c r="AT191" s="238" t="s">
        <v>191</v>
      </c>
      <c r="AU191" s="238" t="s">
        <v>85</v>
      </c>
      <c r="AY191" s="18" t="s">
        <v>181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83</v>
      </c>
      <c r="BK191" s="239">
        <f>ROUND(I191*H191,2)</f>
        <v>0</v>
      </c>
      <c r="BL191" s="18" t="s">
        <v>188</v>
      </c>
      <c r="BM191" s="238" t="s">
        <v>346</v>
      </c>
    </row>
    <row r="192" s="2" customFormat="1">
      <c r="A192" s="39"/>
      <c r="B192" s="40"/>
      <c r="C192" s="41"/>
      <c r="D192" s="240" t="s">
        <v>190</v>
      </c>
      <c r="E192" s="41"/>
      <c r="F192" s="241" t="s">
        <v>347</v>
      </c>
      <c r="G192" s="41"/>
      <c r="H192" s="41"/>
      <c r="I192" s="242"/>
      <c r="J192" s="41"/>
      <c r="K192" s="41"/>
      <c r="L192" s="45"/>
      <c r="M192" s="243"/>
      <c r="N192" s="244"/>
      <c r="O192" s="92"/>
      <c r="P192" s="92"/>
      <c r="Q192" s="92"/>
      <c r="R192" s="92"/>
      <c r="S192" s="92"/>
      <c r="T192" s="93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T192" s="18" t="s">
        <v>190</v>
      </c>
      <c r="AU192" s="18" t="s">
        <v>85</v>
      </c>
    </row>
    <row r="193" s="2" customFormat="1" ht="21.75" customHeight="1">
      <c r="A193" s="39"/>
      <c r="B193" s="40"/>
      <c r="C193" s="226" t="s">
        <v>348</v>
      </c>
      <c r="D193" s="226" t="s">
        <v>182</v>
      </c>
      <c r="E193" s="227" t="s">
        <v>349</v>
      </c>
      <c r="F193" s="228" t="s">
        <v>350</v>
      </c>
      <c r="G193" s="229" t="s">
        <v>185</v>
      </c>
      <c r="H193" s="230">
        <v>64</v>
      </c>
      <c r="I193" s="231"/>
      <c r="J193" s="232">
        <f>ROUND(I193*H193,2)</f>
        <v>0</v>
      </c>
      <c r="K193" s="228" t="s">
        <v>186</v>
      </c>
      <c r="L193" s="233"/>
      <c r="M193" s="234" t="s">
        <v>1</v>
      </c>
      <c r="N193" s="235" t="s">
        <v>41</v>
      </c>
      <c r="O193" s="92"/>
      <c r="P193" s="236">
        <f>O193*H193</f>
        <v>0</v>
      </c>
      <c r="Q193" s="236">
        <v>4.0000000000000003E-05</v>
      </c>
      <c r="R193" s="236">
        <f>Q193*H193</f>
        <v>0.0025600000000000002</v>
      </c>
      <c r="S193" s="236">
        <v>0</v>
      </c>
      <c r="T193" s="237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8" t="s">
        <v>187</v>
      </c>
      <c r="AT193" s="238" t="s">
        <v>182</v>
      </c>
      <c r="AU193" s="238" t="s">
        <v>85</v>
      </c>
      <c r="AY193" s="18" t="s">
        <v>181</v>
      </c>
      <c r="BE193" s="239">
        <f>IF(N193="základní",J193,0)</f>
        <v>0</v>
      </c>
      <c r="BF193" s="239">
        <f>IF(N193="snížená",J193,0)</f>
        <v>0</v>
      </c>
      <c r="BG193" s="239">
        <f>IF(N193="zákl. přenesená",J193,0)</f>
        <v>0</v>
      </c>
      <c r="BH193" s="239">
        <f>IF(N193="sníž. přenesená",J193,0)</f>
        <v>0</v>
      </c>
      <c r="BI193" s="239">
        <f>IF(N193="nulová",J193,0)</f>
        <v>0</v>
      </c>
      <c r="BJ193" s="18" t="s">
        <v>83</v>
      </c>
      <c r="BK193" s="239">
        <f>ROUND(I193*H193,2)</f>
        <v>0</v>
      </c>
      <c r="BL193" s="18" t="s">
        <v>188</v>
      </c>
      <c r="BM193" s="238" t="s">
        <v>351</v>
      </c>
    </row>
    <row r="194" s="2" customFormat="1">
      <c r="A194" s="39"/>
      <c r="B194" s="40"/>
      <c r="C194" s="41"/>
      <c r="D194" s="240" t="s">
        <v>190</v>
      </c>
      <c r="E194" s="41"/>
      <c r="F194" s="241" t="s">
        <v>350</v>
      </c>
      <c r="G194" s="41"/>
      <c r="H194" s="41"/>
      <c r="I194" s="242"/>
      <c r="J194" s="41"/>
      <c r="K194" s="41"/>
      <c r="L194" s="45"/>
      <c r="M194" s="243"/>
      <c r="N194" s="244"/>
      <c r="O194" s="92"/>
      <c r="P194" s="92"/>
      <c r="Q194" s="92"/>
      <c r="R194" s="92"/>
      <c r="S194" s="92"/>
      <c r="T194" s="93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T194" s="18" t="s">
        <v>190</v>
      </c>
      <c r="AU194" s="18" t="s">
        <v>85</v>
      </c>
    </row>
    <row r="195" s="2" customFormat="1" ht="24.15" customHeight="1">
      <c r="A195" s="39"/>
      <c r="B195" s="40"/>
      <c r="C195" s="226" t="s">
        <v>352</v>
      </c>
      <c r="D195" s="226" t="s">
        <v>182</v>
      </c>
      <c r="E195" s="227" t="s">
        <v>353</v>
      </c>
      <c r="F195" s="228" t="s">
        <v>354</v>
      </c>
      <c r="G195" s="229" t="s">
        <v>185</v>
      </c>
      <c r="H195" s="230">
        <v>25</v>
      </c>
      <c r="I195" s="231"/>
      <c r="J195" s="232">
        <f>ROUND(I195*H195,2)</f>
        <v>0</v>
      </c>
      <c r="K195" s="228" t="s">
        <v>186</v>
      </c>
      <c r="L195" s="233"/>
      <c r="M195" s="234" t="s">
        <v>1</v>
      </c>
      <c r="N195" s="235" t="s">
        <v>41</v>
      </c>
      <c r="O195" s="92"/>
      <c r="P195" s="236">
        <f>O195*H195</f>
        <v>0</v>
      </c>
      <c r="Q195" s="236">
        <v>9.0000000000000006E-05</v>
      </c>
      <c r="R195" s="236">
        <f>Q195*H195</f>
        <v>0.0022500000000000003</v>
      </c>
      <c r="S195" s="236">
        <v>0</v>
      </c>
      <c r="T195" s="237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187</v>
      </c>
      <c r="AT195" s="238" t="s">
        <v>182</v>
      </c>
      <c r="AU195" s="238" t="s">
        <v>85</v>
      </c>
      <c r="AY195" s="18" t="s">
        <v>181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83</v>
      </c>
      <c r="BK195" s="239">
        <f>ROUND(I195*H195,2)</f>
        <v>0</v>
      </c>
      <c r="BL195" s="18" t="s">
        <v>188</v>
      </c>
      <c r="BM195" s="238" t="s">
        <v>355</v>
      </c>
    </row>
    <row r="196" s="2" customFormat="1">
      <c r="A196" s="39"/>
      <c r="B196" s="40"/>
      <c r="C196" s="41"/>
      <c r="D196" s="240" t="s">
        <v>190</v>
      </c>
      <c r="E196" s="41"/>
      <c r="F196" s="241" t="s">
        <v>354</v>
      </c>
      <c r="G196" s="41"/>
      <c r="H196" s="41"/>
      <c r="I196" s="242"/>
      <c r="J196" s="41"/>
      <c r="K196" s="41"/>
      <c r="L196" s="45"/>
      <c r="M196" s="243"/>
      <c r="N196" s="244"/>
      <c r="O196" s="92"/>
      <c r="P196" s="92"/>
      <c r="Q196" s="92"/>
      <c r="R196" s="92"/>
      <c r="S196" s="92"/>
      <c r="T196" s="93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T196" s="18" t="s">
        <v>190</v>
      </c>
      <c r="AU196" s="18" t="s">
        <v>85</v>
      </c>
    </row>
    <row r="197" s="2" customFormat="1" ht="16.5" customHeight="1">
      <c r="A197" s="39"/>
      <c r="B197" s="40"/>
      <c r="C197" s="245" t="s">
        <v>356</v>
      </c>
      <c r="D197" s="245" t="s">
        <v>191</v>
      </c>
      <c r="E197" s="246" t="s">
        <v>357</v>
      </c>
      <c r="F197" s="247" t="s">
        <v>358</v>
      </c>
      <c r="G197" s="248" t="s">
        <v>185</v>
      </c>
      <c r="H197" s="249">
        <v>89</v>
      </c>
      <c r="I197" s="250"/>
      <c r="J197" s="251">
        <f>ROUND(I197*H197,2)</f>
        <v>0</v>
      </c>
      <c r="K197" s="247" t="s">
        <v>186</v>
      </c>
      <c r="L197" s="45"/>
      <c r="M197" s="252" t="s">
        <v>1</v>
      </c>
      <c r="N197" s="253" t="s">
        <v>41</v>
      </c>
      <c r="O197" s="92"/>
      <c r="P197" s="236">
        <f>O197*H197</f>
        <v>0</v>
      </c>
      <c r="Q197" s="236">
        <v>0</v>
      </c>
      <c r="R197" s="236">
        <f>Q197*H197</f>
        <v>0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188</v>
      </c>
      <c r="AT197" s="238" t="s">
        <v>191</v>
      </c>
      <c r="AU197" s="238" t="s">
        <v>85</v>
      </c>
      <c r="AY197" s="18" t="s">
        <v>181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83</v>
      </c>
      <c r="BK197" s="239">
        <f>ROUND(I197*H197,2)</f>
        <v>0</v>
      </c>
      <c r="BL197" s="18" t="s">
        <v>188</v>
      </c>
      <c r="BM197" s="238" t="s">
        <v>359</v>
      </c>
    </row>
    <row r="198" s="2" customFormat="1">
      <c r="A198" s="39"/>
      <c r="B198" s="40"/>
      <c r="C198" s="41"/>
      <c r="D198" s="240" t="s">
        <v>190</v>
      </c>
      <c r="E198" s="41"/>
      <c r="F198" s="241" t="s">
        <v>360</v>
      </c>
      <c r="G198" s="41"/>
      <c r="H198" s="41"/>
      <c r="I198" s="242"/>
      <c r="J198" s="41"/>
      <c r="K198" s="41"/>
      <c r="L198" s="45"/>
      <c r="M198" s="243"/>
      <c r="N198" s="244"/>
      <c r="O198" s="92"/>
      <c r="P198" s="92"/>
      <c r="Q198" s="92"/>
      <c r="R198" s="92"/>
      <c r="S198" s="92"/>
      <c r="T198" s="93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T198" s="18" t="s">
        <v>190</v>
      </c>
      <c r="AU198" s="18" t="s">
        <v>85</v>
      </c>
    </row>
    <row r="199" s="2" customFormat="1" ht="16.5" customHeight="1">
      <c r="A199" s="39"/>
      <c r="B199" s="40"/>
      <c r="C199" s="226" t="s">
        <v>361</v>
      </c>
      <c r="D199" s="226" t="s">
        <v>182</v>
      </c>
      <c r="E199" s="227" t="s">
        <v>362</v>
      </c>
      <c r="F199" s="228" t="s">
        <v>363</v>
      </c>
      <c r="G199" s="229" t="s">
        <v>217</v>
      </c>
      <c r="H199" s="230">
        <v>40</v>
      </c>
      <c r="I199" s="231"/>
      <c r="J199" s="232">
        <f>ROUND(I199*H199,2)</f>
        <v>0</v>
      </c>
      <c r="K199" s="228" t="s">
        <v>198</v>
      </c>
      <c r="L199" s="233"/>
      <c r="M199" s="234" t="s">
        <v>1</v>
      </c>
      <c r="N199" s="235" t="s">
        <v>41</v>
      </c>
      <c r="O199" s="92"/>
      <c r="P199" s="236">
        <f>O199*H199</f>
        <v>0</v>
      </c>
      <c r="Q199" s="236">
        <v>0</v>
      </c>
      <c r="R199" s="236">
        <f>Q199*H199</f>
        <v>0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364</v>
      </c>
      <c r="AT199" s="238" t="s">
        <v>182</v>
      </c>
      <c r="AU199" s="238" t="s">
        <v>85</v>
      </c>
      <c r="AY199" s="18" t="s">
        <v>181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83</v>
      </c>
      <c r="BK199" s="239">
        <f>ROUND(I199*H199,2)</f>
        <v>0</v>
      </c>
      <c r="BL199" s="18" t="s">
        <v>364</v>
      </c>
      <c r="BM199" s="238" t="s">
        <v>365</v>
      </c>
    </row>
    <row r="200" s="2" customFormat="1">
      <c r="A200" s="39"/>
      <c r="B200" s="40"/>
      <c r="C200" s="41"/>
      <c r="D200" s="240" t="s">
        <v>190</v>
      </c>
      <c r="E200" s="41"/>
      <c r="F200" s="241" t="s">
        <v>363</v>
      </c>
      <c r="G200" s="41"/>
      <c r="H200" s="41"/>
      <c r="I200" s="242"/>
      <c r="J200" s="41"/>
      <c r="K200" s="41"/>
      <c r="L200" s="45"/>
      <c r="M200" s="243"/>
      <c r="N200" s="244"/>
      <c r="O200" s="92"/>
      <c r="P200" s="92"/>
      <c r="Q200" s="92"/>
      <c r="R200" s="92"/>
      <c r="S200" s="92"/>
      <c r="T200" s="93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T200" s="18" t="s">
        <v>190</v>
      </c>
      <c r="AU200" s="18" t="s">
        <v>85</v>
      </c>
    </row>
    <row r="201" s="2" customFormat="1" ht="24.15" customHeight="1">
      <c r="A201" s="39"/>
      <c r="B201" s="40"/>
      <c r="C201" s="245" t="s">
        <v>366</v>
      </c>
      <c r="D201" s="245" t="s">
        <v>191</v>
      </c>
      <c r="E201" s="246" t="s">
        <v>367</v>
      </c>
      <c r="F201" s="247" t="s">
        <v>368</v>
      </c>
      <c r="G201" s="248" t="s">
        <v>217</v>
      </c>
      <c r="H201" s="249">
        <v>40</v>
      </c>
      <c r="I201" s="250"/>
      <c r="J201" s="251">
        <f>ROUND(I201*H201,2)</f>
        <v>0</v>
      </c>
      <c r="K201" s="247" t="s">
        <v>186</v>
      </c>
      <c r="L201" s="45"/>
      <c r="M201" s="252" t="s">
        <v>1</v>
      </c>
      <c r="N201" s="253" t="s">
        <v>41</v>
      </c>
      <c r="O201" s="92"/>
      <c r="P201" s="236">
        <f>O201*H201</f>
        <v>0</v>
      </c>
      <c r="Q201" s="236">
        <v>0</v>
      </c>
      <c r="R201" s="236">
        <f>Q201*H201</f>
        <v>0</v>
      </c>
      <c r="S201" s="236">
        <v>0</v>
      </c>
      <c r="T201" s="237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38" t="s">
        <v>248</v>
      </c>
      <c r="AT201" s="238" t="s">
        <v>191</v>
      </c>
      <c r="AU201" s="238" t="s">
        <v>85</v>
      </c>
      <c r="AY201" s="18" t="s">
        <v>181</v>
      </c>
      <c r="BE201" s="239">
        <f>IF(N201="základní",J201,0)</f>
        <v>0</v>
      </c>
      <c r="BF201" s="239">
        <f>IF(N201="snížená",J201,0)</f>
        <v>0</v>
      </c>
      <c r="BG201" s="239">
        <f>IF(N201="zákl. přenesená",J201,0)</f>
        <v>0</v>
      </c>
      <c r="BH201" s="239">
        <f>IF(N201="sníž. přenesená",J201,0)</f>
        <v>0</v>
      </c>
      <c r="BI201" s="239">
        <f>IF(N201="nulová",J201,0)</f>
        <v>0</v>
      </c>
      <c r="BJ201" s="18" t="s">
        <v>83</v>
      </c>
      <c r="BK201" s="239">
        <f>ROUND(I201*H201,2)</f>
        <v>0</v>
      </c>
      <c r="BL201" s="18" t="s">
        <v>248</v>
      </c>
      <c r="BM201" s="238" t="s">
        <v>369</v>
      </c>
    </row>
    <row r="202" s="2" customFormat="1">
      <c r="A202" s="39"/>
      <c r="B202" s="40"/>
      <c r="C202" s="41"/>
      <c r="D202" s="240" t="s">
        <v>190</v>
      </c>
      <c r="E202" s="41"/>
      <c r="F202" s="241" t="s">
        <v>370</v>
      </c>
      <c r="G202" s="41"/>
      <c r="H202" s="41"/>
      <c r="I202" s="242"/>
      <c r="J202" s="41"/>
      <c r="K202" s="41"/>
      <c r="L202" s="45"/>
      <c r="M202" s="243"/>
      <c r="N202" s="244"/>
      <c r="O202" s="92"/>
      <c r="P202" s="92"/>
      <c r="Q202" s="92"/>
      <c r="R202" s="92"/>
      <c r="S202" s="92"/>
      <c r="T202" s="93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T202" s="18" t="s">
        <v>190</v>
      </c>
      <c r="AU202" s="18" t="s">
        <v>85</v>
      </c>
    </row>
    <row r="203" s="2" customFormat="1" ht="16.5" customHeight="1">
      <c r="A203" s="39"/>
      <c r="B203" s="40"/>
      <c r="C203" s="226" t="s">
        <v>371</v>
      </c>
      <c r="D203" s="226" t="s">
        <v>182</v>
      </c>
      <c r="E203" s="227" t="s">
        <v>372</v>
      </c>
      <c r="F203" s="228" t="s">
        <v>373</v>
      </c>
      <c r="G203" s="229" t="s">
        <v>185</v>
      </c>
      <c r="H203" s="230">
        <v>1</v>
      </c>
      <c r="I203" s="231"/>
      <c r="J203" s="232">
        <f>ROUND(I203*H203,2)</f>
        <v>0</v>
      </c>
      <c r="K203" s="228" t="s">
        <v>198</v>
      </c>
      <c r="L203" s="233"/>
      <c r="M203" s="234" t="s">
        <v>1</v>
      </c>
      <c r="N203" s="235" t="s">
        <v>41</v>
      </c>
      <c r="O203" s="92"/>
      <c r="P203" s="236">
        <f>O203*H203</f>
        <v>0</v>
      </c>
      <c r="Q203" s="236">
        <v>0.00032000000000000003</v>
      </c>
      <c r="R203" s="236">
        <f>Q203*H203</f>
        <v>0.00032000000000000003</v>
      </c>
      <c r="S203" s="236">
        <v>0</v>
      </c>
      <c r="T203" s="237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8" t="s">
        <v>187</v>
      </c>
      <c r="AT203" s="238" t="s">
        <v>182</v>
      </c>
      <c r="AU203" s="238" t="s">
        <v>85</v>
      </c>
      <c r="AY203" s="18" t="s">
        <v>181</v>
      </c>
      <c r="BE203" s="239">
        <f>IF(N203="základní",J203,0)</f>
        <v>0</v>
      </c>
      <c r="BF203" s="239">
        <f>IF(N203="snížená",J203,0)</f>
        <v>0</v>
      </c>
      <c r="BG203" s="239">
        <f>IF(N203="zákl. přenesená",J203,0)</f>
        <v>0</v>
      </c>
      <c r="BH203" s="239">
        <f>IF(N203="sníž. přenesená",J203,0)</f>
        <v>0</v>
      </c>
      <c r="BI203" s="239">
        <f>IF(N203="nulová",J203,0)</f>
        <v>0</v>
      </c>
      <c r="BJ203" s="18" t="s">
        <v>83</v>
      </c>
      <c r="BK203" s="239">
        <f>ROUND(I203*H203,2)</f>
        <v>0</v>
      </c>
      <c r="BL203" s="18" t="s">
        <v>188</v>
      </c>
      <c r="BM203" s="238" t="s">
        <v>374</v>
      </c>
    </row>
    <row r="204" s="2" customFormat="1">
      <c r="A204" s="39"/>
      <c r="B204" s="40"/>
      <c r="C204" s="41"/>
      <c r="D204" s="240" t="s">
        <v>190</v>
      </c>
      <c r="E204" s="41"/>
      <c r="F204" s="241" t="s">
        <v>375</v>
      </c>
      <c r="G204" s="41"/>
      <c r="H204" s="41"/>
      <c r="I204" s="242"/>
      <c r="J204" s="41"/>
      <c r="K204" s="41"/>
      <c r="L204" s="45"/>
      <c r="M204" s="243"/>
      <c r="N204" s="244"/>
      <c r="O204" s="92"/>
      <c r="P204" s="92"/>
      <c r="Q204" s="92"/>
      <c r="R204" s="92"/>
      <c r="S204" s="92"/>
      <c r="T204" s="93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T204" s="18" t="s">
        <v>190</v>
      </c>
      <c r="AU204" s="18" t="s">
        <v>85</v>
      </c>
    </row>
    <row r="205" s="2" customFormat="1" ht="16.5" customHeight="1">
      <c r="A205" s="39"/>
      <c r="B205" s="40"/>
      <c r="C205" s="245" t="s">
        <v>376</v>
      </c>
      <c r="D205" s="245" t="s">
        <v>191</v>
      </c>
      <c r="E205" s="246" t="s">
        <v>377</v>
      </c>
      <c r="F205" s="247" t="s">
        <v>378</v>
      </c>
      <c r="G205" s="248" t="s">
        <v>185</v>
      </c>
      <c r="H205" s="249">
        <v>1</v>
      </c>
      <c r="I205" s="250"/>
      <c r="J205" s="251">
        <f>ROUND(I205*H205,2)</f>
        <v>0</v>
      </c>
      <c r="K205" s="247" t="s">
        <v>186</v>
      </c>
      <c r="L205" s="45"/>
      <c r="M205" s="252" t="s">
        <v>1</v>
      </c>
      <c r="N205" s="253" t="s">
        <v>41</v>
      </c>
      <c r="O205" s="92"/>
      <c r="P205" s="236">
        <f>O205*H205</f>
        <v>0</v>
      </c>
      <c r="Q205" s="236">
        <v>0</v>
      </c>
      <c r="R205" s="236">
        <f>Q205*H205</f>
        <v>0</v>
      </c>
      <c r="S205" s="236">
        <v>0</v>
      </c>
      <c r="T205" s="237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8" t="s">
        <v>188</v>
      </c>
      <c r="AT205" s="238" t="s">
        <v>191</v>
      </c>
      <c r="AU205" s="238" t="s">
        <v>85</v>
      </c>
      <c r="AY205" s="18" t="s">
        <v>181</v>
      </c>
      <c r="BE205" s="239">
        <f>IF(N205="základní",J205,0)</f>
        <v>0</v>
      </c>
      <c r="BF205" s="239">
        <f>IF(N205="snížená",J205,0)</f>
        <v>0</v>
      </c>
      <c r="BG205" s="239">
        <f>IF(N205="zákl. přenesená",J205,0)</f>
        <v>0</v>
      </c>
      <c r="BH205" s="239">
        <f>IF(N205="sníž. přenesená",J205,0)</f>
        <v>0</v>
      </c>
      <c r="BI205" s="239">
        <f>IF(N205="nulová",J205,0)</f>
        <v>0</v>
      </c>
      <c r="BJ205" s="18" t="s">
        <v>83</v>
      </c>
      <c r="BK205" s="239">
        <f>ROUND(I205*H205,2)</f>
        <v>0</v>
      </c>
      <c r="BL205" s="18" t="s">
        <v>188</v>
      </c>
      <c r="BM205" s="238" t="s">
        <v>379</v>
      </c>
    </row>
    <row r="206" s="2" customFormat="1">
      <c r="A206" s="39"/>
      <c r="B206" s="40"/>
      <c r="C206" s="41"/>
      <c r="D206" s="240" t="s">
        <v>190</v>
      </c>
      <c r="E206" s="41"/>
      <c r="F206" s="241" t="s">
        <v>380</v>
      </c>
      <c r="G206" s="41"/>
      <c r="H206" s="41"/>
      <c r="I206" s="242"/>
      <c r="J206" s="41"/>
      <c r="K206" s="41"/>
      <c r="L206" s="45"/>
      <c r="M206" s="243"/>
      <c r="N206" s="244"/>
      <c r="O206" s="92"/>
      <c r="P206" s="92"/>
      <c r="Q206" s="92"/>
      <c r="R206" s="92"/>
      <c r="S206" s="92"/>
      <c r="T206" s="93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T206" s="18" t="s">
        <v>190</v>
      </c>
      <c r="AU206" s="18" t="s">
        <v>85</v>
      </c>
    </row>
    <row r="207" s="2" customFormat="1" ht="24.15" customHeight="1">
      <c r="A207" s="39"/>
      <c r="B207" s="40"/>
      <c r="C207" s="226" t="s">
        <v>381</v>
      </c>
      <c r="D207" s="226" t="s">
        <v>182</v>
      </c>
      <c r="E207" s="227" t="s">
        <v>382</v>
      </c>
      <c r="F207" s="228" t="s">
        <v>383</v>
      </c>
      <c r="G207" s="229" t="s">
        <v>217</v>
      </c>
      <c r="H207" s="230">
        <v>1200</v>
      </c>
      <c r="I207" s="231"/>
      <c r="J207" s="232">
        <f>ROUND(I207*H207,2)</f>
        <v>0</v>
      </c>
      <c r="K207" s="228" t="s">
        <v>186</v>
      </c>
      <c r="L207" s="233"/>
      <c r="M207" s="234" t="s">
        <v>1</v>
      </c>
      <c r="N207" s="235" t="s">
        <v>41</v>
      </c>
      <c r="O207" s="92"/>
      <c r="P207" s="236">
        <f>O207*H207</f>
        <v>0</v>
      </c>
      <c r="Q207" s="236">
        <v>0.00012</v>
      </c>
      <c r="R207" s="236">
        <f>Q207*H207</f>
        <v>0.14400000000000002</v>
      </c>
      <c r="S207" s="236">
        <v>0</v>
      </c>
      <c r="T207" s="237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8" t="s">
        <v>187</v>
      </c>
      <c r="AT207" s="238" t="s">
        <v>182</v>
      </c>
      <c r="AU207" s="238" t="s">
        <v>85</v>
      </c>
      <c r="AY207" s="18" t="s">
        <v>181</v>
      </c>
      <c r="BE207" s="239">
        <f>IF(N207="základní",J207,0)</f>
        <v>0</v>
      </c>
      <c r="BF207" s="239">
        <f>IF(N207="snížená",J207,0)</f>
        <v>0</v>
      </c>
      <c r="BG207" s="239">
        <f>IF(N207="zákl. přenesená",J207,0)</f>
        <v>0</v>
      </c>
      <c r="BH207" s="239">
        <f>IF(N207="sníž. přenesená",J207,0)</f>
        <v>0</v>
      </c>
      <c r="BI207" s="239">
        <f>IF(N207="nulová",J207,0)</f>
        <v>0</v>
      </c>
      <c r="BJ207" s="18" t="s">
        <v>83</v>
      </c>
      <c r="BK207" s="239">
        <f>ROUND(I207*H207,2)</f>
        <v>0</v>
      </c>
      <c r="BL207" s="18" t="s">
        <v>188</v>
      </c>
      <c r="BM207" s="238" t="s">
        <v>384</v>
      </c>
    </row>
    <row r="208" s="2" customFormat="1">
      <c r="A208" s="39"/>
      <c r="B208" s="40"/>
      <c r="C208" s="41"/>
      <c r="D208" s="240" t="s">
        <v>190</v>
      </c>
      <c r="E208" s="41"/>
      <c r="F208" s="241" t="s">
        <v>383</v>
      </c>
      <c r="G208" s="41"/>
      <c r="H208" s="41"/>
      <c r="I208" s="242"/>
      <c r="J208" s="41"/>
      <c r="K208" s="41"/>
      <c r="L208" s="45"/>
      <c r="M208" s="243"/>
      <c r="N208" s="244"/>
      <c r="O208" s="92"/>
      <c r="P208" s="92"/>
      <c r="Q208" s="92"/>
      <c r="R208" s="92"/>
      <c r="S208" s="92"/>
      <c r="T208" s="93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T208" s="18" t="s">
        <v>190</v>
      </c>
      <c r="AU208" s="18" t="s">
        <v>85</v>
      </c>
    </row>
    <row r="209" s="2" customFormat="1" ht="33" customHeight="1">
      <c r="A209" s="39"/>
      <c r="B209" s="40"/>
      <c r="C209" s="245" t="s">
        <v>385</v>
      </c>
      <c r="D209" s="245" t="s">
        <v>191</v>
      </c>
      <c r="E209" s="246" t="s">
        <v>386</v>
      </c>
      <c r="F209" s="247" t="s">
        <v>387</v>
      </c>
      <c r="G209" s="248" t="s">
        <v>217</v>
      </c>
      <c r="H209" s="249">
        <v>80</v>
      </c>
      <c r="I209" s="250"/>
      <c r="J209" s="251">
        <f>ROUND(I209*H209,2)</f>
        <v>0</v>
      </c>
      <c r="K209" s="247" t="s">
        <v>186</v>
      </c>
      <c r="L209" s="45"/>
      <c r="M209" s="252" t="s">
        <v>1</v>
      </c>
      <c r="N209" s="253" t="s">
        <v>41</v>
      </c>
      <c r="O209" s="92"/>
      <c r="P209" s="236">
        <f>O209*H209</f>
        <v>0</v>
      </c>
      <c r="Q209" s="236">
        <v>0</v>
      </c>
      <c r="R209" s="236">
        <f>Q209*H209</f>
        <v>0</v>
      </c>
      <c r="S209" s="236">
        <v>0</v>
      </c>
      <c r="T209" s="237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38" t="s">
        <v>188</v>
      </c>
      <c r="AT209" s="238" t="s">
        <v>191</v>
      </c>
      <c r="AU209" s="238" t="s">
        <v>85</v>
      </c>
      <c r="AY209" s="18" t="s">
        <v>181</v>
      </c>
      <c r="BE209" s="239">
        <f>IF(N209="základní",J209,0)</f>
        <v>0</v>
      </c>
      <c r="BF209" s="239">
        <f>IF(N209="snížená",J209,0)</f>
        <v>0</v>
      </c>
      <c r="BG209" s="239">
        <f>IF(N209="zákl. přenesená",J209,0)</f>
        <v>0</v>
      </c>
      <c r="BH209" s="239">
        <f>IF(N209="sníž. přenesená",J209,0)</f>
        <v>0</v>
      </c>
      <c r="BI209" s="239">
        <f>IF(N209="nulová",J209,0)</f>
        <v>0</v>
      </c>
      <c r="BJ209" s="18" t="s">
        <v>83</v>
      </c>
      <c r="BK209" s="239">
        <f>ROUND(I209*H209,2)</f>
        <v>0</v>
      </c>
      <c r="BL209" s="18" t="s">
        <v>188</v>
      </c>
      <c r="BM209" s="238" t="s">
        <v>388</v>
      </c>
    </row>
    <row r="210" s="2" customFormat="1">
      <c r="A210" s="39"/>
      <c r="B210" s="40"/>
      <c r="C210" s="41"/>
      <c r="D210" s="240" t="s">
        <v>190</v>
      </c>
      <c r="E210" s="41"/>
      <c r="F210" s="241" t="s">
        <v>389</v>
      </c>
      <c r="G210" s="41"/>
      <c r="H210" s="41"/>
      <c r="I210" s="242"/>
      <c r="J210" s="41"/>
      <c r="K210" s="41"/>
      <c r="L210" s="45"/>
      <c r="M210" s="243"/>
      <c r="N210" s="244"/>
      <c r="O210" s="92"/>
      <c r="P210" s="92"/>
      <c r="Q210" s="92"/>
      <c r="R210" s="92"/>
      <c r="S210" s="92"/>
      <c r="T210" s="93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T210" s="18" t="s">
        <v>190</v>
      </c>
      <c r="AU210" s="18" t="s">
        <v>85</v>
      </c>
    </row>
    <row r="211" s="2" customFormat="1" ht="24.15" customHeight="1">
      <c r="A211" s="39"/>
      <c r="B211" s="40"/>
      <c r="C211" s="226" t="s">
        <v>390</v>
      </c>
      <c r="D211" s="226" t="s">
        <v>182</v>
      </c>
      <c r="E211" s="227" t="s">
        <v>391</v>
      </c>
      <c r="F211" s="228" t="s">
        <v>392</v>
      </c>
      <c r="G211" s="229" t="s">
        <v>217</v>
      </c>
      <c r="H211" s="230">
        <v>1200</v>
      </c>
      <c r="I211" s="231"/>
      <c r="J211" s="232">
        <f>ROUND(I211*H211,2)</f>
        <v>0</v>
      </c>
      <c r="K211" s="228" t="s">
        <v>186</v>
      </c>
      <c r="L211" s="233"/>
      <c r="M211" s="234" t="s">
        <v>1</v>
      </c>
      <c r="N211" s="235" t="s">
        <v>41</v>
      </c>
      <c r="O211" s="92"/>
      <c r="P211" s="236">
        <f>O211*H211</f>
        <v>0</v>
      </c>
      <c r="Q211" s="236">
        <v>0.00017000000000000001</v>
      </c>
      <c r="R211" s="236">
        <f>Q211*H211</f>
        <v>0.20400000000000002</v>
      </c>
      <c r="S211" s="236">
        <v>0</v>
      </c>
      <c r="T211" s="237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38" t="s">
        <v>187</v>
      </c>
      <c r="AT211" s="238" t="s">
        <v>182</v>
      </c>
      <c r="AU211" s="238" t="s">
        <v>85</v>
      </c>
      <c r="AY211" s="18" t="s">
        <v>181</v>
      </c>
      <c r="BE211" s="239">
        <f>IF(N211="základní",J211,0)</f>
        <v>0</v>
      </c>
      <c r="BF211" s="239">
        <f>IF(N211="snížená",J211,0)</f>
        <v>0</v>
      </c>
      <c r="BG211" s="239">
        <f>IF(N211="zákl. přenesená",J211,0)</f>
        <v>0</v>
      </c>
      <c r="BH211" s="239">
        <f>IF(N211="sníž. přenesená",J211,0)</f>
        <v>0</v>
      </c>
      <c r="BI211" s="239">
        <f>IF(N211="nulová",J211,0)</f>
        <v>0</v>
      </c>
      <c r="BJ211" s="18" t="s">
        <v>83</v>
      </c>
      <c r="BK211" s="239">
        <f>ROUND(I211*H211,2)</f>
        <v>0</v>
      </c>
      <c r="BL211" s="18" t="s">
        <v>188</v>
      </c>
      <c r="BM211" s="238" t="s">
        <v>393</v>
      </c>
    </row>
    <row r="212" s="2" customFormat="1">
      <c r="A212" s="39"/>
      <c r="B212" s="40"/>
      <c r="C212" s="41"/>
      <c r="D212" s="240" t="s">
        <v>190</v>
      </c>
      <c r="E212" s="41"/>
      <c r="F212" s="241" t="s">
        <v>392</v>
      </c>
      <c r="G212" s="41"/>
      <c r="H212" s="41"/>
      <c r="I212" s="242"/>
      <c r="J212" s="41"/>
      <c r="K212" s="41"/>
      <c r="L212" s="45"/>
      <c r="M212" s="243"/>
      <c r="N212" s="244"/>
      <c r="O212" s="92"/>
      <c r="P212" s="92"/>
      <c r="Q212" s="92"/>
      <c r="R212" s="92"/>
      <c r="S212" s="92"/>
      <c r="T212" s="93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T212" s="18" t="s">
        <v>190</v>
      </c>
      <c r="AU212" s="18" t="s">
        <v>85</v>
      </c>
    </row>
    <row r="213" s="2" customFormat="1" ht="33" customHeight="1">
      <c r="A213" s="39"/>
      <c r="B213" s="40"/>
      <c r="C213" s="245" t="s">
        <v>394</v>
      </c>
      <c r="D213" s="245" t="s">
        <v>191</v>
      </c>
      <c r="E213" s="246" t="s">
        <v>395</v>
      </c>
      <c r="F213" s="247" t="s">
        <v>396</v>
      </c>
      <c r="G213" s="248" t="s">
        <v>217</v>
      </c>
      <c r="H213" s="249">
        <v>2320</v>
      </c>
      <c r="I213" s="250"/>
      <c r="J213" s="251">
        <f>ROUND(I213*H213,2)</f>
        <v>0</v>
      </c>
      <c r="K213" s="247" t="s">
        <v>186</v>
      </c>
      <c r="L213" s="45"/>
      <c r="M213" s="252" t="s">
        <v>1</v>
      </c>
      <c r="N213" s="253" t="s">
        <v>41</v>
      </c>
      <c r="O213" s="92"/>
      <c r="P213" s="236">
        <f>O213*H213</f>
        <v>0</v>
      </c>
      <c r="Q213" s="236">
        <v>0</v>
      </c>
      <c r="R213" s="236">
        <f>Q213*H213</f>
        <v>0</v>
      </c>
      <c r="S213" s="236">
        <v>0</v>
      </c>
      <c r="T213" s="237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38" t="s">
        <v>188</v>
      </c>
      <c r="AT213" s="238" t="s">
        <v>191</v>
      </c>
      <c r="AU213" s="238" t="s">
        <v>85</v>
      </c>
      <c r="AY213" s="18" t="s">
        <v>181</v>
      </c>
      <c r="BE213" s="239">
        <f>IF(N213="základní",J213,0)</f>
        <v>0</v>
      </c>
      <c r="BF213" s="239">
        <f>IF(N213="snížená",J213,0)</f>
        <v>0</v>
      </c>
      <c r="BG213" s="239">
        <f>IF(N213="zákl. přenesená",J213,0)</f>
        <v>0</v>
      </c>
      <c r="BH213" s="239">
        <f>IF(N213="sníž. přenesená",J213,0)</f>
        <v>0</v>
      </c>
      <c r="BI213" s="239">
        <f>IF(N213="nulová",J213,0)</f>
        <v>0</v>
      </c>
      <c r="BJ213" s="18" t="s">
        <v>83</v>
      </c>
      <c r="BK213" s="239">
        <f>ROUND(I213*H213,2)</f>
        <v>0</v>
      </c>
      <c r="BL213" s="18" t="s">
        <v>188</v>
      </c>
      <c r="BM213" s="238" t="s">
        <v>397</v>
      </c>
    </row>
    <row r="214" s="2" customFormat="1">
      <c r="A214" s="39"/>
      <c r="B214" s="40"/>
      <c r="C214" s="41"/>
      <c r="D214" s="240" t="s">
        <v>190</v>
      </c>
      <c r="E214" s="41"/>
      <c r="F214" s="241" t="s">
        <v>398</v>
      </c>
      <c r="G214" s="41"/>
      <c r="H214" s="41"/>
      <c r="I214" s="242"/>
      <c r="J214" s="41"/>
      <c r="K214" s="41"/>
      <c r="L214" s="45"/>
      <c r="M214" s="243"/>
      <c r="N214" s="244"/>
      <c r="O214" s="92"/>
      <c r="P214" s="92"/>
      <c r="Q214" s="92"/>
      <c r="R214" s="92"/>
      <c r="S214" s="92"/>
      <c r="T214" s="93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T214" s="18" t="s">
        <v>190</v>
      </c>
      <c r="AU214" s="18" t="s">
        <v>85</v>
      </c>
    </row>
    <row r="215" s="2" customFormat="1" ht="24.15" customHeight="1">
      <c r="A215" s="39"/>
      <c r="B215" s="40"/>
      <c r="C215" s="226" t="s">
        <v>399</v>
      </c>
      <c r="D215" s="226" t="s">
        <v>182</v>
      </c>
      <c r="E215" s="227" t="s">
        <v>400</v>
      </c>
      <c r="F215" s="228" t="s">
        <v>401</v>
      </c>
      <c r="G215" s="229" t="s">
        <v>217</v>
      </c>
      <c r="H215" s="230">
        <v>20</v>
      </c>
      <c r="I215" s="231"/>
      <c r="J215" s="232">
        <f>ROUND(I215*H215,2)</f>
        <v>0</v>
      </c>
      <c r="K215" s="228" t="s">
        <v>186</v>
      </c>
      <c r="L215" s="233"/>
      <c r="M215" s="234" t="s">
        <v>1</v>
      </c>
      <c r="N215" s="235" t="s">
        <v>41</v>
      </c>
      <c r="O215" s="92"/>
      <c r="P215" s="236">
        <f>O215*H215</f>
        <v>0</v>
      </c>
      <c r="Q215" s="236">
        <v>0.00034000000000000002</v>
      </c>
      <c r="R215" s="236">
        <f>Q215*H215</f>
        <v>0.0068000000000000005</v>
      </c>
      <c r="S215" s="236">
        <v>0</v>
      </c>
      <c r="T215" s="237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38" t="s">
        <v>187</v>
      </c>
      <c r="AT215" s="238" t="s">
        <v>182</v>
      </c>
      <c r="AU215" s="238" t="s">
        <v>85</v>
      </c>
      <c r="AY215" s="18" t="s">
        <v>181</v>
      </c>
      <c r="BE215" s="239">
        <f>IF(N215="základní",J215,0)</f>
        <v>0</v>
      </c>
      <c r="BF215" s="239">
        <f>IF(N215="snížená",J215,0)</f>
        <v>0</v>
      </c>
      <c r="BG215" s="239">
        <f>IF(N215="zákl. přenesená",J215,0)</f>
        <v>0</v>
      </c>
      <c r="BH215" s="239">
        <f>IF(N215="sníž. přenesená",J215,0)</f>
        <v>0</v>
      </c>
      <c r="BI215" s="239">
        <f>IF(N215="nulová",J215,0)</f>
        <v>0</v>
      </c>
      <c r="BJ215" s="18" t="s">
        <v>83</v>
      </c>
      <c r="BK215" s="239">
        <f>ROUND(I215*H215,2)</f>
        <v>0</v>
      </c>
      <c r="BL215" s="18" t="s">
        <v>188</v>
      </c>
      <c r="BM215" s="238" t="s">
        <v>402</v>
      </c>
    </row>
    <row r="216" s="2" customFormat="1">
      <c r="A216" s="39"/>
      <c r="B216" s="40"/>
      <c r="C216" s="41"/>
      <c r="D216" s="240" t="s">
        <v>190</v>
      </c>
      <c r="E216" s="41"/>
      <c r="F216" s="241" t="s">
        <v>401</v>
      </c>
      <c r="G216" s="41"/>
      <c r="H216" s="41"/>
      <c r="I216" s="242"/>
      <c r="J216" s="41"/>
      <c r="K216" s="41"/>
      <c r="L216" s="45"/>
      <c r="M216" s="243"/>
      <c r="N216" s="244"/>
      <c r="O216" s="92"/>
      <c r="P216" s="92"/>
      <c r="Q216" s="92"/>
      <c r="R216" s="92"/>
      <c r="S216" s="92"/>
      <c r="T216" s="93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T216" s="18" t="s">
        <v>190</v>
      </c>
      <c r="AU216" s="18" t="s">
        <v>85</v>
      </c>
    </row>
    <row r="217" s="2" customFormat="1" ht="24.15" customHeight="1">
      <c r="A217" s="39"/>
      <c r="B217" s="40"/>
      <c r="C217" s="226" t="s">
        <v>403</v>
      </c>
      <c r="D217" s="226" t="s">
        <v>182</v>
      </c>
      <c r="E217" s="227" t="s">
        <v>404</v>
      </c>
      <c r="F217" s="228" t="s">
        <v>405</v>
      </c>
      <c r="G217" s="229" t="s">
        <v>217</v>
      </c>
      <c r="H217" s="230">
        <v>20</v>
      </c>
      <c r="I217" s="231"/>
      <c r="J217" s="232">
        <f>ROUND(I217*H217,2)</f>
        <v>0</v>
      </c>
      <c r="K217" s="228" t="s">
        <v>186</v>
      </c>
      <c r="L217" s="233"/>
      <c r="M217" s="234" t="s">
        <v>1</v>
      </c>
      <c r="N217" s="235" t="s">
        <v>41</v>
      </c>
      <c r="O217" s="92"/>
      <c r="P217" s="236">
        <f>O217*H217</f>
        <v>0</v>
      </c>
      <c r="Q217" s="236">
        <v>0.00052999999999999998</v>
      </c>
      <c r="R217" s="236">
        <f>Q217*H217</f>
        <v>0.0106</v>
      </c>
      <c r="S217" s="236">
        <v>0</v>
      </c>
      <c r="T217" s="237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8" t="s">
        <v>187</v>
      </c>
      <c r="AT217" s="238" t="s">
        <v>182</v>
      </c>
      <c r="AU217" s="238" t="s">
        <v>85</v>
      </c>
      <c r="AY217" s="18" t="s">
        <v>181</v>
      </c>
      <c r="BE217" s="239">
        <f>IF(N217="základní",J217,0)</f>
        <v>0</v>
      </c>
      <c r="BF217" s="239">
        <f>IF(N217="snížená",J217,0)</f>
        <v>0</v>
      </c>
      <c r="BG217" s="239">
        <f>IF(N217="zákl. přenesená",J217,0)</f>
        <v>0</v>
      </c>
      <c r="BH217" s="239">
        <f>IF(N217="sníž. přenesená",J217,0)</f>
        <v>0</v>
      </c>
      <c r="BI217" s="239">
        <f>IF(N217="nulová",J217,0)</f>
        <v>0</v>
      </c>
      <c r="BJ217" s="18" t="s">
        <v>83</v>
      </c>
      <c r="BK217" s="239">
        <f>ROUND(I217*H217,2)</f>
        <v>0</v>
      </c>
      <c r="BL217" s="18" t="s">
        <v>188</v>
      </c>
      <c r="BM217" s="238" t="s">
        <v>406</v>
      </c>
    </row>
    <row r="218" s="2" customFormat="1">
      <c r="A218" s="39"/>
      <c r="B218" s="40"/>
      <c r="C218" s="41"/>
      <c r="D218" s="240" t="s">
        <v>190</v>
      </c>
      <c r="E218" s="41"/>
      <c r="F218" s="241" t="s">
        <v>405</v>
      </c>
      <c r="G218" s="41"/>
      <c r="H218" s="41"/>
      <c r="I218" s="242"/>
      <c r="J218" s="41"/>
      <c r="K218" s="41"/>
      <c r="L218" s="45"/>
      <c r="M218" s="243"/>
      <c r="N218" s="244"/>
      <c r="O218" s="92"/>
      <c r="P218" s="92"/>
      <c r="Q218" s="92"/>
      <c r="R218" s="92"/>
      <c r="S218" s="92"/>
      <c r="T218" s="93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T218" s="18" t="s">
        <v>190</v>
      </c>
      <c r="AU218" s="18" t="s">
        <v>85</v>
      </c>
    </row>
    <row r="219" s="2" customFormat="1" ht="24.15" customHeight="1">
      <c r="A219" s="39"/>
      <c r="B219" s="40"/>
      <c r="C219" s="245" t="s">
        <v>407</v>
      </c>
      <c r="D219" s="245" t="s">
        <v>191</v>
      </c>
      <c r="E219" s="246" t="s">
        <v>408</v>
      </c>
      <c r="F219" s="247" t="s">
        <v>409</v>
      </c>
      <c r="G219" s="248" t="s">
        <v>217</v>
      </c>
      <c r="H219" s="249">
        <v>40</v>
      </c>
      <c r="I219" s="250"/>
      <c r="J219" s="251">
        <f>ROUND(I219*H219,2)</f>
        <v>0</v>
      </c>
      <c r="K219" s="247" t="s">
        <v>186</v>
      </c>
      <c r="L219" s="45"/>
      <c r="M219" s="252" t="s">
        <v>1</v>
      </c>
      <c r="N219" s="253" t="s">
        <v>41</v>
      </c>
      <c r="O219" s="92"/>
      <c r="P219" s="236">
        <f>O219*H219</f>
        <v>0</v>
      </c>
      <c r="Q219" s="236">
        <v>0</v>
      </c>
      <c r="R219" s="236">
        <f>Q219*H219</f>
        <v>0</v>
      </c>
      <c r="S219" s="236">
        <v>0</v>
      </c>
      <c r="T219" s="237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8" t="s">
        <v>188</v>
      </c>
      <c r="AT219" s="238" t="s">
        <v>191</v>
      </c>
      <c r="AU219" s="238" t="s">
        <v>85</v>
      </c>
      <c r="AY219" s="18" t="s">
        <v>181</v>
      </c>
      <c r="BE219" s="239">
        <f>IF(N219="základní",J219,0)</f>
        <v>0</v>
      </c>
      <c r="BF219" s="239">
        <f>IF(N219="snížená",J219,0)</f>
        <v>0</v>
      </c>
      <c r="BG219" s="239">
        <f>IF(N219="zákl. přenesená",J219,0)</f>
        <v>0</v>
      </c>
      <c r="BH219" s="239">
        <f>IF(N219="sníž. přenesená",J219,0)</f>
        <v>0</v>
      </c>
      <c r="BI219" s="239">
        <f>IF(N219="nulová",J219,0)</f>
        <v>0</v>
      </c>
      <c r="BJ219" s="18" t="s">
        <v>83</v>
      </c>
      <c r="BK219" s="239">
        <f>ROUND(I219*H219,2)</f>
        <v>0</v>
      </c>
      <c r="BL219" s="18" t="s">
        <v>188</v>
      </c>
      <c r="BM219" s="238" t="s">
        <v>410</v>
      </c>
    </row>
    <row r="220" s="2" customFormat="1">
      <c r="A220" s="39"/>
      <c r="B220" s="40"/>
      <c r="C220" s="41"/>
      <c r="D220" s="240" t="s">
        <v>190</v>
      </c>
      <c r="E220" s="41"/>
      <c r="F220" s="241" t="s">
        <v>411</v>
      </c>
      <c r="G220" s="41"/>
      <c r="H220" s="41"/>
      <c r="I220" s="242"/>
      <c r="J220" s="41"/>
      <c r="K220" s="41"/>
      <c r="L220" s="45"/>
      <c r="M220" s="243"/>
      <c r="N220" s="244"/>
      <c r="O220" s="92"/>
      <c r="P220" s="92"/>
      <c r="Q220" s="92"/>
      <c r="R220" s="92"/>
      <c r="S220" s="92"/>
      <c r="T220" s="93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T220" s="18" t="s">
        <v>190</v>
      </c>
      <c r="AU220" s="18" t="s">
        <v>85</v>
      </c>
    </row>
    <row r="221" s="2" customFormat="1" ht="24.15" customHeight="1">
      <c r="A221" s="39"/>
      <c r="B221" s="40"/>
      <c r="C221" s="226" t="s">
        <v>412</v>
      </c>
      <c r="D221" s="226" t="s">
        <v>182</v>
      </c>
      <c r="E221" s="227" t="s">
        <v>413</v>
      </c>
      <c r="F221" s="228" t="s">
        <v>414</v>
      </c>
      <c r="G221" s="229" t="s">
        <v>217</v>
      </c>
      <c r="H221" s="230">
        <v>70</v>
      </c>
      <c r="I221" s="231"/>
      <c r="J221" s="232">
        <f>ROUND(I221*H221,2)</f>
        <v>0</v>
      </c>
      <c r="K221" s="228" t="s">
        <v>186</v>
      </c>
      <c r="L221" s="233"/>
      <c r="M221" s="234" t="s">
        <v>1</v>
      </c>
      <c r="N221" s="235" t="s">
        <v>41</v>
      </c>
      <c r="O221" s="92"/>
      <c r="P221" s="236">
        <f>O221*H221</f>
        <v>0</v>
      </c>
      <c r="Q221" s="236">
        <v>0.00089999999999999998</v>
      </c>
      <c r="R221" s="236">
        <f>Q221*H221</f>
        <v>0.063</v>
      </c>
      <c r="S221" s="236">
        <v>0</v>
      </c>
      <c r="T221" s="237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38" t="s">
        <v>187</v>
      </c>
      <c r="AT221" s="238" t="s">
        <v>182</v>
      </c>
      <c r="AU221" s="238" t="s">
        <v>85</v>
      </c>
      <c r="AY221" s="18" t="s">
        <v>181</v>
      </c>
      <c r="BE221" s="239">
        <f>IF(N221="základní",J221,0)</f>
        <v>0</v>
      </c>
      <c r="BF221" s="239">
        <f>IF(N221="snížená",J221,0)</f>
        <v>0</v>
      </c>
      <c r="BG221" s="239">
        <f>IF(N221="zákl. přenesená",J221,0)</f>
        <v>0</v>
      </c>
      <c r="BH221" s="239">
        <f>IF(N221="sníž. přenesená",J221,0)</f>
        <v>0</v>
      </c>
      <c r="BI221" s="239">
        <f>IF(N221="nulová",J221,0)</f>
        <v>0</v>
      </c>
      <c r="BJ221" s="18" t="s">
        <v>83</v>
      </c>
      <c r="BK221" s="239">
        <f>ROUND(I221*H221,2)</f>
        <v>0</v>
      </c>
      <c r="BL221" s="18" t="s">
        <v>188</v>
      </c>
      <c r="BM221" s="238" t="s">
        <v>415</v>
      </c>
    </row>
    <row r="222" s="2" customFormat="1">
      <c r="A222" s="39"/>
      <c r="B222" s="40"/>
      <c r="C222" s="41"/>
      <c r="D222" s="240" t="s">
        <v>190</v>
      </c>
      <c r="E222" s="41"/>
      <c r="F222" s="241" t="s">
        <v>414</v>
      </c>
      <c r="G222" s="41"/>
      <c r="H222" s="41"/>
      <c r="I222" s="242"/>
      <c r="J222" s="41"/>
      <c r="K222" s="41"/>
      <c r="L222" s="45"/>
      <c r="M222" s="243"/>
      <c r="N222" s="244"/>
      <c r="O222" s="92"/>
      <c r="P222" s="92"/>
      <c r="Q222" s="92"/>
      <c r="R222" s="92"/>
      <c r="S222" s="92"/>
      <c r="T222" s="93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T222" s="18" t="s">
        <v>190</v>
      </c>
      <c r="AU222" s="18" t="s">
        <v>85</v>
      </c>
    </row>
    <row r="223" s="2" customFormat="1" ht="33" customHeight="1">
      <c r="A223" s="39"/>
      <c r="B223" s="40"/>
      <c r="C223" s="245" t="s">
        <v>416</v>
      </c>
      <c r="D223" s="245" t="s">
        <v>191</v>
      </c>
      <c r="E223" s="246" t="s">
        <v>417</v>
      </c>
      <c r="F223" s="247" t="s">
        <v>418</v>
      </c>
      <c r="G223" s="248" t="s">
        <v>217</v>
      </c>
      <c r="H223" s="249">
        <v>70</v>
      </c>
      <c r="I223" s="250"/>
      <c r="J223" s="251">
        <f>ROUND(I223*H223,2)</f>
        <v>0</v>
      </c>
      <c r="K223" s="247" t="s">
        <v>186</v>
      </c>
      <c r="L223" s="45"/>
      <c r="M223" s="252" t="s">
        <v>1</v>
      </c>
      <c r="N223" s="253" t="s">
        <v>41</v>
      </c>
      <c r="O223" s="92"/>
      <c r="P223" s="236">
        <f>O223*H223</f>
        <v>0</v>
      </c>
      <c r="Q223" s="236">
        <v>0</v>
      </c>
      <c r="R223" s="236">
        <f>Q223*H223</f>
        <v>0</v>
      </c>
      <c r="S223" s="236">
        <v>0</v>
      </c>
      <c r="T223" s="237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8" t="s">
        <v>188</v>
      </c>
      <c r="AT223" s="238" t="s">
        <v>191</v>
      </c>
      <c r="AU223" s="238" t="s">
        <v>85</v>
      </c>
      <c r="AY223" s="18" t="s">
        <v>181</v>
      </c>
      <c r="BE223" s="239">
        <f>IF(N223="základní",J223,0)</f>
        <v>0</v>
      </c>
      <c r="BF223" s="239">
        <f>IF(N223="snížená",J223,0)</f>
        <v>0</v>
      </c>
      <c r="BG223" s="239">
        <f>IF(N223="zákl. přenesená",J223,0)</f>
        <v>0</v>
      </c>
      <c r="BH223" s="239">
        <f>IF(N223="sníž. přenesená",J223,0)</f>
        <v>0</v>
      </c>
      <c r="BI223" s="239">
        <f>IF(N223="nulová",J223,0)</f>
        <v>0</v>
      </c>
      <c r="BJ223" s="18" t="s">
        <v>83</v>
      </c>
      <c r="BK223" s="239">
        <f>ROUND(I223*H223,2)</f>
        <v>0</v>
      </c>
      <c r="BL223" s="18" t="s">
        <v>188</v>
      </c>
      <c r="BM223" s="238" t="s">
        <v>419</v>
      </c>
    </row>
    <row r="224" s="2" customFormat="1">
      <c r="A224" s="39"/>
      <c r="B224" s="40"/>
      <c r="C224" s="41"/>
      <c r="D224" s="240" t="s">
        <v>190</v>
      </c>
      <c r="E224" s="41"/>
      <c r="F224" s="241" t="s">
        <v>420</v>
      </c>
      <c r="G224" s="41"/>
      <c r="H224" s="41"/>
      <c r="I224" s="242"/>
      <c r="J224" s="41"/>
      <c r="K224" s="41"/>
      <c r="L224" s="45"/>
      <c r="M224" s="243"/>
      <c r="N224" s="244"/>
      <c r="O224" s="92"/>
      <c r="P224" s="92"/>
      <c r="Q224" s="92"/>
      <c r="R224" s="92"/>
      <c r="S224" s="92"/>
      <c r="T224" s="93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T224" s="18" t="s">
        <v>190</v>
      </c>
      <c r="AU224" s="18" t="s">
        <v>85</v>
      </c>
    </row>
    <row r="225" s="2" customFormat="1" ht="24.15" customHeight="1">
      <c r="A225" s="39"/>
      <c r="B225" s="40"/>
      <c r="C225" s="245" t="s">
        <v>421</v>
      </c>
      <c r="D225" s="245" t="s">
        <v>191</v>
      </c>
      <c r="E225" s="246" t="s">
        <v>422</v>
      </c>
      <c r="F225" s="247" t="s">
        <v>423</v>
      </c>
      <c r="G225" s="248" t="s">
        <v>185</v>
      </c>
      <c r="H225" s="249">
        <v>300</v>
      </c>
      <c r="I225" s="250"/>
      <c r="J225" s="251">
        <f>ROUND(I225*H225,2)</f>
        <v>0</v>
      </c>
      <c r="K225" s="247" t="s">
        <v>186</v>
      </c>
      <c r="L225" s="45"/>
      <c r="M225" s="252" t="s">
        <v>1</v>
      </c>
      <c r="N225" s="253" t="s">
        <v>41</v>
      </c>
      <c r="O225" s="92"/>
      <c r="P225" s="236">
        <f>O225*H225</f>
        <v>0</v>
      </c>
      <c r="Q225" s="236">
        <v>0</v>
      </c>
      <c r="R225" s="236">
        <f>Q225*H225</f>
        <v>0</v>
      </c>
      <c r="S225" s="236">
        <v>0</v>
      </c>
      <c r="T225" s="237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38" t="s">
        <v>188</v>
      </c>
      <c r="AT225" s="238" t="s">
        <v>191</v>
      </c>
      <c r="AU225" s="238" t="s">
        <v>85</v>
      </c>
      <c r="AY225" s="18" t="s">
        <v>181</v>
      </c>
      <c r="BE225" s="239">
        <f>IF(N225="základní",J225,0)</f>
        <v>0</v>
      </c>
      <c r="BF225" s="239">
        <f>IF(N225="snížená",J225,0)</f>
        <v>0</v>
      </c>
      <c r="BG225" s="239">
        <f>IF(N225="zákl. přenesená",J225,0)</f>
        <v>0</v>
      </c>
      <c r="BH225" s="239">
        <f>IF(N225="sníž. přenesená",J225,0)</f>
        <v>0</v>
      </c>
      <c r="BI225" s="239">
        <f>IF(N225="nulová",J225,0)</f>
        <v>0</v>
      </c>
      <c r="BJ225" s="18" t="s">
        <v>83</v>
      </c>
      <c r="BK225" s="239">
        <f>ROUND(I225*H225,2)</f>
        <v>0</v>
      </c>
      <c r="BL225" s="18" t="s">
        <v>188</v>
      </c>
      <c r="BM225" s="238" t="s">
        <v>424</v>
      </c>
    </row>
    <row r="226" s="2" customFormat="1">
      <c r="A226" s="39"/>
      <c r="B226" s="40"/>
      <c r="C226" s="41"/>
      <c r="D226" s="240" t="s">
        <v>190</v>
      </c>
      <c r="E226" s="41"/>
      <c r="F226" s="241" t="s">
        <v>425</v>
      </c>
      <c r="G226" s="41"/>
      <c r="H226" s="41"/>
      <c r="I226" s="242"/>
      <c r="J226" s="41"/>
      <c r="K226" s="41"/>
      <c r="L226" s="45"/>
      <c r="M226" s="243"/>
      <c r="N226" s="244"/>
      <c r="O226" s="92"/>
      <c r="P226" s="92"/>
      <c r="Q226" s="92"/>
      <c r="R226" s="92"/>
      <c r="S226" s="92"/>
      <c r="T226" s="93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T226" s="18" t="s">
        <v>190</v>
      </c>
      <c r="AU226" s="18" t="s">
        <v>85</v>
      </c>
    </row>
    <row r="227" s="2" customFormat="1" ht="24.15" customHeight="1">
      <c r="A227" s="39"/>
      <c r="B227" s="40"/>
      <c r="C227" s="245" t="s">
        <v>426</v>
      </c>
      <c r="D227" s="245" t="s">
        <v>191</v>
      </c>
      <c r="E227" s="246" t="s">
        <v>427</v>
      </c>
      <c r="F227" s="247" t="s">
        <v>428</v>
      </c>
      <c r="G227" s="248" t="s">
        <v>185</v>
      </c>
      <c r="H227" s="249">
        <v>2</v>
      </c>
      <c r="I227" s="250"/>
      <c r="J227" s="251">
        <f>ROUND(I227*H227,2)</f>
        <v>0</v>
      </c>
      <c r="K227" s="247" t="s">
        <v>186</v>
      </c>
      <c r="L227" s="45"/>
      <c r="M227" s="252" t="s">
        <v>1</v>
      </c>
      <c r="N227" s="253" t="s">
        <v>41</v>
      </c>
      <c r="O227" s="92"/>
      <c r="P227" s="236">
        <f>O227*H227</f>
        <v>0</v>
      </c>
      <c r="Q227" s="236">
        <v>0</v>
      </c>
      <c r="R227" s="236">
        <f>Q227*H227</f>
        <v>0</v>
      </c>
      <c r="S227" s="236">
        <v>0</v>
      </c>
      <c r="T227" s="237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8" t="s">
        <v>188</v>
      </c>
      <c r="AT227" s="238" t="s">
        <v>191</v>
      </c>
      <c r="AU227" s="238" t="s">
        <v>85</v>
      </c>
      <c r="AY227" s="18" t="s">
        <v>181</v>
      </c>
      <c r="BE227" s="239">
        <f>IF(N227="základní",J227,0)</f>
        <v>0</v>
      </c>
      <c r="BF227" s="239">
        <f>IF(N227="snížená",J227,0)</f>
        <v>0</v>
      </c>
      <c r="BG227" s="239">
        <f>IF(N227="zákl. přenesená",J227,0)</f>
        <v>0</v>
      </c>
      <c r="BH227" s="239">
        <f>IF(N227="sníž. přenesená",J227,0)</f>
        <v>0</v>
      </c>
      <c r="BI227" s="239">
        <f>IF(N227="nulová",J227,0)</f>
        <v>0</v>
      </c>
      <c r="BJ227" s="18" t="s">
        <v>83</v>
      </c>
      <c r="BK227" s="239">
        <f>ROUND(I227*H227,2)</f>
        <v>0</v>
      </c>
      <c r="BL227" s="18" t="s">
        <v>188</v>
      </c>
      <c r="BM227" s="238" t="s">
        <v>429</v>
      </c>
    </row>
    <row r="228" s="2" customFormat="1">
      <c r="A228" s="39"/>
      <c r="B228" s="40"/>
      <c r="C228" s="41"/>
      <c r="D228" s="240" t="s">
        <v>190</v>
      </c>
      <c r="E228" s="41"/>
      <c r="F228" s="241" t="s">
        <v>430</v>
      </c>
      <c r="G228" s="41"/>
      <c r="H228" s="41"/>
      <c r="I228" s="242"/>
      <c r="J228" s="41"/>
      <c r="K228" s="41"/>
      <c r="L228" s="45"/>
      <c r="M228" s="243"/>
      <c r="N228" s="244"/>
      <c r="O228" s="92"/>
      <c r="P228" s="92"/>
      <c r="Q228" s="92"/>
      <c r="R228" s="92"/>
      <c r="S228" s="92"/>
      <c r="T228" s="93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T228" s="18" t="s">
        <v>190</v>
      </c>
      <c r="AU228" s="18" t="s">
        <v>85</v>
      </c>
    </row>
    <row r="229" s="2" customFormat="1" ht="24.15" customHeight="1">
      <c r="A229" s="39"/>
      <c r="B229" s="40"/>
      <c r="C229" s="245" t="s">
        <v>431</v>
      </c>
      <c r="D229" s="245" t="s">
        <v>191</v>
      </c>
      <c r="E229" s="246" t="s">
        <v>432</v>
      </c>
      <c r="F229" s="247" t="s">
        <v>433</v>
      </c>
      <c r="G229" s="248" t="s">
        <v>185</v>
      </c>
      <c r="H229" s="249">
        <v>2</v>
      </c>
      <c r="I229" s="250"/>
      <c r="J229" s="251">
        <f>ROUND(I229*H229,2)</f>
        <v>0</v>
      </c>
      <c r="K229" s="247" t="s">
        <v>186</v>
      </c>
      <c r="L229" s="45"/>
      <c r="M229" s="252" t="s">
        <v>1</v>
      </c>
      <c r="N229" s="253" t="s">
        <v>41</v>
      </c>
      <c r="O229" s="92"/>
      <c r="P229" s="236">
        <f>O229*H229</f>
        <v>0</v>
      </c>
      <c r="Q229" s="236">
        <v>0</v>
      </c>
      <c r="R229" s="236">
        <f>Q229*H229</f>
        <v>0</v>
      </c>
      <c r="S229" s="236">
        <v>0</v>
      </c>
      <c r="T229" s="237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38" t="s">
        <v>188</v>
      </c>
      <c r="AT229" s="238" t="s">
        <v>191</v>
      </c>
      <c r="AU229" s="238" t="s">
        <v>85</v>
      </c>
      <c r="AY229" s="18" t="s">
        <v>181</v>
      </c>
      <c r="BE229" s="239">
        <f>IF(N229="základní",J229,0)</f>
        <v>0</v>
      </c>
      <c r="BF229" s="239">
        <f>IF(N229="snížená",J229,0)</f>
        <v>0</v>
      </c>
      <c r="BG229" s="239">
        <f>IF(N229="zákl. přenesená",J229,0)</f>
        <v>0</v>
      </c>
      <c r="BH229" s="239">
        <f>IF(N229="sníž. přenesená",J229,0)</f>
        <v>0</v>
      </c>
      <c r="BI229" s="239">
        <f>IF(N229="nulová",J229,0)</f>
        <v>0</v>
      </c>
      <c r="BJ229" s="18" t="s">
        <v>83</v>
      </c>
      <c r="BK229" s="239">
        <f>ROUND(I229*H229,2)</f>
        <v>0</v>
      </c>
      <c r="BL229" s="18" t="s">
        <v>188</v>
      </c>
      <c r="BM229" s="238" t="s">
        <v>434</v>
      </c>
    </row>
    <row r="230" s="2" customFormat="1">
      <c r="A230" s="39"/>
      <c r="B230" s="40"/>
      <c r="C230" s="41"/>
      <c r="D230" s="240" t="s">
        <v>190</v>
      </c>
      <c r="E230" s="41"/>
      <c r="F230" s="241" t="s">
        <v>435</v>
      </c>
      <c r="G230" s="41"/>
      <c r="H230" s="41"/>
      <c r="I230" s="242"/>
      <c r="J230" s="41"/>
      <c r="K230" s="41"/>
      <c r="L230" s="45"/>
      <c r="M230" s="243"/>
      <c r="N230" s="244"/>
      <c r="O230" s="92"/>
      <c r="P230" s="92"/>
      <c r="Q230" s="92"/>
      <c r="R230" s="92"/>
      <c r="S230" s="92"/>
      <c r="T230" s="93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T230" s="18" t="s">
        <v>190</v>
      </c>
      <c r="AU230" s="18" t="s">
        <v>85</v>
      </c>
    </row>
    <row r="231" s="2" customFormat="1" ht="24.15" customHeight="1">
      <c r="A231" s="39"/>
      <c r="B231" s="40"/>
      <c r="C231" s="245" t="s">
        <v>436</v>
      </c>
      <c r="D231" s="245" t="s">
        <v>191</v>
      </c>
      <c r="E231" s="246" t="s">
        <v>437</v>
      </c>
      <c r="F231" s="247" t="s">
        <v>438</v>
      </c>
      <c r="G231" s="248" t="s">
        <v>185</v>
      </c>
      <c r="H231" s="249">
        <v>4</v>
      </c>
      <c r="I231" s="250"/>
      <c r="J231" s="251">
        <f>ROUND(I231*H231,2)</f>
        <v>0</v>
      </c>
      <c r="K231" s="247" t="s">
        <v>186</v>
      </c>
      <c r="L231" s="45"/>
      <c r="M231" s="252" t="s">
        <v>1</v>
      </c>
      <c r="N231" s="253" t="s">
        <v>41</v>
      </c>
      <c r="O231" s="92"/>
      <c r="P231" s="236">
        <f>O231*H231</f>
        <v>0</v>
      </c>
      <c r="Q231" s="236">
        <v>0</v>
      </c>
      <c r="R231" s="236">
        <f>Q231*H231</f>
        <v>0</v>
      </c>
      <c r="S231" s="236">
        <v>0</v>
      </c>
      <c r="T231" s="237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38" t="s">
        <v>188</v>
      </c>
      <c r="AT231" s="238" t="s">
        <v>191</v>
      </c>
      <c r="AU231" s="238" t="s">
        <v>85</v>
      </c>
      <c r="AY231" s="18" t="s">
        <v>181</v>
      </c>
      <c r="BE231" s="239">
        <f>IF(N231="základní",J231,0)</f>
        <v>0</v>
      </c>
      <c r="BF231" s="239">
        <f>IF(N231="snížená",J231,0)</f>
        <v>0</v>
      </c>
      <c r="BG231" s="239">
        <f>IF(N231="zákl. přenesená",J231,0)</f>
        <v>0</v>
      </c>
      <c r="BH231" s="239">
        <f>IF(N231="sníž. přenesená",J231,0)</f>
        <v>0</v>
      </c>
      <c r="BI231" s="239">
        <f>IF(N231="nulová",J231,0)</f>
        <v>0</v>
      </c>
      <c r="BJ231" s="18" t="s">
        <v>83</v>
      </c>
      <c r="BK231" s="239">
        <f>ROUND(I231*H231,2)</f>
        <v>0</v>
      </c>
      <c r="BL231" s="18" t="s">
        <v>188</v>
      </c>
      <c r="BM231" s="238" t="s">
        <v>439</v>
      </c>
    </row>
    <row r="232" s="2" customFormat="1">
      <c r="A232" s="39"/>
      <c r="B232" s="40"/>
      <c r="C232" s="41"/>
      <c r="D232" s="240" t="s">
        <v>190</v>
      </c>
      <c r="E232" s="41"/>
      <c r="F232" s="241" t="s">
        <v>440</v>
      </c>
      <c r="G232" s="41"/>
      <c r="H232" s="41"/>
      <c r="I232" s="242"/>
      <c r="J232" s="41"/>
      <c r="K232" s="41"/>
      <c r="L232" s="45"/>
      <c r="M232" s="243"/>
      <c r="N232" s="244"/>
      <c r="O232" s="92"/>
      <c r="P232" s="92"/>
      <c r="Q232" s="92"/>
      <c r="R232" s="92"/>
      <c r="S232" s="92"/>
      <c r="T232" s="93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T232" s="18" t="s">
        <v>190</v>
      </c>
      <c r="AU232" s="18" t="s">
        <v>85</v>
      </c>
    </row>
    <row r="233" s="2" customFormat="1" ht="24.15" customHeight="1">
      <c r="A233" s="39"/>
      <c r="B233" s="40"/>
      <c r="C233" s="226" t="s">
        <v>441</v>
      </c>
      <c r="D233" s="226" t="s">
        <v>182</v>
      </c>
      <c r="E233" s="227" t="s">
        <v>442</v>
      </c>
      <c r="F233" s="228" t="s">
        <v>443</v>
      </c>
      <c r="G233" s="229" t="s">
        <v>217</v>
      </c>
      <c r="H233" s="230">
        <v>7</v>
      </c>
      <c r="I233" s="231"/>
      <c r="J233" s="232">
        <f>ROUND(I233*H233,2)</f>
        <v>0</v>
      </c>
      <c r="K233" s="228" t="s">
        <v>198</v>
      </c>
      <c r="L233" s="233"/>
      <c r="M233" s="234" t="s">
        <v>1</v>
      </c>
      <c r="N233" s="235" t="s">
        <v>41</v>
      </c>
      <c r="O233" s="92"/>
      <c r="P233" s="236">
        <f>O233*H233</f>
        <v>0</v>
      </c>
      <c r="Q233" s="236">
        <v>0.00032000000000000003</v>
      </c>
      <c r="R233" s="236">
        <f>Q233*H233</f>
        <v>0.0022400000000000002</v>
      </c>
      <c r="S233" s="236">
        <v>0</v>
      </c>
      <c r="T233" s="237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38" t="s">
        <v>187</v>
      </c>
      <c r="AT233" s="238" t="s">
        <v>182</v>
      </c>
      <c r="AU233" s="238" t="s">
        <v>85</v>
      </c>
      <c r="AY233" s="18" t="s">
        <v>181</v>
      </c>
      <c r="BE233" s="239">
        <f>IF(N233="základní",J233,0)</f>
        <v>0</v>
      </c>
      <c r="BF233" s="239">
        <f>IF(N233="snížená",J233,0)</f>
        <v>0</v>
      </c>
      <c r="BG233" s="239">
        <f>IF(N233="zákl. přenesená",J233,0)</f>
        <v>0</v>
      </c>
      <c r="BH233" s="239">
        <f>IF(N233="sníž. přenesená",J233,0)</f>
        <v>0</v>
      </c>
      <c r="BI233" s="239">
        <f>IF(N233="nulová",J233,0)</f>
        <v>0</v>
      </c>
      <c r="BJ233" s="18" t="s">
        <v>83</v>
      </c>
      <c r="BK233" s="239">
        <f>ROUND(I233*H233,2)</f>
        <v>0</v>
      </c>
      <c r="BL233" s="18" t="s">
        <v>188</v>
      </c>
      <c r="BM233" s="238" t="s">
        <v>444</v>
      </c>
    </row>
    <row r="234" s="2" customFormat="1">
      <c r="A234" s="39"/>
      <c r="B234" s="40"/>
      <c r="C234" s="41"/>
      <c r="D234" s="240" t="s">
        <v>190</v>
      </c>
      <c r="E234" s="41"/>
      <c r="F234" s="241" t="s">
        <v>443</v>
      </c>
      <c r="G234" s="41"/>
      <c r="H234" s="41"/>
      <c r="I234" s="242"/>
      <c r="J234" s="41"/>
      <c r="K234" s="41"/>
      <c r="L234" s="45"/>
      <c r="M234" s="243"/>
      <c r="N234" s="244"/>
      <c r="O234" s="92"/>
      <c r="P234" s="92"/>
      <c r="Q234" s="92"/>
      <c r="R234" s="92"/>
      <c r="S234" s="92"/>
      <c r="T234" s="93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T234" s="18" t="s">
        <v>190</v>
      </c>
      <c r="AU234" s="18" t="s">
        <v>85</v>
      </c>
    </row>
    <row r="235" s="2" customFormat="1" ht="24.15" customHeight="1">
      <c r="A235" s="39"/>
      <c r="B235" s="40"/>
      <c r="C235" s="245" t="s">
        <v>445</v>
      </c>
      <c r="D235" s="245" t="s">
        <v>191</v>
      </c>
      <c r="E235" s="246" t="s">
        <v>446</v>
      </c>
      <c r="F235" s="247" t="s">
        <v>447</v>
      </c>
      <c r="G235" s="248" t="s">
        <v>185</v>
      </c>
      <c r="H235" s="249">
        <v>7</v>
      </c>
      <c r="I235" s="250"/>
      <c r="J235" s="251">
        <f>ROUND(I235*H235,2)</f>
        <v>0</v>
      </c>
      <c r="K235" s="247" t="s">
        <v>198</v>
      </c>
      <c r="L235" s="45"/>
      <c r="M235" s="252" t="s">
        <v>1</v>
      </c>
      <c r="N235" s="253" t="s">
        <v>41</v>
      </c>
      <c r="O235" s="92"/>
      <c r="P235" s="236">
        <f>O235*H235</f>
        <v>0</v>
      </c>
      <c r="Q235" s="236">
        <v>0</v>
      </c>
      <c r="R235" s="236">
        <f>Q235*H235</f>
        <v>0</v>
      </c>
      <c r="S235" s="236">
        <v>0</v>
      </c>
      <c r="T235" s="237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38" t="s">
        <v>188</v>
      </c>
      <c r="AT235" s="238" t="s">
        <v>191</v>
      </c>
      <c r="AU235" s="238" t="s">
        <v>85</v>
      </c>
      <c r="AY235" s="18" t="s">
        <v>181</v>
      </c>
      <c r="BE235" s="239">
        <f>IF(N235="základní",J235,0)</f>
        <v>0</v>
      </c>
      <c r="BF235" s="239">
        <f>IF(N235="snížená",J235,0)</f>
        <v>0</v>
      </c>
      <c r="BG235" s="239">
        <f>IF(N235="zákl. přenesená",J235,0)</f>
        <v>0</v>
      </c>
      <c r="BH235" s="239">
        <f>IF(N235="sníž. přenesená",J235,0)</f>
        <v>0</v>
      </c>
      <c r="BI235" s="239">
        <f>IF(N235="nulová",J235,0)</f>
        <v>0</v>
      </c>
      <c r="BJ235" s="18" t="s">
        <v>83</v>
      </c>
      <c r="BK235" s="239">
        <f>ROUND(I235*H235,2)</f>
        <v>0</v>
      </c>
      <c r="BL235" s="18" t="s">
        <v>188</v>
      </c>
      <c r="BM235" s="238" t="s">
        <v>448</v>
      </c>
    </row>
    <row r="236" s="2" customFormat="1">
      <c r="A236" s="39"/>
      <c r="B236" s="40"/>
      <c r="C236" s="41"/>
      <c r="D236" s="240" t="s">
        <v>190</v>
      </c>
      <c r="E236" s="41"/>
      <c r="F236" s="241" t="s">
        <v>449</v>
      </c>
      <c r="G236" s="41"/>
      <c r="H236" s="41"/>
      <c r="I236" s="242"/>
      <c r="J236" s="41"/>
      <c r="K236" s="41"/>
      <c r="L236" s="45"/>
      <c r="M236" s="243"/>
      <c r="N236" s="244"/>
      <c r="O236" s="92"/>
      <c r="P236" s="92"/>
      <c r="Q236" s="92"/>
      <c r="R236" s="92"/>
      <c r="S236" s="92"/>
      <c r="T236" s="93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T236" s="18" t="s">
        <v>190</v>
      </c>
      <c r="AU236" s="18" t="s">
        <v>85</v>
      </c>
    </row>
    <row r="237" s="2" customFormat="1" ht="16.5" customHeight="1">
      <c r="A237" s="39"/>
      <c r="B237" s="40"/>
      <c r="C237" s="226" t="s">
        <v>450</v>
      </c>
      <c r="D237" s="226" t="s">
        <v>182</v>
      </c>
      <c r="E237" s="227" t="s">
        <v>451</v>
      </c>
      <c r="F237" s="228" t="s">
        <v>452</v>
      </c>
      <c r="G237" s="229" t="s">
        <v>185</v>
      </c>
      <c r="H237" s="230">
        <v>1</v>
      </c>
      <c r="I237" s="231"/>
      <c r="J237" s="232">
        <f>ROUND(I237*H237,2)</f>
        <v>0</v>
      </c>
      <c r="K237" s="228" t="s">
        <v>186</v>
      </c>
      <c r="L237" s="233"/>
      <c r="M237" s="234" t="s">
        <v>1</v>
      </c>
      <c r="N237" s="235" t="s">
        <v>41</v>
      </c>
      <c r="O237" s="92"/>
      <c r="P237" s="236">
        <f>O237*H237</f>
        <v>0</v>
      </c>
      <c r="Q237" s="236">
        <v>8.0000000000000007E-05</v>
      </c>
      <c r="R237" s="236">
        <f>Q237*H237</f>
        <v>8.0000000000000007E-05</v>
      </c>
      <c r="S237" s="236">
        <v>0</v>
      </c>
      <c r="T237" s="237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38" t="s">
        <v>187</v>
      </c>
      <c r="AT237" s="238" t="s">
        <v>182</v>
      </c>
      <c r="AU237" s="238" t="s">
        <v>85</v>
      </c>
      <c r="AY237" s="18" t="s">
        <v>181</v>
      </c>
      <c r="BE237" s="239">
        <f>IF(N237="základní",J237,0)</f>
        <v>0</v>
      </c>
      <c r="BF237" s="239">
        <f>IF(N237="snížená",J237,0)</f>
        <v>0</v>
      </c>
      <c r="BG237" s="239">
        <f>IF(N237="zákl. přenesená",J237,0)</f>
        <v>0</v>
      </c>
      <c r="BH237" s="239">
        <f>IF(N237="sníž. přenesená",J237,0)</f>
        <v>0</v>
      </c>
      <c r="BI237" s="239">
        <f>IF(N237="nulová",J237,0)</f>
        <v>0</v>
      </c>
      <c r="BJ237" s="18" t="s">
        <v>83</v>
      </c>
      <c r="BK237" s="239">
        <f>ROUND(I237*H237,2)</f>
        <v>0</v>
      </c>
      <c r="BL237" s="18" t="s">
        <v>188</v>
      </c>
      <c r="BM237" s="238" t="s">
        <v>453</v>
      </c>
    </row>
    <row r="238" s="2" customFormat="1">
      <c r="A238" s="39"/>
      <c r="B238" s="40"/>
      <c r="C238" s="41"/>
      <c r="D238" s="240" t="s">
        <v>190</v>
      </c>
      <c r="E238" s="41"/>
      <c r="F238" s="241" t="s">
        <v>452</v>
      </c>
      <c r="G238" s="41"/>
      <c r="H238" s="41"/>
      <c r="I238" s="242"/>
      <c r="J238" s="41"/>
      <c r="K238" s="41"/>
      <c r="L238" s="45"/>
      <c r="M238" s="243"/>
      <c r="N238" s="244"/>
      <c r="O238" s="92"/>
      <c r="P238" s="92"/>
      <c r="Q238" s="92"/>
      <c r="R238" s="92"/>
      <c r="S238" s="92"/>
      <c r="T238" s="93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T238" s="18" t="s">
        <v>190</v>
      </c>
      <c r="AU238" s="18" t="s">
        <v>85</v>
      </c>
    </row>
    <row r="239" s="2" customFormat="1" ht="24.15" customHeight="1">
      <c r="A239" s="39"/>
      <c r="B239" s="40"/>
      <c r="C239" s="245" t="s">
        <v>454</v>
      </c>
      <c r="D239" s="245" t="s">
        <v>191</v>
      </c>
      <c r="E239" s="246" t="s">
        <v>455</v>
      </c>
      <c r="F239" s="247" t="s">
        <v>456</v>
      </c>
      <c r="G239" s="248" t="s">
        <v>185</v>
      </c>
      <c r="H239" s="249">
        <v>1</v>
      </c>
      <c r="I239" s="250"/>
      <c r="J239" s="251">
        <f>ROUND(I239*H239,2)</f>
        <v>0</v>
      </c>
      <c r="K239" s="247" t="s">
        <v>186</v>
      </c>
      <c r="L239" s="45"/>
      <c r="M239" s="252" t="s">
        <v>1</v>
      </c>
      <c r="N239" s="253" t="s">
        <v>41</v>
      </c>
      <c r="O239" s="92"/>
      <c r="P239" s="236">
        <f>O239*H239</f>
        <v>0</v>
      </c>
      <c r="Q239" s="236">
        <v>0</v>
      </c>
      <c r="R239" s="236">
        <f>Q239*H239</f>
        <v>0</v>
      </c>
      <c r="S239" s="236">
        <v>0</v>
      </c>
      <c r="T239" s="237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38" t="s">
        <v>248</v>
      </c>
      <c r="AT239" s="238" t="s">
        <v>191</v>
      </c>
      <c r="AU239" s="238" t="s">
        <v>85</v>
      </c>
      <c r="AY239" s="18" t="s">
        <v>181</v>
      </c>
      <c r="BE239" s="239">
        <f>IF(N239="základní",J239,0)</f>
        <v>0</v>
      </c>
      <c r="BF239" s="239">
        <f>IF(N239="snížená",J239,0)</f>
        <v>0</v>
      </c>
      <c r="BG239" s="239">
        <f>IF(N239="zákl. přenesená",J239,0)</f>
        <v>0</v>
      </c>
      <c r="BH239" s="239">
        <f>IF(N239="sníž. přenesená",J239,0)</f>
        <v>0</v>
      </c>
      <c r="BI239" s="239">
        <f>IF(N239="nulová",J239,0)</f>
        <v>0</v>
      </c>
      <c r="BJ239" s="18" t="s">
        <v>83</v>
      </c>
      <c r="BK239" s="239">
        <f>ROUND(I239*H239,2)</f>
        <v>0</v>
      </c>
      <c r="BL239" s="18" t="s">
        <v>248</v>
      </c>
      <c r="BM239" s="238" t="s">
        <v>457</v>
      </c>
    </row>
    <row r="240" s="2" customFormat="1">
      <c r="A240" s="39"/>
      <c r="B240" s="40"/>
      <c r="C240" s="41"/>
      <c r="D240" s="240" t="s">
        <v>190</v>
      </c>
      <c r="E240" s="41"/>
      <c r="F240" s="241" t="s">
        <v>456</v>
      </c>
      <c r="G240" s="41"/>
      <c r="H240" s="41"/>
      <c r="I240" s="242"/>
      <c r="J240" s="41"/>
      <c r="K240" s="41"/>
      <c r="L240" s="45"/>
      <c r="M240" s="243"/>
      <c r="N240" s="244"/>
      <c r="O240" s="92"/>
      <c r="P240" s="92"/>
      <c r="Q240" s="92"/>
      <c r="R240" s="92"/>
      <c r="S240" s="92"/>
      <c r="T240" s="93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T240" s="18" t="s">
        <v>190</v>
      </c>
      <c r="AU240" s="18" t="s">
        <v>85</v>
      </c>
    </row>
    <row r="241" s="2" customFormat="1" ht="16.5" customHeight="1">
      <c r="A241" s="39"/>
      <c r="B241" s="40"/>
      <c r="C241" s="245" t="s">
        <v>458</v>
      </c>
      <c r="D241" s="245" t="s">
        <v>191</v>
      </c>
      <c r="E241" s="246" t="s">
        <v>459</v>
      </c>
      <c r="F241" s="247" t="s">
        <v>460</v>
      </c>
      <c r="G241" s="248" t="s">
        <v>185</v>
      </c>
      <c r="H241" s="249">
        <v>1</v>
      </c>
      <c r="I241" s="250"/>
      <c r="J241" s="251">
        <f>ROUND(I241*H241,2)</f>
        <v>0</v>
      </c>
      <c r="K241" s="247" t="s">
        <v>186</v>
      </c>
      <c r="L241" s="45"/>
      <c r="M241" s="252" t="s">
        <v>1</v>
      </c>
      <c r="N241" s="253" t="s">
        <v>41</v>
      </c>
      <c r="O241" s="92"/>
      <c r="P241" s="236">
        <f>O241*H241</f>
        <v>0</v>
      </c>
      <c r="Q241" s="236">
        <v>0</v>
      </c>
      <c r="R241" s="236">
        <f>Q241*H241</f>
        <v>0</v>
      </c>
      <c r="S241" s="236">
        <v>0</v>
      </c>
      <c r="T241" s="237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38" t="s">
        <v>248</v>
      </c>
      <c r="AT241" s="238" t="s">
        <v>191</v>
      </c>
      <c r="AU241" s="238" t="s">
        <v>85</v>
      </c>
      <c r="AY241" s="18" t="s">
        <v>181</v>
      </c>
      <c r="BE241" s="239">
        <f>IF(N241="základní",J241,0)</f>
        <v>0</v>
      </c>
      <c r="BF241" s="239">
        <f>IF(N241="snížená",J241,0)</f>
        <v>0</v>
      </c>
      <c r="BG241" s="239">
        <f>IF(N241="zákl. přenesená",J241,0)</f>
        <v>0</v>
      </c>
      <c r="BH241" s="239">
        <f>IF(N241="sníž. přenesená",J241,0)</f>
        <v>0</v>
      </c>
      <c r="BI241" s="239">
        <f>IF(N241="nulová",J241,0)</f>
        <v>0</v>
      </c>
      <c r="BJ241" s="18" t="s">
        <v>83</v>
      </c>
      <c r="BK241" s="239">
        <f>ROUND(I241*H241,2)</f>
        <v>0</v>
      </c>
      <c r="BL241" s="18" t="s">
        <v>248</v>
      </c>
      <c r="BM241" s="238" t="s">
        <v>461</v>
      </c>
    </row>
    <row r="242" s="2" customFormat="1">
      <c r="A242" s="39"/>
      <c r="B242" s="40"/>
      <c r="C242" s="41"/>
      <c r="D242" s="240" t="s">
        <v>190</v>
      </c>
      <c r="E242" s="41"/>
      <c r="F242" s="241" t="s">
        <v>462</v>
      </c>
      <c r="G242" s="41"/>
      <c r="H242" s="41"/>
      <c r="I242" s="242"/>
      <c r="J242" s="41"/>
      <c r="K242" s="41"/>
      <c r="L242" s="45"/>
      <c r="M242" s="243"/>
      <c r="N242" s="244"/>
      <c r="O242" s="92"/>
      <c r="P242" s="92"/>
      <c r="Q242" s="92"/>
      <c r="R242" s="92"/>
      <c r="S242" s="92"/>
      <c r="T242" s="93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T242" s="18" t="s">
        <v>190</v>
      </c>
      <c r="AU242" s="18" t="s">
        <v>85</v>
      </c>
    </row>
    <row r="243" s="2" customFormat="1" ht="16.5" customHeight="1">
      <c r="A243" s="39"/>
      <c r="B243" s="40"/>
      <c r="C243" s="226" t="s">
        <v>463</v>
      </c>
      <c r="D243" s="226" t="s">
        <v>182</v>
      </c>
      <c r="E243" s="227" t="s">
        <v>464</v>
      </c>
      <c r="F243" s="228" t="s">
        <v>465</v>
      </c>
      <c r="G243" s="229" t="s">
        <v>185</v>
      </c>
      <c r="H243" s="230">
        <v>1</v>
      </c>
      <c r="I243" s="231"/>
      <c r="J243" s="232">
        <f>ROUND(I243*H243,2)</f>
        <v>0</v>
      </c>
      <c r="K243" s="228" t="s">
        <v>186</v>
      </c>
      <c r="L243" s="233"/>
      <c r="M243" s="234" t="s">
        <v>1</v>
      </c>
      <c r="N243" s="235" t="s">
        <v>41</v>
      </c>
      <c r="O243" s="92"/>
      <c r="P243" s="236">
        <f>O243*H243</f>
        <v>0</v>
      </c>
      <c r="Q243" s="236">
        <v>0.00022000000000000001</v>
      </c>
      <c r="R243" s="236">
        <f>Q243*H243</f>
        <v>0.00022000000000000001</v>
      </c>
      <c r="S243" s="236">
        <v>0</v>
      </c>
      <c r="T243" s="237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38" t="s">
        <v>247</v>
      </c>
      <c r="AT243" s="238" t="s">
        <v>182</v>
      </c>
      <c r="AU243" s="238" t="s">
        <v>85</v>
      </c>
      <c r="AY243" s="18" t="s">
        <v>181</v>
      </c>
      <c r="BE243" s="239">
        <f>IF(N243="základní",J243,0)</f>
        <v>0</v>
      </c>
      <c r="BF243" s="239">
        <f>IF(N243="snížená",J243,0)</f>
        <v>0</v>
      </c>
      <c r="BG243" s="239">
        <f>IF(N243="zákl. přenesená",J243,0)</f>
        <v>0</v>
      </c>
      <c r="BH243" s="239">
        <f>IF(N243="sníž. přenesená",J243,0)</f>
        <v>0</v>
      </c>
      <c r="BI243" s="239">
        <f>IF(N243="nulová",J243,0)</f>
        <v>0</v>
      </c>
      <c r="BJ243" s="18" t="s">
        <v>83</v>
      </c>
      <c r="BK243" s="239">
        <f>ROUND(I243*H243,2)</f>
        <v>0</v>
      </c>
      <c r="BL243" s="18" t="s">
        <v>248</v>
      </c>
      <c r="BM243" s="238" t="s">
        <v>466</v>
      </c>
    </row>
    <row r="244" s="2" customFormat="1">
      <c r="A244" s="39"/>
      <c r="B244" s="40"/>
      <c r="C244" s="41"/>
      <c r="D244" s="240" t="s">
        <v>190</v>
      </c>
      <c r="E244" s="41"/>
      <c r="F244" s="241" t="s">
        <v>465</v>
      </c>
      <c r="G244" s="41"/>
      <c r="H244" s="41"/>
      <c r="I244" s="242"/>
      <c r="J244" s="41"/>
      <c r="K244" s="41"/>
      <c r="L244" s="45"/>
      <c r="M244" s="243"/>
      <c r="N244" s="244"/>
      <c r="O244" s="92"/>
      <c r="P244" s="92"/>
      <c r="Q244" s="92"/>
      <c r="R244" s="92"/>
      <c r="S244" s="92"/>
      <c r="T244" s="93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T244" s="18" t="s">
        <v>190</v>
      </c>
      <c r="AU244" s="18" t="s">
        <v>85</v>
      </c>
    </row>
    <row r="245" s="2" customFormat="1">
      <c r="A245" s="39"/>
      <c r="B245" s="40"/>
      <c r="C245" s="41"/>
      <c r="D245" s="240" t="s">
        <v>467</v>
      </c>
      <c r="E245" s="41"/>
      <c r="F245" s="256" t="s">
        <v>468</v>
      </c>
      <c r="G245" s="41"/>
      <c r="H245" s="41"/>
      <c r="I245" s="242"/>
      <c r="J245" s="41"/>
      <c r="K245" s="41"/>
      <c r="L245" s="45"/>
      <c r="M245" s="243"/>
      <c r="N245" s="244"/>
      <c r="O245" s="92"/>
      <c r="P245" s="92"/>
      <c r="Q245" s="92"/>
      <c r="R245" s="92"/>
      <c r="S245" s="92"/>
      <c r="T245" s="93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T245" s="18" t="s">
        <v>467</v>
      </c>
      <c r="AU245" s="18" t="s">
        <v>85</v>
      </c>
    </row>
    <row r="246" s="2" customFormat="1" ht="16.5" customHeight="1">
      <c r="A246" s="39"/>
      <c r="B246" s="40"/>
      <c r="C246" s="245" t="s">
        <v>469</v>
      </c>
      <c r="D246" s="245" t="s">
        <v>191</v>
      </c>
      <c r="E246" s="246" t="s">
        <v>470</v>
      </c>
      <c r="F246" s="247" t="s">
        <v>471</v>
      </c>
      <c r="G246" s="248" t="s">
        <v>185</v>
      </c>
      <c r="H246" s="249">
        <v>1</v>
      </c>
      <c r="I246" s="250"/>
      <c r="J246" s="251">
        <f>ROUND(I246*H246,2)</f>
        <v>0</v>
      </c>
      <c r="K246" s="247" t="s">
        <v>186</v>
      </c>
      <c r="L246" s="45"/>
      <c r="M246" s="252" t="s">
        <v>1</v>
      </c>
      <c r="N246" s="253" t="s">
        <v>41</v>
      </c>
      <c r="O246" s="92"/>
      <c r="P246" s="236">
        <f>O246*H246</f>
        <v>0</v>
      </c>
      <c r="Q246" s="236">
        <v>0</v>
      </c>
      <c r="R246" s="236">
        <f>Q246*H246</f>
        <v>0</v>
      </c>
      <c r="S246" s="236">
        <v>0</v>
      </c>
      <c r="T246" s="237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38" t="s">
        <v>188</v>
      </c>
      <c r="AT246" s="238" t="s">
        <v>191</v>
      </c>
      <c r="AU246" s="238" t="s">
        <v>85</v>
      </c>
      <c r="AY246" s="18" t="s">
        <v>181</v>
      </c>
      <c r="BE246" s="239">
        <f>IF(N246="základní",J246,0)</f>
        <v>0</v>
      </c>
      <c r="BF246" s="239">
        <f>IF(N246="snížená",J246,0)</f>
        <v>0</v>
      </c>
      <c r="BG246" s="239">
        <f>IF(N246="zákl. přenesená",J246,0)</f>
        <v>0</v>
      </c>
      <c r="BH246" s="239">
        <f>IF(N246="sníž. přenesená",J246,0)</f>
        <v>0</v>
      </c>
      <c r="BI246" s="239">
        <f>IF(N246="nulová",J246,0)</f>
        <v>0</v>
      </c>
      <c r="BJ246" s="18" t="s">
        <v>83</v>
      </c>
      <c r="BK246" s="239">
        <f>ROUND(I246*H246,2)</f>
        <v>0</v>
      </c>
      <c r="BL246" s="18" t="s">
        <v>188</v>
      </c>
      <c r="BM246" s="238" t="s">
        <v>472</v>
      </c>
    </row>
    <row r="247" s="2" customFormat="1">
      <c r="A247" s="39"/>
      <c r="B247" s="40"/>
      <c r="C247" s="41"/>
      <c r="D247" s="240" t="s">
        <v>190</v>
      </c>
      <c r="E247" s="41"/>
      <c r="F247" s="241" t="s">
        <v>473</v>
      </c>
      <c r="G247" s="41"/>
      <c r="H247" s="41"/>
      <c r="I247" s="242"/>
      <c r="J247" s="41"/>
      <c r="K247" s="41"/>
      <c r="L247" s="45"/>
      <c r="M247" s="243"/>
      <c r="N247" s="244"/>
      <c r="O247" s="92"/>
      <c r="P247" s="92"/>
      <c r="Q247" s="92"/>
      <c r="R247" s="92"/>
      <c r="S247" s="92"/>
      <c r="T247" s="93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T247" s="18" t="s">
        <v>190</v>
      </c>
      <c r="AU247" s="18" t="s">
        <v>85</v>
      </c>
    </row>
    <row r="248" s="2" customFormat="1" ht="16.5" customHeight="1">
      <c r="A248" s="39"/>
      <c r="B248" s="40"/>
      <c r="C248" s="245" t="s">
        <v>248</v>
      </c>
      <c r="D248" s="245" t="s">
        <v>191</v>
      </c>
      <c r="E248" s="246" t="s">
        <v>474</v>
      </c>
      <c r="F248" s="247" t="s">
        <v>475</v>
      </c>
      <c r="G248" s="248" t="s">
        <v>476</v>
      </c>
      <c r="H248" s="249">
        <v>150</v>
      </c>
      <c r="I248" s="250"/>
      <c r="J248" s="251">
        <f>ROUND(I248*H248,2)</f>
        <v>0</v>
      </c>
      <c r="K248" s="247" t="s">
        <v>186</v>
      </c>
      <c r="L248" s="45"/>
      <c r="M248" s="252" t="s">
        <v>1</v>
      </c>
      <c r="N248" s="253" t="s">
        <v>41</v>
      </c>
      <c r="O248" s="92"/>
      <c r="P248" s="236">
        <f>O248*H248</f>
        <v>0</v>
      </c>
      <c r="Q248" s="236">
        <v>0</v>
      </c>
      <c r="R248" s="236">
        <f>Q248*H248</f>
        <v>0</v>
      </c>
      <c r="S248" s="236">
        <v>0</v>
      </c>
      <c r="T248" s="237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38" t="s">
        <v>477</v>
      </c>
      <c r="AT248" s="238" t="s">
        <v>191</v>
      </c>
      <c r="AU248" s="238" t="s">
        <v>85</v>
      </c>
      <c r="AY248" s="18" t="s">
        <v>181</v>
      </c>
      <c r="BE248" s="239">
        <f>IF(N248="základní",J248,0)</f>
        <v>0</v>
      </c>
      <c r="BF248" s="239">
        <f>IF(N248="snížená",J248,0)</f>
        <v>0</v>
      </c>
      <c r="BG248" s="239">
        <f>IF(N248="zákl. přenesená",J248,0)</f>
        <v>0</v>
      </c>
      <c r="BH248" s="239">
        <f>IF(N248="sníž. přenesená",J248,0)</f>
        <v>0</v>
      </c>
      <c r="BI248" s="239">
        <f>IF(N248="nulová",J248,0)</f>
        <v>0</v>
      </c>
      <c r="BJ248" s="18" t="s">
        <v>83</v>
      </c>
      <c r="BK248" s="239">
        <f>ROUND(I248*H248,2)</f>
        <v>0</v>
      </c>
      <c r="BL248" s="18" t="s">
        <v>477</v>
      </c>
      <c r="BM248" s="238" t="s">
        <v>478</v>
      </c>
    </row>
    <row r="249" s="2" customFormat="1">
      <c r="A249" s="39"/>
      <c r="B249" s="40"/>
      <c r="C249" s="41"/>
      <c r="D249" s="240" t="s">
        <v>190</v>
      </c>
      <c r="E249" s="41"/>
      <c r="F249" s="241" t="s">
        <v>479</v>
      </c>
      <c r="G249" s="41"/>
      <c r="H249" s="41"/>
      <c r="I249" s="242"/>
      <c r="J249" s="41"/>
      <c r="K249" s="41"/>
      <c r="L249" s="45"/>
      <c r="M249" s="243"/>
      <c r="N249" s="244"/>
      <c r="O249" s="92"/>
      <c r="P249" s="92"/>
      <c r="Q249" s="92"/>
      <c r="R249" s="92"/>
      <c r="S249" s="92"/>
      <c r="T249" s="93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T249" s="18" t="s">
        <v>190</v>
      </c>
      <c r="AU249" s="18" t="s">
        <v>85</v>
      </c>
    </row>
    <row r="250" s="2" customFormat="1">
      <c r="A250" s="39"/>
      <c r="B250" s="40"/>
      <c r="C250" s="41"/>
      <c r="D250" s="240" t="s">
        <v>467</v>
      </c>
      <c r="E250" s="41"/>
      <c r="F250" s="256" t="s">
        <v>480</v>
      </c>
      <c r="G250" s="41"/>
      <c r="H250" s="41"/>
      <c r="I250" s="242"/>
      <c r="J250" s="41"/>
      <c r="K250" s="41"/>
      <c r="L250" s="45"/>
      <c r="M250" s="243"/>
      <c r="N250" s="244"/>
      <c r="O250" s="92"/>
      <c r="P250" s="92"/>
      <c r="Q250" s="92"/>
      <c r="R250" s="92"/>
      <c r="S250" s="92"/>
      <c r="T250" s="93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T250" s="18" t="s">
        <v>467</v>
      </c>
      <c r="AU250" s="18" t="s">
        <v>85</v>
      </c>
    </row>
    <row r="251" s="2" customFormat="1" ht="24.15" customHeight="1">
      <c r="A251" s="39"/>
      <c r="B251" s="40"/>
      <c r="C251" s="245" t="s">
        <v>481</v>
      </c>
      <c r="D251" s="245" t="s">
        <v>191</v>
      </c>
      <c r="E251" s="246" t="s">
        <v>482</v>
      </c>
      <c r="F251" s="247" t="s">
        <v>483</v>
      </c>
      <c r="G251" s="248" t="s">
        <v>185</v>
      </c>
      <c r="H251" s="249">
        <v>1</v>
      </c>
      <c r="I251" s="250"/>
      <c r="J251" s="251">
        <f>ROUND(I251*H251,2)</f>
        <v>0</v>
      </c>
      <c r="K251" s="247" t="s">
        <v>186</v>
      </c>
      <c r="L251" s="45"/>
      <c r="M251" s="252" t="s">
        <v>1</v>
      </c>
      <c r="N251" s="253" t="s">
        <v>41</v>
      </c>
      <c r="O251" s="92"/>
      <c r="P251" s="236">
        <f>O251*H251</f>
        <v>0</v>
      </c>
      <c r="Q251" s="236">
        <v>0</v>
      </c>
      <c r="R251" s="236">
        <f>Q251*H251</f>
        <v>0</v>
      </c>
      <c r="S251" s="236">
        <v>0</v>
      </c>
      <c r="T251" s="237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38" t="s">
        <v>188</v>
      </c>
      <c r="AT251" s="238" t="s">
        <v>191</v>
      </c>
      <c r="AU251" s="238" t="s">
        <v>85</v>
      </c>
      <c r="AY251" s="18" t="s">
        <v>181</v>
      </c>
      <c r="BE251" s="239">
        <f>IF(N251="základní",J251,0)</f>
        <v>0</v>
      </c>
      <c r="BF251" s="239">
        <f>IF(N251="snížená",J251,0)</f>
        <v>0</v>
      </c>
      <c r="BG251" s="239">
        <f>IF(N251="zákl. přenesená",J251,0)</f>
        <v>0</v>
      </c>
      <c r="BH251" s="239">
        <f>IF(N251="sníž. přenesená",J251,0)</f>
        <v>0</v>
      </c>
      <c r="BI251" s="239">
        <f>IF(N251="nulová",J251,0)</f>
        <v>0</v>
      </c>
      <c r="BJ251" s="18" t="s">
        <v>83</v>
      </c>
      <c r="BK251" s="239">
        <f>ROUND(I251*H251,2)</f>
        <v>0</v>
      </c>
      <c r="BL251" s="18" t="s">
        <v>188</v>
      </c>
      <c r="BM251" s="238" t="s">
        <v>484</v>
      </c>
    </row>
    <row r="252" s="2" customFormat="1">
      <c r="A252" s="39"/>
      <c r="B252" s="40"/>
      <c r="C252" s="41"/>
      <c r="D252" s="240" t="s">
        <v>190</v>
      </c>
      <c r="E252" s="41"/>
      <c r="F252" s="241" t="s">
        <v>485</v>
      </c>
      <c r="G252" s="41"/>
      <c r="H252" s="41"/>
      <c r="I252" s="242"/>
      <c r="J252" s="41"/>
      <c r="K252" s="41"/>
      <c r="L252" s="45"/>
      <c r="M252" s="243"/>
      <c r="N252" s="244"/>
      <c r="O252" s="92"/>
      <c r="P252" s="92"/>
      <c r="Q252" s="92"/>
      <c r="R252" s="92"/>
      <c r="S252" s="92"/>
      <c r="T252" s="93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T252" s="18" t="s">
        <v>190</v>
      </c>
      <c r="AU252" s="18" t="s">
        <v>85</v>
      </c>
    </row>
    <row r="253" s="12" customFormat="1" ht="20.88" customHeight="1">
      <c r="A253" s="12"/>
      <c r="B253" s="212"/>
      <c r="C253" s="213"/>
      <c r="D253" s="214" t="s">
        <v>75</v>
      </c>
      <c r="E253" s="254" t="s">
        <v>224</v>
      </c>
      <c r="F253" s="254" t="s">
        <v>486</v>
      </c>
      <c r="G253" s="213"/>
      <c r="H253" s="213"/>
      <c r="I253" s="216"/>
      <c r="J253" s="255">
        <f>BK253</f>
        <v>0</v>
      </c>
      <c r="K253" s="213"/>
      <c r="L253" s="218"/>
      <c r="M253" s="219"/>
      <c r="N253" s="220"/>
      <c r="O253" s="220"/>
      <c r="P253" s="221">
        <f>SUM(P254:P255)</f>
        <v>0</v>
      </c>
      <c r="Q253" s="220"/>
      <c r="R253" s="221">
        <f>SUM(R254:R255)</f>
        <v>0.011519999999999999</v>
      </c>
      <c r="S253" s="220"/>
      <c r="T253" s="222">
        <f>SUM(T254:T255)</f>
        <v>1.3500000000000001</v>
      </c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R253" s="223" t="s">
        <v>83</v>
      </c>
      <c r="AT253" s="224" t="s">
        <v>75</v>
      </c>
      <c r="AU253" s="224" t="s">
        <v>85</v>
      </c>
      <c r="AY253" s="223" t="s">
        <v>181</v>
      </c>
      <c r="BK253" s="225">
        <f>SUM(BK254:BK255)</f>
        <v>0</v>
      </c>
    </row>
    <row r="254" s="2" customFormat="1" ht="21.75" customHeight="1">
      <c r="A254" s="39"/>
      <c r="B254" s="40"/>
      <c r="C254" s="245" t="s">
        <v>487</v>
      </c>
      <c r="D254" s="245" t="s">
        <v>191</v>
      </c>
      <c r="E254" s="246" t="s">
        <v>488</v>
      </c>
      <c r="F254" s="247" t="s">
        <v>489</v>
      </c>
      <c r="G254" s="248" t="s">
        <v>217</v>
      </c>
      <c r="H254" s="249">
        <v>450</v>
      </c>
      <c r="I254" s="250"/>
      <c r="J254" s="251">
        <f>ROUND(I254*H254,2)</f>
        <v>0</v>
      </c>
      <c r="K254" s="247" t="s">
        <v>186</v>
      </c>
      <c r="L254" s="45"/>
      <c r="M254" s="252" t="s">
        <v>1</v>
      </c>
      <c r="N254" s="253" t="s">
        <v>41</v>
      </c>
      <c r="O254" s="92"/>
      <c r="P254" s="236">
        <f>O254*H254</f>
        <v>0</v>
      </c>
      <c r="Q254" s="236">
        <v>2.5599999999999999E-05</v>
      </c>
      <c r="R254" s="236">
        <f>Q254*H254</f>
        <v>0.011519999999999999</v>
      </c>
      <c r="S254" s="236">
        <v>0.0030000000000000001</v>
      </c>
      <c r="T254" s="237">
        <f>S254*H254</f>
        <v>1.3500000000000001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38" t="s">
        <v>200</v>
      </c>
      <c r="AT254" s="238" t="s">
        <v>191</v>
      </c>
      <c r="AU254" s="238" t="s">
        <v>91</v>
      </c>
      <c r="AY254" s="18" t="s">
        <v>181</v>
      </c>
      <c r="BE254" s="239">
        <f>IF(N254="základní",J254,0)</f>
        <v>0</v>
      </c>
      <c r="BF254" s="239">
        <f>IF(N254="snížená",J254,0)</f>
        <v>0</v>
      </c>
      <c r="BG254" s="239">
        <f>IF(N254="zákl. přenesená",J254,0)</f>
        <v>0</v>
      </c>
      <c r="BH254" s="239">
        <f>IF(N254="sníž. přenesená",J254,0)</f>
        <v>0</v>
      </c>
      <c r="BI254" s="239">
        <f>IF(N254="nulová",J254,0)</f>
        <v>0</v>
      </c>
      <c r="BJ254" s="18" t="s">
        <v>83</v>
      </c>
      <c r="BK254" s="239">
        <f>ROUND(I254*H254,2)</f>
        <v>0</v>
      </c>
      <c r="BL254" s="18" t="s">
        <v>200</v>
      </c>
      <c r="BM254" s="238" t="s">
        <v>490</v>
      </c>
    </row>
    <row r="255" s="2" customFormat="1">
      <c r="A255" s="39"/>
      <c r="B255" s="40"/>
      <c r="C255" s="41"/>
      <c r="D255" s="240" t="s">
        <v>190</v>
      </c>
      <c r="E255" s="41"/>
      <c r="F255" s="241" t="s">
        <v>491</v>
      </c>
      <c r="G255" s="41"/>
      <c r="H255" s="41"/>
      <c r="I255" s="242"/>
      <c r="J255" s="41"/>
      <c r="K255" s="41"/>
      <c r="L255" s="45"/>
      <c r="M255" s="257"/>
      <c r="N255" s="258"/>
      <c r="O255" s="259"/>
      <c r="P255" s="259"/>
      <c r="Q255" s="259"/>
      <c r="R255" s="259"/>
      <c r="S255" s="259"/>
      <c r="T255" s="260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T255" s="18" t="s">
        <v>190</v>
      </c>
      <c r="AU255" s="18" t="s">
        <v>91</v>
      </c>
    </row>
    <row r="256" s="2" customFormat="1" ht="6.96" customHeight="1">
      <c r="A256" s="39"/>
      <c r="B256" s="67"/>
      <c r="C256" s="68"/>
      <c r="D256" s="68"/>
      <c r="E256" s="68"/>
      <c r="F256" s="68"/>
      <c r="G256" s="68"/>
      <c r="H256" s="68"/>
      <c r="I256" s="68"/>
      <c r="J256" s="68"/>
      <c r="K256" s="68"/>
      <c r="L256" s="45"/>
      <c r="M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</row>
  </sheetData>
  <sheetProtection sheet="1" autoFilter="0" formatColumns="0" formatRows="0" objects="1" scenarios="1" spinCount="100000" saltValue="mDvmOlDVigjJMAc+Pdip/A2wbqTnjVWZeIPfJayeETVdPc67I615AXcQvPnbhCV2fq5QhT35CkzFtaBiuQKnTA==" hashValue="bF0XMG+FBvQlfZz1zUZyiEow1VvLF6LV/tfHBDftF0MTq47ezkTnD/IQK7DB53dTDCsSzCihMriC4gTRlbMPsA==" algorithmName="SHA-512" password="CC35"/>
  <autoFilter ref="C123:K255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2:H112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95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150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ZUŠ BEDŘICHA SMETANY čp.142, LITOMYŠL</v>
      </c>
      <c r="F7" s="152"/>
      <c r="G7" s="152"/>
      <c r="H7" s="152"/>
      <c r="L7" s="21"/>
    </row>
    <row r="8">
      <c r="B8" s="21"/>
      <c r="D8" s="152" t="s">
        <v>151</v>
      </c>
      <c r="L8" s="21"/>
    </row>
    <row r="9" s="1" customFormat="1" ht="23.25" customHeight="1">
      <c r="B9" s="21"/>
      <c r="E9" s="153" t="s">
        <v>152</v>
      </c>
      <c r="F9" s="1"/>
      <c r="G9" s="1"/>
      <c r="H9" s="1"/>
      <c r="L9" s="21"/>
    </row>
    <row r="10" s="1" customFormat="1" ht="12" customHeight="1">
      <c r="B10" s="21"/>
      <c r="D10" s="152" t="s">
        <v>153</v>
      </c>
      <c r="L10" s="21"/>
    </row>
    <row r="11" s="2" customFormat="1" ht="16.5" customHeight="1">
      <c r="A11" s="39"/>
      <c r="B11" s="45"/>
      <c r="C11" s="39"/>
      <c r="D11" s="39"/>
      <c r="E11" s="164" t="s">
        <v>154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492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493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6. 6. 2025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2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28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30</v>
      </c>
      <c r="E24" s="39"/>
      <c r="F24" s="39"/>
      <c r="G24" s="39"/>
      <c r="H24" s="39"/>
      <c r="I24" s="152" t="s">
        <v>25</v>
      </c>
      <c r="J24" s="142" t="s">
        <v>155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156</v>
      </c>
      <c r="F25" s="39"/>
      <c r="G25" s="39"/>
      <c r="H25" s="39"/>
      <c r="I25" s="152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34</v>
      </c>
      <c r="E27" s="39"/>
      <c r="F27" s="39"/>
      <c r="G27" s="39"/>
      <c r="H27" s="39"/>
      <c r="I27" s="152" t="s">
        <v>25</v>
      </c>
      <c r="J27" s="142" t="s">
        <v>155</v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">
        <v>156</v>
      </c>
      <c r="F28" s="39"/>
      <c r="G28" s="39"/>
      <c r="H28" s="39"/>
      <c r="I28" s="152" t="s">
        <v>27</v>
      </c>
      <c r="J28" s="142" t="s">
        <v>1</v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35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6"/>
      <c r="B31" s="157"/>
      <c r="C31" s="156"/>
      <c r="D31" s="156"/>
      <c r="E31" s="158" t="s">
        <v>1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36</v>
      </c>
      <c r="E34" s="39"/>
      <c r="F34" s="39"/>
      <c r="G34" s="39"/>
      <c r="H34" s="39"/>
      <c r="I34" s="39"/>
      <c r="J34" s="162">
        <f>ROUND(J128,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38</v>
      </c>
      <c r="G36" s="39"/>
      <c r="H36" s="39"/>
      <c r="I36" s="163" t="s">
        <v>37</v>
      </c>
      <c r="J36" s="163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40</v>
      </c>
      <c r="E37" s="152" t="s">
        <v>41</v>
      </c>
      <c r="F37" s="165">
        <f>ROUND((SUM(BE128:BE142)),  2)</f>
        <v>0</v>
      </c>
      <c r="G37" s="39"/>
      <c r="H37" s="39"/>
      <c r="I37" s="166">
        <v>0.20999999999999999</v>
      </c>
      <c r="J37" s="165">
        <f>ROUND(((SUM(BE128:BE142))*I37),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42</v>
      </c>
      <c r="F38" s="165">
        <f>ROUND((SUM(BF128:BF142)),  2)</f>
        <v>0</v>
      </c>
      <c r="G38" s="39"/>
      <c r="H38" s="39"/>
      <c r="I38" s="166">
        <v>0.12</v>
      </c>
      <c r="J38" s="165">
        <f>ROUND(((SUM(BF128:BF142))*I38),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43</v>
      </c>
      <c r="F39" s="165">
        <f>ROUND((SUM(BG128:BG142)),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44</v>
      </c>
      <c r="F40" s="165">
        <f>ROUND((SUM(BH128:BH142)),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45</v>
      </c>
      <c r="F41" s="165">
        <f>ROUND((SUM(BI128:BI142)),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46</v>
      </c>
      <c r="E43" s="169"/>
      <c r="F43" s="169"/>
      <c r="G43" s="170" t="s">
        <v>47</v>
      </c>
      <c r="H43" s="171" t="s">
        <v>48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157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ZUŠ BEDŘICHA SMETANY čp.142, LITOMYŠL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23.25" customHeight="1">
      <c r="B87" s="22"/>
      <c r="C87" s="23"/>
      <c r="D87" s="23"/>
      <c r="E87" s="185" t="s">
        <v>152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153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261" t="s">
        <v>154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492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SO.01 -01A - Rozvaděč RE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Litomyšl</v>
      </c>
      <c r="G93" s="41"/>
      <c r="H93" s="41"/>
      <c r="I93" s="33" t="s">
        <v>22</v>
      </c>
      <c r="J93" s="80" t="str">
        <f>IF(J16="","",J16)</f>
        <v>6. 6. 2025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5.15" customHeight="1">
      <c r="A95" s="39"/>
      <c r="B95" s="40"/>
      <c r="C95" s="33" t="s">
        <v>24</v>
      </c>
      <c r="D95" s="41"/>
      <c r="E95" s="41"/>
      <c r="F95" s="28" t="str">
        <f>E19</f>
        <v>Město Litomyšl</v>
      </c>
      <c r="G95" s="41"/>
      <c r="H95" s="41"/>
      <c r="I95" s="33" t="s">
        <v>30</v>
      </c>
      <c r="J95" s="37" t="str">
        <f>E25</f>
        <v>Petr Kovář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34</v>
      </c>
      <c r="J96" s="37" t="str">
        <f>E28</f>
        <v>Petr Kovář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158</v>
      </c>
      <c r="D98" s="187"/>
      <c r="E98" s="187"/>
      <c r="F98" s="187"/>
      <c r="G98" s="187"/>
      <c r="H98" s="187"/>
      <c r="I98" s="187"/>
      <c r="J98" s="188" t="s">
        <v>159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160</v>
      </c>
      <c r="D100" s="41"/>
      <c r="E100" s="41"/>
      <c r="F100" s="41"/>
      <c r="G100" s="41"/>
      <c r="H100" s="41"/>
      <c r="I100" s="41"/>
      <c r="J100" s="111">
        <f>J128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161</v>
      </c>
    </row>
    <row r="101" s="9" customFormat="1" ht="24.96" customHeight="1">
      <c r="A101" s="9"/>
      <c r="B101" s="190"/>
      <c r="C101" s="191"/>
      <c r="D101" s="192" t="s">
        <v>163</v>
      </c>
      <c r="E101" s="193"/>
      <c r="F101" s="193"/>
      <c r="G101" s="193"/>
      <c r="H101" s="193"/>
      <c r="I101" s="193"/>
      <c r="J101" s="194">
        <f>J129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6"/>
      <c r="C102" s="133"/>
      <c r="D102" s="197" t="s">
        <v>494</v>
      </c>
      <c r="E102" s="198"/>
      <c r="F102" s="198"/>
      <c r="G102" s="198"/>
      <c r="H102" s="198"/>
      <c r="I102" s="198"/>
      <c r="J102" s="199">
        <f>J132</f>
        <v>0</v>
      </c>
      <c r="K102" s="133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3"/>
      <c r="D103" s="197" t="s">
        <v>495</v>
      </c>
      <c r="E103" s="198"/>
      <c r="F103" s="198"/>
      <c r="G103" s="198"/>
      <c r="H103" s="198"/>
      <c r="I103" s="198"/>
      <c r="J103" s="199">
        <f>J135</f>
        <v>0</v>
      </c>
      <c r="K103" s="133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4.88" customHeight="1">
      <c r="A104" s="10"/>
      <c r="B104" s="196"/>
      <c r="C104" s="133"/>
      <c r="D104" s="197" t="s">
        <v>496</v>
      </c>
      <c r="E104" s="198"/>
      <c r="F104" s="198"/>
      <c r="G104" s="198"/>
      <c r="H104" s="198"/>
      <c r="I104" s="198"/>
      <c r="J104" s="199">
        <f>J140</f>
        <v>0</v>
      </c>
      <c r="K104" s="133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2" customFormat="1" ht="21.84" customHeight="1">
      <c r="A105" s="39"/>
      <c r="B105" s="40"/>
      <c r="C105" s="41"/>
      <c r="D105" s="41"/>
      <c r="E105" s="41"/>
      <c r="F105" s="41"/>
      <c r="G105" s="41"/>
      <c r="H105" s="41"/>
      <c r="I105" s="41"/>
      <c r="J105" s="41"/>
      <c r="K105" s="41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6.96" customHeight="1">
      <c r="A106" s="39"/>
      <c r="B106" s="67"/>
      <c r="C106" s="68"/>
      <c r="D106" s="68"/>
      <c r="E106" s="68"/>
      <c r="F106" s="68"/>
      <c r="G106" s="68"/>
      <c r="H106" s="68"/>
      <c r="I106" s="68"/>
      <c r="J106" s="68"/>
      <c r="K106" s="68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10" s="2" customFormat="1" ht="6.96" customHeight="1">
      <c r="A110" s="39"/>
      <c r="B110" s="69"/>
      <c r="C110" s="70"/>
      <c r="D110" s="70"/>
      <c r="E110" s="70"/>
      <c r="F110" s="70"/>
      <c r="G110" s="70"/>
      <c r="H110" s="70"/>
      <c r="I110" s="70"/>
      <c r="J110" s="70"/>
      <c r="K110" s="70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4.96" customHeight="1">
      <c r="A111" s="39"/>
      <c r="B111" s="40"/>
      <c r="C111" s="24" t="s">
        <v>166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16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6.5" customHeight="1">
      <c r="A114" s="39"/>
      <c r="B114" s="40"/>
      <c r="C114" s="41"/>
      <c r="D114" s="41"/>
      <c r="E114" s="185" t="str">
        <f>E7</f>
        <v>ZUŠ BEDŘICHA SMETANY čp.142, LITOMYŠL</v>
      </c>
      <c r="F114" s="33"/>
      <c r="G114" s="33"/>
      <c r="H114" s="33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1" customFormat="1" ht="12" customHeight="1">
      <c r="B115" s="22"/>
      <c r="C115" s="33" t="s">
        <v>151</v>
      </c>
      <c r="D115" s="23"/>
      <c r="E115" s="23"/>
      <c r="F115" s="23"/>
      <c r="G115" s="23"/>
      <c r="H115" s="23"/>
      <c r="I115" s="23"/>
      <c r="J115" s="23"/>
      <c r="K115" s="23"/>
      <c r="L115" s="21"/>
    </row>
    <row r="116" s="1" customFormat="1" ht="23.25" customHeight="1">
      <c r="B116" s="22"/>
      <c r="C116" s="23"/>
      <c r="D116" s="23"/>
      <c r="E116" s="185" t="s">
        <v>152</v>
      </c>
      <c r="F116" s="23"/>
      <c r="G116" s="23"/>
      <c r="H116" s="23"/>
      <c r="I116" s="23"/>
      <c r="J116" s="23"/>
      <c r="K116" s="23"/>
      <c r="L116" s="21"/>
    </row>
    <row r="117" s="1" customFormat="1" ht="12" customHeight="1">
      <c r="B117" s="22"/>
      <c r="C117" s="33" t="s">
        <v>153</v>
      </c>
      <c r="D117" s="23"/>
      <c r="E117" s="23"/>
      <c r="F117" s="23"/>
      <c r="G117" s="23"/>
      <c r="H117" s="23"/>
      <c r="I117" s="23"/>
      <c r="J117" s="23"/>
      <c r="K117" s="23"/>
      <c r="L117" s="21"/>
    </row>
    <row r="118" s="2" customFormat="1" ht="16.5" customHeight="1">
      <c r="A118" s="39"/>
      <c r="B118" s="40"/>
      <c r="C118" s="41"/>
      <c r="D118" s="41"/>
      <c r="E118" s="261" t="s">
        <v>154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492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6.5" customHeight="1">
      <c r="A120" s="39"/>
      <c r="B120" s="40"/>
      <c r="C120" s="41"/>
      <c r="D120" s="41"/>
      <c r="E120" s="77" t="str">
        <f>E13</f>
        <v>SO.01 -01A - Rozvaděč RE</v>
      </c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20</v>
      </c>
      <c r="D122" s="41"/>
      <c r="E122" s="41"/>
      <c r="F122" s="28" t="str">
        <f>F16</f>
        <v>Litomyšl</v>
      </c>
      <c r="G122" s="41"/>
      <c r="H122" s="41"/>
      <c r="I122" s="33" t="s">
        <v>22</v>
      </c>
      <c r="J122" s="80" t="str">
        <f>IF(J16="","",J16)</f>
        <v>6. 6. 2025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6.96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5.15" customHeight="1">
      <c r="A124" s="39"/>
      <c r="B124" s="40"/>
      <c r="C124" s="33" t="s">
        <v>24</v>
      </c>
      <c r="D124" s="41"/>
      <c r="E124" s="41"/>
      <c r="F124" s="28" t="str">
        <f>E19</f>
        <v>Město Litomyšl</v>
      </c>
      <c r="G124" s="41"/>
      <c r="H124" s="41"/>
      <c r="I124" s="33" t="s">
        <v>30</v>
      </c>
      <c r="J124" s="37" t="str">
        <f>E25</f>
        <v>Petr Kovář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5.15" customHeight="1">
      <c r="A125" s="39"/>
      <c r="B125" s="40"/>
      <c r="C125" s="33" t="s">
        <v>28</v>
      </c>
      <c r="D125" s="41"/>
      <c r="E125" s="41"/>
      <c r="F125" s="28" t="str">
        <f>IF(E22="","",E22)</f>
        <v>Vyplň údaj</v>
      </c>
      <c r="G125" s="41"/>
      <c r="H125" s="41"/>
      <c r="I125" s="33" t="s">
        <v>34</v>
      </c>
      <c r="J125" s="37" t="str">
        <f>E28</f>
        <v>Petr Kovář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0.32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11" customFormat="1" ht="29.28" customHeight="1">
      <c r="A127" s="201"/>
      <c r="B127" s="202"/>
      <c r="C127" s="203" t="s">
        <v>167</v>
      </c>
      <c r="D127" s="204" t="s">
        <v>61</v>
      </c>
      <c r="E127" s="204" t="s">
        <v>57</v>
      </c>
      <c r="F127" s="204" t="s">
        <v>58</v>
      </c>
      <c r="G127" s="204" t="s">
        <v>168</v>
      </c>
      <c r="H127" s="204" t="s">
        <v>169</v>
      </c>
      <c r="I127" s="204" t="s">
        <v>170</v>
      </c>
      <c r="J127" s="204" t="s">
        <v>159</v>
      </c>
      <c r="K127" s="205" t="s">
        <v>171</v>
      </c>
      <c r="L127" s="206"/>
      <c r="M127" s="101" t="s">
        <v>1</v>
      </c>
      <c r="N127" s="102" t="s">
        <v>40</v>
      </c>
      <c r="O127" s="102" t="s">
        <v>172</v>
      </c>
      <c r="P127" s="102" t="s">
        <v>173</v>
      </c>
      <c r="Q127" s="102" t="s">
        <v>174</v>
      </c>
      <c r="R127" s="102" t="s">
        <v>175</v>
      </c>
      <c r="S127" s="102" t="s">
        <v>176</v>
      </c>
      <c r="T127" s="103" t="s">
        <v>177</v>
      </c>
      <c r="U127" s="201"/>
      <c r="V127" s="201"/>
      <c r="W127" s="201"/>
      <c r="X127" s="201"/>
      <c r="Y127" s="201"/>
      <c r="Z127" s="201"/>
      <c r="AA127" s="201"/>
      <c r="AB127" s="201"/>
      <c r="AC127" s="201"/>
      <c r="AD127" s="201"/>
      <c r="AE127" s="201"/>
    </row>
    <row r="128" s="2" customFormat="1" ht="22.8" customHeight="1">
      <c r="A128" s="39"/>
      <c r="B128" s="40"/>
      <c r="C128" s="108" t="s">
        <v>178</v>
      </c>
      <c r="D128" s="41"/>
      <c r="E128" s="41"/>
      <c r="F128" s="41"/>
      <c r="G128" s="41"/>
      <c r="H128" s="41"/>
      <c r="I128" s="41"/>
      <c r="J128" s="207">
        <f>BK128</f>
        <v>0</v>
      </c>
      <c r="K128" s="41"/>
      <c r="L128" s="45"/>
      <c r="M128" s="104"/>
      <c r="N128" s="208"/>
      <c r="O128" s="105"/>
      <c r="P128" s="209">
        <f>P129</f>
        <v>0</v>
      </c>
      <c r="Q128" s="105"/>
      <c r="R128" s="209">
        <f>R129</f>
        <v>0.02</v>
      </c>
      <c r="S128" s="105"/>
      <c r="T128" s="210">
        <f>T129</f>
        <v>0.029999999999999999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75</v>
      </c>
      <c r="AU128" s="18" t="s">
        <v>161</v>
      </c>
      <c r="BK128" s="211">
        <f>BK129</f>
        <v>0</v>
      </c>
    </row>
    <row r="129" s="12" customFormat="1" ht="25.92" customHeight="1">
      <c r="A129" s="12"/>
      <c r="B129" s="212"/>
      <c r="C129" s="213"/>
      <c r="D129" s="214" t="s">
        <v>75</v>
      </c>
      <c r="E129" s="215" t="s">
        <v>182</v>
      </c>
      <c r="F129" s="215" t="s">
        <v>259</v>
      </c>
      <c r="G129" s="213"/>
      <c r="H129" s="213"/>
      <c r="I129" s="216"/>
      <c r="J129" s="217">
        <f>BK129</f>
        <v>0</v>
      </c>
      <c r="K129" s="213"/>
      <c r="L129" s="218"/>
      <c r="M129" s="219"/>
      <c r="N129" s="220"/>
      <c r="O129" s="220"/>
      <c r="P129" s="221">
        <f>P130+P131+P132+P135</f>
        <v>0</v>
      </c>
      <c r="Q129" s="220"/>
      <c r="R129" s="221">
        <f>R130+R131+R132+R135</f>
        <v>0.02</v>
      </c>
      <c r="S129" s="220"/>
      <c r="T129" s="222">
        <f>T130+T131+T132+T135</f>
        <v>0.029999999999999999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3" t="s">
        <v>91</v>
      </c>
      <c r="AT129" s="224" t="s">
        <v>75</v>
      </c>
      <c r="AU129" s="224" t="s">
        <v>76</v>
      </c>
      <c r="AY129" s="223" t="s">
        <v>181</v>
      </c>
      <c r="BK129" s="225">
        <f>BK130+BK131+BK132+BK135</f>
        <v>0</v>
      </c>
    </row>
    <row r="130" s="2" customFormat="1" ht="16.5" customHeight="1">
      <c r="A130" s="39"/>
      <c r="B130" s="40"/>
      <c r="C130" s="226" t="s">
        <v>83</v>
      </c>
      <c r="D130" s="226" t="s">
        <v>182</v>
      </c>
      <c r="E130" s="227" t="s">
        <v>497</v>
      </c>
      <c r="F130" s="228" t="s">
        <v>498</v>
      </c>
      <c r="G130" s="229" t="s">
        <v>185</v>
      </c>
      <c r="H130" s="230">
        <v>1</v>
      </c>
      <c r="I130" s="231"/>
      <c r="J130" s="232">
        <f>ROUND(I130*H130,2)</f>
        <v>0</v>
      </c>
      <c r="K130" s="228" t="s">
        <v>499</v>
      </c>
      <c r="L130" s="233"/>
      <c r="M130" s="234" t="s">
        <v>1</v>
      </c>
      <c r="N130" s="235" t="s">
        <v>41</v>
      </c>
      <c r="O130" s="92"/>
      <c r="P130" s="236">
        <f>O130*H130</f>
        <v>0</v>
      </c>
      <c r="Q130" s="236">
        <v>0.02</v>
      </c>
      <c r="R130" s="236">
        <f>Q130*H130</f>
        <v>0.02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247</v>
      </c>
      <c r="AT130" s="238" t="s">
        <v>182</v>
      </c>
      <c r="AU130" s="238" t="s">
        <v>83</v>
      </c>
      <c r="AY130" s="18" t="s">
        <v>181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83</v>
      </c>
      <c r="BK130" s="239">
        <f>ROUND(I130*H130,2)</f>
        <v>0</v>
      </c>
      <c r="BL130" s="18" t="s">
        <v>248</v>
      </c>
      <c r="BM130" s="238" t="s">
        <v>500</v>
      </c>
    </row>
    <row r="131" s="2" customFormat="1">
      <c r="A131" s="39"/>
      <c r="B131" s="40"/>
      <c r="C131" s="41"/>
      <c r="D131" s="240" t="s">
        <v>190</v>
      </c>
      <c r="E131" s="41"/>
      <c r="F131" s="241" t="s">
        <v>498</v>
      </c>
      <c r="G131" s="41"/>
      <c r="H131" s="41"/>
      <c r="I131" s="242"/>
      <c r="J131" s="41"/>
      <c r="K131" s="41"/>
      <c r="L131" s="45"/>
      <c r="M131" s="243"/>
      <c r="N131" s="244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190</v>
      </c>
      <c r="AU131" s="18" t="s">
        <v>83</v>
      </c>
    </row>
    <row r="132" s="12" customFormat="1" ht="22.8" customHeight="1">
      <c r="A132" s="12"/>
      <c r="B132" s="212"/>
      <c r="C132" s="213"/>
      <c r="D132" s="214" t="s">
        <v>75</v>
      </c>
      <c r="E132" s="254" t="s">
        <v>260</v>
      </c>
      <c r="F132" s="254" t="s">
        <v>501</v>
      </c>
      <c r="G132" s="213"/>
      <c r="H132" s="213"/>
      <c r="I132" s="216"/>
      <c r="J132" s="255">
        <f>BK132</f>
        <v>0</v>
      </c>
      <c r="K132" s="213"/>
      <c r="L132" s="218"/>
      <c r="M132" s="219"/>
      <c r="N132" s="220"/>
      <c r="O132" s="220"/>
      <c r="P132" s="221">
        <f>SUM(P133:P134)</f>
        <v>0</v>
      </c>
      <c r="Q132" s="220"/>
      <c r="R132" s="221">
        <f>SUM(R133:R134)</f>
        <v>0</v>
      </c>
      <c r="S132" s="220"/>
      <c r="T132" s="222">
        <f>SUM(T133:T134)</f>
        <v>0.029999999999999999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23" t="s">
        <v>85</v>
      </c>
      <c r="AT132" s="224" t="s">
        <v>75</v>
      </c>
      <c r="AU132" s="224" t="s">
        <v>83</v>
      </c>
      <c r="AY132" s="223" t="s">
        <v>181</v>
      </c>
      <c r="BK132" s="225">
        <f>SUM(BK133:BK134)</f>
        <v>0</v>
      </c>
    </row>
    <row r="133" s="2" customFormat="1" ht="24.15" customHeight="1">
      <c r="A133" s="39"/>
      <c r="B133" s="40"/>
      <c r="C133" s="245" t="s">
        <v>85</v>
      </c>
      <c r="D133" s="245" t="s">
        <v>191</v>
      </c>
      <c r="E133" s="246" t="s">
        <v>502</v>
      </c>
      <c r="F133" s="247" t="s">
        <v>503</v>
      </c>
      <c r="G133" s="248" t="s">
        <v>185</v>
      </c>
      <c r="H133" s="249">
        <v>1</v>
      </c>
      <c r="I133" s="250"/>
      <c r="J133" s="251">
        <f>ROUND(I133*H133,2)</f>
        <v>0</v>
      </c>
      <c r="K133" s="247" t="s">
        <v>186</v>
      </c>
      <c r="L133" s="45"/>
      <c r="M133" s="252" t="s">
        <v>1</v>
      </c>
      <c r="N133" s="253" t="s">
        <v>41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0.029999999999999999</v>
      </c>
      <c r="T133" s="237">
        <f>S133*H133</f>
        <v>0.029999999999999999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188</v>
      </c>
      <c r="AT133" s="238" t="s">
        <v>191</v>
      </c>
      <c r="AU133" s="238" t="s">
        <v>85</v>
      </c>
      <c r="AY133" s="18" t="s">
        <v>181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83</v>
      </c>
      <c r="BK133" s="239">
        <f>ROUND(I133*H133,2)</f>
        <v>0</v>
      </c>
      <c r="BL133" s="18" t="s">
        <v>188</v>
      </c>
      <c r="BM133" s="238" t="s">
        <v>504</v>
      </c>
    </row>
    <row r="134" s="2" customFormat="1">
      <c r="A134" s="39"/>
      <c r="B134" s="40"/>
      <c r="C134" s="41"/>
      <c r="D134" s="240" t="s">
        <v>190</v>
      </c>
      <c r="E134" s="41"/>
      <c r="F134" s="241" t="s">
        <v>505</v>
      </c>
      <c r="G134" s="41"/>
      <c r="H134" s="41"/>
      <c r="I134" s="242"/>
      <c r="J134" s="41"/>
      <c r="K134" s="41"/>
      <c r="L134" s="45"/>
      <c r="M134" s="243"/>
      <c r="N134" s="244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190</v>
      </c>
      <c r="AU134" s="18" t="s">
        <v>85</v>
      </c>
    </row>
    <row r="135" s="12" customFormat="1" ht="22.8" customHeight="1">
      <c r="A135" s="12"/>
      <c r="B135" s="212"/>
      <c r="C135" s="213"/>
      <c r="D135" s="214" t="s">
        <v>75</v>
      </c>
      <c r="E135" s="254" t="s">
        <v>506</v>
      </c>
      <c r="F135" s="254" t="s">
        <v>94</v>
      </c>
      <c r="G135" s="213"/>
      <c r="H135" s="213"/>
      <c r="I135" s="216"/>
      <c r="J135" s="255">
        <f>BK135</f>
        <v>0</v>
      </c>
      <c r="K135" s="213"/>
      <c r="L135" s="218"/>
      <c r="M135" s="219"/>
      <c r="N135" s="220"/>
      <c r="O135" s="220"/>
      <c r="P135" s="221">
        <f>P136+SUM(P137:P140)</f>
        <v>0</v>
      </c>
      <c r="Q135" s="220"/>
      <c r="R135" s="221">
        <f>R136+SUM(R137:R140)</f>
        <v>0</v>
      </c>
      <c r="S135" s="220"/>
      <c r="T135" s="222">
        <f>T136+SUM(T137:T140)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23" t="s">
        <v>200</v>
      </c>
      <c r="AT135" s="224" t="s">
        <v>75</v>
      </c>
      <c r="AU135" s="224" t="s">
        <v>83</v>
      </c>
      <c r="AY135" s="223" t="s">
        <v>181</v>
      </c>
      <c r="BK135" s="225">
        <f>BK136+SUM(BK137:BK140)</f>
        <v>0</v>
      </c>
    </row>
    <row r="136" s="2" customFormat="1" ht="24.15" customHeight="1">
      <c r="A136" s="39"/>
      <c r="B136" s="40"/>
      <c r="C136" s="245" t="s">
        <v>91</v>
      </c>
      <c r="D136" s="245" t="s">
        <v>191</v>
      </c>
      <c r="E136" s="246" t="s">
        <v>507</v>
      </c>
      <c r="F136" s="247" t="s">
        <v>508</v>
      </c>
      <c r="G136" s="248" t="s">
        <v>185</v>
      </c>
      <c r="H136" s="249">
        <v>1</v>
      </c>
      <c r="I136" s="250"/>
      <c r="J136" s="251">
        <f>ROUND(I136*H136,2)</f>
        <v>0</v>
      </c>
      <c r="K136" s="247" t="s">
        <v>186</v>
      </c>
      <c r="L136" s="45"/>
      <c r="M136" s="252" t="s">
        <v>1</v>
      </c>
      <c r="N136" s="253" t="s">
        <v>41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188</v>
      </c>
      <c r="AT136" s="238" t="s">
        <v>191</v>
      </c>
      <c r="AU136" s="238" t="s">
        <v>85</v>
      </c>
      <c r="AY136" s="18" t="s">
        <v>181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83</v>
      </c>
      <c r="BK136" s="239">
        <f>ROUND(I136*H136,2)</f>
        <v>0</v>
      </c>
      <c r="BL136" s="18" t="s">
        <v>188</v>
      </c>
      <c r="BM136" s="238" t="s">
        <v>509</v>
      </c>
    </row>
    <row r="137" s="2" customFormat="1">
      <c r="A137" s="39"/>
      <c r="B137" s="40"/>
      <c r="C137" s="41"/>
      <c r="D137" s="240" t="s">
        <v>190</v>
      </c>
      <c r="E137" s="41"/>
      <c r="F137" s="241" t="s">
        <v>510</v>
      </c>
      <c r="G137" s="41"/>
      <c r="H137" s="41"/>
      <c r="I137" s="242"/>
      <c r="J137" s="41"/>
      <c r="K137" s="41"/>
      <c r="L137" s="45"/>
      <c r="M137" s="243"/>
      <c r="N137" s="244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190</v>
      </c>
      <c r="AU137" s="18" t="s">
        <v>85</v>
      </c>
    </row>
    <row r="138" s="2" customFormat="1" ht="16.5" customHeight="1">
      <c r="A138" s="39"/>
      <c r="B138" s="40"/>
      <c r="C138" s="245" t="s">
        <v>200</v>
      </c>
      <c r="D138" s="245" t="s">
        <v>191</v>
      </c>
      <c r="E138" s="246" t="s">
        <v>511</v>
      </c>
      <c r="F138" s="247" t="s">
        <v>512</v>
      </c>
      <c r="G138" s="248" t="s">
        <v>185</v>
      </c>
      <c r="H138" s="249">
        <v>1</v>
      </c>
      <c r="I138" s="250"/>
      <c r="J138" s="251">
        <f>ROUND(I138*H138,2)</f>
        <v>0</v>
      </c>
      <c r="K138" s="247" t="s">
        <v>186</v>
      </c>
      <c r="L138" s="45"/>
      <c r="M138" s="252" t="s">
        <v>1</v>
      </c>
      <c r="N138" s="253" t="s">
        <v>41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188</v>
      </c>
      <c r="AT138" s="238" t="s">
        <v>191</v>
      </c>
      <c r="AU138" s="238" t="s">
        <v>85</v>
      </c>
      <c r="AY138" s="18" t="s">
        <v>181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83</v>
      </c>
      <c r="BK138" s="239">
        <f>ROUND(I138*H138,2)</f>
        <v>0</v>
      </c>
      <c r="BL138" s="18" t="s">
        <v>188</v>
      </c>
      <c r="BM138" s="238" t="s">
        <v>513</v>
      </c>
    </row>
    <row r="139" s="2" customFormat="1">
      <c r="A139" s="39"/>
      <c r="B139" s="40"/>
      <c r="C139" s="41"/>
      <c r="D139" s="240" t="s">
        <v>190</v>
      </c>
      <c r="E139" s="41"/>
      <c r="F139" s="241" t="s">
        <v>514</v>
      </c>
      <c r="G139" s="41"/>
      <c r="H139" s="41"/>
      <c r="I139" s="242"/>
      <c r="J139" s="41"/>
      <c r="K139" s="41"/>
      <c r="L139" s="45"/>
      <c r="M139" s="243"/>
      <c r="N139" s="244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190</v>
      </c>
      <c r="AU139" s="18" t="s">
        <v>85</v>
      </c>
    </row>
    <row r="140" s="12" customFormat="1" ht="20.88" customHeight="1">
      <c r="A140" s="12"/>
      <c r="B140" s="212"/>
      <c r="C140" s="213"/>
      <c r="D140" s="214" t="s">
        <v>75</v>
      </c>
      <c r="E140" s="254" t="s">
        <v>515</v>
      </c>
      <c r="F140" s="254" t="s">
        <v>516</v>
      </c>
      <c r="G140" s="213"/>
      <c r="H140" s="213"/>
      <c r="I140" s="216"/>
      <c r="J140" s="255">
        <f>BK140</f>
        <v>0</v>
      </c>
      <c r="K140" s="213"/>
      <c r="L140" s="218"/>
      <c r="M140" s="219"/>
      <c r="N140" s="220"/>
      <c r="O140" s="220"/>
      <c r="P140" s="221">
        <f>SUM(P141:P142)</f>
        <v>0</v>
      </c>
      <c r="Q140" s="220"/>
      <c r="R140" s="221">
        <f>SUM(R141:R142)</f>
        <v>0</v>
      </c>
      <c r="S140" s="220"/>
      <c r="T140" s="222">
        <f>SUM(T141:T142)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23" t="s">
        <v>91</v>
      </c>
      <c r="AT140" s="224" t="s">
        <v>75</v>
      </c>
      <c r="AU140" s="224" t="s">
        <v>85</v>
      </c>
      <c r="AY140" s="223" t="s">
        <v>181</v>
      </c>
      <c r="BK140" s="225">
        <f>SUM(BK141:BK142)</f>
        <v>0</v>
      </c>
    </row>
    <row r="141" s="2" customFormat="1" ht="21.75" customHeight="1">
      <c r="A141" s="39"/>
      <c r="B141" s="40"/>
      <c r="C141" s="245" t="s">
        <v>204</v>
      </c>
      <c r="D141" s="245" t="s">
        <v>191</v>
      </c>
      <c r="E141" s="246" t="s">
        <v>517</v>
      </c>
      <c r="F141" s="247" t="s">
        <v>518</v>
      </c>
      <c r="G141" s="248" t="s">
        <v>185</v>
      </c>
      <c r="H141" s="249">
        <v>1</v>
      </c>
      <c r="I141" s="250"/>
      <c r="J141" s="251">
        <f>ROUND(I141*H141,2)</f>
        <v>0</v>
      </c>
      <c r="K141" s="247" t="s">
        <v>186</v>
      </c>
      <c r="L141" s="45"/>
      <c r="M141" s="252" t="s">
        <v>1</v>
      </c>
      <c r="N141" s="253" t="s">
        <v>41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248</v>
      </c>
      <c r="AT141" s="238" t="s">
        <v>191</v>
      </c>
      <c r="AU141" s="238" t="s">
        <v>91</v>
      </c>
      <c r="AY141" s="18" t="s">
        <v>181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83</v>
      </c>
      <c r="BK141" s="239">
        <f>ROUND(I141*H141,2)</f>
        <v>0</v>
      </c>
      <c r="BL141" s="18" t="s">
        <v>248</v>
      </c>
      <c r="BM141" s="238" t="s">
        <v>519</v>
      </c>
    </row>
    <row r="142" s="2" customFormat="1">
      <c r="A142" s="39"/>
      <c r="B142" s="40"/>
      <c r="C142" s="41"/>
      <c r="D142" s="240" t="s">
        <v>190</v>
      </c>
      <c r="E142" s="41"/>
      <c r="F142" s="241" t="s">
        <v>520</v>
      </c>
      <c r="G142" s="41"/>
      <c r="H142" s="41"/>
      <c r="I142" s="242"/>
      <c r="J142" s="41"/>
      <c r="K142" s="41"/>
      <c r="L142" s="45"/>
      <c r="M142" s="257"/>
      <c r="N142" s="258"/>
      <c r="O142" s="259"/>
      <c r="P142" s="259"/>
      <c r="Q142" s="259"/>
      <c r="R142" s="259"/>
      <c r="S142" s="259"/>
      <c r="T142" s="260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190</v>
      </c>
      <c r="AU142" s="18" t="s">
        <v>91</v>
      </c>
    </row>
    <row r="143" s="2" customFormat="1" ht="6.96" customHeight="1">
      <c r="A143" s="39"/>
      <c r="B143" s="67"/>
      <c r="C143" s="68"/>
      <c r="D143" s="68"/>
      <c r="E143" s="68"/>
      <c r="F143" s="68"/>
      <c r="G143" s="68"/>
      <c r="H143" s="68"/>
      <c r="I143" s="68"/>
      <c r="J143" s="68"/>
      <c r="K143" s="68"/>
      <c r="L143" s="45"/>
      <c r="M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</row>
  </sheetData>
  <sheetProtection sheet="1" autoFilter="0" formatColumns="0" formatRows="0" objects="1" scenarios="1" spinCount="100000" saltValue="A4LtIAlmpZXbsI2FyYwpTwSgC21jP8HGgqLVU5LZi28u7fjUSZWsOTgrMSoyzCt0UeSndwhqaKexqBxuZdJldA==" hashValue="tZtS0kmWVwADzNt6o4P7lRFEo4QZf5BYNmYdX61D3aC4UiTq5DyD/DF/9ZLDPyHok7B87wSMLeJMhGvrMVND7A==" algorithmName="SHA-512" password="CC35"/>
  <autoFilter ref="C127:K142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4:H114"/>
    <mergeCell ref="E118:H118"/>
    <mergeCell ref="E116:H116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98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150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ZUŠ BEDŘICHA SMETANY čp.142, LITOMYŠL</v>
      </c>
      <c r="F7" s="152"/>
      <c r="G7" s="152"/>
      <c r="H7" s="152"/>
      <c r="L7" s="21"/>
    </row>
    <row r="8">
      <c r="B8" s="21"/>
      <c r="D8" s="152" t="s">
        <v>151</v>
      </c>
      <c r="L8" s="21"/>
    </row>
    <row r="9" s="1" customFormat="1" ht="23.25" customHeight="1">
      <c r="B9" s="21"/>
      <c r="E9" s="153" t="s">
        <v>152</v>
      </c>
      <c r="F9" s="1"/>
      <c r="G9" s="1"/>
      <c r="H9" s="1"/>
      <c r="L9" s="21"/>
    </row>
    <row r="10" s="1" customFormat="1" ht="12" customHeight="1">
      <c r="B10" s="21"/>
      <c r="D10" s="152" t="s">
        <v>153</v>
      </c>
      <c r="L10" s="21"/>
    </row>
    <row r="11" s="2" customFormat="1" ht="16.5" customHeight="1">
      <c r="A11" s="39"/>
      <c r="B11" s="45"/>
      <c r="C11" s="39"/>
      <c r="D11" s="39"/>
      <c r="E11" s="164" t="s">
        <v>154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492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521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6. 6. 2025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2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28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30</v>
      </c>
      <c r="E24" s="39"/>
      <c r="F24" s="39"/>
      <c r="G24" s="39"/>
      <c r="H24" s="39"/>
      <c r="I24" s="152" t="s">
        <v>25</v>
      </c>
      <c r="J24" s="142" t="s">
        <v>155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156</v>
      </c>
      <c r="F25" s="39"/>
      <c r="G25" s="39"/>
      <c r="H25" s="39"/>
      <c r="I25" s="152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34</v>
      </c>
      <c r="E27" s="39"/>
      <c r="F27" s="39"/>
      <c r="G27" s="39"/>
      <c r="H27" s="39"/>
      <c r="I27" s="152" t="s">
        <v>25</v>
      </c>
      <c r="J27" s="142" t="s">
        <v>155</v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">
        <v>156</v>
      </c>
      <c r="F28" s="39"/>
      <c r="G28" s="39"/>
      <c r="H28" s="39"/>
      <c r="I28" s="152" t="s">
        <v>27</v>
      </c>
      <c r="J28" s="142" t="s">
        <v>1</v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35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6"/>
      <c r="B31" s="157"/>
      <c r="C31" s="156"/>
      <c r="D31" s="156"/>
      <c r="E31" s="158" t="s">
        <v>1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36</v>
      </c>
      <c r="E34" s="39"/>
      <c r="F34" s="39"/>
      <c r="G34" s="39"/>
      <c r="H34" s="39"/>
      <c r="I34" s="39"/>
      <c r="J34" s="162">
        <f>ROUND(J128,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38</v>
      </c>
      <c r="G36" s="39"/>
      <c r="H36" s="39"/>
      <c r="I36" s="163" t="s">
        <v>37</v>
      </c>
      <c r="J36" s="163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40</v>
      </c>
      <c r="E37" s="152" t="s">
        <v>41</v>
      </c>
      <c r="F37" s="165">
        <f>ROUND((SUM(BE128:BE176)),  2)</f>
        <v>0</v>
      </c>
      <c r="G37" s="39"/>
      <c r="H37" s="39"/>
      <c r="I37" s="166">
        <v>0.20999999999999999</v>
      </c>
      <c r="J37" s="165">
        <f>ROUND(((SUM(BE128:BE176))*I37),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42</v>
      </c>
      <c r="F38" s="165">
        <f>ROUND((SUM(BF128:BF176)),  2)</f>
        <v>0</v>
      </c>
      <c r="G38" s="39"/>
      <c r="H38" s="39"/>
      <c r="I38" s="166">
        <v>0.12</v>
      </c>
      <c r="J38" s="165">
        <f>ROUND(((SUM(BF128:BF176))*I38),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43</v>
      </c>
      <c r="F39" s="165">
        <f>ROUND((SUM(BG128:BG176)),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44</v>
      </c>
      <c r="F40" s="165">
        <f>ROUND((SUM(BH128:BH176)),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45</v>
      </c>
      <c r="F41" s="165">
        <f>ROUND((SUM(BI128:BI176)),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46</v>
      </c>
      <c r="E43" s="169"/>
      <c r="F43" s="169"/>
      <c r="G43" s="170" t="s">
        <v>47</v>
      </c>
      <c r="H43" s="171" t="s">
        <v>48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157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ZUŠ BEDŘICHA SMETANY čp.142, LITOMYŠL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23.25" customHeight="1">
      <c r="B87" s="22"/>
      <c r="C87" s="23"/>
      <c r="D87" s="23"/>
      <c r="E87" s="185" t="s">
        <v>152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153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261" t="s">
        <v>154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492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SO.01 -01B - Rozvaděč RH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Litomyšl</v>
      </c>
      <c r="G93" s="41"/>
      <c r="H93" s="41"/>
      <c r="I93" s="33" t="s">
        <v>22</v>
      </c>
      <c r="J93" s="80" t="str">
        <f>IF(J16="","",J16)</f>
        <v>6. 6. 2025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5.15" customHeight="1">
      <c r="A95" s="39"/>
      <c r="B95" s="40"/>
      <c r="C95" s="33" t="s">
        <v>24</v>
      </c>
      <c r="D95" s="41"/>
      <c r="E95" s="41"/>
      <c r="F95" s="28" t="str">
        <f>E19</f>
        <v>Město Litomyšl</v>
      </c>
      <c r="G95" s="41"/>
      <c r="H95" s="41"/>
      <c r="I95" s="33" t="s">
        <v>30</v>
      </c>
      <c r="J95" s="37" t="str">
        <f>E25</f>
        <v>Petr Kovář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34</v>
      </c>
      <c r="J96" s="37" t="str">
        <f>E28</f>
        <v>Petr Kovář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158</v>
      </c>
      <c r="D98" s="187"/>
      <c r="E98" s="187"/>
      <c r="F98" s="187"/>
      <c r="G98" s="187"/>
      <c r="H98" s="187"/>
      <c r="I98" s="187"/>
      <c r="J98" s="188" t="s">
        <v>159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160</v>
      </c>
      <c r="D100" s="41"/>
      <c r="E100" s="41"/>
      <c r="F100" s="41"/>
      <c r="G100" s="41"/>
      <c r="H100" s="41"/>
      <c r="I100" s="41"/>
      <c r="J100" s="111">
        <f>J128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161</v>
      </c>
    </row>
    <row r="101" s="9" customFormat="1" ht="24.96" customHeight="1">
      <c r="A101" s="9"/>
      <c r="B101" s="190"/>
      <c r="C101" s="191"/>
      <c r="D101" s="192" t="s">
        <v>522</v>
      </c>
      <c r="E101" s="193"/>
      <c r="F101" s="193"/>
      <c r="G101" s="193"/>
      <c r="H101" s="193"/>
      <c r="I101" s="193"/>
      <c r="J101" s="194">
        <f>J129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6"/>
      <c r="C102" s="133"/>
      <c r="D102" s="197" t="s">
        <v>494</v>
      </c>
      <c r="E102" s="198"/>
      <c r="F102" s="198"/>
      <c r="G102" s="198"/>
      <c r="H102" s="198"/>
      <c r="I102" s="198"/>
      <c r="J102" s="199">
        <f>J130</f>
        <v>0</v>
      </c>
      <c r="K102" s="133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3"/>
      <c r="D103" s="197" t="s">
        <v>523</v>
      </c>
      <c r="E103" s="198"/>
      <c r="F103" s="198"/>
      <c r="G103" s="198"/>
      <c r="H103" s="198"/>
      <c r="I103" s="198"/>
      <c r="J103" s="199">
        <f>J137</f>
        <v>0</v>
      </c>
      <c r="K103" s="133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4.88" customHeight="1">
      <c r="A104" s="10"/>
      <c r="B104" s="196"/>
      <c r="C104" s="133"/>
      <c r="D104" s="197" t="s">
        <v>496</v>
      </c>
      <c r="E104" s="198"/>
      <c r="F104" s="198"/>
      <c r="G104" s="198"/>
      <c r="H104" s="198"/>
      <c r="I104" s="198"/>
      <c r="J104" s="199">
        <f>J174</f>
        <v>0</v>
      </c>
      <c r="K104" s="133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2" customFormat="1" ht="21.84" customHeight="1">
      <c r="A105" s="39"/>
      <c r="B105" s="40"/>
      <c r="C105" s="41"/>
      <c r="D105" s="41"/>
      <c r="E105" s="41"/>
      <c r="F105" s="41"/>
      <c r="G105" s="41"/>
      <c r="H105" s="41"/>
      <c r="I105" s="41"/>
      <c r="J105" s="41"/>
      <c r="K105" s="41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6.96" customHeight="1">
      <c r="A106" s="39"/>
      <c r="B106" s="67"/>
      <c r="C106" s="68"/>
      <c r="D106" s="68"/>
      <c r="E106" s="68"/>
      <c r="F106" s="68"/>
      <c r="G106" s="68"/>
      <c r="H106" s="68"/>
      <c r="I106" s="68"/>
      <c r="J106" s="68"/>
      <c r="K106" s="68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10" s="2" customFormat="1" ht="6.96" customHeight="1">
      <c r="A110" s="39"/>
      <c r="B110" s="69"/>
      <c r="C110" s="70"/>
      <c r="D110" s="70"/>
      <c r="E110" s="70"/>
      <c r="F110" s="70"/>
      <c r="G110" s="70"/>
      <c r="H110" s="70"/>
      <c r="I110" s="70"/>
      <c r="J110" s="70"/>
      <c r="K110" s="70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4.96" customHeight="1">
      <c r="A111" s="39"/>
      <c r="B111" s="40"/>
      <c r="C111" s="24" t="s">
        <v>166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16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6.5" customHeight="1">
      <c r="A114" s="39"/>
      <c r="B114" s="40"/>
      <c r="C114" s="41"/>
      <c r="D114" s="41"/>
      <c r="E114" s="185" t="str">
        <f>E7</f>
        <v>ZUŠ BEDŘICHA SMETANY čp.142, LITOMYŠL</v>
      </c>
      <c r="F114" s="33"/>
      <c r="G114" s="33"/>
      <c r="H114" s="33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1" customFormat="1" ht="12" customHeight="1">
      <c r="B115" s="22"/>
      <c r="C115" s="33" t="s">
        <v>151</v>
      </c>
      <c r="D115" s="23"/>
      <c r="E115" s="23"/>
      <c r="F115" s="23"/>
      <c r="G115" s="23"/>
      <c r="H115" s="23"/>
      <c r="I115" s="23"/>
      <c r="J115" s="23"/>
      <c r="K115" s="23"/>
      <c r="L115" s="21"/>
    </row>
    <row r="116" s="1" customFormat="1" ht="23.25" customHeight="1">
      <c r="B116" s="22"/>
      <c r="C116" s="23"/>
      <c r="D116" s="23"/>
      <c r="E116" s="185" t="s">
        <v>152</v>
      </c>
      <c r="F116" s="23"/>
      <c r="G116" s="23"/>
      <c r="H116" s="23"/>
      <c r="I116" s="23"/>
      <c r="J116" s="23"/>
      <c r="K116" s="23"/>
      <c r="L116" s="21"/>
    </row>
    <row r="117" s="1" customFormat="1" ht="12" customHeight="1">
      <c r="B117" s="22"/>
      <c r="C117" s="33" t="s">
        <v>153</v>
      </c>
      <c r="D117" s="23"/>
      <c r="E117" s="23"/>
      <c r="F117" s="23"/>
      <c r="G117" s="23"/>
      <c r="H117" s="23"/>
      <c r="I117" s="23"/>
      <c r="J117" s="23"/>
      <c r="K117" s="23"/>
      <c r="L117" s="21"/>
    </row>
    <row r="118" s="2" customFormat="1" ht="16.5" customHeight="1">
      <c r="A118" s="39"/>
      <c r="B118" s="40"/>
      <c r="C118" s="41"/>
      <c r="D118" s="41"/>
      <c r="E118" s="261" t="s">
        <v>154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492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6.5" customHeight="1">
      <c r="A120" s="39"/>
      <c r="B120" s="40"/>
      <c r="C120" s="41"/>
      <c r="D120" s="41"/>
      <c r="E120" s="77" t="str">
        <f>E13</f>
        <v>SO.01 -01B - Rozvaděč RH</v>
      </c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20</v>
      </c>
      <c r="D122" s="41"/>
      <c r="E122" s="41"/>
      <c r="F122" s="28" t="str">
        <f>F16</f>
        <v>Litomyšl</v>
      </c>
      <c r="G122" s="41"/>
      <c r="H122" s="41"/>
      <c r="I122" s="33" t="s">
        <v>22</v>
      </c>
      <c r="J122" s="80" t="str">
        <f>IF(J16="","",J16)</f>
        <v>6. 6. 2025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6.96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5.15" customHeight="1">
      <c r="A124" s="39"/>
      <c r="B124" s="40"/>
      <c r="C124" s="33" t="s">
        <v>24</v>
      </c>
      <c r="D124" s="41"/>
      <c r="E124" s="41"/>
      <c r="F124" s="28" t="str">
        <f>E19</f>
        <v>Město Litomyšl</v>
      </c>
      <c r="G124" s="41"/>
      <c r="H124" s="41"/>
      <c r="I124" s="33" t="s">
        <v>30</v>
      </c>
      <c r="J124" s="37" t="str">
        <f>E25</f>
        <v>Petr Kovář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5.15" customHeight="1">
      <c r="A125" s="39"/>
      <c r="B125" s="40"/>
      <c r="C125" s="33" t="s">
        <v>28</v>
      </c>
      <c r="D125" s="41"/>
      <c r="E125" s="41"/>
      <c r="F125" s="28" t="str">
        <f>IF(E22="","",E22)</f>
        <v>Vyplň údaj</v>
      </c>
      <c r="G125" s="41"/>
      <c r="H125" s="41"/>
      <c r="I125" s="33" t="s">
        <v>34</v>
      </c>
      <c r="J125" s="37" t="str">
        <f>E28</f>
        <v>Petr Kovář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0.32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11" customFormat="1" ht="29.28" customHeight="1">
      <c r="A127" s="201"/>
      <c r="B127" s="202"/>
      <c r="C127" s="203" t="s">
        <v>167</v>
      </c>
      <c r="D127" s="204" t="s">
        <v>61</v>
      </c>
      <c r="E127" s="204" t="s">
        <v>57</v>
      </c>
      <c r="F127" s="204" t="s">
        <v>58</v>
      </c>
      <c r="G127" s="204" t="s">
        <v>168</v>
      </c>
      <c r="H127" s="204" t="s">
        <v>169</v>
      </c>
      <c r="I127" s="204" t="s">
        <v>170</v>
      </c>
      <c r="J127" s="204" t="s">
        <v>159</v>
      </c>
      <c r="K127" s="205" t="s">
        <v>171</v>
      </c>
      <c r="L127" s="206"/>
      <c r="M127" s="101" t="s">
        <v>1</v>
      </c>
      <c r="N127" s="102" t="s">
        <v>40</v>
      </c>
      <c r="O127" s="102" t="s">
        <v>172</v>
      </c>
      <c r="P127" s="102" t="s">
        <v>173</v>
      </c>
      <c r="Q127" s="102" t="s">
        <v>174</v>
      </c>
      <c r="R127" s="102" t="s">
        <v>175</v>
      </c>
      <c r="S127" s="102" t="s">
        <v>176</v>
      </c>
      <c r="T127" s="103" t="s">
        <v>177</v>
      </c>
      <c r="U127" s="201"/>
      <c r="V127" s="201"/>
      <c r="W127" s="201"/>
      <c r="X127" s="201"/>
      <c r="Y127" s="201"/>
      <c r="Z127" s="201"/>
      <c r="AA127" s="201"/>
      <c r="AB127" s="201"/>
      <c r="AC127" s="201"/>
      <c r="AD127" s="201"/>
      <c r="AE127" s="201"/>
    </row>
    <row r="128" s="2" customFormat="1" ht="22.8" customHeight="1">
      <c r="A128" s="39"/>
      <c r="B128" s="40"/>
      <c r="C128" s="108" t="s">
        <v>178</v>
      </c>
      <c r="D128" s="41"/>
      <c r="E128" s="41"/>
      <c r="F128" s="41"/>
      <c r="G128" s="41"/>
      <c r="H128" s="41"/>
      <c r="I128" s="41"/>
      <c r="J128" s="207">
        <f>BK128</f>
        <v>0</v>
      </c>
      <c r="K128" s="41"/>
      <c r="L128" s="45"/>
      <c r="M128" s="104"/>
      <c r="N128" s="208"/>
      <c r="O128" s="105"/>
      <c r="P128" s="209">
        <f>P129</f>
        <v>0</v>
      </c>
      <c r="Q128" s="105"/>
      <c r="R128" s="209">
        <f>R129</f>
        <v>0.01302</v>
      </c>
      <c r="S128" s="105"/>
      <c r="T128" s="210">
        <f>T129</f>
        <v>0.045600000000000002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75</v>
      </c>
      <c r="AU128" s="18" t="s">
        <v>161</v>
      </c>
      <c r="BK128" s="211">
        <f>BK129</f>
        <v>0</v>
      </c>
    </row>
    <row r="129" s="12" customFormat="1" ht="25.92" customHeight="1">
      <c r="A129" s="12"/>
      <c r="B129" s="212"/>
      <c r="C129" s="213"/>
      <c r="D129" s="214" t="s">
        <v>75</v>
      </c>
      <c r="E129" s="215" t="s">
        <v>524</v>
      </c>
      <c r="F129" s="215" t="s">
        <v>525</v>
      </c>
      <c r="G129" s="213"/>
      <c r="H129" s="213"/>
      <c r="I129" s="216"/>
      <c r="J129" s="217">
        <f>BK129</f>
        <v>0</v>
      </c>
      <c r="K129" s="213"/>
      <c r="L129" s="218"/>
      <c r="M129" s="219"/>
      <c r="N129" s="220"/>
      <c r="O129" s="220"/>
      <c r="P129" s="221">
        <f>P130+P137</f>
        <v>0</v>
      </c>
      <c r="Q129" s="220"/>
      <c r="R129" s="221">
        <f>R130+R137</f>
        <v>0.01302</v>
      </c>
      <c r="S129" s="220"/>
      <c r="T129" s="222">
        <f>T130+T137</f>
        <v>0.045600000000000002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3" t="s">
        <v>200</v>
      </c>
      <c r="AT129" s="224" t="s">
        <v>75</v>
      </c>
      <c r="AU129" s="224" t="s">
        <v>76</v>
      </c>
      <c r="AY129" s="223" t="s">
        <v>181</v>
      </c>
      <c r="BK129" s="225">
        <f>BK130+BK137</f>
        <v>0</v>
      </c>
    </row>
    <row r="130" s="12" customFormat="1" ht="22.8" customHeight="1">
      <c r="A130" s="12"/>
      <c r="B130" s="212"/>
      <c r="C130" s="213"/>
      <c r="D130" s="214" t="s">
        <v>75</v>
      </c>
      <c r="E130" s="254" t="s">
        <v>260</v>
      </c>
      <c r="F130" s="254" t="s">
        <v>501</v>
      </c>
      <c r="G130" s="213"/>
      <c r="H130" s="213"/>
      <c r="I130" s="216"/>
      <c r="J130" s="255">
        <f>BK130</f>
        <v>0</v>
      </c>
      <c r="K130" s="213"/>
      <c r="L130" s="218"/>
      <c r="M130" s="219"/>
      <c r="N130" s="220"/>
      <c r="O130" s="220"/>
      <c r="P130" s="221">
        <f>SUM(P131:P136)</f>
        <v>0</v>
      </c>
      <c r="Q130" s="220"/>
      <c r="R130" s="221">
        <f>SUM(R131:R136)</f>
        <v>0</v>
      </c>
      <c r="S130" s="220"/>
      <c r="T130" s="222">
        <f>SUM(T131:T136)</f>
        <v>0.045600000000000002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3" t="s">
        <v>85</v>
      </c>
      <c r="AT130" s="224" t="s">
        <v>75</v>
      </c>
      <c r="AU130" s="224" t="s">
        <v>83</v>
      </c>
      <c r="AY130" s="223" t="s">
        <v>181</v>
      </c>
      <c r="BK130" s="225">
        <f>SUM(BK131:BK136)</f>
        <v>0</v>
      </c>
    </row>
    <row r="131" s="2" customFormat="1" ht="24.15" customHeight="1">
      <c r="A131" s="39"/>
      <c r="B131" s="40"/>
      <c r="C131" s="245" t="s">
        <v>83</v>
      </c>
      <c r="D131" s="245" t="s">
        <v>191</v>
      </c>
      <c r="E131" s="246" t="s">
        <v>502</v>
      </c>
      <c r="F131" s="247" t="s">
        <v>503</v>
      </c>
      <c r="G131" s="248" t="s">
        <v>185</v>
      </c>
      <c r="H131" s="249">
        <v>1</v>
      </c>
      <c r="I131" s="250"/>
      <c r="J131" s="251">
        <f>ROUND(I131*H131,2)</f>
        <v>0</v>
      </c>
      <c r="K131" s="247" t="s">
        <v>186</v>
      </c>
      <c r="L131" s="45"/>
      <c r="M131" s="252" t="s">
        <v>1</v>
      </c>
      <c r="N131" s="253" t="s">
        <v>41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0.029999999999999999</v>
      </c>
      <c r="T131" s="237">
        <f>S131*H131</f>
        <v>0.029999999999999999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477</v>
      </c>
      <c r="AT131" s="238" t="s">
        <v>191</v>
      </c>
      <c r="AU131" s="238" t="s">
        <v>85</v>
      </c>
      <c r="AY131" s="18" t="s">
        <v>181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83</v>
      </c>
      <c r="BK131" s="239">
        <f>ROUND(I131*H131,2)</f>
        <v>0</v>
      </c>
      <c r="BL131" s="18" t="s">
        <v>477</v>
      </c>
      <c r="BM131" s="238" t="s">
        <v>526</v>
      </c>
    </row>
    <row r="132" s="2" customFormat="1">
      <c r="A132" s="39"/>
      <c r="B132" s="40"/>
      <c r="C132" s="41"/>
      <c r="D132" s="240" t="s">
        <v>190</v>
      </c>
      <c r="E132" s="41"/>
      <c r="F132" s="241" t="s">
        <v>505</v>
      </c>
      <c r="G132" s="41"/>
      <c r="H132" s="41"/>
      <c r="I132" s="242"/>
      <c r="J132" s="41"/>
      <c r="K132" s="41"/>
      <c r="L132" s="45"/>
      <c r="M132" s="243"/>
      <c r="N132" s="244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190</v>
      </c>
      <c r="AU132" s="18" t="s">
        <v>85</v>
      </c>
    </row>
    <row r="133" s="2" customFormat="1" ht="24.15" customHeight="1">
      <c r="A133" s="39"/>
      <c r="B133" s="40"/>
      <c r="C133" s="245" t="s">
        <v>85</v>
      </c>
      <c r="D133" s="245" t="s">
        <v>191</v>
      </c>
      <c r="E133" s="246" t="s">
        <v>527</v>
      </c>
      <c r="F133" s="247" t="s">
        <v>528</v>
      </c>
      <c r="G133" s="248" t="s">
        <v>185</v>
      </c>
      <c r="H133" s="249">
        <v>25</v>
      </c>
      <c r="I133" s="250"/>
      <c r="J133" s="251">
        <f>ROUND(I133*H133,2)</f>
        <v>0</v>
      </c>
      <c r="K133" s="247" t="s">
        <v>186</v>
      </c>
      <c r="L133" s="45"/>
      <c r="M133" s="252" t="s">
        <v>1</v>
      </c>
      <c r="N133" s="253" t="s">
        <v>41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0.00059999999999999995</v>
      </c>
      <c r="T133" s="237">
        <f>S133*H133</f>
        <v>0.014999999999999999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188</v>
      </c>
      <c r="AT133" s="238" t="s">
        <v>191</v>
      </c>
      <c r="AU133" s="238" t="s">
        <v>85</v>
      </c>
      <c r="AY133" s="18" t="s">
        <v>181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83</v>
      </c>
      <c r="BK133" s="239">
        <f>ROUND(I133*H133,2)</f>
        <v>0</v>
      </c>
      <c r="BL133" s="18" t="s">
        <v>188</v>
      </c>
      <c r="BM133" s="238" t="s">
        <v>529</v>
      </c>
    </row>
    <row r="134" s="2" customFormat="1">
      <c r="A134" s="39"/>
      <c r="B134" s="40"/>
      <c r="C134" s="41"/>
      <c r="D134" s="240" t="s">
        <v>190</v>
      </c>
      <c r="E134" s="41"/>
      <c r="F134" s="241" t="s">
        <v>530</v>
      </c>
      <c r="G134" s="41"/>
      <c r="H134" s="41"/>
      <c r="I134" s="242"/>
      <c r="J134" s="41"/>
      <c r="K134" s="41"/>
      <c r="L134" s="45"/>
      <c r="M134" s="243"/>
      <c r="N134" s="244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190</v>
      </c>
      <c r="AU134" s="18" t="s">
        <v>85</v>
      </c>
    </row>
    <row r="135" s="2" customFormat="1" ht="24.15" customHeight="1">
      <c r="A135" s="39"/>
      <c r="B135" s="40"/>
      <c r="C135" s="245" t="s">
        <v>91</v>
      </c>
      <c r="D135" s="245" t="s">
        <v>191</v>
      </c>
      <c r="E135" s="246" t="s">
        <v>531</v>
      </c>
      <c r="F135" s="247" t="s">
        <v>532</v>
      </c>
      <c r="G135" s="248" t="s">
        <v>185</v>
      </c>
      <c r="H135" s="249">
        <v>6</v>
      </c>
      <c r="I135" s="250"/>
      <c r="J135" s="251">
        <f>ROUND(I135*H135,2)</f>
        <v>0</v>
      </c>
      <c r="K135" s="247" t="s">
        <v>186</v>
      </c>
      <c r="L135" s="45"/>
      <c r="M135" s="252" t="s">
        <v>1</v>
      </c>
      <c r="N135" s="253" t="s">
        <v>41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0.00010000000000000001</v>
      </c>
      <c r="T135" s="237">
        <f>S135*H135</f>
        <v>0.00060000000000000006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188</v>
      </c>
      <c r="AT135" s="238" t="s">
        <v>191</v>
      </c>
      <c r="AU135" s="238" t="s">
        <v>85</v>
      </c>
      <c r="AY135" s="18" t="s">
        <v>181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83</v>
      </c>
      <c r="BK135" s="239">
        <f>ROUND(I135*H135,2)</f>
        <v>0</v>
      </c>
      <c r="BL135" s="18" t="s">
        <v>188</v>
      </c>
      <c r="BM135" s="238" t="s">
        <v>533</v>
      </c>
    </row>
    <row r="136" s="2" customFormat="1">
      <c r="A136" s="39"/>
      <c r="B136" s="40"/>
      <c r="C136" s="41"/>
      <c r="D136" s="240" t="s">
        <v>190</v>
      </c>
      <c r="E136" s="41"/>
      <c r="F136" s="241" t="s">
        <v>534</v>
      </c>
      <c r="G136" s="41"/>
      <c r="H136" s="41"/>
      <c r="I136" s="242"/>
      <c r="J136" s="41"/>
      <c r="K136" s="41"/>
      <c r="L136" s="45"/>
      <c r="M136" s="243"/>
      <c r="N136" s="244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190</v>
      </c>
      <c r="AU136" s="18" t="s">
        <v>85</v>
      </c>
    </row>
    <row r="137" s="12" customFormat="1" ht="22.8" customHeight="1">
      <c r="A137" s="12"/>
      <c r="B137" s="212"/>
      <c r="C137" s="213"/>
      <c r="D137" s="214" t="s">
        <v>75</v>
      </c>
      <c r="E137" s="254" t="s">
        <v>506</v>
      </c>
      <c r="F137" s="254" t="s">
        <v>97</v>
      </c>
      <c r="G137" s="213"/>
      <c r="H137" s="213"/>
      <c r="I137" s="216"/>
      <c r="J137" s="255">
        <f>BK137</f>
        <v>0</v>
      </c>
      <c r="K137" s="213"/>
      <c r="L137" s="218"/>
      <c r="M137" s="219"/>
      <c r="N137" s="220"/>
      <c r="O137" s="220"/>
      <c r="P137" s="221">
        <f>P138+SUM(P139:P174)</f>
        <v>0</v>
      </c>
      <c r="Q137" s="220"/>
      <c r="R137" s="221">
        <f>R138+SUM(R139:R174)</f>
        <v>0.01302</v>
      </c>
      <c r="S137" s="220"/>
      <c r="T137" s="222">
        <f>T138+SUM(T139:T174)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23" t="s">
        <v>200</v>
      </c>
      <c r="AT137" s="224" t="s">
        <v>75</v>
      </c>
      <c r="AU137" s="224" t="s">
        <v>83</v>
      </c>
      <c r="AY137" s="223" t="s">
        <v>181</v>
      </c>
      <c r="BK137" s="225">
        <f>BK138+SUM(BK139:BK174)</f>
        <v>0</v>
      </c>
    </row>
    <row r="138" s="2" customFormat="1" ht="24.15" customHeight="1">
      <c r="A138" s="39"/>
      <c r="B138" s="40"/>
      <c r="C138" s="226" t="s">
        <v>200</v>
      </c>
      <c r="D138" s="226" t="s">
        <v>182</v>
      </c>
      <c r="E138" s="227" t="s">
        <v>535</v>
      </c>
      <c r="F138" s="228" t="s">
        <v>536</v>
      </c>
      <c r="G138" s="229" t="s">
        <v>185</v>
      </c>
      <c r="H138" s="230">
        <v>1</v>
      </c>
      <c r="I138" s="231"/>
      <c r="J138" s="232">
        <f>ROUND(I138*H138,2)</f>
        <v>0</v>
      </c>
      <c r="K138" s="228" t="s">
        <v>186</v>
      </c>
      <c r="L138" s="233"/>
      <c r="M138" s="234" t="s">
        <v>1</v>
      </c>
      <c r="N138" s="235" t="s">
        <v>41</v>
      </c>
      <c r="O138" s="92"/>
      <c r="P138" s="236">
        <f>O138*H138</f>
        <v>0</v>
      </c>
      <c r="Q138" s="236">
        <v>0.00396</v>
      </c>
      <c r="R138" s="236">
        <f>Q138*H138</f>
        <v>0.00396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247</v>
      </c>
      <c r="AT138" s="238" t="s">
        <v>182</v>
      </c>
      <c r="AU138" s="238" t="s">
        <v>85</v>
      </c>
      <c r="AY138" s="18" t="s">
        <v>181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83</v>
      </c>
      <c r="BK138" s="239">
        <f>ROUND(I138*H138,2)</f>
        <v>0</v>
      </c>
      <c r="BL138" s="18" t="s">
        <v>248</v>
      </c>
      <c r="BM138" s="238" t="s">
        <v>537</v>
      </c>
    </row>
    <row r="139" s="2" customFormat="1">
      <c r="A139" s="39"/>
      <c r="B139" s="40"/>
      <c r="C139" s="41"/>
      <c r="D139" s="240" t="s">
        <v>190</v>
      </c>
      <c r="E139" s="41"/>
      <c r="F139" s="241" t="s">
        <v>536</v>
      </c>
      <c r="G139" s="41"/>
      <c r="H139" s="41"/>
      <c r="I139" s="242"/>
      <c r="J139" s="41"/>
      <c r="K139" s="41"/>
      <c r="L139" s="45"/>
      <c r="M139" s="243"/>
      <c r="N139" s="244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190</v>
      </c>
      <c r="AU139" s="18" t="s">
        <v>85</v>
      </c>
    </row>
    <row r="140" s="2" customFormat="1" ht="16.5" customHeight="1">
      <c r="A140" s="39"/>
      <c r="B140" s="40"/>
      <c r="C140" s="226" t="s">
        <v>204</v>
      </c>
      <c r="D140" s="226" t="s">
        <v>182</v>
      </c>
      <c r="E140" s="227" t="s">
        <v>538</v>
      </c>
      <c r="F140" s="228" t="s">
        <v>539</v>
      </c>
      <c r="G140" s="229" t="s">
        <v>185</v>
      </c>
      <c r="H140" s="230">
        <v>1</v>
      </c>
      <c r="I140" s="231"/>
      <c r="J140" s="232">
        <f>ROUND(I140*H140,2)</f>
        <v>0</v>
      </c>
      <c r="K140" s="228" t="s">
        <v>186</v>
      </c>
      <c r="L140" s="233"/>
      <c r="M140" s="234" t="s">
        <v>1</v>
      </c>
      <c r="N140" s="235" t="s">
        <v>41</v>
      </c>
      <c r="O140" s="92"/>
      <c r="P140" s="236">
        <f>O140*H140</f>
        <v>0</v>
      </c>
      <c r="Q140" s="236">
        <v>0.00013999999999999999</v>
      </c>
      <c r="R140" s="236">
        <f>Q140*H140</f>
        <v>0.00013999999999999999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477</v>
      </c>
      <c r="AT140" s="238" t="s">
        <v>182</v>
      </c>
      <c r="AU140" s="238" t="s">
        <v>85</v>
      </c>
      <c r="AY140" s="18" t="s">
        <v>181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83</v>
      </c>
      <c r="BK140" s="239">
        <f>ROUND(I140*H140,2)</f>
        <v>0</v>
      </c>
      <c r="BL140" s="18" t="s">
        <v>477</v>
      </c>
      <c r="BM140" s="238" t="s">
        <v>540</v>
      </c>
    </row>
    <row r="141" s="2" customFormat="1">
      <c r="A141" s="39"/>
      <c r="B141" s="40"/>
      <c r="C141" s="41"/>
      <c r="D141" s="240" t="s">
        <v>190</v>
      </c>
      <c r="E141" s="41"/>
      <c r="F141" s="241" t="s">
        <v>539</v>
      </c>
      <c r="G141" s="41"/>
      <c r="H141" s="41"/>
      <c r="I141" s="242"/>
      <c r="J141" s="41"/>
      <c r="K141" s="41"/>
      <c r="L141" s="45"/>
      <c r="M141" s="243"/>
      <c r="N141" s="244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190</v>
      </c>
      <c r="AU141" s="18" t="s">
        <v>85</v>
      </c>
    </row>
    <row r="142" s="2" customFormat="1" ht="24.15" customHeight="1">
      <c r="A142" s="39"/>
      <c r="B142" s="40"/>
      <c r="C142" s="226" t="s">
        <v>209</v>
      </c>
      <c r="D142" s="226" t="s">
        <v>182</v>
      </c>
      <c r="E142" s="227" t="s">
        <v>541</v>
      </c>
      <c r="F142" s="228" t="s">
        <v>542</v>
      </c>
      <c r="G142" s="229" t="s">
        <v>185</v>
      </c>
      <c r="H142" s="230">
        <v>1</v>
      </c>
      <c r="I142" s="231"/>
      <c r="J142" s="232">
        <f>ROUND(I142*H142,2)</f>
        <v>0</v>
      </c>
      <c r="K142" s="228" t="s">
        <v>186</v>
      </c>
      <c r="L142" s="233"/>
      <c r="M142" s="234" t="s">
        <v>1</v>
      </c>
      <c r="N142" s="235" t="s">
        <v>41</v>
      </c>
      <c r="O142" s="92"/>
      <c r="P142" s="236">
        <f>O142*H142</f>
        <v>0</v>
      </c>
      <c r="Q142" s="236">
        <v>3.0000000000000001E-05</v>
      </c>
      <c r="R142" s="236">
        <f>Q142*H142</f>
        <v>3.0000000000000001E-05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477</v>
      </c>
      <c r="AT142" s="238" t="s">
        <v>182</v>
      </c>
      <c r="AU142" s="238" t="s">
        <v>85</v>
      </c>
      <c r="AY142" s="18" t="s">
        <v>181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83</v>
      </c>
      <c r="BK142" s="239">
        <f>ROUND(I142*H142,2)</f>
        <v>0</v>
      </c>
      <c r="BL142" s="18" t="s">
        <v>477</v>
      </c>
      <c r="BM142" s="238" t="s">
        <v>543</v>
      </c>
    </row>
    <row r="143" s="2" customFormat="1">
      <c r="A143" s="39"/>
      <c r="B143" s="40"/>
      <c r="C143" s="41"/>
      <c r="D143" s="240" t="s">
        <v>190</v>
      </c>
      <c r="E143" s="41"/>
      <c r="F143" s="241" t="s">
        <v>542</v>
      </c>
      <c r="G143" s="41"/>
      <c r="H143" s="41"/>
      <c r="I143" s="242"/>
      <c r="J143" s="41"/>
      <c r="K143" s="41"/>
      <c r="L143" s="45"/>
      <c r="M143" s="243"/>
      <c r="N143" s="244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190</v>
      </c>
      <c r="AU143" s="18" t="s">
        <v>85</v>
      </c>
    </row>
    <row r="144" s="2" customFormat="1" ht="16.5" customHeight="1">
      <c r="A144" s="39"/>
      <c r="B144" s="40"/>
      <c r="C144" s="226" t="s">
        <v>214</v>
      </c>
      <c r="D144" s="226" t="s">
        <v>182</v>
      </c>
      <c r="E144" s="227" t="s">
        <v>544</v>
      </c>
      <c r="F144" s="228" t="s">
        <v>545</v>
      </c>
      <c r="G144" s="229" t="s">
        <v>185</v>
      </c>
      <c r="H144" s="230">
        <v>2</v>
      </c>
      <c r="I144" s="231"/>
      <c r="J144" s="232">
        <f>ROUND(I144*H144,2)</f>
        <v>0</v>
      </c>
      <c r="K144" s="228" t="s">
        <v>186</v>
      </c>
      <c r="L144" s="233"/>
      <c r="M144" s="234" t="s">
        <v>1</v>
      </c>
      <c r="N144" s="235" t="s">
        <v>41</v>
      </c>
      <c r="O144" s="92"/>
      <c r="P144" s="236">
        <f>O144*H144</f>
        <v>0</v>
      </c>
      <c r="Q144" s="236">
        <v>0.00046999999999999999</v>
      </c>
      <c r="R144" s="236">
        <f>Q144*H144</f>
        <v>0.00093999999999999997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477</v>
      </c>
      <c r="AT144" s="238" t="s">
        <v>182</v>
      </c>
      <c r="AU144" s="238" t="s">
        <v>85</v>
      </c>
      <c r="AY144" s="18" t="s">
        <v>181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83</v>
      </c>
      <c r="BK144" s="239">
        <f>ROUND(I144*H144,2)</f>
        <v>0</v>
      </c>
      <c r="BL144" s="18" t="s">
        <v>477</v>
      </c>
      <c r="BM144" s="238" t="s">
        <v>546</v>
      </c>
    </row>
    <row r="145" s="2" customFormat="1">
      <c r="A145" s="39"/>
      <c r="B145" s="40"/>
      <c r="C145" s="41"/>
      <c r="D145" s="240" t="s">
        <v>190</v>
      </c>
      <c r="E145" s="41"/>
      <c r="F145" s="241" t="s">
        <v>545</v>
      </c>
      <c r="G145" s="41"/>
      <c r="H145" s="41"/>
      <c r="I145" s="242"/>
      <c r="J145" s="41"/>
      <c r="K145" s="41"/>
      <c r="L145" s="45"/>
      <c r="M145" s="243"/>
      <c r="N145" s="244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190</v>
      </c>
      <c r="AU145" s="18" t="s">
        <v>85</v>
      </c>
    </row>
    <row r="146" s="2" customFormat="1" ht="24.15" customHeight="1">
      <c r="A146" s="39"/>
      <c r="B146" s="40"/>
      <c r="C146" s="226" t="s">
        <v>220</v>
      </c>
      <c r="D146" s="226" t="s">
        <v>182</v>
      </c>
      <c r="E146" s="227" t="s">
        <v>547</v>
      </c>
      <c r="F146" s="228" t="s">
        <v>548</v>
      </c>
      <c r="G146" s="229" t="s">
        <v>185</v>
      </c>
      <c r="H146" s="230">
        <v>12</v>
      </c>
      <c r="I146" s="231"/>
      <c r="J146" s="232">
        <f>ROUND(I146*H146,2)</f>
        <v>0</v>
      </c>
      <c r="K146" s="228" t="s">
        <v>186</v>
      </c>
      <c r="L146" s="233"/>
      <c r="M146" s="234" t="s">
        <v>1</v>
      </c>
      <c r="N146" s="235" t="s">
        <v>41</v>
      </c>
      <c r="O146" s="92"/>
      <c r="P146" s="236">
        <f>O146*H146</f>
        <v>0</v>
      </c>
      <c r="Q146" s="236">
        <v>0.00040000000000000002</v>
      </c>
      <c r="R146" s="236">
        <f>Q146*H146</f>
        <v>0.0048000000000000004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477</v>
      </c>
      <c r="AT146" s="238" t="s">
        <v>182</v>
      </c>
      <c r="AU146" s="238" t="s">
        <v>85</v>
      </c>
      <c r="AY146" s="18" t="s">
        <v>181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83</v>
      </c>
      <c r="BK146" s="239">
        <f>ROUND(I146*H146,2)</f>
        <v>0</v>
      </c>
      <c r="BL146" s="18" t="s">
        <v>477</v>
      </c>
      <c r="BM146" s="238" t="s">
        <v>549</v>
      </c>
    </row>
    <row r="147" s="2" customFormat="1">
      <c r="A147" s="39"/>
      <c r="B147" s="40"/>
      <c r="C147" s="41"/>
      <c r="D147" s="240" t="s">
        <v>190</v>
      </c>
      <c r="E147" s="41"/>
      <c r="F147" s="241" t="s">
        <v>548</v>
      </c>
      <c r="G147" s="41"/>
      <c r="H147" s="41"/>
      <c r="I147" s="242"/>
      <c r="J147" s="41"/>
      <c r="K147" s="41"/>
      <c r="L147" s="45"/>
      <c r="M147" s="243"/>
      <c r="N147" s="244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190</v>
      </c>
      <c r="AU147" s="18" t="s">
        <v>85</v>
      </c>
    </row>
    <row r="148" s="2" customFormat="1" ht="24.15" customHeight="1">
      <c r="A148" s="39"/>
      <c r="B148" s="40"/>
      <c r="C148" s="226" t="s">
        <v>224</v>
      </c>
      <c r="D148" s="226" t="s">
        <v>182</v>
      </c>
      <c r="E148" s="227" t="s">
        <v>550</v>
      </c>
      <c r="F148" s="228" t="s">
        <v>551</v>
      </c>
      <c r="G148" s="229" t="s">
        <v>185</v>
      </c>
      <c r="H148" s="230">
        <v>1</v>
      </c>
      <c r="I148" s="231"/>
      <c r="J148" s="232">
        <f>ROUND(I148*H148,2)</f>
        <v>0</v>
      </c>
      <c r="K148" s="228" t="s">
        <v>186</v>
      </c>
      <c r="L148" s="233"/>
      <c r="M148" s="234" t="s">
        <v>1</v>
      </c>
      <c r="N148" s="235" t="s">
        <v>41</v>
      </c>
      <c r="O148" s="92"/>
      <c r="P148" s="236">
        <f>O148*H148</f>
        <v>0</v>
      </c>
      <c r="Q148" s="236">
        <v>0.0010499999999999999</v>
      </c>
      <c r="R148" s="236">
        <f>Q148*H148</f>
        <v>0.0010499999999999999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477</v>
      </c>
      <c r="AT148" s="238" t="s">
        <v>182</v>
      </c>
      <c r="AU148" s="238" t="s">
        <v>85</v>
      </c>
      <c r="AY148" s="18" t="s">
        <v>181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83</v>
      </c>
      <c r="BK148" s="239">
        <f>ROUND(I148*H148,2)</f>
        <v>0</v>
      </c>
      <c r="BL148" s="18" t="s">
        <v>477</v>
      </c>
      <c r="BM148" s="238" t="s">
        <v>552</v>
      </c>
    </row>
    <row r="149" s="2" customFormat="1">
      <c r="A149" s="39"/>
      <c r="B149" s="40"/>
      <c r="C149" s="41"/>
      <c r="D149" s="240" t="s">
        <v>190</v>
      </c>
      <c r="E149" s="41"/>
      <c r="F149" s="241" t="s">
        <v>551</v>
      </c>
      <c r="G149" s="41"/>
      <c r="H149" s="41"/>
      <c r="I149" s="242"/>
      <c r="J149" s="41"/>
      <c r="K149" s="41"/>
      <c r="L149" s="45"/>
      <c r="M149" s="243"/>
      <c r="N149" s="244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190</v>
      </c>
      <c r="AU149" s="18" t="s">
        <v>85</v>
      </c>
    </row>
    <row r="150" s="2" customFormat="1" ht="24.15" customHeight="1">
      <c r="A150" s="39"/>
      <c r="B150" s="40"/>
      <c r="C150" s="226" t="s">
        <v>228</v>
      </c>
      <c r="D150" s="226" t="s">
        <v>182</v>
      </c>
      <c r="E150" s="227" t="s">
        <v>553</v>
      </c>
      <c r="F150" s="228" t="s">
        <v>554</v>
      </c>
      <c r="G150" s="229" t="s">
        <v>185</v>
      </c>
      <c r="H150" s="230">
        <v>1</v>
      </c>
      <c r="I150" s="231"/>
      <c r="J150" s="232">
        <f>ROUND(I150*H150,2)</f>
        <v>0</v>
      </c>
      <c r="K150" s="228" t="s">
        <v>186</v>
      </c>
      <c r="L150" s="233"/>
      <c r="M150" s="234" t="s">
        <v>1</v>
      </c>
      <c r="N150" s="235" t="s">
        <v>41</v>
      </c>
      <c r="O150" s="92"/>
      <c r="P150" s="236">
        <f>O150*H150</f>
        <v>0</v>
      </c>
      <c r="Q150" s="236">
        <v>0.0010499999999999999</v>
      </c>
      <c r="R150" s="236">
        <f>Q150*H150</f>
        <v>0.0010499999999999999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477</v>
      </c>
      <c r="AT150" s="238" t="s">
        <v>182</v>
      </c>
      <c r="AU150" s="238" t="s">
        <v>85</v>
      </c>
      <c r="AY150" s="18" t="s">
        <v>181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83</v>
      </c>
      <c r="BK150" s="239">
        <f>ROUND(I150*H150,2)</f>
        <v>0</v>
      </c>
      <c r="BL150" s="18" t="s">
        <v>477</v>
      </c>
      <c r="BM150" s="238" t="s">
        <v>555</v>
      </c>
    </row>
    <row r="151" s="2" customFormat="1">
      <c r="A151" s="39"/>
      <c r="B151" s="40"/>
      <c r="C151" s="41"/>
      <c r="D151" s="240" t="s">
        <v>190</v>
      </c>
      <c r="E151" s="41"/>
      <c r="F151" s="241" t="s">
        <v>554</v>
      </c>
      <c r="G151" s="41"/>
      <c r="H151" s="41"/>
      <c r="I151" s="242"/>
      <c r="J151" s="41"/>
      <c r="K151" s="41"/>
      <c r="L151" s="45"/>
      <c r="M151" s="243"/>
      <c r="N151" s="244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190</v>
      </c>
      <c r="AU151" s="18" t="s">
        <v>85</v>
      </c>
    </row>
    <row r="152" s="2" customFormat="1" ht="24.15" customHeight="1">
      <c r="A152" s="39"/>
      <c r="B152" s="40"/>
      <c r="C152" s="226" t="s">
        <v>232</v>
      </c>
      <c r="D152" s="226" t="s">
        <v>182</v>
      </c>
      <c r="E152" s="227" t="s">
        <v>556</v>
      </c>
      <c r="F152" s="228" t="s">
        <v>557</v>
      </c>
      <c r="G152" s="229" t="s">
        <v>185</v>
      </c>
      <c r="H152" s="230">
        <v>1</v>
      </c>
      <c r="I152" s="231"/>
      <c r="J152" s="232">
        <f>ROUND(I152*H152,2)</f>
        <v>0</v>
      </c>
      <c r="K152" s="228" t="s">
        <v>186</v>
      </c>
      <c r="L152" s="233"/>
      <c r="M152" s="234" t="s">
        <v>1</v>
      </c>
      <c r="N152" s="235" t="s">
        <v>41</v>
      </c>
      <c r="O152" s="92"/>
      <c r="P152" s="236">
        <f>O152*H152</f>
        <v>0</v>
      </c>
      <c r="Q152" s="236">
        <v>0.0010499999999999999</v>
      </c>
      <c r="R152" s="236">
        <f>Q152*H152</f>
        <v>0.0010499999999999999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477</v>
      </c>
      <c r="AT152" s="238" t="s">
        <v>182</v>
      </c>
      <c r="AU152" s="238" t="s">
        <v>85</v>
      </c>
      <c r="AY152" s="18" t="s">
        <v>181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83</v>
      </c>
      <c r="BK152" s="239">
        <f>ROUND(I152*H152,2)</f>
        <v>0</v>
      </c>
      <c r="BL152" s="18" t="s">
        <v>477</v>
      </c>
      <c r="BM152" s="238" t="s">
        <v>558</v>
      </c>
    </row>
    <row r="153" s="2" customFormat="1">
      <c r="A153" s="39"/>
      <c r="B153" s="40"/>
      <c r="C153" s="41"/>
      <c r="D153" s="240" t="s">
        <v>190</v>
      </c>
      <c r="E153" s="41"/>
      <c r="F153" s="241" t="s">
        <v>557</v>
      </c>
      <c r="G153" s="41"/>
      <c r="H153" s="41"/>
      <c r="I153" s="242"/>
      <c r="J153" s="41"/>
      <c r="K153" s="41"/>
      <c r="L153" s="45"/>
      <c r="M153" s="243"/>
      <c r="N153" s="244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190</v>
      </c>
      <c r="AU153" s="18" t="s">
        <v>85</v>
      </c>
    </row>
    <row r="154" s="2" customFormat="1" ht="24.15" customHeight="1">
      <c r="A154" s="39"/>
      <c r="B154" s="40"/>
      <c r="C154" s="226" t="s">
        <v>8</v>
      </c>
      <c r="D154" s="226" t="s">
        <v>182</v>
      </c>
      <c r="E154" s="227" t="s">
        <v>559</v>
      </c>
      <c r="F154" s="228" t="s">
        <v>560</v>
      </c>
      <c r="G154" s="229" t="s">
        <v>185</v>
      </c>
      <c r="H154" s="230">
        <v>4</v>
      </c>
      <c r="I154" s="231"/>
      <c r="J154" s="232">
        <f>ROUND(I154*H154,2)</f>
        <v>0</v>
      </c>
      <c r="K154" s="228" t="s">
        <v>561</v>
      </c>
      <c r="L154" s="233"/>
      <c r="M154" s="234" t="s">
        <v>1</v>
      </c>
      <c r="N154" s="235" t="s">
        <v>41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477</v>
      </c>
      <c r="AT154" s="238" t="s">
        <v>182</v>
      </c>
      <c r="AU154" s="238" t="s">
        <v>85</v>
      </c>
      <c r="AY154" s="18" t="s">
        <v>181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83</v>
      </c>
      <c r="BK154" s="239">
        <f>ROUND(I154*H154,2)</f>
        <v>0</v>
      </c>
      <c r="BL154" s="18" t="s">
        <v>477</v>
      </c>
      <c r="BM154" s="238" t="s">
        <v>562</v>
      </c>
    </row>
    <row r="155" s="2" customFormat="1">
      <c r="A155" s="39"/>
      <c r="B155" s="40"/>
      <c r="C155" s="41"/>
      <c r="D155" s="240" t="s">
        <v>190</v>
      </c>
      <c r="E155" s="41"/>
      <c r="F155" s="241" t="s">
        <v>563</v>
      </c>
      <c r="G155" s="41"/>
      <c r="H155" s="41"/>
      <c r="I155" s="242"/>
      <c r="J155" s="41"/>
      <c r="K155" s="41"/>
      <c r="L155" s="45"/>
      <c r="M155" s="243"/>
      <c r="N155" s="244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190</v>
      </c>
      <c r="AU155" s="18" t="s">
        <v>85</v>
      </c>
    </row>
    <row r="156" s="2" customFormat="1" ht="24.15" customHeight="1">
      <c r="A156" s="39"/>
      <c r="B156" s="40"/>
      <c r="C156" s="245" t="s">
        <v>239</v>
      </c>
      <c r="D156" s="245" t="s">
        <v>191</v>
      </c>
      <c r="E156" s="246" t="s">
        <v>564</v>
      </c>
      <c r="F156" s="247" t="s">
        <v>565</v>
      </c>
      <c r="G156" s="248" t="s">
        <v>185</v>
      </c>
      <c r="H156" s="249">
        <v>1</v>
      </c>
      <c r="I156" s="250"/>
      <c r="J156" s="251">
        <f>ROUND(I156*H156,2)</f>
        <v>0</v>
      </c>
      <c r="K156" s="247" t="s">
        <v>186</v>
      </c>
      <c r="L156" s="45"/>
      <c r="M156" s="252" t="s">
        <v>1</v>
      </c>
      <c r="N156" s="253" t="s">
        <v>41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188</v>
      </c>
      <c r="AT156" s="238" t="s">
        <v>191</v>
      </c>
      <c r="AU156" s="238" t="s">
        <v>85</v>
      </c>
      <c r="AY156" s="18" t="s">
        <v>181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83</v>
      </c>
      <c r="BK156" s="239">
        <f>ROUND(I156*H156,2)</f>
        <v>0</v>
      </c>
      <c r="BL156" s="18" t="s">
        <v>188</v>
      </c>
      <c r="BM156" s="238" t="s">
        <v>566</v>
      </c>
    </row>
    <row r="157" s="2" customFormat="1">
      <c r="A157" s="39"/>
      <c r="B157" s="40"/>
      <c r="C157" s="41"/>
      <c r="D157" s="240" t="s">
        <v>190</v>
      </c>
      <c r="E157" s="41"/>
      <c r="F157" s="241" t="s">
        <v>567</v>
      </c>
      <c r="G157" s="41"/>
      <c r="H157" s="41"/>
      <c r="I157" s="242"/>
      <c r="J157" s="41"/>
      <c r="K157" s="41"/>
      <c r="L157" s="45"/>
      <c r="M157" s="243"/>
      <c r="N157" s="244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190</v>
      </c>
      <c r="AU157" s="18" t="s">
        <v>85</v>
      </c>
    </row>
    <row r="158" s="2" customFormat="1" ht="24.15" customHeight="1">
      <c r="A158" s="39"/>
      <c r="B158" s="40"/>
      <c r="C158" s="245" t="s">
        <v>244</v>
      </c>
      <c r="D158" s="245" t="s">
        <v>191</v>
      </c>
      <c r="E158" s="246" t="s">
        <v>568</v>
      </c>
      <c r="F158" s="247" t="s">
        <v>569</v>
      </c>
      <c r="G158" s="248" t="s">
        <v>185</v>
      </c>
      <c r="H158" s="249">
        <v>1</v>
      </c>
      <c r="I158" s="250"/>
      <c r="J158" s="251">
        <f>ROUND(I158*H158,2)</f>
        <v>0</v>
      </c>
      <c r="K158" s="247" t="s">
        <v>186</v>
      </c>
      <c r="L158" s="45"/>
      <c r="M158" s="252" t="s">
        <v>1</v>
      </c>
      <c r="N158" s="253" t="s">
        <v>41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188</v>
      </c>
      <c r="AT158" s="238" t="s">
        <v>191</v>
      </c>
      <c r="AU158" s="238" t="s">
        <v>85</v>
      </c>
      <c r="AY158" s="18" t="s">
        <v>181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83</v>
      </c>
      <c r="BK158" s="239">
        <f>ROUND(I158*H158,2)</f>
        <v>0</v>
      </c>
      <c r="BL158" s="18" t="s">
        <v>188</v>
      </c>
      <c r="BM158" s="238" t="s">
        <v>570</v>
      </c>
    </row>
    <row r="159" s="2" customFormat="1">
      <c r="A159" s="39"/>
      <c r="B159" s="40"/>
      <c r="C159" s="41"/>
      <c r="D159" s="240" t="s">
        <v>190</v>
      </c>
      <c r="E159" s="41"/>
      <c r="F159" s="241" t="s">
        <v>571</v>
      </c>
      <c r="G159" s="41"/>
      <c r="H159" s="41"/>
      <c r="I159" s="242"/>
      <c r="J159" s="41"/>
      <c r="K159" s="41"/>
      <c r="L159" s="45"/>
      <c r="M159" s="243"/>
      <c r="N159" s="244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190</v>
      </c>
      <c r="AU159" s="18" t="s">
        <v>85</v>
      </c>
    </row>
    <row r="160" s="2" customFormat="1" ht="24.15" customHeight="1">
      <c r="A160" s="39"/>
      <c r="B160" s="40"/>
      <c r="C160" s="245" t="s">
        <v>250</v>
      </c>
      <c r="D160" s="245" t="s">
        <v>191</v>
      </c>
      <c r="E160" s="246" t="s">
        <v>572</v>
      </c>
      <c r="F160" s="247" t="s">
        <v>573</v>
      </c>
      <c r="G160" s="248" t="s">
        <v>185</v>
      </c>
      <c r="H160" s="249">
        <v>2</v>
      </c>
      <c r="I160" s="250"/>
      <c r="J160" s="251">
        <f>ROUND(I160*H160,2)</f>
        <v>0</v>
      </c>
      <c r="K160" s="247" t="s">
        <v>186</v>
      </c>
      <c r="L160" s="45"/>
      <c r="M160" s="252" t="s">
        <v>1</v>
      </c>
      <c r="N160" s="253" t="s">
        <v>41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188</v>
      </c>
      <c r="AT160" s="238" t="s">
        <v>191</v>
      </c>
      <c r="AU160" s="238" t="s">
        <v>85</v>
      </c>
      <c r="AY160" s="18" t="s">
        <v>181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83</v>
      </c>
      <c r="BK160" s="239">
        <f>ROUND(I160*H160,2)</f>
        <v>0</v>
      </c>
      <c r="BL160" s="18" t="s">
        <v>188</v>
      </c>
      <c r="BM160" s="238" t="s">
        <v>574</v>
      </c>
    </row>
    <row r="161" s="2" customFormat="1">
      <c r="A161" s="39"/>
      <c r="B161" s="40"/>
      <c r="C161" s="41"/>
      <c r="D161" s="240" t="s">
        <v>190</v>
      </c>
      <c r="E161" s="41"/>
      <c r="F161" s="241" t="s">
        <v>575</v>
      </c>
      <c r="G161" s="41"/>
      <c r="H161" s="41"/>
      <c r="I161" s="242"/>
      <c r="J161" s="41"/>
      <c r="K161" s="41"/>
      <c r="L161" s="45"/>
      <c r="M161" s="243"/>
      <c r="N161" s="244"/>
      <c r="O161" s="92"/>
      <c r="P161" s="92"/>
      <c r="Q161" s="92"/>
      <c r="R161" s="92"/>
      <c r="S161" s="92"/>
      <c r="T161" s="93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18" t="s">
        <v>190</v>
      </c>
      <c r="AU161" s="18" t="s">
        <v>85</v>
      </c>
    </row>
    <row r="162" s="2" customFormat="1" ht="24.15" customHeight="1">
      <c r="A162" s="39"/>
      <c r="B162" s="40"/>
      <c r="C162" s="245" t="s">
        <v>188</v>
      </c>
      <c r="D162" s="245" t="s">
        <v>191</v>
      </c>
      <c r="E162" s="246" t="s">
        <v>576</v>
      </c>
      <c r="F162" s="247" t="s">
        <v>577</v>
      </c>
      <c r="G162" s="248" t="s">
        <v>185</v>
      </c>
      <c r="H162" s="249">
        <v>4</v>
      </c>
      <c r="I162" s="250"/>
      <c r="J162" s="251">
        <f>ROUND(I162*H162,2)</f>
        <v>0</v>
      </c>
      <c r="K162" s="247" t="s">
        <v>186</v>
      </c>
      <c r="L162" s="45"/>
      <c r="M162" s="252" t="s">
        <v>1</v>
      </c>
      <c r="N162" s="253" t="s">
        <v>41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188</v>
      </c>
      <c r="AT162" s="238" t="s">
        <v>191</v>
      </c>
      <c r="AU162" s="238" t="s">
        <v>85</v>
      </c>
      <c r="AY162" s="18" t="s">
        <v>181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83</v>
      </c>
      <c r="BK162" s="239">
        <f>ROUND(I162*H162,2)</f>
        <v>0</v>
      </c>
      <c r="BL162" s="18" t="s">
        <v>188</v>
      </c>
      <c r="BM162" s="238" t="s">
        <v>578</v>
      </c>
    </row>
    <row r="163" s="2" customFormat="1">
      <c r="A163" s="39"/>
      <c r="B163" s="40"/>
      <c r="C163" s="41"/>
      <c r="D163" s="240" t="s">
        <v>190</v>
      </c>
      <c r="E163" s="41"/>
      <c r="F163" s="241" t="s">
        <v>579</v>
      </c>
      <c r="G163" s="41"/>
      <c r="H163" s="41"/>
      <c r="I163" s="242"/>
      <c r="J163" s="41"/>
      <c r="K163" s="41"/>
      <c r="L163" s="45"/>
      <c r="M163" s="243"/>
      <c r="N163" s="244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190</v>
      </c>
      <c r="AU163" s="18" t="s">
        <v>85</v>
      </c>
    </row>
    <row r="164" s="2" customFormat="1" ht="33" customHeight="1">
      <c r="A164" s="39"/>
      <c r="B164" s="40"/>
      <c r="C164" s="245" t="s">
        <v>261</v>
      </c>
      <c r="D164" s="245" t="s">
        <v>191</v>
      </c>
      <c r="E164" s="246" t="s">
        <v>580</v>
      </c>
      <c r="F164" s="247" t="s">
        <v>581</v>
      </c>
      <c r="G164" s="248" t="s">
        <v>185</v>
      </c>
      <c r="H164" s="249">
        <v>1</v>
      </c>
      <c r="I164" s="250"/>
      <c r="J164" s="251">
        <f>ROUND(I164*H164,2)</f>
        <v>0</v>
      </c>
      <c r="K164" s="247" t="s">
        <v>186</v>
      </c>
      <c r="L164" s="45"/>
      <c r="M164" s="252" t="s">
        <v>1</v>
      </c>
      <c r="N164" s="253" t="s">
        <v>41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188</v>
      </c>
      <c r="AT164" s="238" t="s">
        <v>191</v>
      </c>
      <c r="AU164" s="238" t="s">
        <v>85</v>
      </c>
      <c r="AY164" s="18" t="s">
        <v>181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83</v>
      </c>
      <c r="BK164" s="239">
        <f>ROUND(I164*H164,2)</f>
        <v>0</v>
      </c>
      <c r="BL164" s="18" t="s">
        <v>188</v>
      </c>
      <c r="BM164" s="238" t="s">
        <v>582</v>
      </c>
    </row>
    <row r="165" s="2" customFormat="1">
      <c r="A165" s="39"/>
      <c r="B165" s="40"/>
      <c r="C165" s="41"/>
      <c r="D165" s="240" t="s">
        <v>190</v>
      </c>
      <c r="E165" s="41"/>
      <c r="F165" s="241" t="s">
        <v>583</v>
      </c>
      <c r="G165" s="41"/>
      <c r="H165" s="41"/>
      <c r="I165" s="242"/>
      <c r="J165" s="41"/>
      <c r="K165" s="41"/>
      <c r="L165" s="45"/>
      <c r="M165" s="243"/>
      <c r="N165" s="244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190</v>
      </c>
      <c r="AU165" s="18" t="s">
        <v>85</v>
      </c>
    </row>
    <row r="166" s="2" customFormat="1" ht="24.15" customHeight="1">
      <c r="A166" s="39"/>
      <c r="B166" s="40"/>
      <c r="C166" s="245" t="s">
        <v>266</v>
      </c>
      <c r="D166" s="245" t="s">
        <v>191</v>
      </c>
      <c r="E166" s="246" t="s">
        <v>584</v>
      </c>
      <c r="F166" s="247" t="s">
        <v>585</v>
      </c>
      <c r="G166" s="248" t="s">
        <v>185</v>
      </c>
      <c r="H166" s="249">
        <v>12</v>
      </c>
      <c r="I166" s="250"/>
      <c r="J166" s="251">
        <f>ROUND(I166*H166,2)</f>
        <v>0</v>
      </c>
      <c r="K166" s="247" t="s">
        <v>186</v>
      </c>
      <c r="L166" s="45"/>
      <c r="M166" s="252" t="s">
        <v>1</v>
      </c>
      <c r="N166" s="253" t="s">
        <v>41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188</v>
      </c>
      <c r="AT166" s="238" t="s">
        <v>191</v>
      </c>
      <c r="AU166" s="238" t="s">
        <v>85</v>
      </c>
      <c r="AY166" s="18" t="s">
        <v>181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83</v>
      </c>
      <c r="BK166" s="239">
        <f>ROUND(I166*H166,2)</f>
        <v>0</v>
      </c>
      <c r="BL166" s="18" t="s">
        <v>188</v>
      </c>
      <c r="BM166" s="238" t="s">
        <v>586</v>
      </c>
    </row>
    <row r="167" s="2" customFormat="1">
      <c r="A167" s="39"/>
      <c r="B167" s="40"/>
      <c r="C167" s="41"/>
      <c r="D167" s="240" t="s">
        <v>190</v>
      </c>
      <c r="E167" s="41"/>
      <c r="F167" s="241" t="s">
        <v>587</v>
      </c>
      <c r="G167" s="41"/>
      <c r="H167" s="41"/>
      <c r="I167" s="242"/>
      <c r="J167" s="41"/>
      <c r="K167" s="41"/>
      <c r="L167" s="45"/>
      <c r="M167" s="243"/>
      <c r="N167" s="244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190</v>
      </c>
      <c r="AU167" s="18" t="s">
        <v>85</v>
      </c>
    </row>
    <row r="168" s="2" customFormat="1" ht="24.15" customHeight="1">
      <c r="A168" s="39"/>
      <c r="B168" s="40"/>
      <c r="C168" s="245" t="s">
        <v>271</v>
      </c>
      <c r="D168" s="245" t="s">
        <v>191</v>
      </c>
      <c r="E168" s="246" t="s">
        <v>588</v>
      </c>
      <c r="F168" s="247" t="s">
        <v>589</v>
      </c>
      <c r="G168" s="248" t="s">
        <v>185</v>
      </c>
      <c r="H168" s="249">
        <v>3</v>
      </c>
      <c r="I168" s="250"/>
      <c r="J168" s="251">
        <f>ROUND(I168*H168,2)</f>
        <v>0</v>
      </c>
      <c r="K168" s="247" t="s">
        <v>186</v>
      </c>
      <c r="L168" s="45"/>
      <c r="M168" s="252" t="s">
        <v>1</v>
      </c>
      <c r="N168" s="253" t="s">
        <v>41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188</v>
      </c>
      <c r="AT168" s="238" t="s">
        <v>191</v>
      </c>
      <c r="AU168" s="238" t="s">
        <v>85</v>
      </c>
      <c r="AY168" s="18" t="s">
        <v>181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83</v>
      </c>
      <c r="BK168" s="239">
        <f>ROUND(I168*H168,2)</f>
        <v>0</v>
      </c>
      <c r="BL168" s="18" t="s">
        <v>188</v>
      </c>
      <c r="BM168" s="238" t="s">
        <v>590</v>
      </c>
    </row>
    <row r="169" s="2" customFormat="1">
      <c r="A169" s="39"/>
      <c r="B169" s="40"/>
      <c r="C169" s="41"/>
      <c r="D169" s="240" t="s">
        <v>190</v>
      </c>
      <c r="E169" s="41"/>
      <c r="F169" s="241" t="s">
        <v>591</v>
      </c>
      <c r="G169" s="41"/>
      <c r="H169" s="41"/>
      <c r="I169" s="242"/>
      <c r="J169" s="41"/>
      <c r="K169" s="41"/>
      <c r="L169" s="45"/>
      <c r="M169" s="243"/>
      <c r="N169" s="244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190</v>
      </c>
      <c r="AU169" s="18" t="s">
        <v>85</v>
      </c>
    </row>
    <row r="170" s="2" customFormat="1" ht="24.15" customHeight="1">
      <c r="A170" s="39"/>
      <c r="B170" s="40"/>
      <c r="C170" s="245" t="s">
        <v>276</v>
      </c>
      <c r="D170" s="245" t="s">
        <v>191</v>
      </c>
      <c r="E170" s="246" t="s">
        <v>507</v>
      </c>
      <c r="F170" s="247" t="s">
        <v>508</v>
      </c>
      <c r="G170" s="248" t="s">
        <v>185</v>
      </c>
      <c r="H170" s="249">
        <v>1</v>
      </c>
      <c r="I170" s="250"/>
      <c r="J170" s="251">
        <f>ROUND(I170*H170,2)</f>
        <v>0</v>
      </c>
      <c r="K170" s="247" t="s">
        <v>186</v>
      </c>
      <c r="L170" s="45"/>
      <c r="M170" s="252" t="s">
        <v>1</v>
      </c>
      <c r="N170" s="253" t="s">
        <v>41</v>
      </c>
      <c r="O170" s="92"/>
      <c r="P170" s="236">
        <f>O170*H170</f>
        <v>0</v>
      </c>
      <c r="Q170" s="236">
        <v>0</v>
      </c>
      <c r="R170" s="236">
        <f>Q170*H170</f>
        <v>0</v>
      </c>
      <c r="S170" s="236">
        <v>0</v>
      </c>
      <c r="T170" s="237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188</v>
      </c>
      <c r="AT170" s="238" t="s">
        <v>191</v>
      </c>
      <c r="AU170" s="238" t="s">
        <v>85</v>
      </c>
      <c r="AY170" s="18" t="s">
        <v>181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83</v>
      </c>
      <c r="BK170" s="239">
        <f>ROUND(I170*H170,2)</f>
        <v>0</v>
      </c>
      <c r="BL170" s="18" t="s">
        <v>188</v>
      </c>
      <c r="BM170" s="238" t="s">
        <v>592</v>
      </c>
    </row>
    <row r="171" s="2" customFormat="1">
      <c r="A171" s="39"/>
      <c r="B171" s="40"/>
      <c r="C171" s="41"/>
      <c r="D171" s="240" t="s">
        <v>190</v>
      </c>
      <c r="E171" s="41"/>
      <c r="F171" s="241" t="s">
        <v>510</v>
      </c>
      <c r="G171" s="41"/>
      <c r="H171" s="41"/>
      <c r="I171" s="242"/>
      <c r="J171" s="41"/>
      <c r="K171" s="41"/>
      <c r="L171" s="45"/>
      <c r="M171" s="243"/>
      <c r="N171" s="244"/>
      <c r="O171" s="92"/>
      <c r="P171" s="92"/>
      <c r="Q171" s="92"/>
      <c r="R171" s="92"/>
      <c r="S171" s="92"/>
      <c r="T171" s="93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T171" s="18" t="s">
        <v>190</v>
      </c>
      <c r="AU171" s="18" t="s">
        <v>85</v>
      </c>
    </row>
    <row r="172" s="2" customFormat="1" ht="16.5" customHeight="1">
      <c r="A172" s="39"/>
      <c r="B172" s="40"/>
      <c r="C172" s="245" t="s">
        <v>7</v>
      </c>
      <c r="D172" s="245" t="s">
        <v>191</v>
      </c>
      <c r="E172" s="246" t="s">
        <v>511</v>
      </c>
      <c r="F172" s="247" t="s">
        <v>512</v>
      </c>
      <c r="G172" s="248" t="s">
        <v>185</v>
      </c>
      <c r="H172" s="249">
        <v>1</v>
      </c>
      <c r="I172" s="250"/>
      <c r="J172" s="251">
        <f>ROUND(I172*H172,2)</f>
        <v>0</v>
      </c>
      <c r="K172" s="247" t="s">
        <v>186</v>
      </c>
      <c r="L172" s="45"/>
      <c r="M172" s="252" t="s">
        <v>1</v>
      </c>
      <c r="N172" s="253" t="s">
        <v>41</v>
      </c>
      <c r="O172" s="92"/>
      <c r="P172" s="236">
        <f>O172*H172</f>
        <v>0</v>
      </c>
      <c r="Q172" s="236">
        <v>0</v>
      </c>
      <c r="R172" s="236">
        <f>Q172*H172</f>
        <v>0</v>
      </c>
      <c r="S172" s="236">
        <v>0</v>
      </c>
      <c r="T172" s="237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8" t="s">
        <v>188</v>
      </c>
      <c r="AT172" s="238" t="s">
        <v>191</v>
      </c>
      <c r="AU172" s="238" t="s">
        <v>85</v>
      </c>
      <c r="AY172" s="18" t="s">
        <v>181</v>
      </c>
      <c r="BE172" s="239">
        <f>IF(N172="základní",J172,0)</f>
        <v>0</v>
      </c>
      <c r="BF172" s="239">
        <f>IF(N172="snížená",J172,0)</f>
        <v>0</v>
      </c>
      <c r="BG172" s="239">
        <f>IF(N172="zákl. přenesená",J172,0)</f>
        <v>0</v>
      </c>
      <c r="BH172" s="239">
        <f>IF(N172="sníž. přenesená",J172,0)</f>
        <v>0</v>
      </c>
      <c r="BI172" s="239">
        <f>IF(N172="nulová",J172,0)</f>
        <v>0</v>
      </c>
      <c r="BJ172" s="18" t="s">
        <v>83</v>
      </c>
      <c r="BK172" s="239">
        <f>ROUND(I172*H172,2)</f>
        <v>0</v>
      </c>
      <c r="BL172" s="18" t="s">
        <v>188</v>
      </c>
      <c r="BM172" s="238" t="s">
        <v>593</v>
      </c>
    </row>
    <row r="173" s="2" customFormat="1">
      <c r="A173" s="39"/>
      <c r="B173" s="40"/>
      <c r="C173" s="41"/>
      <c r="D173" s="240" t="s">
        <v>190</v>
      </c>
      <c r="E173" s="41"/>
      <c r="F173" s="241" t="s">
        <v>514</v>
      </c>
      <c r="G173" s="41"/>
      <c r="H173" s="41"/>
      <c r="I173" s="242"/>
      <c r="J173" s="41"/>
      <c r="K173" s="41"/>
      <c r="L173" s="45"/>
      <c r="M173" s="243"/>
      <c r="N173" s="244"/>
      <c r="O173" s="92"/>
      <c r="P173" s="92"/>
      <c r="Q173" s="92"/>
      <c r="R173" s="92"/>
      <c r="S173" s="92"/>
      <c r="T173" s="93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18" t="s">
        <v>190</v>
      </c>
      <c r="AU173" s="18" t="s">
        <v>85</v>
      </c>
    </row>
    <row r="174" s="12" customFormat="1" ht="20.88" customHeight="1">
      <c r="A174" s="12"/>
      <c r="B174" s="212"/>
      <c r="C174" s="213"/>
      <c r="D174" s="214" t="s">
        <v>75</v>
      </c>
      <c r="E174" s="254" t="s">
        <v>515</v>
      </c>
      <c r="F174" s="254" t="s">
        <v>516</v>
      </c>
      <c r="G174" s="213"/>
      <c r="H174" s="213"/>
      <c r="I174" s="216"/>
      <c r="J174" s="255">
        <f>BK174</f>
        <v>0</v>
      </c>
      <c r="K174" s="213"/>
      <c r="L174" s="218"/>
      <c r="M174" s="219"/>
      <c r="N174" s="220"/>
      <c r="O174" s="220"/>
      <c r="P174" s="221">
        <f>SUM(P175:P176)</f>
        <v>0</v>
      </c>
      <c r="Q174" s="220"/>
      <c r="R174" s="221">
        <f>SUM(R175:R176)</f>
        <v>0</v>
      </c>
      <c r="S174" s="220"/>
      <c r="T174" s="222">
        <f>SUM(T175:T176)</f>
        <v>0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223" t="s">
        <v>91</v>
      </c>
      <c r="AT174" s="224" t="s">
        <v>75</v>
      </c>
      <c r="AU174" s="224" t="s">
        <v>85</v>
      </c>
      <c r="AY174" s="223" t="s">
        <v>181</v>
      </c>
      <c r="BK174" s="225">
        <f>SUM(BK175:BK176)</f>
        <v>0</v>
      </c>
    </row>
    <row r="175" s="2" customFormat="1" ht="21.75" customHeight="1">
      <c r="A175" s="39"/>
      <c r="B175" s="40"/>
      <c r="C175" s="245" t="s">
        <v>284</v>
      </c>
      <c r="D175" s="245" t="s">
        <v>191</v>
      </c>
      <c r="E175" s="246" t="s">
        <v>517</v>
      </c>
      <c r="F175" s="247" t="s">
        <v>518</v>
      </c>
      <c r="G175" s="248" t="s">
        <v>185</v>
      </c>
      <c r="H175" s="249">
        <v>1</v>
      </c>
      <c r="I175" s="250"/>
      <c r="J175" s="251">
        <f>ROUND(I175*H175,2)</f>
        <v>0</v>
      </c>
      <c r="K175" s="247" t="s">
        <v>186</v>
      </c>
      <c r="L175" s="45"/>
      <c r="M175" s="252" t="s">
        <v>1</v>
      </c>
      <c r="N175" s="253" t="s">
        <v>41</v>
      </c>
      <c r="O175" s="92"/>
      <c r="P175" s="236">
        <f>O175*H175</f>
        <v>0</v>
      </c>
      <c r="Q175" s="236">
        <v>0</v>
      </c>
      <c r="R175" s="236">
        <f>Q175*H175</f>
        <v>0</v>
      </c>
      <c r="S175" s="236">
        <v>0</v>
      </c>
      <c r="T175" s="237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8" t="s">
        <v>248</v>
      </c>
      <c r="AT175" s="238" t="s">
        <v>191</v>
      </c>
      <c r="AU175" s="238" t="s">
        <v>91</v>
      </c>
      <c r="AY175" s="18" t="s">
        <v>181</v>
      </c>
      <c r="BE175" s="239">
        <f>IF(N175="základní",J175,0)</f>
        <v>0</v>
      </c>
      <c r="BF175" s="239">
        <f>IF(N175="snížená",J175,0)</f>
        <v>0</v>
      </c>
      <c r="BG175" s="239">
        <f>IF(N175="zákl. přenesená",J175,0)</f>
        <v>0</v>
      </c>
      <c r="BH175" s="239">
        <f>IF(N175="sníž. přenesená",J175,0)</f>
        <v>0</v>
      </c>
      <c r="BI175" s="239">
        <f>IF(N175="nulová",J175,0)</f>
        <v>0</v>
      </c>
      <c r="BJ175" s="18" t="s">
        <v>83</v>
      </c>
      <c r="BK175" s="239">
        <f>ROUND(I175*H175,2)</f>
        <v>0</v>
      </c>
      <c r="BL175" s="18" t="s">
        <v>248</v>
      </c>
      <c r="BM175" s="238" t="s">
        <v>519</v>
      </c>
    </row>
    <row r="176" s="2" customFormat="1">
      <c r="A176" s="39"/>
      <c r="B176" s="40"/>
      <c r="C176" s="41"/>
      <c r="D176" s="240" t="s">
        <v>190</v>
      </c>
      <c r="E176" s="41"/>
      <c r="F176" s="241" t="s">
        <v>520</v>
      </c>
      <c r="G176" s="41"/>
      <c r="H176" s="41"/>
      <c r="I176" s="242"/>
      <c r="J176" s="41"/>
      <c r="K176" s="41"/>
      <c r="L176" s="45"/>
      <c r="M176" s="257"/>
      <c r="N176" s="258"/>
      <c r="O176" s="259"/>
      <c r="P176" s="259"/>
      <c r="Q176" s="259"/>
      <c r="R176" s="259"/>
      <c r="S176" s="259"/>
      <c r="T176" s="260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T176" s="18" t="s">
        <v>190</v>
      </c>
      <c r="AU176" s="18" t="s">
        <v>91</v>
      </c>
    </row>
    <row r="177" s="2" customFormat="1" ht="6.96" customHeight="1">
      <c r="A177" s="39"/>
      <c r="B177" s="67"/>
      <c r="C177" s="68"/>
      <c r="D177" s="68"/>
      <c r="E177" s="68"/>
      <c r="F177" s="68"/>
      <c r="G177" s="68"/>
      <c r="H177" s="68"/>
      <c r="I177" s="68"/>
      <c r="J177" s="68"/>
      <c r="K177" s="68"/>
      <c r="L177" s="45"/>
      <c r="M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</row>
  </sheetData>
  <sheetProtection sheet="1" autoFilter="0" formatColumns="0" formatRows="0" objects="1" scenarios="1" spinCount="100000" saltValue="dnoJFjOOdK0ybZqVLR8NOwGnQ4VUcZMyp0ukpu0+7qaZ7WUT4CfgxsZmlltRNwauEjHOYHUDXgwzXpBtkVPF6w==" hashValue="pbQe5Fxhe564W3Jk/eN7VyLdi3he/dnYCSIv3t2KicqXoFzeQL64Wy+okjbPkAFZ7vPc8h39Gg1PR9Nb6rG3Uw==" algorithmName="SHA-512" password="CC35"/>
  <autoFilter ref="C127:K176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4:H114"/>
    <mergeCell ref="E118:H118"/>
    <mergeCell ref="E116:H116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101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150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ZUŠ BEDŘICHA SMETANY čp.142, LITOMYŠL</v>
      </c>
      <c r="F7" s="152"/>
      <c r="G7" s="152"/>
      <c r="H7" s="152"/>
      <c r="L7" s="21"/>
    </row>
    <row r="8">
      <c r="B8" s="21"/>
      <c r="D8" s="152" t="s">
        <v>151</v>
      </c>
      <c r="L8" s="21"/>
    </row>
    <row r="9" s="1" customFormat="1" ht="23.25" customHeight="1">
      <c r="B9" s="21"/>
      <c r="E9" s="153" t="s">
        <v>152</v>
      </c>
      <c r="F9" s="1"/>
      <c r="G9" s="1"/>
      <c r="H9" s="1"/>
      <c r="L9" s="21"/>
    </row>
    <row r="10" s="1" customFormat="1" ht="12" customHeight="1">
      <c r="B10" s="21"/>
      <c r="D10" s="152" t="s">
        <v>153</v>
      </c>
      <c r="L10" s="21"/>
    </row>
    <row r="11" s="2" customFormat="1" ht="16.5" customHeight="1">
      <c r="A11" s="39"/>
      <c r="B11" s="45"/>
      <c r="C11" s="39"/>
      <c r="D11" s="39"/>
      <c r="E11" s="164" t="s">
        <v>154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492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594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6. 6. 2025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2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28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30</v>
      </c>
      <c r="E24" s="39"/>
      <c r="F24" s="39"/>
      <c r="G24" s="39"/>
      <c r="H24" s="39"/>
      <c r="I24" s="152" t="s">
        <v>25</v>
      </c>
      <c r="J24" s="142" t="s">
        <v>155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156</v>
      </c>
      <c r="F25" s="39"/>
      <c r="G25" s="39"/>
      <c r="H25" s="39"/>
      <c r="I25" s="152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34</v>
      </c>
      <c r="E27" s="39"/>
      <c r="F27" s="39"/>
      <c r="G27" s="39"/>
      <c r="H27" s="39"/>
      <c r="I27" s="152" t="s">
        <v>25</v>
      </c>
      <c r="J27" s="142" t="s">
        <v>155</v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">
        <v>156</v>
      </c>
      <c r="F28" s="39"/>
      <c r="G28" s="39"/>
      <c r="H28" s="39"/>
      <c r="I28" s="152" t="s">
        <v>27</v>
      </c>
      <c r="J28" s="142" t="s">
        <v>1</v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35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6"/>
      <c r="B31" s="157"/>
      <c r="C31" s="156"/>
      <c r="D31" s="156"/>
      <c r="E31" s="158" t="s">
        <v>1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36</v>
      </c>
      <c r="E34" s="39"/>
      <c r="F34" s="39"/>
      <c r="G34" s="39"/>
      <c r="H34" s="39"/>
      <c r="I34" s="39"/>
      <c r="J34" s="162">
        <f>ROUND(J128,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38</v>
      </c>
      <c r="G36" s="39"/>
      <c r="H36" s="39"/>
      <c r="I36" s="163" t="s">
        <v>37</v>
      </c>
      <c r="J36" s="163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40</v>
      </c>
      <c r="E37" s="152" t="s">
        <v>41</v>
      </c>
      <c r="F37" s="165">
        <f>ROUND((SUM(BE128:BE162)),  2)</f>
        <v>0</v>
      </c>
      <c r="G37" s="39"/>
      <c r="H37" s="39"/>
      <c r="I37" s="166">
        <v>0.20999999999999999</v>
      </c>
      <c r="J37" s="165">
        <f>ROUND(((SUM(BE128:BE162))*I37),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42</v>
      </c>
      <c r="F38" s="165">
        <f>ROUND((SUM(BF128:BF162)),  2)</f>
        <v>0</v>
      </c>
      <c r="G38" s="39"/>
      <c r="H38" s="39"/>
      <c r="I38" s="166">
        <v>0.12</v>
      </c>
      <c r="J38" s="165">
        <f>ROUND(((SUM(BF128:BF162))*I38),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43</v>
      </c>
      <c r="F39" s="165">
        <f>ROUND((SUM(BG128:BG162)),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44</v>
      </c>
      <c r="F40" s="165">
        <f>ROUND((SUM(BH128:BH162)),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45</v>
      </c>
      <c r="F41" s="165">
        <f>ROUND((SUM(BI128:BI162)),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46</v>
      </c>
      <c r="E43" s="169"/>
      <c r="F43" s="169"/>
      <c r="G43" s="170" t="s">
        <v>47</v>
      </c>
      <c r="H43" s="171" t="s">
        <v>48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157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ZUŠ BEDŘICHA SMETANY čp.142, LITOMYŠL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23.25" customHeight="1">
      <c r="B87" s="22"/>
      <c r="C87" s="23"/>
      <c r="D87" s="23"/>
      <c r="E87" s="185" t="s">
        <v>152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153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261" t="s">
        <v>154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492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SO.01 -01C - Rozvaděč RP1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Litomyšl</v>
      </c>
      <c r="G93" s="41"/>
      <c r="H93" s="41"/>
      <c r="I93" s="33" t="s">
        <v>22</v>
      </c>
      <c r="J93" s="80" t="str">
        <f>IF(J16="","",J16)</f>
        <v>6. 6. 2025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5.15" customHeight="1">
      <c r="A95" s="39"/>
      <c r="B95" s="40"/>
      <c r="C95" s="33" t="s">
        <v>24</v>
      </c>
      <c r="D95" s="41"/>
      <c r="E95" s="41"/>
      <c r="F95" s="28" t="str">
        <f>E19</f>
        <v>Město Litomyšl</v>
      </c>
      <c r="G95" s="41"/>
      <c r="H95" s="41"/>
      <c r="I95" s="33" t="s">
        <v>30</v>
      </c>
      <c r="J95" s="37" t="str">
        <f>E25</f>
        <v>Petr Kovář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34</v>
      </c>
      <c r="J96" s="37" t="str">
        <f>E28</f>
        <v>Petr Kovář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158</v>
      </c>
      <c r="D98" s="187"/>
      <c r="E98" s="187"/>
      <c r="F98" s="187"/>
      <c r="G98" s="187"/>
      <c r="H98" s="187"/>
      <c r="I98" s="187"/>
      <c r="J98" s="188" t="s">
        <v>159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160</v>
      </c>
      <c r="D100" s="41"/>
      <c r="E100" s="41"/>
      <c r="F100" s="41"/>
      <c r="G100" s="41"/>
      <c r="H100" s="41"/>
      <c r="I100" s="41"/>
      <c r="J100" s="111">
        <f>J128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161</v>
      </c>
    </row>
    <row r="101" s="9" customFormat="1" ht="24.96" customHeight="1">
      <c r="A101" s="9"/>
      <c r="B101" s="190"/>
      <c r="C101" s="191"/>
      <c r="D101" s="192" t="s">
        <v>522</v>
      </c>
      <c r="E101" s="193"/>
      <c r="F101" s="193"/>
      <c r="G101" s="193"/>
      <c r="H101" s="193"/>
      <c r="I101" s="193"/>
      <c r="J101" s="194">
        <f>J129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6"/>
      <c r="C102" s="133"/>
      <c r="D102" s="197" t="s">
        <v>595</v>
      </c>
      <c r="E102" s="198"/>
      <c r="F102" s="198"/>
      <c r="G102" s="198"/>
      <c r="H102" s="198"/>
      <c r="I102" s="198"/>
      <c r="J102" s="199">
        <f>J130</f>
        <v>0</v>
      </c>
      <c r="K102" s="133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4.88" customHeight="1">
      <c r="A103" s="10"/>
      <c r="B103" s="196"/>
      <c r="C103" s="133"/>
      <c r="D103" s="197" t="s">
        <v>596</v>
      </c>
      <c r="E103" s="198"/>
      <c r="F103" s="198"/>
      <c r="G103" s="198"/>
      <c r="H103" s="198"/>
      <c r="I103" s="198"/>
      <c r="J103" s="199">
        <f>J159</f>
        <v>0</v>
      </c>
      <c r="K103" s="133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4.88" customHeight="1">
      <c r="A104" s="10"/>
      <c r="B104" s="196"/>
      <c r="C104" s="133"/>
      <c r="D104" s="197" t="s">
        <v>496</v>
      </c>
      <c r="E104" s="198"/>
      <c r="F104" s="198"/>
      <c r="G104" s="198"/>
      <c r="H104" s="198"/>
      <c r="I104" s="198"/>
      <c r="J104" s="199">
        <f>J160</f>
        <v>0</v>
      </c>
      <c r="K104" s="133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2" customFormat="1" ht="21.84" customHeight="1">
      <c r="A105" s="39"/>
      <c r="B105" s="40"/>
      <c r="C105" s="41"/>
      <c r="D105" s="41"/>
      <c r="E105" s="41"/>
      <c r="F105" s="41"/>
      <c r="G105" s="41"/>
      <c r="H105" s="41"/>
      <c r="I105" s="41"/>
      <c r="J105" s="41"/>
      <c r="K105" s="41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6.96" customHeight="1">
      <c r="A106" s="39"/>
      <c r="B106" s="67"/>
      <c r="C106" s="68"/>
      <c r="D106" s="68"/>
      <c r="E106" s="68"/>
      <c r="F106" s="68"/>
      <c r="G106" s="68"/>
      <c r="H106" s="68"/>
      <c r="I106" s="68"/>
      <c r="J106" s="68"/>
      <c r="K106" s="68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10" s="2" customFormat="1" ht="6.96" customHeight="1">
      <c r="A110" s="39"/>
      <c r="B110" s="69"/>
      <c r="C110" s="70"/>
      <c r="D110" s="70"/>
      <c r="E110" s="70"/>
      <c r="F110" s="70"/>
      <c r="G110" s="70"/>
      <c r="H110" s="70"/>
      <c r="I110" s="70"/>
      <c r="J110" s="70"/>
      <c r="K110" s="70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4.96" customHeight="1">
      <c r="A111" s="39"/>
      <c r="B111" s="40"/>
      <c r="C111" s="24" t="s">
        <v>166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16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6.5" customHeight="1">
      <c r="A114" s="39"/>
      <c r="B114" s="40"/>
      <c r="C114" s="41"/>
      <c r="D114" s="41"/>
      <c r="E114" s="185" t="str">
        <f>E7</f>
        <v>ZUŠ BEDŘICHA SMETANY čp.142, LITOMYŠL</v>
      </c>
      <c r="F114" s="33"/>
      <c r="G114" s="33"/>
      <c r="H114" s="33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1" customFormat="1" ht="12" customHeight="1">
      <c r="B115" s="22"/>
      <c r="C115" s="33" t="s">
        <v>151</v>
      </c>
      <c r="D115" s="23"/>
      <c r="E115" s="23"/>
      <c r="F115" s="23"/>
      <c r="G115" s="23"/>
      <c r="H115" s="23"/>
      <c r="I115" s="23"/>
      <c r="J115" s="23"/>
      <c r="K115" s="23"/>
      <c r="L115" s="21"/>
    </row>
    <row r="116" s="1" customFormat="1" ht="23.25" customHeight="1">
      <c r="B116" s="22"/>
      <c r="C116" s="23"/>
      <c r="D116" s="23"/>
      <c r="E116" s="185" t="s">
        <v>152</v>
      </c>
      <c r="F116" s="23"/>
      <c r="G116" s="23"/>
      <c r="H116" s="23"/>
      <c r="I116" s="23"/>
      <c r="J116" s="23"/>
      <c r="K116" s="23"/>
      <c r="L116" s="21"/>
    </row>
    <row r="117" s="1" customFormat="1" ht="12" customHeight="1">
      <c r="B117" s="22"/>
      <c r="C117" s="33" t="s">
        <v>153</v>
      </c>
      <c r="D117" s="23"/>
      <c r="E117" s="23"/>
      <c r="F117" s="23"/>
      <c r="G117" s="23"/>
      <c r="H117" s="23"/>
      <c r="I117" s="23"/>
      <c r="J117" s="23"/>
      <c r="K117" s="23"/>
      <c r="L117" s="21"/>
    </row>
    <row r="118" s="2" customFormat="1" ht="16.5" customHeight="1">
      <c r="A118" s="39"/>
      <c r="B118" s="40"/>
      <c r="C118" s="41"/>
      <c r="D118" s="41"/>
      <c r="E118" s="261" t="s">
        <v>154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492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6.5" customHeight="1">
      <c r="A120" s="39"/>
      <c r="B120" s="40"/>
      <c r="C120" s="41"/>
      <c r="D120" s="41"/>
      <c r="E120" s="77" t="str">
        <f>E13</f>
        <v>SO.01 -01C - Rozvaděč RP1</v>
      </c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20</v>
      </c>
      <c r="D122" s="41"/>
      <c r="E122" s="41"/>
      <c r="F122" s="28" t="str">
        <f>F16</f>
        <v>Litomyšl</v>
      </c>
      <c r="G122" s="41"/>
      <c r="H122" s="41"/>
      <c r="I122" s="33" t="s">
        <v>22</v>
      </c>
      <c r="J122" s="80" t="str">
        <f>IF(J16="","",J16)</f>
        <v>6. 6. 2025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6.96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5.15" customHeight="1">
      <c r="A124" s="39"/>
      <c r="B124" s="40"/>
      <c r="C124" s="33" t="s">
        <v>24</v>
      </c>
      <c r="D124" s="41"/>
      <c r="E124" s="41"/>
      <c r="F124" s="28" t="str">
        <f>E19</f>
        <v>Město Litomyšl</v>
      </c>
      <c r="G124" s="41"/>
      <c r="H124" s="41"/>
      <c r="I124" s="33" t="s">
        <v>30</v>
      </c>
      <c r="J124" s="37" t="str">
        <f>E25</f>
        <v>Petr Kovář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5.15" customHeight="1">
      <c r="A125" s="39"/>
      <c r="B125" s="40"/>
      <c r="C125" s="33" t="s">
        <v>28</v>
      </c>
      <c r="D125" s="41"/>
      <c r="E125" s="41"/>
      <c r="F125" s="28" t="str">
        <f>IF(E22="","",E22)</f>
        <v>Vyplň údaj</v>
      </c>
      <c r="G125" s="41"/>
      <c r="H125" s="41"/>
      <c r="I125" s="33" t="s">
        <v>34</v>
      </c>
      <c r="J125" s="37" t="str">
        <f>E28</f>
        <v>Petr Kovář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0.32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11" customFormat="1" ht="29.28" customHeight="1">
      <c r="A127" s="201"/>
      <c r="B127" s="202"/>
      <c r="C127" s="203" t="s">
        <v>167</v>
      </c>
      <c r="D127" s="204" t="s">
        <v>61</v>
      </c>
      <c r="E127" s="204" t="s">
        <v>57</v>
      </c>
      <c r="F127" s="204" t="s">
        <v>58</v>
      </c>
      <c r="G127" s="204" t="s">
        <v>168</v>
      </c>
      <c r="H127" s="204" t="s">
        <v>169</v>
      </c>
      <c r="I127" s="204" t="s">
        <v>170</v>
      </c>
      <c r="J127" s="204" t="s">
        <v>159</v>
      </c>
      <c r="K127" s="205" t="s">
        <v>171</v>
      </c>
      <c r="L127" s="206"/>
      <c r="M127" s="101" t="s">
        <v>1</v>
      </c>
      <c r="N127" s="102" t="s">
        <v>40</v>
      </c>
      <c r="O127" s="102" t="s">
        <v>172</v>
      </c>
      <c r="P127" s="102" t="s">
        <v>173</v>
      </c>
      <c r="Q127" s="102" t="s">
        <v>174</v>
      </c>
      <c r="R127" s="102" t="s">
        <v>175</v>
      </c>
      <c r="S127" s="102" t="s">
        <v>176</v>
      </c>
      <c r="T127" s="103" t="s">
        <v>177</v>
      </c>
      <c r="U127" s="201"/>
      <c r="V127" s="201"/>
      <c r="W127" s="201"/>
      <c r="X127" s="201"/>
      <c r="Y127" s="201"/>
      <c r="Z127" s="201"/>
      <c r="AA127" s="201"/>
      <c r="AB127" s="201"/>
      <c r="AC127" s="201"/>
      <c r="AD127" s="201"/>
      <c r="AE127" s="201"/>
    </row>
    <row r="128" s="2" customFormat="1" ht="22.8" customHeight="1">
      <c r="A128" s="39"/>
      <c r="B128" s="40"/>
      <c r="C128" s="108" t="s">
        <v>178</v>
      </c>
      <c r="D128" s="41"/>
      <c r="E128" s="41"/>
      <c r="F128" s="41"/>
      <c r="G128" s="41"/>
      <c r="H128" s="41"/>
      <c r="I128" s="41"/>
      <c r="J128" s="207">
        <f>BK128</f>
        <v>0</v>
      </c>
      <c r="K128" s="41"/>
      <c r="L128" s="45"/>
      <c r="M128" s="104"/>
      <c r="N128" s="208"/>
      <c r="O128" s="105"/>
      <c r="P128" s="209">
        <f>P129</f>
        <v>0</v>
      </c>
      <c r="Q128" s="105"/>
      <c r="R128" s="209">
        <f>R129</f>
        <v>0.0081200000000000005</v>
      </c>
      <c r="S128" s="105"/>
      <c r="T128" s="210">
        <f>T129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75</v>
      </c>
      <c r="AU128" s="18" t="s">
        <v>161</v>
      </c>
      <c r="BK128" s="211">
        <f>BK129</f>
        <v>0</v>
      </c>
    </row>
    <row r="129" s="12" customFormat="1" ht="25.92" customHeight="1">
      <c r="A129" s="12"/>
      <c r="B129" s="212"/>
      <c r="C129" s="213"/>
      <c r="D129" s="214" t="s">
        <v>75</v>
      </c>
      <c r="E129" s="215" t="s">
        <v>524</v>
      </c>
      <c r="F129" s="215" t="s">
        <v>525</v>
      </c>
      <c r="G129" s="213"/>
      <c r="H129" s="213"/>
      <c r="I129" s="216"/>
      <c r="J129" s="217">
        <f>BK129</f>
        <v>0</v>
      </c>
      <c r="K129" s="213"/>
      <c r="L129" s="218"/>
      <c r="M129" s="219"/>
      <c r="N129" s="220"/>
      <c r="O129" s="220"/>
      <c r="P129" s="221">
        <f>P130</f>
        <v>0</v>
      </c>
      <c r="Q129" s="220"/>
      <c r="R129" s="221">
        <f>R130</f>
        <v>0.0081200000000000005</v>
      </c>
      <c r="S129" s="220"/>
      <c r="T129" s="222">
        <f>T130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3" t="s">
        <v>200</v>
      </c>
      <c r="AT129" s="224" t="s">
        <v>75</v>
      </c>
      <c r="AU129" s="224" t="s">
        <v>76</v>
      </c>
      <c r="AY129" s="223" t="s">
        <v>181</v>
      </c>
      <c r="BK129" s="225">
        <f>BK130</f>
        <v>0</v>
      </c>
    </row>
    <row r="130" s="12" customFormat="1" ht="22.8" customHeight="1">
      <c r="A130" s="12"/>
      <c r="B130" s="212"/>
      <c r="C130" s="213"/>
      <c r="D130" s="214" t="s">
        <v>75</v>
      </c>
      <c r="E130" s="254" t="s">
        <v>506</v>
      </c>
      <c r="F130" s="254" t="s">
        <v>597</v>
      </c>
      <c r="G130" s="213"/>
      <c r="H130" s="213"/>
      <c r="I130" s="216"/>
      <c r="J130" s="255">
        <f>BK130</f>
        <v>0</v>
      </c>
      <c r="K130" s="213"/>
      <c r="L130" s="218"/>
      <c r="M130" s="219"/>
      <c r="N130" s="220"/>
      <c r="O130" s="220"/>
      <c r="P130" s="221">
        <f>P131+SUM(P132:P160)</f>
        <v>0</v>
      </c>
      <c r="Q130" s="220"/>
      <c r="R130" s="221">
        <f>R131+SUM(R132:R160)</f>
        <v>0.0081200000000000005</v>
      </c>
      <c r="S130" s="220"/>
      <c r="T130" s="222">
        <f>T131+SUM(T132:T160)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3" t="s">
        <v>200</v>
      </c>
      <c r="AT130" s="224" t="s">
        <v>75</v>
      </c>
      <c r="AU130" s="224" t="s">
        <v>83</v>
      </c>
      <c r="AY130" s="223" t="s">
        <v>181</v>
      </c>
      <c r="BK130" s="225">
        <f>BK131+SUM(BK132:BK160)</f>
        <v>0</v>
      </c>
    </row>
    <row r="131" s="2" customFormat="1" ht="24.15" customHeight="1">
      <c r="A131" s="39"/>
      <c r="B131" s="40"/>
      <c r="C131" s="226" t="s">
        <v>83</v>
      </c>
      <c r="D131" s="226" t="s">
        <v>182</v>
      </c>
      <c r="E131" s="227" t="s">
        <v>598</v>
      </c>
      <c r="F131" s="228" t="s">
        <v>599</v>
      </c>
      <c r="G131" s="229" t="s">
        <v>185</v>
      </c>
      <c r="H131" s="230">
        <v>1</v>
      </c>
      <c r="I131" s="231"/>
      <c r="J131" s="232">
        <f>ROUND(I131*H131,2)</f>
        <v>0</v>
      </c>
      <c r="K131" s="228" t="s">
        <v>186</v>
      </c>
      <c r="L131" s="233"/>
      <c r="M131" s="234" t="s">
        <v>1</v>
      </c>
      <c r="N131" s="235" t="s">
        <v>41</v>
      </c>
      <c r="O131" s="92"/>
      <c r="P131" s="236">
        <f>O131*H131</f>
        <v>0</v>
      </c>
      <c r="Q131" s="236">
        <v>0.0026099999999999999</v>
      </c>
      <c r="R131" s="236">
        <f>Q131*H131</f>
        <v>0.0026099999999999999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247</v>
      </c>
      <c r="AT131" s="238" t="s">
        <v>182</v>
      </c>
      <c r="AU131" s="238" t="s">
        <v>85</v>
      </c>
      <c r="AY131" s="18" t="s">
        <v>181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83</v>
      </c>
      <c r="BK131" s="239">
        <f>ROUND(I131*H131,2)</f>
        <v>0</v>
      </c>
      <c r="BL131" s="18" t="s">
        <v>248</v>
      </c>
      <c r="BM131" s="238" t="s">
        <v>600</v>
      </c>
    </row>
    <row r="132" s="2" customFormat="1">
      <c r="A132" s="39"/>
      <c r="B132" s="40"/>
      <c r="C132" s="41"/>
      <c r="D132" s="240" t="s">
        <v>190</v>
      </c>
      <c r="E132" s="41"/>
      <c r="F132" s="241" t="s">
        <v>599</v>
      </c>
      <c r="G132" s="41"/>
      <c r="H132" s="41"/>
      <c r="I132" s="242"/>
      <c r="J132" s="41"/>
      <c r="K132" s="41"/>
      <c r="L132" s="45"/>
      <c r="M132" s="243"/>
      <c r="N132" s="244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190</v>
      </c>
      <c r="AU132" s="18" t="s">
        <v>85</v>
      </c>
    </row>
    <row r="133" s="2" customFormat="1" ht="16.5" customHeight="1">
      <c r="A133" s="39"/>
      <c r="B133" s="40"/>
      <c r="C133" s="226" t="s">
        <v>85</v>
      </c>
      <c r="D133" s="226" t="s">
        <v>182</v>
      </c>
      <c r="E133" s="227" t="s">
        <v>538</v>
      </c>
      <c r="F133" s="228" t="s">
        <v>539</v>
      </c>
      <c r="G133" s="229" t="s">
        <v>185</v>
      </c>
      <c r="H133" s="230">
        <v>1</v>
      </c>
      <c r="I133" s="231"/>
      <c r="J133" s="232">
        <f>ROUND(I133*H133,2)</f>
        <v>0</v>
      </c>
      <c r="K133" s="228" t="s">
        <v>186</v>
      </c>
      <c r="L133" s="233"/>
      <c r="M133" s="234" t="s">
        <v>1</v>
      </c>
      <c r="N133" s="235" t="s">
        <v>41</v>
      </c>
      <c r="O133" s="92"/>
      <c r="P133" s="236">
        <f>O133*H133</f>
        <v>0</v>
      </c>
      <c r="Q133" s="236">
        <v>0.00013999999999999999</v>
      </c>
      <c r="R133" s="236">
        <f>Q133*H133</f>
        <v>0.00013999999999999999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477</v>
      </c>
      <c r="AT133" s="238" t="s">
        <v>182</v>
      </c>
      <c r="AU133" s="238" t="s">
        <v>85</v>
      </c>
      <c r="AY133" s="18" t="s">
        <v>181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83</v>
      </c>
      <c r="BK133" s="239">
        <f>ROUND(I133*H133,2)</f>
        <v>0</v>
      </c>
      <c r="BL133" s="18" t="s">
        <v>477</v>
      </c>
      <c r="BM133" s="238" t="s">
        <v>540</v>
      </c>
    </row>
    <row r="134" s="2" customFormat="1">
      <c r="A134" s="39"/>
      <c r="B134" s="40"/>
      <c r="C134" s="41"/>
      <c r="D134" s="240" t="s">
        <v>190</v>
      </c>
      <c r="E134" s="41"/>
      <c r="F134" s="241" t="s">
        <v>539</v>
      </c>
      <c r="G134" s="41"/>
      <c r="H134" s="41"/>
      <c r="I134" s="242"/>
      <c r="J134" s="41"/>
      <c r="K134" s="41"/>
      <c r="L134" s="45"/>
      <c r="M134" s="243"/>
      <c r="N134" s="244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190</v>
      </c>
      <c r="AU134" s="18" t="s">
        <v>85</v>
      </c>
    </row>
    <row r="135" s="2" customFormat="1" ht="24.15" customHeight="1">
      <c r="A135" s="39"/>
      <c r="B135" s="40"/>
      <c r="C135" s="226" t="s">
        <v>91</v>
      </c>
      <c r="D135" s="226" t="s">
        <v>182</v>
      </c>
      <c r="E135" s="227" t="s">
        <v>541</v>
      </c>
      <c r="F135" s="228" t="s">
        <v>542</v>
      </c>
      <c r="G135" s="229" t="s">
        <v>185</v>
      </c>
      <c r="H135" s="230">
        <v>1</v>
      </c>
      <c r="I135" s="231"/>
      <c r="J135" s="232">
        <f>ROUND(I135*H135,2)</f>
        <v>0</v>
      </c>
      <c r="K135" s="228" t="s">
        <v>186</v>
      </c>
      <c r="L135" s="233"/>
      <c r="M135" s="234" t="s">
        <v>1</v>
      </c>
      <c r="N135" s="235" t="s">
        <v>41</v>
      </c>
      <c r="O135" s="92"/>
      <c r="P135" s="236">
        <f>O135*H135</f>
        <v>0</v>
      </c>
      <c r="Q135" s="236">
        <v>3.0000000000000001E-05</v>
      </c>
      <c r="R135" s="236">
        <f>Q135*H135</f>
        <v>3.0000000000000001E-05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477</v>
      </c>
      <c r="AT135" s="238" t="s">
        <v>182</v>
      </c>
      <c r="AU135" s="238" t="s">
        <v>85</v>
      </c>
      <c r="AY135" s="18" t="s">
        <v>181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83</v>
      </c>
      <c r="BK135" s="239">
        <f>ROUND(I135*H135,2)</f>
        <v>0</v>
      </c>
      <c r="BL135" s="18" t="s">
        <v>477</v>
      </c>
      <c r="BM135" s="238" t="s">
        <v>543</v>
      </c>
    </row>
    <row r="136" s="2" customFormat="1">
      <c r="A136" s="39"/>
      <c r="B136" s="40"/>
      <c r="C136" s="41"/>
      <c r="D136" s="240" t="s">
        <v>190</v>
      </c>
      <c r="E136" s="41"/>
      <c r="F136" s="241" t="s">
        <v>542</v>
      </c>
      <c r="G136" s="41"/>
      <c r="H136" s="41"/>
      <c r="I136" s="242"/>
      <c r="J136" s="41"/>
      <c r="K136" s="41"/>
      <c r="L136" s="45"/>
      <c r="M136" s="243"/>
      <c r="N136" s="244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190</v>
      </c>
      <c r="AU136" s="18" t="s">
        <v>85</v>
      </c>
    </row>
    <row r="137" s="2" customFormat="1" ht="16.5" customHeight="1">
      <c r="A137" s="39"/>
      <c r="B137" s="40"/>
      <c r="C137" s="226" t="s">
        <v>200</v>
      </c>
      <c r="D137" s="226" t="s">
        <v>182</v>
      </c>
      <c r="E137" s="227" t="s">
        <v>544</v>
      </c>
      <c r="F137" s="228" t="s">
        <v>545</v>
      </c>
      <c r="G137" s="229" t="s">
        <v>185</v>
      </c>
      <c r="H137" s="230">
        <v>2</v>
      </c>
      <c r="I137" s="231"/>
      <c r="J137" s="232">
        <f>ROUND(I137*H137,2)</f>
        <v>0</v>
      </c>
      <c r="K137" s="228" t="s">
        <v>186</v>
      </c>
      <c r="L137" s="233"/>
      <c r="M137" s="234" t="s">
        <v>1</v>
      </c>
      <c r="N137" s="235" t="s">
        <v>41</v>
      </c>
      <c r="O137" s="92"/>
      <c r="P137" s="236">
        <f>O137*H137</f>
        <v>0</v>
      </c>
      <c r="Q137" s="236">
        <v>0.00046999999999999999</v>
      </c>
      <c r="R137" s="236">
        <f>Q137*H137</f>
        <v>0.00093999999999999997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477</v>
      </c>
      <c r="AT137" s="238" t="s">
        <v>182</v>
      </c>
      <c r="AU137" s="238" t="s">
        <v>85</v>
      </c>
      <c r="AY137" s="18" t="s">
        <v>181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83</v>
      </c>
      <c r="BK137" s="239">
        <f>ROUND(I137*H137,2)</f>
        <v>0</v>
      </c>
      <c r="BL137" s="18" t="s">
        <v>477</v>
      </c>
      <c r="BM137" s="238" t="s">
        <v>601</v>
      </c>
    </row>
    <row r="138" s="2" customFormat="1">
      <c r="A138" s="39"/>
      <c r="B138" s="40"/>
      <c r="C138" s="41"/>
      <c r="D138" s="240" t="s">
        <v>190</v>
      </c>
      <c r="E138" s="41"/>
      <c r="F138" s="241" t="s">
        <v>545</v>
      </c>
      <c r="G138" s="41"/>
      <c r="H138" s="41"/>
      <c r="I138" s="242"/>
      <c r="J138" s="41"/>
      <c r="K138" s="41"/>
      <c r="L138" s="45"/>
      <c r="M138" s="243"/>
      <c r="N138" s="244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190</v>
      </c>
      <c r="AU138" s="18" t="s">
        <v>85</v>
      </c>
    </row>
    <row r="139" s="2" customFormat="1" ht="24.15" customHeight="1">
      <c r="A139" s="39"/>
      <c r="B139" s="40"/>
      <c r="C139" s="226" t="s">
        <v>204</v>
      </c>
      <c r="D139" s="226" t="s">
        <v>182</v>
      </c>
      <c r="E139" s="227" t="s">
        <v>547</v>
      </c>
      <c r="F139" s="228" t="s">
        <v>548</v>
      </c>
      <c r="G139" s="229" t="s">
        <v>185</v>
      </c>
      <c r="H139" s="230">
        <v>11</v>
      </c>
      <c r="I139" s="231"/>
      <c r="J139" s="232">
        <f>ROUND(I139*H139,2)</f>
        <v>0</v>
      </c>
      <c r="K139" s="228" t="s">
        <v>186</v>
      </c>
      <c r="L139" s="233"/>
      <c r="M139" s="234" t="s">
        <v>1</v>
      </c>
      <c r="N139" s="235" t="s">
        <v>41</v>
      </c>
      <c r="O139" s="92"/>
      <c r="P139" s="236">
        <f>O139*H139</f>
        <v>0</v>
      </c>
      <c r="Q139" s="236">
        <v>0.00040000000000000002</v>
      </c>
      <c r="R139" s="236">
        <f>Q139*H139</f>
        <v>0.0044000000000000003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477</v>
      </c>
      <c r="AT139" s="238" t="s">
        <v>182</v>
      </c>
      <c r="AU139" s="238" t="s">
        <v>85</v>
      </c>
      <c r="AY139" s="18" t="s">
        <v>181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83</v>
      </c>
      <c r="BK139" s="239">
        <f>ROUND(I139*H139,2)</f>
        <v>0</v>
      </c>
      <c r="BL139" s="18" t="s">
        <v>477</v>
      </c>
      <c r="BM139" s="238" t="s">
        <v>549</v>
      </c>
    </row>
    <row r="140" s="2" customFormat="1">
      <c r="A140" s="39"/>
      <c r="B140" s="40"/>
      <c r="C140" s="41"/>
      <c r="D140" s="240" t="s">
        <v>190</v>
      </c>
      <c r="E140" s="41"/>
      <c r="F140" s="241" t="s">
        <v>548</v>
      </c>
      <c r="G140" s="41"/>
      <c r="H140" s="41"/>
      <c r="I140" s="242"/>
      <c r="J140" s="41"/>
      <c r="K140" s="41"/>
      <c r="L140" s="45"/>
      <c r="M140" s="243"/>
      <c r="N140" s="244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190</v>
      </c>
      <c r="AU140" s="18" t="s">
        <v>85</v>
      </c>
    </row>
    <row r="141" s="2" customFormat="1" ht="24.15" customHeight="1">
      <c r="A141" s="39"/>
      <c r="B141" s="40"/>
      <c r="C141" s="226" t="s">
        <v>209</v>
      </c>
      <c r="D141" s="226" t="s">
        <v>182</v>
      </c>
      <c r="E141" s="227" t="s">
        <v>559</v>
      </c>
      <c r="F141" s="228" t="s">
        <v>563</v>
      </c>
      <c r="G141" s="229" t="s">
        <v>185</v>
      </c>
      <c r="H141" s="230">
        <v>3</v>
      </c>
      <c r="I141" s="231"/>
      <c r="J141" s="232">
        <f>ROUND(I141*H141,2)</f>
        <v>0</v>
      </c>
      <c r="K141" s="228" t="s">
        <v>561</v>
      </c>
      <c r="L141" s="233"/>
      <c r="M141" s="234" t="s">
        <v>1</v>
      </c>
      <c r="N141" s="235" t="s">
        <v>41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477</v>
      </c>
      <c r="AT141" s="238" t="s">
        <v>182</v>
      </c>
      <c r="AU141" s="238" t="s">
        <v>85</v>
      </c>
      <c r="AY141" s="18" t="s">
        <v>181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83</v>
      </c>
      <c r="BK141" s="239">
        <f>ROUND(I141*H141,2)</f>
        <v>0</v>
      </c>
      <c r="BL141" s="18" t="s">
        <v>477</v>
      </c>
      <c r="BM141" s="238" t="s">
        <v>562</v>
      </c>
    </row>
    <row r="142" s="2" customFormat="1">
      <c r="A142" s="39"/>
      <c r="B142" s="40"/>
      <c r="C142" s="41"/>
      <c r="D142" s="240" t="s">
        <v>190</v>
      </c>
      <c r="E142" s="41"/>
      <c r="F142" s="241" t="s">
        <v>563</v>
      </c>
      <c r="G142" s="41"/>
      <c r="H142" s="41"/>
      <c r="I142" s="242"/>
      <c r="J142" s="41"/>
      <c r="K142" s="41"/>
      <c r="L142" s="45"/>
      <c r="M142" s="243"/>
      <c r="N142" s="244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190</v>
      </c>
      <c r="AU142" s="18" t="s">
        <v>85</v>
      </c>
    </row>
    <row r="143" s="2" customFormat="1" ht="24.15" customHeight="1">
      <c r="A143" s="39"/>
      <c r="B143" s="40"/>
      <c r="C143" s="245" t="s">
        <v>214</v>
      </c>
      <c r="D143" s="245" t="s">
        <v>191</v>
      </c>
      <c r="E143" s="246" t="s">
        <v>564</v>
      </c>
      <c r="F143" s="247" t="s">
        <v>565</v>
      </c>
      <c r="G143" s="248" t="s">
        <v>185</v>
      </c>
      <c r="H143" s="249">
        <v>1</v>
      </c>
      <c r="I143" s="250"/>
      <c r="J143" s="251">
        <f>ROUND(I143*H143,2)</f>
        <v>0</v>
      </c>
      <c r="K143" s="247" t="s">
        <v>186</v>
      </c>
      <c r="L143" s="45"/>
      <c r="M143" s="252" t="s">
        <v>1</v>
      </c>
      <c r="N143" s="253" t="s">
        <v>41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188</v>
      </c>
      <c r="AT143" s="238" t="s">
        <v>191</v>
      </c>
      <c r="AU143" s="238" t="s">
        <v>85</v>
      </c>
      <c r="AY143" s="18" t="s">
        <v>181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83</v>
      </c>
      <c r="BK143" s="239">
        <f>ROUND(I143*H143,2)</f>
        <v>0</v>
      </c>
      <c r="BL143" s="18" t="s">
        <v>188</v>
      </c>
      <c r="BM143" s="238" t="s">
        <v>566</v>
      </c>
    </row>
    <row r="144" s="2" customFormat="1">
      <c r="A144" s="39"/>
      <c r="B144" s="40"/>
      <c r="C144" s="41"/>
      <c r="D144" s="240" t="s">
        <v>190</v>
      </c>
      <c r="E144" s="41"/>
      <c r="F144" s="241" t="s">
        <v>567</v>
      </c>
      <c r="G144" s="41"/>
      <c r="H144" s="41"/>
      <c r="I144" s="242"/>
      <c r="J144" s="41"/>
      <c r="K144" s="41"/>
      <c r="L144" s="45"/>
      <c r="M144" s="243"/>
      <c r="N144" s="244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190</v>
      </c>
      <c r="AU144" s="18" t="s">
        <v>85</v>
      </c>
    </row>
    <row r="145" s="2" customFormat="1" ht="24.15" customHeight="1">
      <c r="A145" s="39"/>
      <c r="B145" s="40"/>
      <c r="C145" s="245" t="s">
        <v>220</v>
      </c>
      <c r="D145" s="245" t="s">
        <v>191</v>
      </c>
      <c r="E145" s="246" t="s">
        <v>572</v>
      </c>
      <c r="F145" s="247" t="s">
        <v>573</v>
      </c>
      <c r="G145" s="248" t="s">
        <v>185</v>
      </c>
      <c r="H145" s="249">
        <v>2</v>
      </c>
      <c r="I145" s="250"/>
      <c r="J145" s="251">
        <f>ROUND(I145*H145,2)</f>
        <v>0</v>
      </c>
      <c r="K145" s="247" t="s">
        <v>186</v>
      </c>
      <c r="L145" s="45"/>
      <c r="M145" s="252" t="s">
        <v>1</v>
      </c>
      <c r="N145" s="253" t="s">
        <v>41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188</v>
      </c>
      <c r="AT145" s="238" t="s">
        <v>191</v>
      </c>
      <c r="AU145" s="238" t="s">
        <v>85</v>
      </c>
      <c r="AY145" s="18" t="s">
        <v>181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83</v>
      </c>
      <c r="BK145" s="239">
        <f>ROUND(I145*H145,2)</f>
        <v>0</v>
      </c>
      <c r="BL145" s="18" t="s">
        <v>188</v>
      </c>
      <c r="BM145" s="238" t="s">
        <v>602</v>
      </c>
    </row>
    <row r="146" s="2" customFormat="1">
      <c r="A146" s="39"/>
      <c r="B146" s="40"/>
      <c r="C146" s="41"/>
      <c r="D146" s="240" t="s">
        <v>190</v>
      </c>
      <c r="E146" s="41"/>
      <c r="F146" s="241" t="s">
        <v>575</v>
      </c>
      <c r="G146" s="41"/>
      <c r="H146" s="41"/>
      <c r="I146" s="242"/>
      <c r="J146" s="41"/>
      <c r="K146" s="41"/>
      <c r="L146" s="45"/>
      <c r="M146" s="243"/>
      <c r="N146" s="244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190</v>
      </c>
      <c r="AU146" s="18" t="s">
        <v>85</v>
      </c>
    </row>
    <row r="147" s="2" customFormat="1" ht="24.15" customHeight="1">
      <c r="A147" s="39"/>
      <c r="B147" s="40"/>
      <c r="C147" s="245" t="s">
        <v>224</v>
      </c>
      <c r="D147" s="245" t="s">
        <v>191</v>
      </c>
      <c r="E147" s="246" t="s">
        <v>568</v>
      </c>
      <c r="F147" s="247" t="s">
        <v>569</v>
      </c>
      <c r="G147" s="248" t="s">
        <v>185</v>
      </c>
      <c r="H147" s="249">
        <v>1</v>
      </c>
      <c r="I147" s="250"/>
      <c r="J147" s="251">
        <f>ROUND(I147*H147,2)</f>
        <v>0</v>
      </c>
      <c r="K147" s="247" t="s">
        <v>186</v>
      </c>
      <c r="L147" s="45"/>
      <c r="M147" s="252" t="s">
        <v>1</v>
      </c>
      <c r="N147" s="253" t="s">
        <v>41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188</v>
      </c>
      <c r="AT147" s="238" t="s">
        <v>191</v>
      </c>
      <c r="AU147" s="238" t="s">
        <v>85</v>
      </c>
      <c r="AY147" s="18" t="s">
        <v>181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83</v>
      </c>
      <c r="BK147" s="239">
        <f>ROUND(I147*H147,2)</f>
        <v>0</v>
      </c>
      <c r="BL147" s="18" t="s">
        <v>188</v>
      </c>
      <c r="BM147" s="238" t="s">
        <v>570</v>
      </c>
    </row>
    <row r="148" s="2" customFormat="1">
      <c r="A148" s="39"/>
      <c r="B148" s="40"/>
      <c r="C148" s="41"/>
      <c r="D148" s="240" t="s">
        <v>190</v>
      </c>
      <c r="E148" s="41"/>
      <c r="F148" s="241" t="s">
        <v>571</v>
      </c>
      <c r="G148" s="41"/>
      <c r="H148" s="41"/>
      <c r="I148" s="242"/>
      <c r="J148" s="41"/>
      <c r="K148" s="41"/>
      <c r="L148" s="45"/>
      <c r="M148" s="243"/>
      <c r="N148" s="244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190</v>
      </c>
      <c r="AU148" s="18" t="s">
        <v>85</v>
      </c>
    </row>
    <row r="149" s="2" customFormat="1" ht="24.15" customHeight="1">
      <c r="A149" s="39"/>
      <c r="B149" s="40"/>
      <c r="C149" s="245" t="s">
        <v>228</v>
      </c>
      <c r="D149" s="245" t="s">
        <v>191</v>
      </c>
      <c r="E149" s="246" t="s">
        <v>584</v>
      </c>
      <c r="F149" s="247" t="s">
        <v>585</v>
      </c>
      <c r="G149" s="248" t="s">
        <v>185</v>
      </c>
      <c r="H149" s="249">
        <v>11</v>
      </c>
      <c r="I149" s="250"/>
      <c r="J149" s="251">
        <f>ROUND(I149*H149,2)</f>
        <v>0</v>
      </c>
      <c r="K149" s="247" t="s">
        <v>186</v>
      </c>
      <c r="L149" s="45"/>
      <c r="M149" s="252" t="s">
        <v>1</v>
      </c>
      <c r="N149" s="253" t="s">
        <v>41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188</v>
      </c>
      <c r="AT149" s="238" t="s">
        <v>191</v>
      </c>
      <c r="AU149" s="238" t="s">
        <v>85</v>
      </c>
      <c r="AY149" s="18" t="s">
        <v>181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83</v>
      </c>
      <c r="BK149" s="239">
        <f>ROUND(I149*H149,2)</f>
        <v>0</v>
      </c>
      <c r="BL149" s="18" t="s">
        <v>188</v>
      </c>
      <c r="BM149" s="238" t="s">
        <v>603</v>
      </c>
    </row>
    <row r="150" s="2" customFormat="1">
      <c r="A150" s="39"/>
      <c r="B150" s="40"/>
      <c r="C150" s="41"/>
      <c r="D150" s="240" t="s">
        <v>190</v>
      </c>
      <c r="E150" s="41"/>
      <c r="F150" s="241" t="s">
        <v>587</v>
      </c>
      <c r="G150" s="41"/>
      <c r="H150" s="41"/>
      <c r="I150" s="242"/>
      <c r="J150" s="41"/>
      <c r="K150" s="41"/>
      <c r="L150" s="45"/>
      <c r="M150" s="243"/>
      <c r="N150" s="244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190</v>
      </c>
      <c r="AU150" s="18" t="s">
        <v>85</v>
      </c>
    </row>
    <row r="151" s="2" customFormat="1" ht="24.15" customHeight="1">
      <c r="A151" s="39"/>
      <c r="B151" s="40"/>
      <c r="C151" s="245" t="s">
        <v>232</v>
      </c>
      <c r="D151" s="245" t="s">
        <v>191</v>
      </c>
      <c r="E151" s="246" t="s">
        <v>576</v>
      </c>
      <c r="F151" s="247" t="s">
        <v>577</v>
      </c>
      <c r="G151" s="248" t="s">
        <v>185</v>
      </c>
      <c r="H151" s="249">
        <v>3</v>
      </c>
      <c r="I151" s="250"/>
      <c r="J151" s="251">
        <f>ROUND(I151*H151,2)</f>
        <v>0</v>
      </c>
      <c r="K151" s="247" t="s">
        <v>186</v>
      </c>
      <c r="L151" s="45"/>
      <c r="M151" s="252" t="s">
        <v>1</v>
      </c>
      <c r="N151" s="253" t="s">
        <v>41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188</v>
      </c>
      <c r="AT151" s="238" t="s">
        <v>191</v>
      </c>
      <c r="AU151" s="238" t="s">
        <v>85</v>
      </c>
      <c r="AY151" s="18" t="s">
        <v>181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83</v>
      </c>
      <c r="BK151" s="239">
        <f>ROUND(I151*H151,2)</f>
        <v>0</v>
      </c>
      <c r="BL151" s="18" t="s">
        <v>188</v>
      </c>
      <c r="BM151" s="238" t="s">
        <v>604</v>
      </c>
    </row>
    <row r="152" s="2" customFormat="1">
      <c r="A152" s="39"/>
      <c r="B152" s="40"/>
      <c r="C152" s="41"/>
      <c r="D152" s="240" t="s">
        <v>190</v>
      </c>
      <c r="E152" s="41"/>
      <c r="F152" s="241" t="s">
        <v>579</v>
      </c>
      <c r="G152" s="41"/>
      <c r="H152" s="41"/>
      <c r="I152" s="242"/>
      <c r="J152" s="41"/>
      <c r="K152" s="41"/>
      <c r="L152" s="45"/>
      <c r="M152" s="243"/>
      <c r="N152" s="244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190</v>
      </c>
      <c r="AU152" s="18" t="s">
        <v>85</v>
      </c>
    </row>
    <row r="153" s="2" customFormat="1" ht="33" customHeight="1">
      <c r="A153" s="39"/>
      <c r="B153" s="40"/>
      <c r="C153" s="245" t="s">
        <v>8</v>
      </c>
      <c r="D153" s="245" t="s">
        <v>191</v>
      </c>
      <c r="E153" s="246" t="s">
        <v>580</v>
      </c>
      <c r="F153" s="247" t="s">
        <v>581</v>
      </c>
      <c r="G153" s="248" t="s">
        <v>185</v>
      </c>
      <c r="H153" s="249">
        <v>1</v>
      </c>
      <c r="I153" s="250"/>
      <c r="J153" s="251">
        <f>ROUND(I153*H153,2)</f>
        <v>0</v>
      </c>
      <c r="K153" s="247" t="s">
        <v>186</v>
      </c>
      <c r="L153" s="45"/>
      <c r="M153" s="252" t="s">
        <v>1</v>
      </c>
      <c r="N153" s="253" t="s">
        <v>41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188</v>
      </c>
      <c r="AT153" s="238" t="s">
        <v>191</v>
      </c>
      <c r="AU153" s="238" t="s">
        <v>85</v>
      </c>
      <c r="AY153" s="18" t="s">
        <v>181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83</v>
      </c>
      <c r="BK153" s="239">
        <f>ROUND(I153*H153,2)</f>
        <v>0</v>
      </c>
      <c r="BL153" s="18" t="s">
        <v>188</v>
      </c>
      <c r="BM153" s="238" t="s">
        <v>582</v>
      </c>
    </row>
    <row r="154" s="2" customFormat="1">
      <c r="A154" s="39"/>
      <c r="B154" s="40"/>
      <c r="C154" s="41"/>
      <c r="D154" s="240" t="s">
        <v>190</v>
      </c>
      <c r="E154" s="41"/>
      <c r="F154" s="241" t="s">
        <v>583</v>
      </c>
      <c r="G154" s="41"/>
      <c r="H154" s="41"/>
      <c r="I154" s="242"/>
      <c r="J154" s="41"/>
      <c r="K154" s="41"/>
      <c r="L154" s="45"/>
      <c r="M154" s="243"/>
      <c r="N154" s="244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190</v>
      </c>
      <c r="AU154" s="18" t="s">
        <v>85</v>
      </c>
    </row>
    <row r="155" s="2" customFormat="1" ht="24.15" customHeight="1">
      <c r="A155" s="39"/>
      <c r="B155" s="40"/>
      <c r="C155" s="245" t="s">
        <v>239</v>
      </c>
      <c r="D155" s="245" t="s">
        <v>191</v>
      </c>
      <c r="E155" s="246" t="s">
        <v>507</v>
      </c>
      <c r="F155" s="247" t="s">
        <v>508</v>
      </c>
      <c r="G155" s="248" t="s">
        <v>185</v>
      </c>
      <c r="H155" s="249">
        <v>1</v>
      </c>
      <c r="I155" s="250"/>
      <c r="J155" s="251">
        <f>ROUND(I155*H155,2)</f>
        <v>0</v>
      </c>
      <c r="K155" s="247" t="s">
        <v>186</v>
      </c>
      <c r="L155" s="45"/>
      <c r="M155" s="252" t="s">
        <v>1</v>
      </c>
      <c r="N155" s="253" t="s">
        <v>41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188</v>
      </c>
      <c r="AT155" s="238" t="s">
        <v>191</v>
      </c>
      <c r="AU155" s="238" t="s">
        <v>85</v>
      </c>
      <c r="AY155" s="18" t="s">
        <v>181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83</v>
      </c>
      <c r="BK155" s="239">
        <f>ROUND(I155*H155,2)</f>
        <v>0</v>
      </c>
      <c r="BL155" s="18" t="s">
        <v>188</v>
      </c>
      <c r="BM155" s="238" t="s">
        <v>605</v>
      </c>
    </row>
    <row r="156" s="2" customFormat="1">
      <c r="A156" s="39"/>
      <c r="B156" s="40"/>
      <c r="C156" s="41"/>
      <c r="D156" s="240" t="s">
        <v>190</v>
      </c>
      <c r="E156" s="41"/>
      <c r="F156" s="241" t="s">
        <v>510</v>
      </c>
      <c r="G156" s="41"/>
      <c r="H156" s="41"/>
      <c r="I156" s="242"/>
      <c r="J156" s="41"/>
      <c r="K156" s="41"/>
      <c r="L156" s="45"/>
      <c r="M156" s="243"/>
      <c r="N156" s="244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190</v>
      </c>
      <c r="AU156" s="18" t="s">
        <v>85</v>
      </c>
    </row>
    <row r="157" s="2" customFormat="1" ht="16.5" customHeight="1">
      <c r="A157" s="39"/>
      <c r="B157" s="40"/>
      <c r="C157" s="245" t="s">
        <v>244</v>
      </c>
      <c r="D157" s="245" t="s">
        <v>191</v>
      </c>
      <c r="E157" s="246" t="s">
        <v>511</v>
      </c>
      <c r="F157" s="247" t="s">
        <v>512</v>
      </c>
      <c r="G157" s="248" t="s">
        <v>185</v>
      </c>
      <c r="H157" s="249">
        <v>1</v>
      </c>
      <c r="I157" s="250"/>
      <c r="J157" s="251">
        <f>ROUND(I157*H157,2)</f>
        <v>0</v>
      </c>
      <c r="K157" s="247" t="s">
        <v>186</v>
      </c>
      <c r="L157" s="45"/>
      <c r="M157" s="252" t="s">
        <v>1</v>
      </c>
      <c r="N157" s="253" t="s">
        <v>41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188</v>
      </c>
      <c r="AT157" s="238" t="s">
        <v>191</v>
      </c>
      <c r="AU157" s="238" t="s">
        <v>85</v>
      </c>
      <c r="AY157" s="18" t="s">
        <v>181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83</v>
      </c>
      <c r="BK157" s="239">
        <f>ROUND(I157*H157,2)</f>
        <v>0</v>
      </c>
      <c r="BL157" s="18" t="s">
        <v>188</v>
      </c>
      <c r="BM157" s="238" t="s">
        <v>606</v>
      </c>
    </row>
    <row r="158" s="2" customFormat="1">
      <c r="A158" s="39"/>
      <c r="B158" s="40"/>
      <c r="C158" s="41"/>
      <c r="D158" s="240" t="s">
        <v>190</v>
      </c>
      <c r="E158" s="41"/>
      <c r="F158" s="241" t="s">
        <v>514</v>
      </c>
      <c r="G158" s="41"/>
      <c r="H158" s="41"/>
      <c r="I158" s="242"/>
      <c r="J158" s="41"/>
      <c r="K158" s="41"/>
      <c r="L158" s="45"/>
      <c r="M158" s="243"/>
      <c r="N158" s="244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190</v>
      </c>
      <c r="AU158" s="18" t="s">
        <v>85</v>
      </c>
    </row>
    <row r="159" s="12" customFormat="1" ht="20.88" customHeight="1">
      <c r="A159" s="12"/>
      <c r="B159" s="212"/>
      <c r="C159" s="213"/>
      <c r="D159" s="214" t="s">
        <v>75</v>
      </c>
      <c r="E159" s="254" t="s">
        <v>182</v>
      </c>
      <c r="F159" s="254" t="s">
        <v>259</v>
      </c>
      <c r="G159" s="213"/>
      <c r="H159" s="213"/>
      <c r="I159" s="216"/>
      <c r="J159" s="255">
        <f>BK159</f>
        <v>0</v>
      </c>
      <c r="K159" s="213"/>
      <c r="L159" s="218"/>
      <c r="M159" s="219"/>
      <c r="N159" s="220"/>
      <c r="O159" s="220"/>
      <c r="P159" s="221">
        <v>0</v>
      </c>
      <c r="Q159" s="220"/>
      <c r="R159" s="221">
        <v>0</v>
      </c>
      <c r="S159" s="220"/>
      <c r="T159" s="222"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R159" s="223" t="s">
        <v>91</v>
      </c>
      <c r="AT159" s="224" t="s">
        <v>75</v>
      </c>
      <c r="AU159" s="224" t="s">
        <v>85</v>
      </c>
      <c r="AY159" s="223" t="s">
        <v>181</v>
      </c>
      <c r="BK159" s="225">
        <v>0</v>
      </c>
    </row>
    <row r="160" s="12" customFormat="1" ht="20.88" customHeight="1">
      <c r="A160" s="12"/>
      <c r="B160" s="212"/>
      <c r="C160" s="213"/>
      <c r="D160" s="214" t="s">
        <v>75</v>
      </c>
      <c r="E160" s="254" t="s">
        <v>515</v>
      </c>
      <c r="F160" s="254" t="s">
        <v>516</v>
      </c>
      <c r="G160" s="213"/>
      <c r="H160" s="213"/>
      <c r="I160" s="216"/>
      <c r="J160" s="255">
        <f>BK160</f>
        <v>0</v>
      </c>
      <c r="K160" s="213"/>
      <c r="L160" s="218"/>
      <c r="M160" s="219"/>
      <c r="N160" s="220"/>
      <c r="O160" s="220"/>
      <c r="P160" s="221">
        <f>SUM(P161:P162)</f>
        <v>0</v>
      </c>
      <c r="Q160" s="220"/>
      <c r="R160" s="221">
        <f>SUM(R161:R162)</f>
        <v>0</v>
      </c>
      <c r="S160" s="220"/>
      <c r="T160" s="222">
        <f>SUM(T161:T162)</f>
        <v>0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R160" s="223" t="s">
        <v>91</v>
      </c>
      <c r="AT160" s="224" t="s">
        <v>75</v>
      </c>
      <c r="AU160" s="224" t="s">
        <v>85</v>
      </c>
      <c r="AY160" s="223" t="s">
        <v>181</v>
      </c>
      <c r="BK160" s="225">
        <f>SUM(BK161:BK162)</f>
        <v>0</v>
      </c>
    </row>
    <row r="161" s="2" customFormat="1" ht="21.75" customHeight="1">
      <c r="A161" s="39"/>
      <c r="B161" s="40"/>
      <c r="C161" s="245" t="s">
        <v>250</v>
      </c>
      <c r="D161" s="245" t="s">
        <v>191</v>
      </c>
      <c r="E161" s="246" t="s">
        <v>517</v>
      </c>
      <c r="F161" s="247" t="s">
        <v>518</v>
      </c>
      <c r="G161" s="248" t="s">
        <v>185</v>
      </c>
      <c r="H161" s="249">
        <v>1</v>
      </c>
      <c r="I161" s="250"/>
      <c r="J161" s="251">
        <f>ROUND(I161*H161,2)</f>
        <v>0</v>
      </c>
      <c r="K161" s="247" t="s">
        <v>186</v>
      </c>
      <c r="L161" s="45"/>
      <c r="M161" s="252" t="s">
        <v>1</v>
      </c>
      <c r="N161" s="253" t="s">
        <v>41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248</v>
      </c>
      <c r="AT161" s="238" t="s">
        <v>191</v>
      </c>
      <c r="AU161" s="238" t="s">
        <v>91</v>
      </c>
      <c r="AY161" s="18" t="s">
        <v>181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83</v>
      </c>
      <c r="BK161" s="239">
        <f>ROUND(I161*H161,2)</f>
        <v>0</v>
      </c>
      <c r="BL161" s="18" t="s">
        <v>248</v>
      </c>
      <c r="BM161" s="238" t="s">
        <v>519</v>
      </c>
    </row>
    <row r="162" s="2" customFormat="1">
      <c r="A162" s="39"/>
      <c r="B162" s="40"/>
      <c r="C162" s="41"/>
      <c r="D162" s="240" t="s">
        <v>190</v>
      </c>
      <c r="E162" s="41"/>
      <c r="F162" s="241" t="s">
        <v>520</v>
      </c>
      <c r="G162" s="41"/>
      <c r="H162" s="41"/>
      <c r="I162" s="242"/>
      <c r="J162" s="41"/>
      <c r="K162" s="41"/>
      <c r="L162" s="45"/>
      <c r="M162" s="257"/>
      <c r="N162" s="258"/>
      <c r="O162" s="259"/>
      <c r="P162" s="259"/>
      <c r="Q162" s="259"/>
      <c r="R162" s="259"/>
      <c r="S162" s="259"/>
      <c r="T162" s="260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190</v>
      </c>
      <c r="AU162" s="18" t="s">
        <v>91</v>
      </c>
    </row>
    <row r="163" s="2" customFormat="1" ht="6.96" customHeight="1">
      <c r="A163" s="39"/>
      <c r="B163" s="67"/>
      <c r="C163" s="68"/>
      <c r="D163" s="68"/>
      <c r="E163" s="68"/>
      <c r="F163" s="68"/>
      <c r="G163" s="68"/>
      <c r="H163" s="68"/>
      <c r="I163" s="68"/>
      <c r="J163" s="68"/>
      <c r="K163" s="68"/>
      <c r="L163" s="45"/>
      <c r="M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</row>
  </sheetData>
  <sheetProtection sheet="1" autoFilter="0" formatColumns="0" formatRows="0" objects="1" scenarios="1" spinCount="100000" saltValue="4I9H8GkNS53xbibLd+c5h5F+lnEk1S6ukCDtjcVGdeFFGGxeItH+OUTZHp7U4e2zLJIJ+BNyhHD4Gr+z1ima2g==" hashValue="vONlDUSEelbnnHVyAxwy47vblRoLP+gM8eBrTqIieGOQlC3gMtStf+R6mOTm9b2fnU3/mxP2+w86PIN1BA5Hiw==" algorithmName="SHA-512" password="CC35"/>
  <autoFilter ref="C127:K162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4:H114"/>
    <mergeCell ref="E118:H118"/>
    <mergeCell ref="E116:H116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104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150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ZUŠ BEDŘICHA SMETANY čp.142, LITOMYŠL</v>
      </c>
      <c r="F7" s="152"/>
      <c r="G7" s="152"/>
      <c r="H7" s="152"/>
      <c r="L7" s="21"/>
    </row>
    <row r="8">
      <c r="B8" s="21"/>
      <c r="D8" s="152" t="s">
        <v>151</v>
      </c>
      <c r="L8" s="21"/>
    </row>
    <row r="9" s="1" customFormat="1" ht="23.25" customHeight="1">
      <c r="B9" s="21"/>
      <c r="E9" s="153" t="s">
        <v>152</v>
      </c>
      <c r="F9" s="1"/>
      <c r="G9" s="1"/>
      <c r="H9" s="1"/>
      <c r="L9" s="21"/>
    </row>
    <row r="10" s="1" customFormat="1" ht="12" customHeight="1">
      <c r="B10" s="21"/>
      <c r="D10" s="152" t="s">
        <v>153</v>
      </c>
      <c r="L10" s="21"/>
    </row>
    <row r="11" s="2" customFormat="1" ht="16.5" customHeight="1">
      <c r="A11" s="39"/>
      <c r="B11" s="45"/>
      <c r="C11" s="39"/>
      <c r="D11" s="39"/>
      <c r="E11" s="164" t="s">
        <v>154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492</v>
      </c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5" customHeight="1">
      <c r="A13" s="39"/>
      <c r="B13" s="45"/>
      <c r="C13" s="39"/>
      <c r="D13" s="39"/>
      <c r="E13" s="154" t="s">
        <v>607</v>
      </c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2" t="s">
        <v>18</v>
      </c>
      <c r="E15" s="39"/>
      <c r="F15" s="142" t="s">
        <v>1</v>
      </c>
      <c r="G15" s="39"/>
      <c r="H15" s="39"/>
      <c r="I15" s="152" t="s">
        <v>19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20</v>
      </c>
      <c r="E16" s="39"/>
      <c r="F16" s="142" t="s">
        <v>21</v>
      </c>
      <c r="G16" s="39"/>
      <c r="H16" s="39"/>
      <c r="I16" s="152" t="s">
        <v>22</v>
      </c>
      <c r="J16" s="155" t="str">
        <f>'Rekapitulace stavby'!AN8</f>
        <v>6. 6. 2025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2" t="s">
        <v>24</v>
      </c>
      <c r="E18" s="39"/>
      <c r="F18" s="39"/>
      <c r="G18" s="39"/>
      <c r="H18" s="39"/>
      <c r="I18" s="152" t="s">
        <v>25</v>
      </c>
      <c r="J18" s="142" t="s">
        <v>1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2" t="s">
        <v>26</v>
      </c>
      <c r="F19" s="39"/>
      <c r="G19" s="39"/>
      <c r="H19" s="39"/>
      <c r="I19" s="152" t="s">
        <v>27</v>
      </c>
      <c r="J19" s="142" t="s">
        <v>1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2" t="s">
        <v>28</v>
      </c>
      <c r="E21" s="39"/>
      <c r="F21" s="39"/>
      <c r="G21" s="39"/>
      <c r="H21" s="39"/>
      <c r="I21" s="152" t="s">
        <v>25</v>
      </c>
      <c r="J21" s="34" t="str">
        <f>'Rekapitulace stavby'!AN13</f>
        <v>Vyplň údaj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'Rekapitulace stavby'!E14</f>
        <v>Vyplň údaj</v>
      </c>
      <c r="F22" s="142"/>
      <c r="G22" s="142"/>
      <c r="H22" s="142"/>
      <c r="I22" s="152" t="s">
        <v>27</v>
      </c>
      <c r="J22" s="34" t="str">
        <f>'Rekapitulace stavby'!AN14</f>
        <v>Vyplň údaj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2" t="s">
        <v>30</v>
      </c>
      <c r="E24" s="39"/>
      <c r="F24" s="39"/>
      <c r="G24" s="39"/>
      <c r="H24" s="39"/>
      <c r="I24" s="152" t="s">
        <v>25</v>
      </c>
      <c r="J24" s="142" t="s">
        <v>155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2" t="s">
        <v>156</v>
      </c>
      <c r="F25" s="39"/>
      <c r="G25" s="39"/>
      <c r="H25" s="39"/>
      <c r="I25" s="152" t="s">
        <v>27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2" t="s">
        <v>34</v>
      </c>
      <c r="E27" s="39"/>
      <c r="F27" s="39"/>
      <c r="G27" s="39"/>
      <c r="H27" s="39"/>
      <c r="I27" s="152" t="s">
        <v>25</v>
      </c>
      <c r="J27" s="142" t="s">
        <v>155</v>
      </c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2" t="s">
        <v>156</v>
      </c>
      <c r="F28" s="39"/>
      <c r="G28" s="39"/>
      <c r="H28" s="39"/>
      <c r="I28" s="152" t="s">
        <v>27</v>
      </c>
      <c r="J28" s="142" t="s">
        <v>1</v>
      </c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2" t="s">
        <v>35</v>
      </c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5" customHeight="1">
      <c r="A31" s="156"/>
      <c r="B31" s="157"/>
      <c r="C31" s="156"/>
      <c r="D31" s="156"/>
      <c r="E31" s="158" t="s">
        <v>1</v>
      </c>
      <c r="F31" s="158"/>
      <c r="G31" s="158"/>
      <c r="H31" s="158"/>
      <c r="I31" s="156"/>
      <c r="J31" s="156"/>
      <c r="K31" s="156"/>
      <c r="L31" s="159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1" t="s">
        <v>36</v>
      </c>
      <c r="E34" s="39"/>
      <c r="F34" s="39"/>
      <c r="G34" s="39"/>
      <c r="H34" s="39"/>
      <c r="I34" s="39"/>
      <c r="J34" s="162">
        <f>ROUND(J127,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0"/>
      <c r="E35" s="160"/>
      <c r="F35" s="160"/>
      <c r="G35" s="160"/>
      <c r="H35" s="160"/>
      <c r="I35" s="160"/>
      <c r="J35" s="160"/>
      <c r="K35" s="160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3" t="s">
        <v>38</v>
      </c>
      <c r="G36" s="39"/>
      <c r="H36" s="39"/>
      <c r="I36" s="163" t="s">
        <v>37</v>
      </c>
      <c r="J36" s="163" t="s">
        <v>39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64" t="s">
        <v>40</v>
      </c>
      <c r="E37" s="152" t="s">
        <v>41</v>
      </c>
      <c r="F37" s="165">
        <f>ROUND((SUM(BE127:BE164)),  2)</f>
        <v>0</v>
      </c>
      <c r="G37" s="39"/>
      <c r="H37" s="39"/>
      <c r="I37" s="166">
        <v>0.20999999999999999</v>
      </c>
      <c r="J37" s="165">
        <f>ROUND(((SUM(BE127:BE164))*I37),  2)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52" t="s">
        <v>42</v>
      </c>
      <c r="F38" s="165">
        <f>ROUND((SUM(BF127:BF164)),  2)</f>
        <v>0</v>
      </c>
      <c r="G38" s="39"/>
      <c r="H38" s="39"/>
      <c r="I38" s="166">
        <v>0.12</v>
      </c>
      <c r="J38" s="165">
        <f>ROUND(((SUM(BF127:BF164))*I38),  2)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43</v>
      </c>
      <c r="F39" s="165">
        <f>ROUND((SUM(BG127:BG164)),  2)</f>
        <v>0</v>
      </c>
      <c r="G39" s="39"/>
      <c r="H39" s="39"/>
      <c r="I39" s="166">
        <v>0.20999999999999999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2" t="s">
        <v>44</v>
      </c>
      <c r="F40" s="165">
        <f>ROUND((SUM(BH127:BH164)),  2)</f>
        <v>0</v>
      </c>
      <c r="G40" s="39"/>
      <c r="H40" s="39"/>
      <c r="I40" s="166">
        <v>0.12</v>
      </c>
      <c r="J40" s="165">
        <f>0</f>
        <v>0</v>
      </c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52" t="s">
        <v>45</v>
      </c>
      <c r="F41" s="165">
        <f>ROUND((SUM(BI127:BI164)),  2)</f>
        <v>0</v>
      </c>
      <c r="G41" s="39"/>
      <c r="H41" s="39"/>
      <c r="I41" s="166">
        <v>0</v>
      </c>
      <c r="J41" s="165">
        <f>0</f>
        <v>0</v>
      </c>
      <c r="K41" s="39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67"/>
      <c r="D43" s="168" t="s">
        <v>46</v>
      </c>
      <c r="E43" s="169"/>
      <c r="F43" s="169"/>
      <c r="G43" s="170" t="s">
        <v>47</v>
      </c>
      <c r="H43" s="171" t="s">
        <v>48</v>
      </c>
      <c r="I43" s="169"/>
      <c r="J43" s="172">
        <f>SUM(J34:J41)</f>
        <v>0</v>
      </c>
      <c r="K43" s="173"/>
      <c r="L43" s="64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64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157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ZUŠ BEDŘICHA SMETANY čp.142, LITOMYŠL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1" customFormat="1" ht="23.25" customHeight="1">
      <c r="B87" s="22"/>
      <c r="C87" s="23"/>
      <c r="D87" s="23"/>
      <c r="E87" s="185" t="s">
        <v>152</v>
      </c>
      <c r="F87" s="23"/>
      <c r="G87" s="23"/>
      <c r="H87" s="23"/>
      <c r="I87" s="23"/>
      <c r="J87" s="23"/>
      <c r="K87" s="23"/>
      <c r="L87" s="21"/>
    </row>
    <row r="88" s="1" customFormat="1" ht="12" customHeight="1">
      <c r="B88" s="22"/>
      <c r="C88" s="33" t="s">
        <v>153</v>
      </c>
      <c r="D88" s="23"/>
      <c r="E88" s="23"/>
      <c r="F88" s="23"/>
      <c r="G88" s="23"/>
      <c r="H88" s="23"/>
      <c r="I88" s="23"/>
      <c r="J88" s="23"/>
      <c r="K88" s="23"/>
      <c r="L88" s="21"/>
    </row>
    <row r="89" s="2" customFormat="1" ht="16.5" customHeight="1">
      <c r="A89" s="39"/>
      <c r="B89" s="40"/>
      <c r="C89" s="41"/>
      <c r="D89" s="41"/>
      <c r="E89" s="261" t="s">
        <v>154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12" customHeight="1">
      <c r="A90" s="39"/>
      <c r="B90" s="40"/>
      <c r="C90" s="33" t="s">
        <v>492</v>
      </c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6.5" customHeight="1">
      <c r="A91" s="39"/>
      <c r="B91" s="40"/>
      <c r="C91" s="41"/>
      <c r="D91" s="41"/>
      <c r="E91" s="77" t="str">
        <f>E13</f>
        <v>SO.01 -01D - Rozvaděč RP2</v>
      </c>
      <c r="F91" s="41"/>
      <c r="G91" s="41"/>
      <c r="H91" s="41"/>
      <c r="I91" s="41"/>
      <c r="J91" s="41"/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2" customHeight="1">
      <c r="A93" s="39"/>
      <c r="B93" s="40"/>
      <c r="C93" s="33" t="s">
        <v>20</v>
      </c>
      <c r="D93" s="41"/>
      <c r="E93" s="41"/>
      <c r="F93" s="28" t="str">
        <f>F16</f>
        <v>Litomyšl</v>
      </c>
      <c r="G93" s="41"/>
      <c r="H93" s="41"/>
      <c r="I93" s="33" t="s">
        <v>22</v>
      </c>
      <c r="J93" s="80" t="str">
        <f>IF(J16="","",J16)</f>
        <v>6. 6. 2025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5.15" customHeight="1">
      <c r="A95" s="39"/>
      <c r="B95" s="40"/>
      <c r="C95" s="33" t="s">
        <v>24</v>
      </c>
      <c r="D95" s="41"/>
      <c r="E95" s="41"/>
      <c r="F95" s="28" t="str">
        <f>E19</f>
        <v>Město Litomyšl</v>
      </c>
      <c r="G95" s="41"/>
      <c r="H95" s="41"/>
      <c r="I95" s="33" t="s">
        <v>30</v>
      </c>
      <c r="J95" s="37" t="str">
        <f>E25</f>
        <v>Petr Kovář</v>
      </c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15.15" customHeight="1">
      <c r="A96" s="39"/>
      <c r="B96" s="40"/>
      <c r="C96" s="33" t="s">
        <v>28</v>
      </c>
      <c r="D96" s="41"/>
      <c r="E96" s="41"/>
      <c r="F96" s="28" t="str">
        <f>IF(E22="","",E22)</f>
        <v>Vyplň údaj</v>
      </c>
      <c r="G96" s="41"/>
      <c r="H96" s="41"/>
      <c r="I96" s="33" t="s">
        <v>34</v>
      </c>
      <c r="J96" s="37" t="str">
        <f>E28</f>
        <v>Petr Kovář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9.28" customHeight="1">
      <c r="A98" s="39"/>
      <c r="B98" s="40"/>
      <c r="C98" s="186" t="s">
        <v>158</v>
      </c>
      <c r="D98" s="187"/>
      <c r="E98" s="187"/>
      <c r="F98" s="187"/>
      <c r="G98" s="187"/>
      <c r="H98" s="187"/>
      <c r="I98" s="187"/>
      <c r="J98" s="188" t="s">
        <v>159</v>
      </c>
      <c r="K98" s="187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22.8" customHeight="1">
      <c r="A100" s="39"/>
      <c r="B100" s="40"/>
      <c r="C100" s="189" t="s">
        <v>160</v>
      </c>
      <c r="D100" s="41"/>
      <c r="E100" s="41"/>
      <c r="F100" s="41"/>
      <c r="G100" s="41"/>
      <c r="H100" s="41"/>
      <c r="I100" s="41"/>
      <c r="J100" s="111">
        <f>J127</f>
        <v>0</v>
      </c>
      <c r="K100" s="41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161</v>
      </c>
    </row>
    <row r="101" s="9" customFormat="1" ht="24.96" customHeight="1">
      <c r="A101" s="9"/>
      <c r="B101" s="190"/>
      <c r="C101" s="191"/>
      <c r="D101" s="192" t="s">
        <v>522</v>
      </c>
      <c r="E101" s="193"/>
      <c r="F101" s="193"/>
      <c r="G101" s="193"/>
      <c r="H101" s="193"/>
      <c r="I101" s="193"/>
      <c r="J101" s="194">
        <f>J128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10" customFormat="1" ht="19.92" customHeight="1">
      <c r="A102" s="10"/>
      <c r="B102" s="196"/>
      <c r="C102" s="133"/>
      <c r="D102" s="197" t="s">
        <v>608</v>
      </c>
      <c r="E102" s="198"/>
      <c r="F102" s="198"/>
      <c r="G102" s="198"/>
      <c r="H102" s="198"/>
      <c r="I102" s="198"/>
      <c r="J102" s="199">
        <f>J129</f>
        <v>0</v>
      </c>
      <c r="K102" s="133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4.88" customHeight="1">
      <c r="A103" s="10"/>
      <c r="B103" s="196"/>
      <c r="C103" s="133"/>
      <c r="D103" s="197" t="s">
        <v>496</v>
      </c>
      <c r="E103" s="198"/>
      <c r="F103" s="198"/>
      <c r="G103" s="198"/>
      <c r="H103" s="198"/>
      <c r="I103" s="198"/>
      <c r="J103" s="199">
        <f>J162</f>
        <v>0</v>
      </c>
      <c r="K103" s="133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6.96" customHeight="1">
      <c r="A105" s="39"/>
      <c r="B105" s="67"/>
      <c r="C105" s="68"/>
      <c r="D105" s="68"/>
      <c r="E105" s="68"/>
      <c r="F105" s="68"/>
      <c r="G105" s="68"/>
      <c r="H105" s="68"/>
      <c r="I105" s="68"/>
      <c r="J105" s="68"/>
      <c r="K105" s="68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9" s="2" customFormat="1" ht="6.96" customHeight="1">
      <c r="A109" s="39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166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6.5" customHeight="1">
      <c r="A113" s="39"/>
      <c r="B113" s="40"/>
      <c r="C113" s="41"/>
      <c r="D113" s="41"/>
      <c r="E113" s="185" t="str">
        <f>E7</f>
        <v>ZUŠ BEDŘICHA SMETANY čp.142, LITOMYŠL</v>
      </c>
      <c r="F113" s="33"/>
      <c r="G113" s="33"/>
      <c r="H113" s="33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1" customFormat="1" ht="12" customHeight="1">
      <c r="B114" s="22"/>
      <c r="C114" s="33" t="s">
        <v>151</v>
      </c>
      <c r="D114" s="23"/>
      <c r="E114" s="23"/>
      <c r="F114" s="23"/>
      <c r="G114" s="23"/>
      <c r="H114" s="23"/>
      <c r="I114" s="23"/>
      <c r="J114" s="23"/>
      <c r="K114" s="23"/>
      <c r="L114" s="21"/>
    </row>
    <row r="115" s="1" customFormat="1" ht="23.25" customHeight="1">
      <c r="B115" s="22"/>
      <c r="C115" s="23"/>
      <c r="D115" s="23"/>
      <c r="E115" s="185" t="s">
        <v>152</v>
      </c>
      <c r="F115" s="23"/>
      <c r="G115" s="23"/>
      <c r="H115" s="23"/>
      <c r="I115" s="23"/>
      <c r="J115" s="23"/>
      <c r="K115" s="23"/>
      <c r="L115" s="21"/>
    </row>
    <row r="116" s="1" customFormat="1" ht="12" customHeight="1">
      <c r="B116" s="22"/>
      <c r="C116" s="33" t="s">
        <v>153</v>
      </c>
      <c r="D116" s="23"/>
      <c r="E116" s="23"/>
      <c r="F116" s="23"/>
      <c r="G116" s="23"/>
      <c r="H116" s="23"/>
      <c r="I116" s="23"/>
      <c r="J116" s="23"/>
      <c r="K116" s="23"/>
      <c r="L116" s="21"/>
    </row>
    <row r="117" s="2" customFormat="1" ht="16.5" customHeight="1">
      <c r="A117" s="39"/>
      <c r="B117" s="40"/>
      <c r="C117" s="41"/>
      <c r="D117" s="41"/>
      <c r="E117" s="261" t="s">
        <v>154</v>
      </c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492</v>
      </c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6.5" customHeight="1">
      <c r="A119" s="39"/>
      <c r="B119" s="40"/>
      <c r="C119" s="41"/>
      <c r="D119" s="41"/>
      <c r="E119" s="77" t="str">
        <f>E13</f>
        <v>SO.01 -01D - Rozvaděč RP2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20</v>
      </c>
      <c r="D121" s="41"/>
      <c r="E121" s="41"/>
      <c r="F121" s="28" t="str">
        <f>F16</f>
        <v>Litomyšl</v>
      </c>
      <c r="G121" s="41"/>
      <c r="H121" s="41"/>
      <c r="I121" s="33" t="s">
        <v>22</v>
      </c>
      <c r="J121" s="80" t="str">
        <f>IF(J16="","",J16)</f>
        <v>6. 6. 2025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5.15" customHeight="1">
      <c r="A123" s="39"/>
      <c r="B123" s="40"/>
      <c r="C123" s="33" t="s">
        <v>24</v>
      </c>
      <c r="D123" s="41"/>
      <c r="E123" s="41"/>
      <c r="F123" s="28" t="str">
        <f>E19</f>
        <v>Město Litomyšl</v>
      </c>
      <c r="G123" s="41"/>
      <c r="H123" s="41"/>
      <c r="I123" s="33" t="s">
        <v>30</v>
      </c>
      <c r="J123" s="37" t="str">
        <f>E25</f>
        <v>Petr Kovář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5.15" customHeight="1">
      <c r="A124" s="39"/>
      <c r="B124" s="40"/>
      <c r="C124" s="33" t="s">
        <v>28</v>
      </c>
      <c r="D124" s="41"/>
      <c r="E124" s="41"/>
      <c r="F124" s="28" t="str">
        <f>IF(E22="","",E22)</f>
        <v>Vyplň údaj</v>
      </c>
      <c r="G124" s="41"/>
      <c r="H124" s="41"/>
      <c r="I124" s="33" t="s">
        <v>34</v>
      </c>
      <c r="J124" s="37" t="str">
        <f>E28</f>
        <v>Petr Kovář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0.32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11" customFormat="1" ht="29.28" customHeight="1">
      <c r="A126" s="201"/>
      <c r="B126" s="202"/>
      <c r="C126" s="203" t="s">
        <v>167</v>
      </c>
      <c r="D126" s="204" t="s">
        <v>61</v>
      </c>
      <c r="E126" s="204" t="s">
        <v>57</v>
      </c>
      <c r="F126" s="204" t="s">
        <v>58</v>
      </c>
      <c r="G126" s="204" t="s">
        <v>168</v>
      </c>
      <c r="H126" s="204" t="s">
        <v>169</v>
      </c>
      <c r="I126" s="204" t="s">
        <v>170</v>
      </c>
      <c r="J126" s="204" t="s">
        <v>159</v>
      </c>
      <c r="K126" s="205" t="s">
        <v>171</v>
      </c>
      <c r="L126" s="206"/>
      <c r="M126" s="101" t="s">
        <v>1</v>
      </c>
      <c r="N126" s="102" t="s">
        <v>40</v>
      </c>
      <c r="O126" s="102" t="s">
        <v>172</v>
      </c>
      <c r="P126" s="102" t="s">
        <v>173</v>
      </c>
      <c r="Q126" s="102" t="s">
        <v>174</v>
      </c>
      <c r="R126" s="102" t="s">
        <v>175</v>
      </c>
      <c r="S126" s="102" t="s">
        <v>176</v>
      </c>
      <c r="T126" s="103" t="s">
        <v>177</v>
      </c>
      <c r="U126" s="201"/>
      <c r="V126" s="201"/>
      <c r="W126" s="201"/>
      <c r="X126" s="201"/>
      <c r="Y126" s="201"/>
      <c r="Z126" s="201"/>
      <c r="AA126" s="201"/>
      <c r="AB126" s="201"/>
      <c r="AC126" s="201"/>
      <c r="AD126" s="201"/>
      <c r="AE126" s="201"/>
    </row>
    <row r="127" s="2" customFormat="1" ht="22.8" customHeight="1">
      <c r="A127" s="39"/>
      <c r="B127" s="40"/>
      <c r="C127" s="108" t="s">
        <v>178</v>
      </c>
      <c r="D127" s="41"/>
      <c r="E127" s="41"/>
      <c r="F127" s="41"/>
      <c r="G127" s="41"/>
      <c r="H127" s="41"/>
      <c r="I127" s="41"/>
      <c r="J127" s="207">
        <f>BK127</f>
        <v>0</v>
      </c>
      <c r="K127" s="41"/>
      <c r="L127" s="45"/>
      <c r="M127" s="104"/>
      <c r="N127" s="208"/>
      <c r="O127" s="105"/>
      <c r="P127" s="209">
        <f>P128</f>
        <v>0</v>
      </c>
      <c r="Q127" s="105"/>
      <c r="R127" s="209">
        <f>R128</f>
        <v>0.0095700000000000004</v>
      </c>
      <c r="S127" s="105"/>
      <c r="T127" s="210">
        <f>T128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75</v>
      </c>
      <c r="AU127" s="18" t="s">
        <v>161</v>
      </c>
      <c r="BK127" s="211">
        <f>BK128</f>
        <v>0</v>
      </c>
    </row>
    <row r="128" s="12" customFormat="1" ht="25.92" customHeight="1">
      <c r="A128" s="12"/>
      <c r="B128" s="212"/>
      <c r="C128" s="213"/>
      <c r="D128" s="214" t="s">
        <v>75</v>
      </c>
      <c r="E128" s="215" t="s">
        <v>524</v>
      </c>
      <c r="F128" s="215" t="s">
        <v>525</v>
      </c>
      <c r="G128" s="213"/>
      <c r="H128" s="213"/>
      <c r="I128" s="216"/>
      <c r="J128" s="217">
        <f>BK128</f>
        <v>0</v>
      </c>
      <c r="K128" s="213"/>
      <c r="L128" s="218"/>
      <c r="M128" s="219"/>
      <c r="N128" s="220"/>
      <c r="O128" s="220"/>
      <c r="P128" s="221">
        <f>P129</f>
        <v>0</v>
      </c>
      <c r="Q128" s="220"/>
      <c r="R128" s="221">
        <f>R129</f>
        <v>0.0095700000000000004</v>
      </c>
      <c r="S128" s="220"/>
      <c r="T128" s="222">
        <f>T129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23" t="s">
        <v>200</v>
      </c>
      <c r="AT128" s="224" t="s">
        <v>75</v>
      </c>
      <c r="AU128" s="224" t="s">
        <v>76</v>
      </c>
      <c r="AY128" s="223" t="s">
        <v>181</v>
      </c>
      <c r="BK128" s="225">
        <f>BK129</f>
        <v>0</v>
      </c>
    </row>
    <row r="129" s="12" customFormat="1" ht="22.8" customHeight="1">
      <c r="A129" s="12"/>
      <c r="B129" s="212"/>
      <c r="C129" s="213"/>
      <c r="D129" s="214" t="s">
        <v>75</v>
      </c>
      <c r="E129" s="254" t="s">
        <v>506</v>
      </c>
      <c r="F129" s="254" t="s">
        <v>609</v>
      </c>
      <c r="G129" s="213"/>
      <c r="H129" s="213"/>
      <c r="I129" s="216"/>
      <c r="J129" s="255">
        <f>BK129</f>
        <v>0</v>
      </c>
      <c r="K129" s="213"/>
      <c r="L129" s="218"/>
      <c r="M129" s="219"/>
      <c r="N129" s="220"/>
      <c r="O129" s="220"/>
      <c r="P129" s="221">
        <f>P130+SUM(P131:P162)</f>
        <v>0</v>
      </c>
      <c r="Q129" s="220"/>
      <c r="R129" s="221">
        <f>R130+SUM(R131:R162)</f>
        <v>0.0095700000000000004</v>
      </c>
      <c r="S129" s="220"/>
      <c r="T129" s="222">
        <f>T130+SUM(T131:T162)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3" t="s">
        <v>200</v>
      </c>
      <c r="AT129" s="224" t="s">
        <v>75</v>
      </c>
      <c r="AU129" s="224" t="s">
        <v>83</v>
      </c>
      <c r="AY129" s="223" t="s">
        <v>181</v>
      </c>
      <c r="BK129" s="225">
        <f>BK130+SUM(BK131:BK162)</f>
        <v>0</v>
      </c>
    </row>
    <row r="130" s="2" customFormat="1" ht="24.15" customHeight="1">
      <c r="A130" s="39"/>
      <c r="B130" s="40"/>
      <c r="C130" s="226" t="s">
        <v>83</v>
      </c>
      <c r="D130" s="226" t="s">
        <v>182</v>
      </c>
      <c r="E130" s="227" t="s">
        <v>598</v>
      </c>
      <c r="F130" s="228" t="s">
        <v>599</v>
      </c>
      <c r="G130" s="229" t="s">
        <v>185</v>
      </c>
      <c r="H130" s="230">
        <v>1</v>
      </c>
      <c r="I130" s="231"/>
      <c r="J130" s="232">
        <f>ROUND(I130*H130,2)</f>
        <v>0</v>
      </c>
      <c r="K130" s="228" t="s">
        <v>186</v>
      </c>
      <c r="L130" s="233"/>
      <c r="M130" s="234" t="s">
        <v>1</v>
      </c>
      <c r="N130" s="235" t="s">
        <v>41</v>
      </c>
      <c r="O130" s="92"/>
      <c r="P130" s="236">
        <f>O130*H130</f>
        <v>0</v>
      </c>
      <c r="Q130" s="236">
        <v>0.0026099999999999999</v>
      </c>
      <c r="R130" s="236">
        <f>Q130*H130</f>
        <v>0.0026099999999999999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247</v>
      </c>
      <c r="AT130" s="238" t="s">
        <v>182</v>
      </c>
      <c r="AU130" s="238" t="s">
        <v>85</v>
      </c>
      <c r="AY130" s="18" t="s">
        <v>181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83</v>
      </c>
      <c r="BK130" s="239">
        <f>ROUND(I130*H130,2)</f>
        <v>0</v>
      </c>
      <c r="BL130" s="18" t="s">
        <v>248</v>
      </c>
      <c r="BM130" s="238" t="s">
        <v>610</v>
      </c>
    </row>
    <row r="131" s="2" customFormat="1">
      <c r="A131" s="39"/>
      <c r="B131" s="40"/>
      <c r="C131" s="41"/>
      <c r="D131" s="240" t="s">
        <v>190</v>
      </c>
      <c r="E131" s="41"/>
      <c r="F131" s="241" t="s">
        <v>599</v>
      </c>
      <c r="G131" s="41"/>
      <c r="H131" s="41"/>
      <c r="I131" s="242"/>
      <c r="J131" s="41"/>
      <c r="K131" s="41"/>
      <c r="L131" s="45"/>
      <c r="M131" s="243"/>
      <c r="N131" s="244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190</v>
      </c>
      <c r="AU131" s="18" t="s">
        <v>85</v>
      </c>
    </row>
    <row r="132" s="2" customFormat="1" ht="16.5" customHeight="1">
      <c r="A132" s="39"/>
      <c r="B132" s="40"/>
      <c r="C132" s="226" t="s">
        <v>85</v>
      </c>
      <c r="D132" s="226" t="s">
        <v>182</v>
      </c>
      <c r="E132" s="227" t="s">
        <v>538</v>
      </c>
      <c r="F132" s="228" t="s">
        <v>539</v>
      </c>
      <c r="G132" s="229" t="s">
        <v>185</v>
      </c>
      <c r="H132" s="230">
        <v>1</v>
      </c>
      <c r="I132" s="231"/>
      <c r="J132" s="232">
        <f>ROUND(I132*H132,2)</f>
        <v>0</v>
      </c>
      <c r="K132" s="228" t="s">
        <v>186</v>
      </c>
      <c r="L132" s="233"/>
      <c r="M132" s="234" t="s">
        <v>1</v>
      </c>
      <c r="N132" s="235" t="s">
        <v>41</v>
      </c>
      <c r="O132" s="92"/>
      <c r="P132" s="236">
        <f>O132*H132</f>
        <v>0</v>
      </c>
      <c r="Q132" s="236">
        <v>0.00013999999999999999</v>
      </c>
      <c r="R132" s="236">
        <f>Q132*H132</f>
        <v>0.00013999999999999999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477</v>
      </c>
      <c r="AT132" s="238" t="s">
        <v>182</v>
      </c>
      <c r="AU132" s="238" t="s">
        <v>85</v>
      </c>
      <c r="AY132" s="18" t="s">
        <v>181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83</v>
      </c>
      <c r="BK132" s="239">
        <f>ROUND(I132*H132,2)</f>
        <v>0</v>
      </c>
      <c r="BL132" s="18" t="s">
        <v>477</v>
      </c>
      <c r="BM132" s="238" t="s">
        <v>540</v>
      </c>
    </row>
    <row r="133" s="2" customFormat="1">
      <c r="A133" s="39"/>
      <c r="B133" s="40"/>
      <c r="C133" s="41"/>
      <c r="D133" s="240" t="s">
        <v>190</v>
      </c>
      <c r="E133" s="41"/>
      <c r="F133" s="241" t="s">
        <v>539</v>
      </c>
      <c r="G133" s="41"/>
      <c r="H133" s="41"/>
      <c r="I133" s="242"/>
      <c r="J133" s="41"/>
      <c r="K133" s="41"/>
      <c r="L133" s="45"/>
      <c r="M133" s="243"/>
      <c r="N133" s="244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190</v>
      </c>
      <c r="AU133" s="18" t="s">
        <v>85</v>
      </c>
    </row>
    <row r="134" s="2" customFormat="1" ht="24.15" customHeight="1">
      <c r="A134" s="39"/>
      <c r="B134" s="40"/>
      <c r="C134" s="226" t="s">
        <v>91</v>
      </c>
      <c r="D134" s="226" t="s">
        <v>182</v>
      </c>
      <c r="E134" s="227" t="s">
        <v>541</v>
      </c>
      <c r="F134" s="228" t="s">
        <v>542</v>
      </c>
      <c r="G134" s="229" t="s">
        <v>185</v>
      </c>
      <c r="H134" s="230">
        <v>1</v>
      </c>
      <c r="I134" s="231"/>
      <c r="J134" s="232">
        <f>ROUND(I134*H134,2)</f>
        <v>0</v>
      </c>
      <c r="K134" s="228" t="s">
        <v>186</v>
      </c>
      <c r="L134" s="233"/>
      <c r="M134" s="234" t="s">
        <v>1</v>
      </c>
      <c r="N134" s="235" t="s">
        <v>41</v>
      </c>
      <c r="O134" s="92"/>
      <c r="P134" s="236">
        <f>O134*H134</f>
        <v>0</v>
      </c>
      <c r="Q134" s="236">
        <v>3.0000000000000001E-05</v>
      </c>
      <c r="R134" s="236">
        <f>Q134*H134</f>
        <v>3.0000000000000001E-05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477</v>
      </c>
      <c r="AT134" s="238" t="s">
        <v>182</v>
      </c>
      <c r="AU134" s="238" t="s">
        <v>85</v>
      </c>
      <c r="AY134" s="18" t="s">
        <v>181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83</v>
      </c>
      <c r="BK134" s="239">
        <f>ROUND(I134*H134,2)</f>
        <v>0</v>
      </c>
      <c r="BL134" s="18" t="s">
        <v>477</v>
      </c>
      <c r="BM134" s="238" t="s">
        <v>543</v>
      </c>
    </row>
    <row r="135" s="2" customFormat="1">
      <c r="A135" s="39"/>
      <c r="B135" s="40"/>
      <c r="C135" s="41"/>
      <c r="D135" s="240" t="s">
        <v>190</v>
      </c>
      <c r="E135" s="41"/>
      <c r="F135" s="241" t="s">
        <v>542</v>
      </c>
      <c r="G135" s="41"/>
      <c r="H135" s="41"/>
      <c r="I135" s="242"/>
      <c r="J135" s="41"/>
      <c r="K135" s="41"/>
      <c r="L135" s="45"/>
      <c r="M135" s="243"/>
      <c r="N135" s="244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190</v>
      </c>
      <c r="AU135" s="18" t="s">
        <v>85</v>
      </c>
    </row>
    <row r="136" s="2" customFormat="1" ht="16.5" customHeight="1">
      <c r="A136" s="39"/>
      <c r="B136" s="40"/>
      <c r="C136" s="226" t="s">
        <v>200</v>
      </c>
      <c r="D136" s="226" t="s">
        <v>182</v>
      </c>
      <c r="E136" s="227" t="s">
        <v>544</v>
      </c>
      <c r="F136" s="228" t="s">
        <v>545</v>
      </c>
      <c r="G136" s="229" t="s">
        <v>185</v>
      </c>
      <c r="H136" s="230">
        <v>2</v>
      </c>
      <c r="I136" s="231"/>
      <c r="J136" s="232">
        <f>ROUND(I136*H136,2)</f>
        <v>0</v>
      </c>
      <c r="K136" s="228" t="s">
        <v>186</v>
      </c>
      <c r="L136" s="233"/>
      <c r="M136" s="234" t="s">
        <v>1</v>
      </c>
      <c r="N136" s="235" t="s">
        <v>41</v>
      </c>
      <c r="O136" s="92"/>
      <c r="P136" s="236">
        <f>O136*H136</f>
        <v>0</v>
      </c>
      <c r="Q136" s="236">
        <v>0.00046999999999999999</v>
      </c>
      <c r="R136" s="236">
        <f>Q136*H136</f>
        <v>0.00093999999999999997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477</v>
      </c>
      <c r="AT136" s="238" t="s">
        <v>182</v>
      </c>
      <c r="AU136" s="238" t="s">
        <v>85</v>
      </c>
      <c r="AY136" s="18" t="s">
        <v>181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83</v>
      </c>
      <c r="BK136" s="239">
        <f>ROUND(I136*H136,2)</f>
        <v>0</v>
      </c>
      <c r="BL136" s="18" t="s">
        <v>477</v>
      </c>
      <c r="BM136" s="238" t="s">
        <v>611</v>
      </c>
    </row>
    <row r="137" s="2" customFormat="1">
      <c r="A137" s="39"/>
      <c r="B137" s="40"/>
      <c r="C137" s="41"/>
      <c r="D137" s="240" t="s">
        <v>190</v>
      </c>
      <c r="E137" s="41"/>
      <c r="F137" s="241" t="s">
        <v>545</v>
      </c>
      <c r="G137" s="41"/>
      <c r="H137" s="41"/>
      <c r="I137" s="242"/>
      <c r="J137" s="41"/>
      <c r="K137" s="41"/>
      <c r="L137" s="45"/>
      <c r="M137" s="243"/>
      <c r="N137" s="244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190</v>
      </c>
      <c r="AU137" s="18" t="s">
        <v>85</v>
      </c>
    </row>
    <row r="138" s="2" customFormat="1" ht="24.15" customHeight="1">
      <c r="A138" s="39"/>
      <c r="B138" s="40"/>
      <c r="C138" s="226" t="s">
        <v>204</v>
      </c>
      <c r="D138" s="226" t="s">
        <v>182</v>
      </c>
      <c r="E138" s="227" t="s">
        <v>547</v>
      </c>
      <c r="F138" s="228" t="s">
        <v>548</v>
      </c>
      <c r="G138" s="229" t="s">
        <v>185</v>
      </c>
      <c r="H138" s="230">
        <v>12</v>
      </c>
      <c r="I138" s="231"/>
      <c r="J138" s="232">
        <f>ROUND(I138*H138,2)</f>
        <v>0</v>
      </c>
      <c r="K138" s="228" t="s">
        <v>186</v>
      </c>
      <c r="L138" s="233"/>
      <c r="M138" s="234" t="s">
        <v>1</v>
      </c>
      <c r="N138" s="235" t="s">
        <v>41</v>
      </c>
      <c r="O138" s="92"/>
      <c r="P138" s="236">
        <f>O138*H138</f>
        <v>0</v>
      </c>
      <c r="Q138" s="236">
        <v>0.00040000000000000002</v>
      </c>
      <c r="R138" s="236">
        <f>Q138*H138</f>
        <v>0.0048000000000000004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477</v>
      </c>
      <c r="AT138" s="238" t="s">
        <v>182</v>
      </c>
      <c r="AU138" s="238" t="s">
        <v>85</v>
      </c>
      <c r="AY138" s="18" t="s">
        <v>181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83</v>
      </c>
      <c r="BK138" s="239">
        <f>ROUND(I138*H138,2)</f>
        <v>0</v>
      </c>
      <c r="BL138" s="18" t="s">
        <v>477</v>
      </c>
      <c r="BM138" s="238" t="s">
        <v>549</v>
      </c>
    </row>
    <row r="139" s="2" customFormat="1">
      <c r="A139" s="39"/>
      <c r="B139" s="40"/>
      <c r="C139" s="41"/>
      <c r="D139" s="240" t="s">
        <v>190</v>
      </c>
      <c r="E139" s="41"/>
      <c r="F139" s="241" t="s">
        <v>548</v>
      </c>
      <c r="G139" s="41"/>
      <c r="H139" s="41"/>
      <c r="I139" s="242"/>
      <c r="J139" s="41"/>
      <c r="K139" s="41"/>
      <c r="L139" s="45"/>
      <c r="M139" s="243"/>
      <c r="N139" s="244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190</v>
      </c>
      <c r="AU139" s="18" t="s">
        <v>85</v>
      </c>
    </row>
    <row r="140" s="2" customFormat="1" ht="24.15" customHeight="1">
      <c r="A140" s="39"/>
      <c r="B140" s="40"/>
      <c r="C140" s="226" t="s">
        <v>209</v>
      </c>
      <c r="D140" s="226" t="s">
        <v>182</v>
      </c>
      <c r="E140" s="227" t="s">
        <v>612</v>
      </c>
      <c r="F140" s="228" t="s">
        <v>613</v>
      </c>
      <c r="G140" s="229" t="s">
        <v>185</v>
      </c>
      <c r="H140" s="230">
        <v>1</v>
      </c>
      <c r="I140" s="231"/>
      <c r="J140" s="232">
        <f>ROUND(I140*H140,2)</f>
        <v>0</v>
      </c>
      <c r="K140" s="228" t="s">
        <v>186</v>
      </c>
      <c r="L140" s="233"/>
      <c r="M140" s="234" t="s">
        <v>1</v>
      </c>
      <c r="N140" s="235" t="s">
        <v>41</v>
      </c>
      <c r="O140" s="92"/>
      <c r="P140" s="236">
        <f>O140*H140</f>
        <v>0</v>
      </c>
      <c r="Q140" s="236">
        <v>0.0010499999999999999</v>
      </c>
      <c r="R140" s="236">
        <f>Q140*H140</f>
        <v>0.0010499999999999999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477</v>
      </c>
      <c r="AT140" s="238" t="s">
        <v>182</v>
      </c>
      <c r="AU140" s="238" t="s">
        <v>85</v>
      </c>
      <c r="AY140" s="18" t="s">
        <v>181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83</v>
      </c>
      <c r="BK140" s="239">
        <f>ROUND(I140*H140,2)</f>
        <v>0</v>
      </c>
      <c r="BL140" s="18" t="s">
        <v>477</v>
      </c>
      <c r="BM140" s="238" t="s">
        <v>614</v>
      </c>
    </row>
    <row r="141" s="2" customFormat="1">
      <c r="A141" s="39"/>
      <c r="B141" s="40"/>
      <c r="C141" s="41"/>
      <c r="D141" s="240" t="s">
        <v>190</v>
      </c>
      <c r="E141" s="41"/>
      <c r="F141" s="241" t="s">
        <v>613</v>
      </c>
      <c r="G141" s="41"/>
      <c r="H141" s="41"/>
      <c r="I141" s="242"/>
      <c r="J141" s="41"/>
      <c r="K141" s="41"/>
      <c r="L141" s="45"/>
      <c r="M141" s="243"/>
      <c r="N141" s="244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190</v>
      </c>
      <c r="AU141" s="18" t="s">
        <v>85</v>
      </c>
    </row>
    <row r="142" s="2" customFormat="1" ht="24.15" customHeight="1">
      <c r="A142" s="39"/>
      <c r="B142" s="40"/>
      <c r="C142" s="226" t="s">
        <v>214</v>
      </c>
      <c r="D142" s="226" t="s">
        <v>182</v>
      </c>
      <c r="E142" s="227" t="s">
        <v>559</v>
      </c>
      <c r="F142" s="228" t="s">
        <v>563</v>
      </c>
      <c r="G142" s="229" t="s">
        <v>185</v>
      </c>
      <c r="H142" s="230">
        <v>1</v>
      </c>
      <c r="I142" s="231"/>
      <c r="J142" s="232">
        <f>ROUND(I142*H142,2)</f>
        <v>0</v>
      </c>
      <c r="K142" s="228" t="s">
        <v>561</v>
      </c>
      <c r="L142" s="233"/>
      <c r="M142" s="234" t="s">
        <v>1</v>
      </c>
      <c r="N142" s="235" t="s">
        <v>41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477</v>
      </c>
      <c r="AT142" s="238" t="s">
        <v>182</v>
      </c>
      <c r="AU142" s="238" t="s">
        <v>85</v>
      </c>
      <c r="AY142" s="18" t="s">
        <v>181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83</v>
      </c>
      <c r="BK142" s="239">
        <f>ROUND(I142*H142,2)</f>
        <v>0</v>
      </c>
      <c r="BL142" s="18" t="s">
        <v>477</v>
      </c>
      <c r="BM142" s="238" t="s">
        <v>562</v>
      </c>
    </row>
    <row r="143" s="2" customFormat="1">
      <c r="A143" s="39"/>
      <c r="B143" s="40"/>
      <c r="C143" s="41"/>
      <c r="D143" s="240" t="s">
        <v>190</v>
      </c>
      <c r="E143" s="41"/>
      <c r="F143" s="241" t="s">
        <v>563</v>
      </c>
      <c r="G143" s="41"/>
      <c r="H143" s="41"/>
      <c r="I143" s="242"/>
      <c r="J143" s="41"/>
      <c r="K143" s="41"/>
      <c r="L143" s="45"/>
      <c r="M143" s="243"/>
      <c r="N143" s="244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190</v>
      </c>
      <c r="AU143" s="18" t="s">
        <v>85</v>
      </c>
    </row>
    <row r="144" s="2" customFormat="1" ht="24.15" customHeight="1">
      <c r="A144" s="39"/>
      <c r="B144" s="40"/>
      <c r="C144" s="245" t="s">
        <v>220</v>
      </c>
      <c r="D144" s="245" t="s">
        <v>191</v>
      </c>
      <c r="E144" s="246" t="s">
        <v>564</v>
      </c>
      <c r="F144" s="247" t="s">
        <v>565</v>
      </c>
      <c r="G144" s="248" t="s">
        <v>185</v>
      </c>
      <c r="H144" s="249">
        <v>1</v>
      </c>
      <c r="I144" s="250"/>
      <c r="J144" s="251">
        <f>ROUND(I144*H144,2)</f>
        <v>0</v>
      </c>
      <c r="K144" s="247" t="s">
        <v>186</v>
      </c>
      <c r="L144" s="45"/>
      <c r="M144" s="252" t="s">
        <v>1</v>
      </c>
      <c r="N144" s="253" t="s">
        <v>41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188</v>
      </c>
      <c r="AT144" s="238" t="s">
        <v>191</v>
      </c>
      <c r="AU144" s="238" t="s">
        <v>85</v>
      </c>
      <c r="AY144" s="18" t="s">
        <v>181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83</v>
      </c>
      <c r="BK144" s="239">
        <f>ROUND(I144*H144,2)</f>
        <v>0</v>
      </c>
      <c r="BL144" s="18" t="s">
        <v>188</v>
      </c>
      <c r="BM144" s="238" t="s">
        <v>566</v>
      </c>
    </row>
    <row r="145" s="2" customFormat="1">
      <c r="A145" s="39"/>
      <c r="B145" s="40"/>
      <c r="C145" s="41"/>
      <c r="D145" s="240" t="s">
        <v>190</v>
      </c>
      <c r="E145" s="41"/>
      <c r="F145" s="241" t="s">
        <v>567</v>
      </c>
      <c r="G145" s="41"/>
      <c r="H145" s="41"/>
      <c r="I145" s="242"/>
      <c r="J145" s="41"/>
      <c r="K145" s="41"/>
      <c r="L145" s="45"/>
      <c r="M145" s="243"/>
      <c r="N145" s="244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190</v>
      </c>
      <c r="AU145" s="18" t="s">
        <v>85</v>
      </c>
    </row>
    <row r="146" s="2" customFormat="1" ht="24.15" customHeight="1">
      <c r="A146" s="39"/>
      <c r="B146" s="40"/>
      <c r="C146" s="245" t="s">
        <v>224</v>
      </c>
      <c r="D146" s="245" t="s">
        <v>191</v>
      </c>
      <c r="E146" s="246" t="s">
        <v>568</v>
      </c>
      <c r="F146" s="247" t="s">
        <v>569</v>
      </c>
      <c r="G146" s="248" t="s">
        <v>185</v>
      </c>
      <c r="H146" s="249">
        <v>1</v>
      </c>
      <c r="I146" s="250"/>
      <c r="J146" s="251">
        <f>ROUND(I146*H146,2)</f>
        <v>0</v>
      </c>
      <c r="K146" s="247" t="s">
        <v>186</v>
      </c>
      <c r="L146" s="45"/>
      <c r="M146" s="252" t="s">
        <v>1</v>
      </c>
      <c r="N146" s="253" t="s">
        <v>41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188</v>
      </c>
      <c r="AT146" s="238" t="s">
        <v>191</v>
      </c>
      <c r="AU146" s="238" t="s">
        <v>85</v>
      </c>
      <c r="AY146" s="18" t="s">
        <v>181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83</v>
      </c>
      <c r="BK146" s="239">
        <f>ROUND(I146*H146,2)</f>
        <v>0</v>
      </c>
      <c r="BL146" s="18" t="s">
        <v>188</v>
      </c>
      <c r="BM146" s="238" t="s">
        <v>570</v>
      </c>
    </row>
    <row r="147" s="2" customFormat="1">
      <c r="A147" s="39"/>
      <c r="B147" s="40"/>
      <c r="C147" s="41"/>
      <c r="D147" s="240" t="s">
        <v>190</v>
      </c>
      <c r="E147" s="41"/>
      <c r="F147" s="241" t="s">
        <v>571</v>
      </c>
      <c r="G147" s="41"/>
      <c r="H147" s="41"/>
      <c r="I147" s="242"/>
      <c r="J147" s="41"/>
      <c r="K147" s="41"/>
      <c r="L147" s="45"/>
      <c r="M147" s="243"/>
      <c r="N147" s="244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190</v>
      </c>
      <c r="AU147" s="18" t="s">
        <v>85</v>
      </c>
    </row>
    <row r="148" s="2" customFormat="1" ht="24.15" customHeight="1">
      <c r="A148" s="39"/>
      <c r="B148" s="40"/>
      <c r="C148" s="245" t="s">
        <v>228</v>
      </c>
      <c r="D148" s="245" t="s">
        <v>191</v>
      </c>
      <c r="E148" s="246" t="s">
        <v>584</v>
      </c>
      <c r="F148" s="247" t="s">
        <v>585</v>
      </c>
      <c r="G148" s="248" t="s">
        <v>185</v>
      </c>
      <c r="H148" s="249">
        <v>12</v>
      </c>
      <c r="I148" s="250"/>
      <c r="J148" s="251">
        <f>ROUND(I148*H148,2)</f>
        <v>0</v>
      </c>
      <c r="K148" s="247" t="s">
        <v>186</v>
      </c>
      <c r="L148" s="45"/>
      <c r="M148" s="252" t="s">
        <v>1</v>
      </c>
      <c r="N148" s="253" t="s">
        <v>41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188</v>
      </c>
      <c r="AT148" s="238" t="s">
        <v>191</v>
      </c>
      <c r="AU148" s="238" t="s">
        <v>85</v>
      </c>
      <c r="AY148" s="18" t="s">
        <v>181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83</v>
      </c>
      <c r="BK148" s="239">
        <f>ROUND(I148*H148,2)</f>
        <v>0</v>
      </c>
      <c r="BL148" s="18" t="s">
        <v>188</v>
      </c>
      <c r="BM148" s="238" t="s">
        <v>615</v>
      </c>
    </row>
    <row r="149" s="2" customFormat="1">
      <c r="A149" s="39"/>
      <c r="B149" s="40"/>
      <c r="C149" s="41"/>
      <c r="D149" s="240" t="s">
        <v>190</v>
      </c>
      <c r="E149" s="41"/>
      <c r="F149" s="241" t="s">
        <v>587</v>
      </c>
      <c r="G149" s="41"/>
      <c r="H149" s="41"/>
      <c r="I149" s="242"/>
      <c r="J149" s="41"/>
      <c r="K149" s="41"/>
      <c r="L149" s="45"/>
      <c r="M149" s="243"/>
      <c r="N149" s="244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190</v>
      </c>
      <c r="AU149" s="18" t="s">
        <v>85</v>
      </c>
    </row>
    <row r="150" s="2" customFormat="1" ht="24.15" customHeight="1">
      <c r="A150" s="39"/>
      <c r="B150" s="40"/>
      <c r="C150" s="245" t="s">
        <v>232</v>
      </c>
      <c r="D150" s="245" t="s">
        <v>191</v>
      </c>
      <c r="E150" s="246" t="s">
        <v>588</v>
      </c>
      <c r="F150" s="247" t="s">
        <v>589</v>
      </c>
      <c r="G150" s="248" t="s">
        <v>185</v>
      </c>
      <c r="H150" s="249">
        <v>1</v>
      </c>
      <c r="I150" s="250"/>
      <c r="J150" s="251">
        <f>ROUND(I150*H150,2)</f>
        <v>0</v>
      </c>
      <c r="K150" s="247" t="s">
        <v>186</v>
      </c>
      <c r="L150" s="45"/>
      <c r="M150" s="252" t="s">
        <v>1</v>
      </c>
      <c r="N150" s="253" t="s">
        <v>41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188</v>
      </c>
      <c r="AT150" s="238" t="s">
        <v>191</v>
      </c>
      <c r="AU150" s="238" t="s">
        <v>85</v>
      </c>
      <c r="AY150" s="18" t="s">
        <v>181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83</v>
      </c>
      <c r="BK150" s="239">
        <f>ROUND(I150*H150,2)</f>
        <v>0</v>
      </c>
      <c r="BL150" s="18" t="s">
        <v>188</v>
      </c>
      <c r="BM150" s="238" t="s">
        <v>616</v>
      </c>
    </row>
    <row r="151" s="2" customFormat="1">
      <c r="A151" s="39"/>
      <c r="B151" s="40"/>
      <c r="C151" s="41"/>
      <c r="D151" s="240" t="s">
        <v>190</v>
      </c>
      <c r="E151" s="41"/>
      <c r="F151" s="241" t="s">
        <v>591</v>
      </c>
      <c r="G151" s="41"/>
      <c r="H151" s="41"/>
      <c r="I151" s="242"/>
      <c r="J151" s="41"/>
      <c r="K151" s="41"/>
      <c r="L151" s="45"/>
      <c r="M151" s="243"/>
      <c r="N151" s="244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190</v>
      </c>
      <c r="AU151" s="18" t="s">
        <v>85</v>
      </c>
    </row>
    <row r="152" s="2" customFormat="1" ht="33" customHeight="1">
      <c r="A152" s="39"/>
      <c r="B152" s="40"/>
      <c r="C152" s="245" t="s">
        <v>8</v>
      </c>
      <c r="D152" s="245" t="s">
        <v>191</v>
      </c>
      <c r="E152" s="246" t="s">
        <v>580</v>
      </c>
      <c r="F152" s="247" t="s">
        <v>581</v>
      </c>
      <c r="G152" s="248" t="s">
        <v>185</v>
      </c>
      <c r="H152" s="249">
        <v>1</v>
      </c>
      <c r="I152" s="250"/>
      <c r="J152" s="251">
        <f>ROUND(I152*H152,2)</f>
        <v>0</v>
      </c>
      <c r="K152" s="247" t="s">
        <v>186</v>
      </c>
      <c r="L152" s="45"/>
      <c r="M152" s="252" t="s">
        <v>1</v>
      </c>
      <c r="N152" s="253" t="s">
        <v>41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188</v>
      </c>
      <c r="AT152" s="238" t="s">
        <v>191</v>
      </c>
      <c r="AU152" s="238" t="s">
        <v>85</v>
      </c>
      <c r="AY152" s="18" t="s">
        <v>181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83</v>
      </c>
      <c r="BK152" s="239">
        <f>ROUND(I152*H152,2)</f>
        <v>0</v>
      </c>
      <c r="BL152" s="18" t="s">
        <v>188</v>
      </c>
      <c r="BM152" s="238" t="s">
        <v>582</v>
      </c>
    </row>
    <row r="153" s="2" customFormat="1">
      <c r="A153" s="39"/>
      <c r="B153" s="40"/>
      <c r="C153" s="41"/>
      <c r="D153" s="240" t="s">
        <v>190</v>
      </c>
      <c r="E153" s="41"/>
      <c r="F153" s="241" t="s">
        <v>583</v>
      </c>
      <c r="G153" s="41"/>
      <c r="H153" s="41"/>
      <c r="I153" s="242"/>
      <c r="J153" s="41"/>
      <c r="K153" s="41"/>
      <c r="L153" s="45"/>
      <c r="M153" s="243"/>
      <c r="N153" s="244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190</v>
      </c>
      <c r="AU153" s="18" t="s">
        <v>85</v>
      </c>
    </row>
    <row r="154" s="2" customFormat="1" ht="24.15" customHeight="1">
      <c r="A154" s="39"/>
      <c r="B154" s="40"/>
      <c r="C154" s="245" t="s">
        <v>239</v>
      </c>
      <c r="D154" s="245" t="s">
        <v>191</v>
      </c>
      <c r="E154" s="246" t="s">
        <v>576</v>
      </c>
      <c r="F154" s="247" t="s">
        <v>577</v>
      </c>
      <c r="G154" s="248" t="s">
        <v>185</v>
      </c>
      <c r="H154" s="249">
        <v>1</v>
      </c>
      <c r="I154" s="250"/>
      <c r="J154" s="251">
        <f>ROUND(I154*H154,2)</f>
        <v>0</v>
      </c>
      <c r="K154" s="247" t="s">
        <v>186</v>
      </c>
      <c r="L154" s="45"/>
      <c r="M154" s="252" t="s">
        <v>1</v>
      </c>
      <c r="N154" s="253" t="s">
        <v>41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188</v>
      </c>
      <c r="AT154" s="238" t="s">
        <v>191</v>
      </c>
      <c r="AU154" s="238" t="s">
        <v>85</v>
      </c>
      <c r="AY154" s="18" t="s">
        <v>181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83</v>
      </c>
      <c r="BK154" s="239">
        <f>ROUND(I154*H154,2)</f>
        <v>0</v>
      </c>
      <c r="BL154" s="18" t="s">
        <v>188</v>
      </c>
      <c r="BM154" s="238" t="s">
        <v>604</v>
      </c>
    </row>
    <row r="155" s="2" customFormat="1">
      <c r="A155" s="39"/>
      <c r="B155" s="40"/>
      <c r="C155" s="41"/>
      <c r="D155" s="240" t="s">
        <v>190</v>
      </c>
      <c r="E155" s="41"/>
      <c r="F155" s="241" t="s">
        <v>579</v>
      </c>
      <c r="G155" s="41"/>
      <c r="H155" s="41"/>
      <c r="I155" s="242"/>
      <c r="J155" s="41"/>
      <c r="K155" s="41"/>
      <c r="L155" s="45"/>
      <c r="M155" s="243"/>
      <c r="N155" s="244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190</v>
      </c>
      <c r="AU155" s="18" t="s">
        <v>85</v>
      </c>
    </row>
    <row r="156" s="2" customFormat="1" ht="24.15" customHeight="1">
      <c r="A156" s="39"/>
      <c r="B156" s="40"/>
      <c r="C156" s="245" t="s">
        <v>244</v>
      </c>
      <c r="D156" s="245" t="s">
        <v>191</v>
      </c>
      <c r="E156" s="246" t="s">
        <v>572</v>
      </c>
      <c r="F156" s="247" t="s">
        <v>573</v>
      </c>
      <c r="G156" s="248" t="s">
        <v>185</v>
      </c>
      <c r="H156" s="249">
        <v>2</v>
      </c>
      <c r="I156" s="250"/>
      <c r="J156" s="251">
        <f>ROUND(I156*H156,2)</f>
        <v>0</v>
      </c>
      <c r="K156" s="247" t="s">
        <v>186</v>
      </c>
      <c r="L156" s="45"/>
      <c r="M156" s="252" t="s">
        <v>1</v>
      </c>
      <c r="N156" s="253" t="s">
        <v>41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188</v>
      </c>
      <c r="AT156" s="238" t="s">
        <v>191</v>
      </c>
      <c r="AU156" s="238" t="s">
        <v>85</v>
      </c>
      <c r="AY156" s="18" t="s">
        <v>181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83</v>
      </c>
      <c r="BK156" s="239">
        <f>ROUND(I156*H156,2)</f>
        <v>0</v>
      </c>
      <c r="BL156" s="18" t="s">
        <v>188</v>
      </c>
      <c r="BM156" s="238" t="s">
        <v>617</v>
      </c>
    </row>
    <row r="157" s="2" customFormat="1">
      <c r="A157" s="39"/>
      <c r="B157" s="40"/>
      <c r="C157" s="41"/>
      <c r="D157" s="240" t="s">
        <v>190</v>
      </c>
      <c r="E157" s="41"/>
      <c r="F157" s="241" t="s">
        <v>575</v>
      </c>
      <c r="G157" s="41"/>
      <c r="H157" s="41"/>
      <c r="I157" s="242"/>
      <c r="J157" s="41"/>
      <c r="K157" s="41"/>
      <c r="L157" s="45"/>
      <c r="M157" s="243"/>
      <c r="N157" s="244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190</v>
      </c>
      <c r="AU157" s="18" t="s">
        <v>85</v>
      </c>
    </row>
    <row r="158" s="2" customFormat="1" ht="24.15" customHeight="1">
      <c r="A158" s="39"/>
      <c r="B158" s="40"/>
      <c r="C158" s="245" t="s">
        <v>250</v>
      </c>
      <c r="D158" s="245" t="s">
        <v>191</v>
      </c>
      <c r="E158" s="246" t="s">
        <v>507</v>
      </c>
      <c r="F158" s="247" t="s">
        <v>508</v>
      </c>
      <c r="G158" s="248" t="s">
        <v>185</v>
      </c>
      <c r="H158" s="249">
        <v>1</v>
      </c>
      <c r="I158" s="250"/>
      <c r="J158" s="251">
        <f>ROUND(I158*H158,2)</f>
        <v>0</v>
      </c>
      <c r="K158" s="247" t="s">
        <v>186</v>
      </c>
      <c r="L158" s="45"/>
      <c r="M158" s="252" t="s">
        <v>1</v>
      </c>
      <c r="N158" s="253" t="s">
        <v>41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188</v>
      </c>
      <c r="AT158" s="238" t="s">
        <v>191</v>
      </c>
      <c r="AU158" s="238" t="s">
        <v>85</v>
      </c>
      <c r="AY158" s="18" t="s">
        <v>181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83</v>
      </c>
      <c r="BK158" s="239">
        <f>ROUND(I158*H158,2)</f>
        <v>0</v>
      </c>
      <c r="BL158" s="18" t="s">
        <v>188</v>
      </c>
      <c r="BM158" s="238" t="s">
        <v>618</v>
      </c>
    </row>
    <row r="159" s="2" customFormat="1">
      <c r="A159" s="39"/>
      <c r="B159" s="40"/>
      <c r="C159" s="41"/>
      <c r="D159" s="240" t="s">
        <v>190</v>
      </c>
      <c r="E159" s="41"/>
      <c r="F159" s="241" t="s">
        <v>510</v>
      </c>
      <c r="G159" s="41"/>
      <c r="H159" s="41"/>
      <c r="I159" s="242"/>
      <c r="J159" s="41"/>
      <c r="K159" s="41"/>
      <c r="L159" s="45"/>
      <c r="M159" s="243"/>
      <c r="N159" s="244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190</v>
      </c>
      <c r="AU159" s="18" t="s">
        <v>85</v>
      </c>
    </row>
    <row r="160" s="2" customFormat="1" ht="16.5" customHeight="1">
      <c r="A160" s="39"/>
      <c r="B160" s="40"/>
      <c r="C160" s="245" t="s">
        <v>188</v>
      </c>
      <c r="D160" s="245" t="s">
        <v>191</v>
      </c>
      <c r="E160" s="246" t="s">
        <v>511</v>
      </c>
      <c r="F160" s="247" t="s">
        <v>512</v>
      </c>
      <c r="G160" s="248" t="s">
        <v>185</v>
      </c>
      <c r="H160" s="249">
        <v>1</v>
      </c>
      <c r="I160" s="250"/>
      <c r="J160" s="251">
        <f>ROUND(I160*H160,2)</f>
        <v>0</v>
      </c>
      <c r="K160" s="247" t="s">
        <v>186</v>
      </c>
      <c r="L160" s="45"/>
      <c r="M160" s="252" t="s">
        <v>1</v>
      </c>
      <c r="N160" s="253" t="s">
        <v>41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188</v>
      </c>
      <c r="AT160" s="238" t="s">
        <v>191</v>
      </c>
      <c r="AU160" s="238" t="s">
        <v>85</v>
      </c>
      <c r="AY160" s="18" t="s">
        <v>181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83</v>
      </c>
      <c r="BK160" s="239">
        <f>ROUND(I160*H160,2)</f>
        <v>0</v>
      </c>
      <c r="BL160" s="18" t="s">
        <v>188</v>
      </c>
      <c r="BM160" s="238" t="s">
        <v>619</v>
      </c>
    </row>
    <row r="161" s="2" customFormat="1">
      <c r="A161" s="39"/>
      <c r="B161" s="40"/>
      <c r="C161" s="41"/>
      <c r="D161" s="240" t="s">
        <v>190</v>
      </c>
      <c r="E161" s="41"/>
      <c r="F161" s="241" t="s">
        <v>514</v>
      </c>
      <c r="G161" s="41"/>
      <c r="H161" s="41"/>
      <c r="I161" s="242"/>
      <c r="J161" s="41"/>
      <c r="K161" s="41"/>
      <c r="L161" s="45"/>
      <c r="M161" s="243"/>
      <c r="N161" s="244"/>
      <c r="O161" s="92"/>
      <c r="P161" s="92"/>
      <c r="Q161" s="92"/>
      <c r="R161" s="92"/>
      <c r="S161" s="92"/>
      <c r="T161" s="93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18" t="s">
        <v>190</v>
      </c>
      <c r="AU161" s="18" t="s">
        <v>85</v>
      </c>
    </row>
    <row r="162" s="12" customFormat="1" ht="20.88" customHeight="1">
      <c r="A162" s="12"/>
      <c r="B162" s="212"/>
      <c r="C162" s="213"/>
      <c r="D162" s="214" t="s">
        <v>75</v>
      </c>
      <c r="E162" s="254" t="s">
        <v>515</v>
      </c>
      <c r="F162" s="254" t="s">
        <v>516</v>
      </c>
      <c r="G162" s="213"/>
      <c r="H162" s="213"/>
      <c r="I162" s="216"/>
      <c r="J162" s="255">
        <f>BK162</f>
        <v>0</v>
      </c>
      <c r="K162" s="213"/>
      <c r="L162" s="218"/>
      <c r="M162" s="219"/>
      <c r="N162" s="220"/>
      <c r="O162" s="220"/>
      <c r="P162" s="221">
        <f>SUM(P163:P164)</f>
        <v>0</v>
      </c>
      <c r="Q162" s="220"/>
      <c r="R162" s="221">
        <f>SUM(R163:R164)</f>
        <v>0</v>
      </c>
      <c r="S162" s="220"/>
      <c r="T162" s="222">
        <f>SUM(T163:T164)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23" t="s">
        <v>91</v>
      </c>
      <c r="AT162" s="224" t="s">
        <v>75</v>
      </c>
      <c r="AU162" s="224" t="s">
        <v>85</v>
      </c>
      <c r="AY162" s="223" t="s">
        <v>181</v>
      </c>
      <c r="BK162" s="225">
        <f>SUM(BK163:BK164)</f>
        <v>0</v>
      </c>
    </row>
    <row r="163" s="2" customFormat="1" ht="21.75" customHeight="1">
      <c r="A163" s="39"/>
      <c r="B163" s="40"/>
      <c r="C163" s="245" t="s">
        <v>261</v>
      </c>
      <c r="D163" s="245" t="s">
        <v>191</v>
      </c>
      <c r="E163" s="246" t="s">
        <v>517</v>
      </c>
      <c r="F163" s="247" t="s">
        <v>518</v>
      </c>
      <c r="G163" s="248" t="s">
        <v>185</v>
      </c>
      <c r="H163" s="249">
        <v>1</v>
      </c>
      <c r="I163" s="250"/>
      <c r="J163" s="251">
        <f>ROUND(I163*H163,2)</f>
        <v>0</v>
      </c>
      <c r="K163" s="247" t="s">
        <v>186</v>
      </c>
      <c r="L163" s="45"/>
      <c r="M163" s="252" t="s">
        <v>1</v>
      </c>
      <c r="N163" s="253" t="s">
        <v>41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248</v>
      </c>
      <c r="AT163" s="238" t="s">
        <v>191</v>
      </c>
      <c r="AU163" s="238" t="s">
        <v>91</v>
      </c>
      <c r="AY163" s="18" t="s">
        <v>181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83</v>
      </c>
      <c r="BK163" s="239">
        <f>ROUND(I163*H163,2)</f>
        <v>0</v>
      </c>
      <c r="BL163" s="18" t="s">
        <v>248</v>
      </c>
      <c r="BM163" s="238" t="s">
        <v>519</v>
      </c>
    </row>
    <row r="164" s="2" customFormat="1">
      <c r="A164" s="39"/>
      <c r="B164" s="40"/>
      <c r="C164" s="41"/>
      <c r="D164" s="240" t="s">
        <v>190</v>
      </c>
      <c r="E164" s="41"/>
      <c r="F164" s="241" t="s">
        <v>520</v>
      </c>
      <c r="G164" s="41"/>
      <c r="H164" s="41"/>
      <c r="I164" s="242"/>
      <c r="J164" s="41"/>
      <c r="K164" s="41"/>
      <c r="L164" s="45"/>
      <c r="M164" s="257"/>
      <c r="N164" s="258"/>
      <c r="O164" s="259"/>
      <c r="P164" s="259"/>
      <c r="Q164" s="259"/>
      <c r="R164" s="259"/>
      <c r="S164" s="259"/>
      <c r="T164" s="260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190</v>
      </c>
      <c r="AU164" s="18" t="s">
        <v>91</v>
      </c>
    </row>
    <row r="165" s="2" customFormat="1" ht="6.96" customHeight="1">
      <c r="A165" s="39"/>
      <c r="B165" s="67"/>
      <c r="C165" s="68"/>
      <c r="D165" s="68"/>
      <c r="E165" s="68"/>
      <c r="F165" s="68"/>
      <c r="G165" s="68"/>
      <c r="H165" s="68"/>
      <c r="I165" s="68"/>
      <c r="J165" s="68"/>
      <c r="K165" s="68"/>
      <c r="L165" s="45"/>
      <c r="M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</row>
  </sheetData>
  <sheetProtection sheet="1" autoFilter="0" formatColumns="0" formatRows="0" objects="1" scenarios="1" spinCount="100000" saltValue="XmKD9ygwsCq1yT+3z97zL6tkNqogmVF6Yd0XVBJyd4lZ0ZHFLZgfcF9XVmkw8fhf1o2IAg66zoTvY/oSBYn44A==" hashValue="R9WOmNn1pWgsrCW7jMWvSBoqkGpIQ90vU1hjkDABzly1/svpoLZ8Erokapa3fM5alAW/RxA8IvLSTPhdzYMW7Q==" algorithmName="SHA-512" password="CC35"/>
  <autoFilter ref="C126:K164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107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150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ZUŠ BEDŘICHA SMETANY čp.142, LITOMYŠL</v>
      </c>
      <c r="F7" s="152"/>
      <c r="G7" s="152"/>
      <c r="H7" s="152"/>
      <c r="L7" s="21"/>
    </row>
    <row r="8" s="1" customFormat="1" ht="12" customHeight="1">
      <c r="B8" s="21"/>
      <c r="D8" s="152" t="s">
        <v>151</v>
      </c>
      <c r="L8" s="21"/>
    </row>
    <row r="9" s="2" customFormat="1" ht="23.25" customHeight="1">
      <c r="A9" s="39"/>
      <c r="B9" s="45"/>
      <c r="C9" s="39"/>
      <c r="D9" s="39"/>
      <c r="E9" s="153" t="s">
        <v>152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153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620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6. 6. 2025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2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28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30</v>
      </c>
      <c r="E22" s="39"/>
      <c r="F22" s="39"/>
      <c r="G22" s="39"/>
      <c r="H22" s="39"/>
      <c r="I22" s="152" t="s">
        <v>25</v>
      </c>
      <c r="J22" s="142" t="s">
        <v>155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156</v>
      </c>
      <c r="F23" s="39"/>
      <c r="G23" s="39"/>
      <c r="H23" s="39"/>
      <c r="I23" s="152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34</v>
      </c>
      <c r="E25" s="39"/>
      <c r="F25" s="39"/>
      <c r="G25" s="39"/>
      <c r="H25" s="39"/>
      <c r="I25" s="152" t="s">
        <v>25</v>
      </c>
      <c r="J25" s="142" t="s">
        <v>155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156</v>
      </c>
      <c r="F26" s="39"/>
      <c r="G26" s="39"/>
      <c r="H26" s="39"/>
      <c r="I26" s="152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ROUND(J124,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ROUND((SUM(BE124:BE183)),  2)</f>
        <v>0</v>
      </c>
      <c r="G35" s="39"/>
      <c r="H35" s="39"/>
      <c r="I35" s="166">
        <v>0.20999999999999999</v>
      </c>
      <c r="J35" s="165">
        <f>ROUND(((SUM(BE124:BE183))*I35),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ROUND((SUM(BF124:BF183)),  2)</f>
        <v>0</v>
      </c>
      <c r="G36" s="39"/>
      <c r="H36" s="39"/>
      <c r="I36" s="166">
        <v>0.12</v>
      </c>
      <c r="J36" s="165">
        <f>ROUND(((SUM(BF124:BF183))*I36),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ROUND((SUM(BG124:BG183)),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ROUND((SUM(BH124:BH183)),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ROUND((SUM(BI124:BI183)),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157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ZUŠ BEDŘICHA SMETANY čp.142, LITOMYŠL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23.25" customHeight="1">
      <c r="A87" s="39"/>
      <c r="B87" s="40"/>
      <c r="C87" s="41"/>
      <c r="D87" s="41"/>
      <c r="E87" s="185" t="s">
        <v>152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153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SO.01 -02 - Hromosvod (LPS)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Litomyšl</v>
      </c>
      <c r="G91" s="41"/>
      <c r="H91" s="41"/>
      <c r="I91" s="33" t="s">
        <v>22</v>
      </c>
      <c r="J91" s="80" t="str">
        <f>IF(J14="","",J14)</f>
        <v>6. 6. 2025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>Město Litomyšl</v>
      </c>
      <c r="G93" s="41"/>
      <c r="H93" s="41"/>
      <c r="I93" s="33" t="s">
        <v>30</v>
      </c>
      <c r="J93" s="37" t="str">
        <f>E23</f>
        <v>Petr Kovář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1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34</v>
      </c>
      <c r="J94" s="37" t="str">
        <f>E26</f>
        <v>Petr Kovář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158</v>
      </c>
      <c r="D96" s="187"/>
      <c r="E96" s="187"/>
      <c r="F96" s="187"/>
      <c r="G96" s="187"/>
      <c r="H96" s="187"/>
      <c r="I96" s="187"/>
      <c r="J96" s="188" t="s">
        <v>159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160</v>
      </c>
      <c r="D98" s="41"/>
      <c r="E98" s="41"/>
      <c r="F98" s="41"/>
      <c r="G98" s="41"/>
      <c r="H98" s="41"/>
      <c r="I98" s="41"/>
      <c r="J98" s="111">
        <f>J124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161</v>
      </c>
    </row>
    <row r="99" s="9" customFormat="1" ht="24.96" customHeight="1">
      <c r="A99" s="9"/>
      <c r="B99" s="190"/>
      <c r="C99" s="191"/>
      <c r="D99" s="192" t="s">
        <v>621</v>
      </c>
      <c r="E99" s="193"/>
      <c r="F99" s="193"/>
      <c r="G99" s="193"/>
      <c r="H99" s="193"/>
      <c r="I99" s="193"/>
      <c r="J99" s="194">
        <f>J125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0"/>
      <c r="C100" s="191"/>
      <c r="D100" s="192" t="s">
        <v>522</v>
      </c>
      <c r="E100" s="193"/>
      <c r="F100" s="193"/>
      <c r="G100" s="193"/>
      <c r="H100" s="193"/>
      <c r="I100" s="193"/>
      <c r="J100" s="194">
        <f>J150</f>
        <v>0</v>
      </c>
      <c r="K100" s="191"/>
      <c r="L100" s="195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10" customFormat="1" ht="19.92" customHeight="1">
      <c r="A101" s="10"/>
      <c r="B101" s="196"/>
      <c r="C101" s="133"/>
      <c r="D101" s="197" t="s">
        <v>622</v>
      </c>
      <c r="E101" s="198"/>
      <c r="F101" s="198"/>
      <c r="G101" s="198"/>
      <c r="H101" s="198"/>
      <c r="I101" s="198"/>
      <c r="J101" s="199">
        <f>J151</f>
        <v>0</v>
      </c>
      <c r="K101" s="133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3"/>
      <c r="D102" s="197" t="s">
        <v>623</v>
      </c>
      <c r="E102" s="198"/>
      <c r="F102" s="198"/>
      <c r="G102" s="198"/>
      <c r="H102" s="198"/>
      <c r="I102" s="198"/>
      <c r="J102" s="199">
        <f>J178</f>
        <v>0</v>
      </c>
      <c r="K102" s="133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166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16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6.5" customHeight="1">
      <c r="A112" s="39"/>
      <c r="B112" s="40"/>
      <c r="C112" s="41"/>
      <c r="D112" s="41"/>
      <c r="E112" s="185" t="str">
        <f>E7</f>
        <v>ZUŠ BEDŘICHA SMETANY čp.142, LITOMYŠL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1" customFormat="1" ht="12" customHeight="1">
      <c r="B113" s="22"/>
      <c r="C113" s="33" t="s">
        <v>151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2" customFormat="1" ht="23.25" customHeight="1">
      <c r="A114" s="39"/>
      <c r="B114" s="40"/>
      <c r="C114" s="41"/>
      <c r="D114" s="41"/>
      <c r="E114" s="185" t="s">
        <v>152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153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6.5" customHeight="1">
      <c r="A116" s="39"/>
      <c r="B116" s="40"/>
      <c r="C116" s="41"/>
      <c r="D116" s="41"/>
      <c r="E116" s="77" t="str">
        <f>E11</f>
        <v>SO.01 -02 - Hromosvod (LPS)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20</v>
      </c>
      <c r="D118" s="41"/>
      <c r="E118" s="41"/>
      <c r="F118" s="28" t="str">
        <f>F14</f>
        <v>Litomyšl</v>
      </c>
      <c r="G118" s="41"/>
      <c r="H118" s="41"/>
      <c r="I118" s="33" t="s">
        <v>22</v>
      </c>
      <c r="J118" s="80" t="str">
        <f>IF(J14="","",J14)</f>
        <v>6. 6. 2025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15" customHeight="1">
      <c r="A120" s="39"/>
      <c r="B120" s="40"/>
      <c r="C120" s="33" t="s">
        <v>24</v>
      </c>
      <c r="D120" s="41"/>
      <c r="E120" s="41"/>
      <c r="F120" s="28" t="str">
        <f>E17</f>
        <v>Město Litomyšl</v>
      </c>
      <c r="G120" s="41"/>
      <c r="H120" s="41"/>
      <c r="I120" s="33" t="s">
        <v>30</v>
      </c>
      <c r="J120" s="37" t="str">
        <f>E23</f>
        <v>Petr Kovář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15" customHeight="1">
      <c r="A121" s="39"/>
      <c r="B121" s="40"/>
      <c r="C121" s="33" t="s">
        <v>28</v>
      </c>
      <c r="D121" s="41"/>
      <c r="E121" s="41"/>
      <c r="F121" s="28" t="str">
        <f>IF(E20="","",E20)</f>
        <v>Vyplň údaj</v>
      </c>
      <c r="G121" s="41"/>
      <c r="H121" s="41"/>
      <c r="I121" s="33" t="s">
        <v>34</v>
      </c>
      <c r="J121" s="37" t="str">
        <f>E26</f>
        <v>Petr Kovář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1"/>
      <c r="B123" s="202"/>
      <c r="C123" s="203" t="s">
        <v>167</v>
      </c>
      <c r="D123" s="204" t="s">
        <v>61</v>
      </c>
      <c r="E123" s="204" t="s">
        <v>57</v>
      </c>
      <c r="F123" s="204" t="s">
        <v>58</v>
      </c>
      <c r="G123" s="204" t="s">
        <v>168</v>
      </c>
      <c r="H123" s="204" t="s">
        <v>169</v>
      </c>
      <c r="I123" s="204" t="s">
        <v>170</v>
      </c>
      <c r="J123" s="204" t="s">
        <v>159</v>
      </c>
      <c r="K123" s="205" t="s">
        <v>171</v>
      </c>
      <c r="L123" s="206"/>
      <c r="M123" s="101" t="s">
        <v>1</v>
      </c>
      <c r="N123" s="102" t="s">
        <v>40</v>
      </c>
      <c r="O123" s="102" t="s">
        <v>172</v>
      </c>
      <c r="P123" s="102" t="s">
        <v>173</v>
      </c>
      <c r="Q123" s="102" t="s">
        <v>174</v>
      </c>
      <c r="R123" s="102" t="s">
        <v>175</v>
      </c>
      <c r="S123" s="102" t="s">
        <v>176</v>
      </c>
      <c r="T123" s="103" t="s">
        <v>177</v>
      </c>
      <c r="U123" s="201"/>
      <c r="V123" s="201"/>
      <c r="W123" s="201"/>
      <c r="X123" s="201"/>
      <c r="Y123" s="201"/>
      <c r="Z123" s="201"/>
      <c r="AA123" s="201"/>
      <c r="AB123" s="201"/>
      <c r="AC123" s="201"/>
      <c r="AD123" s="201"/>
      <c r="AE123" s="201"/>
    </row>
    <row r="124" s="2" customFormat="1" ht="22.8" customHeight="1">
      <c r="A124" s="39"/>
      <c r="B124" s="40"/>
      <c r="C124" s="108" t="s">
        <v>178</v>
      </c>
      <c r="D124" s="41"/>
      <c r="E124" s="41"/>
      <c r="F124" s="41"/>
      <c r="G124" s="41"/>
      <c r="H124" s="41"/>
      <c r="I124" s="41"/>
      <c r="J124" s="207">
        <f>BK124</f>
        <v>0</v>
      </c>
      <c r="K124" s="41"/>
      <c r="L124" s="45"/>
      <c r="M124" s="104"/>
      <c r="N124" s="208"/>
      <c r="O124" s="105"/>
      <c r="P124" s="209">
        <f>P125+P150</f>
        <v>0</v>
      </c>
      <c r="Q124" s="105"/>
      <c r="R124" s="209">
        <f>R125+R150</f>
        <v>0.23999000000000001</v>
      </c>
      <c r="S124" s="105"/>
      <c r="T124" s="210">
        <f>T125+T150</f>
        <v>0.065000000000000002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75</v>
      </c>
      <c r="AU124" s="18" t="s">
        <v>161</v>
      </c>
      <c r="BK124" s="211">
        <f>BK125+BK150</f>
        <v>0</v>
      </c>
    </row>
    <row r="125" s="12" customFormat="1" ht="25.92" customHeight="1">
      <c r="A125" s="12"/>
      <c r="B125" s="212"/>
      <c r="C125" s="213"/>
      <c r="D125" s="214" t="s">
        <v>75</v>
      </c>
      <c r="E125" s="215" t="s">
        <v>506</v>
      </c>
      <c r="F125" s="215" t="s">
        <v>624</v>
      </c>
      <c r="G125" s="213"/>
      <c r="H125" s="213"/>
      <c r="I125" s="216"/>
      <c r="J125" s="217">
        <f>BK125</f>
        <v>0</v>
      </c>
      <c r="K125" s="213"/>
      <c r="L125" s="218"/>
      <c r="M125" s="219"/>
      <c r="N125" s="220"/>
      <c r="O125" s="220"/>
      <c r="P125" s="221">
        <f>SUM(P126:P149)</f>
        <v>0</v>
      </c>
      <c r="Q125" s="220"/>
      <c r="R125" s="221">
        <f>SUM(R126:R149)</f>
        <v>0.23999000000000001</v>
      </c>
      <c r="S125" s="220"/>
      <c r="T125" s="222">
        <f>SUM(T126:T149)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3" t="s">
        <v>91</v>
      </c>
      <c r="AT125" s="224" t="s">
        <v>75</v>
      </c>
      <c r="AU125" s="224" t="s">
        <v>76</v>
      </c>
      <c r="AY125" s="223" t="s">
        <v>181</v>
      </c>
      <c r="BK125" s="225">
        <f>SUM(BK126:BK149)</f>
        <v>0</v>
      </c>
    </row>
    <row r="126" s="2" customFormat="1" ht="16.5" customHeight="1">
      <c r="A126" s="39"/>
      <c r="B126" s="40"/>
      <c r="C126" s="226" t="s">
        <v>83</v>
      </c>
      <c r="D126" s="226" t="s">
        <v>182</v>
      </c>
      <c r="E126" s="227" t="s">
        <v>625</v>
      </c>
      <c r="F126" s="228" t="s">
        <v>626</v>
      </c>
      <c r="G126" s="229" t="s">
        <v>185</v>
      </c>
      <c r="H126" s="230">
        <v>8</v>
      </c>
      <c r="I126" s="231"/>
      <c r="J126" s="232">
        <f>ROUND(I126*H126,2)</f>
        <v>0</v>
      </c>
      <c r="K126" s="228" t="s">
        <v>186</v>
      </c>
      <c r="L126" s="233"/>
      <c r="M126" s="234" t="s">
        <v>1</v>
      </c>
      <c r="N126" s="235" t="s">
        <v>41</v>
      </c>
      <c r="O126" s="92"/>
      <c r="P126" s="236">
        <f>O126*H126</f>
        <v>0</v>
      </c>
      <c r="Q126" s="236">
        <v>0.0040000000000000001</v>
      </c>
      <c r="R126" s="236">
        <f>Q126*H126</f>
        <v>0.032000000000000001</v>
      </c>
      <c r="S126" s="236">
        <v>0</v>
      </c>
      <c r="T126" s="237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8" t="s">
        <v>220</v>
      </c>
      <c r="AT126" s="238" t="s">
        <v>182</v>
      </c>
      <c r="AU126" s="238" t="s">
        <v>83</v>
      </c>
      <c r="AY126" s="18" t="s">
        <v>181</v>
      </c>
      <c r="BE126" s="239">
        <f>IF(N126="základní",J126,0)</f>
        <v>0</v>
      </c>
      <c r="BF126" s="239">
        <f>IF(N126="snížená",J126,0)</f>
        <v>0</v>
      </c>
      <c r="BG126" s="239">
        <f>IF(N126="zákl. přenesená",J126,0)</f>
        <v>0</v>
      </c>
      <c r="BH126" s="239">
        <f>IF(N126="sníž. přenesená",J126,0)</f>
        <v>0</v>
      </c>
      <c r="BI126" s="239">
        <f>IF(N126="nulová",J126,0)</f>
        <v>0</v>
      </c>
      <c r="BJ126" s="18" t="s">
        <v>83</v>
      </c>
      <c r="BK126" s="239">
        <f>ROUND(I126*H126,2)</f>
        <v>0</v>
      </c>
      <c r="BL126" s="18" t="s">
        <v>200</v>
      </c>
      <c r="BM126" s="238" t="s">
        <v>627</v>
      </c>
    </row>
    <row r="127" s="2" customFormat="1">
      <c r="A127" s="39"/>
      <c r="B127" s="40"/>
      <c r="C127" s="41"/>
      <c r="D127" s="240" t="s">
        <v>190</v>
      </c>
      <c r="E127" s="41"/>
      <c r="F127" s="241" t="s">
        <v>626</v>
      </c>
      <c r="G127" s="41"/>
      <c r="H127" s="41"/>
      <c r="I127" s="242"/>
      <c r="J127" s="41"/>
      <c r="K127" s="41"/>
      <c r="L127" s="45"/>
      <c r="M127" s="243"/>
      <c r="N127" s="244"/>
      <c r="O127" s="92"/>
      <c r="P127" s="92"/>
      <c r="Q127" s="92"/>
      <c r="R127" s="92"/>
      <c r="S127" s="92"/>
      <c r="T127" s="93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190</v>
      </c>
      <c r="AU127" s="18" t="s">
        <v>83</v>
      </c>
    </row>
    <row r="128" s="2" customFormat="1" ht="16.5" customHeight="1">
      <c r="A128" s="39"/>
      <c r="B128" s="40"/>
      <c r="C128" s="226" t="s">
        <v>85</v>
      </c>
      <c r="D128" s="226" t="s">
        <v>182</v>
      </c>
      <c r="E128" s="227" t="s">
        <v>628</v>
      </c>
      <c r="F128" s="228" t="s">
        <v>629</v>
      </c>
      <c r="G128" s="229" t="s">
        <v>630</v>
      </c>
      <c r="H128" s="230">
        <v>50</v>
      </c>
      <c r="I128" s="231"/>
      <c r="J128" s="232">
        <f>ROUND(I128*H128,2)</f>
        <v>0</v>
      </c>
      <c r="K128" s="228" t="s">
        <v>186</v>
      </c>
      <c r="L128" s="233"/>
      <c r="M128" s="234" t="s">
        <v>1</v>
      </c>
      <c r="N128" s="235" t="s">
        <v>41</v>
      </c>
      <c r="O128" s="92"/>
      <c r="P128" s="236">
        <f>O128*H128</f>
        <v>0</v>
      </c>
      <c r="Q128" s="236">
        <v>0.001</v>
      </c>
      <c r="R128" s="236">
        <f>Q128*H128</f>
        <v>0.050000000000000003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364</v>
      </c>
      <c r="AT128" s="238" t="s">
        <v>182</v>
      </c>
      <c r="AU128" s="238" t="s">
        <v>83</v>
      </c>
      <c r="AY128" s="18" t="s">
        <v>181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83</v>
      </c>
      <c r="BK128" s="239">
        <f>ROUND(I128*H128,2)</f>
        <v>0</v>
      </c>
      <c r="BL128" s="18" t="s">
        <v>364</v>
      </c>
      <c r="BM128" s="238" t="s">
        <v>631</v>
      </c>
    </row>
    <row r="129" s="2" customFormat="1">
      <c r="A129" s="39"/>
      <c r="B129" s="40"/>
      <c r="C129" s="41"/>
      <c r="D129" s="240" t="s">
        <v>190</v>
      </c>
      <c r="E129" s="41"/>
      <c r="F129" s="241" t="s">
        <v>629</v>
      </c>
      <c r="G129" s="41"/>
      <c r="H129" s="41"/>
      <c r="I129" s="242"/>
      <c r="J129" s="41"/>
      <c r="K129" s="41"/>
      <c r="L129" s="45"/>
      <c r="M129" s="243"/>
      <c r="N129" s="244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190</v>
      </c>
      <c r="AU129" s="18" t="s">
        <v>83</v>
      </c>
    </row>
    <row r="130" s="2" customFormat="1" ht="16.5" customHeight="1">
      <c r="A130" s="39"/>
      <c r="B130" s="40"/>
      <c r="C130" s="226" t="s">
        <v>91</v>
      </c>
      <c r="D130" s="226" t="s">
        <v>182</v>
      </c>
      <c r="E130" s="227" t="s">
        <v>632</v>
      </c>
      <c r="F130" s="228" t="s">
        <v>633</v>
      </c>
      <c r="G130" s="229" t="s">
        <v>185</v>
      </c>
      <c r="H130" s="230">
        <v>45</v>
      </c>
      <c r="I130" s="231"/>
      <c r="J130" s="232">
        <f>ROUND(I130*H130,2)</f>
        <v>0</v>
      </c>
      <c r="K130" s="228" t="s">
        <v>186</v>
      </c>
      <c r="L130" s="233"/>
      <c r="M130" s="234" t="s">
        <v>1</v>
      </c>
      <c r="N130" s="235" t="s">
        <v>41</v>
      </c>
      <c r="O130" s="92"/>
      <c r="P130" s="236">
        <f>O130*H130</f>
        <v>0</v>
      </c>
      <c r="Q130" s="236">
        <v>0.00024000000000000001</v>
      </c>
      <c r="R130" s="236">
        <f>Q130*H130</f>
        <v>0.010800000000000001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364</v>
      </c>
      <c r="AT130" s="238" t="s">
        <v>182</v>
      </c>
      <c r="AU130" s="238" t="s">
        <v>83</v>
      </c>
      <c r="AY130" s="18" t="s">
        <v>181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83</v>
      </c>
      <c r="BK130" s="239">
        <f>ROUND(I130*H130,2)</f>
        <v>0</v>
      </c>
      <c r="BL130" s="18" t="s">
        <v>364</v>
      </c>
      <c r="BM130" s="238" t="s">
        <v>634</v>
      </c>
    </row>
    <row r="131" s="2" customFormat="1">
      <c r="A131" s="39"/>
      <c r="B131" s="40"/>
      <c r="C131" s="41"/>
      <c r="D131" s="240" t="s">
        <v>190</v>
      </c>
      <c r="E131" s="41"/>
      <c r="F131" s="241" t="s">
        <v>633</v>
      </c>
      <c r="G131" s="41"/>
      <c r="H131" s="41"/>
      <c r="I131" s="242"/>
      <c r="J131" s="41"/>
      <c r="K131" s="41"/>
      <c r="L131" s="45"/>
      <c r="M131" s="243"/>
      <c r="N131" s="244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190</v>
      </c>
      <c r="AU131" s="18" t="s">
        <v>83</v>
      </c>
    </row>
    <row r="132" s="2" customFormat="1" ht="21.75" customHeight="1">
      <c r="A132" s="39"/>
      <c r="B132" s="40"/>
      <c r="C132" s="226" t="s">
        <v>200</v>
      </c>
      <c r="D132" s="226" t="s">
        <v>182</v>
      </c>
      <c r="E132" s="227" t="s">
        <v>635</v>
      </c>
      <c r="F132" s="228" t="s">
        <v>636</v>
      </c>
      <c r="G132" s="229" t="s">
        <v>185</v>
      </c>
      <c r="H132" s="230">
        <v>40</v>
      </c>
      <c r="I132" s="231"/>
      <c r="J132" s="232">
        <f>ROUND(I132*H132,2)</f>
        <v>0</v>
      </c>
      <c r="K132" s="228" t="s">
        <v>186</v>
      </c>
      <c r="L132" s="233"/>
      <c r="M132" s="234" t="s">
        <v>1</v>
      </c>
      <c r="N132" s="235" t="s">
        <v>41</v>
      </c>
      <c r="O132" s="92"/>
      <c r="P132" s="236">
        <f>O132*H132</f>
        <v>0</v>
      </c>
      <c r="Q132" s="236">
        <v>0.00035</v>
      </c>
      <c r="R132" s="236">
        <f>Q132*H132</f>
        <v>0.014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364</v>
      </c>
      <c r="AT132" s="238" t="s">
        <v>182</v>
      </c>
      <c r="AU132" s="238" t="s">
        <v>83</v>
      </c>
      <c r="AY132" s="18" t="s">
        <v>181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83</v>
      </c>
      <c r="BK132" s="239">
        <f>ROUND(I132*H132,2)</f>
        <v>0</v>
      </c>
      <c r="BL132" s="18" t="s">
        <v>364</v>
      </c>
      <c r="BM132" s="238" t="s">
        <v>637</v>
      </c>
    </row>
    <row r="133" s="2" customFormat="1">
      <c r="A133" s="39"/>
      <c r="B133" s="40"/>
      <c r="C133" s="41"/>
      <c r="D133" s="240" t="s">
        <v>190</v>
      </c>
      <c r="E133" s="41"/>
      <c r="F133" s="241" t="s">
        <v>636</v>
      </c>
      <c r="G133" s="41"/>
      <c r="H133" s="41"/>
      <c r="I133" s="242"/>
      <c r="J133" s="41"/>
      <c r="K133" s="41"/>
      <c r="L133" s="45"/>
      <c r="M133" s="243"/>
      <c r="N133" s="244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190</v>
      </c>
      <c r="AU133" s="18" t="s">
        <v>83</v>
      </c>
    </row>
    <row r="134" s="2" customFormat="1" ht="16.5" customHeight="1">
      <c r="A134" s="39"/>
      <c r="B134" s="40"/>
      <c r="C134" s="226" t="s">
        <v>204</v>
      </c>
      <c r="D134" s="226" t="s">
        <v>182</v>
      </c>
      <c r="E134" s="227" t="s">
        <v>638</v>
      </c>
      <c r="F134" s="228" t="s">
        <v>639</v>
      </c>
      <c r="G134" s="229" t="s">
        <v>185</v>
      </c>
      <c r="H134" s="230">
        <v>8</v>
      </c>
      <c r="I134" s="231"/>
      <c r="J134" s="232">
        <f>ROUND(I134*H134,2)</f>
        <v>0</v>
      </c>
      <c r="K134" s="228" t="s">
        <v>186</v>
      </c>
      <c r="L134" s="233"/>
      <c r="M134" s="234" t="s">
        <v>1</v>
      </c>
      <c r="N134" s="235" t="s">
        <v>41</v>
      </c>
      <c r="O134" s="92"/>
      <c r="P134" s="236">
        <f>O134*H134</f>
        <v>0</v>
      </c>
      <c r="Q134" s="236">
        <v>0.00042999999999999999</v>
      </c>
      <c r="R134" s="236">
        <f>Q134*H134</f>
        <v>0.0034399999999999999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364</v>
      </c>
      <c r="AT134" s="238" t="s">
        <v>182</v>
      </c>
      <c r="AU134" s="238" t="s">
        <v>83</v>
      </c>
      <c r="AY134" s="18" t="s">
        <v>181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83</v>
      </c>
      <c r="BK134" s="239">
        <f>ROUND(I134*H134,2)</f>
        <v>0</v>
      </c>
      <c r="BL134" s="18" t="s">
        <v>364</v>
      </c>
      <c r="BM134" s="238" t="s">
        <v>640</v>
      </c>
    </row>
    <row r="135" s="2" customFormat="1">
      <c r="A135" s="39"/>
      <c r="B135" s="40"/>
      <c r="C135" s="41"/>
      <c r="D135" s="240" t="s">
        <v>190</v>
      </c>
      <c r="E135" s="41"/>
      <c r="F135" s="241" t="s">
        <v>639</v>
      </c>
      <c r="G135" s="41"/>
      <c r="H135" s="41"/>
      <c r="I135" s="242"/>
      <c r="J135" s="41"/>
      <c r="K135" s="41"/>
      <c r="L135" s="45"/>
      <c r="M135" s="243"/>
      <c r="N135" s="244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190</v>
      </c>
      <c r="AU135" s="18" t="s">
        <v>83</v>
      </c>
    </row>
    <row r="136" s="2" customFormat="1" ht="16.5" customHeight="1">
      <c r="A136" s="39"/>
      <c r="B136" s="40"/>
      <c r="C136" s="226" t="s">
        <v>209</v>
      </c>
      <c r="D136" s="226" t="s">
        <v>182</v>
      </c>
      <c r="E136" s="227" t="s">
        <v>641</v>
      </c>
      <c r="F136" s="228" t="s">
        <v>642</v>
      </c>
      <c r="G136" s="229" t="s">
        <v>185</v>
      </c>
      <c r="H136" s="230">
        <v>10</v>
      </c>
      <c r="I136" s="231"/>
      <c r="J136" s="232">
        <f>ROUND(I136*H136,2)</f>
        <v>0</v>
      </c>
      <c r="K136" s="228" t="s">
        <v>186</v>
      </c>
      <c r="L136" s="233"/>
      <c r="M136" s="234" t="s">
        <v>1</v>
      </c>
      <c r="N136" s="235" t="s">
        <v>41</v>
      </c>
      <c r="O136" s="92"/>
      <c r="P136" s="236">
        <f>O136*H136</f>
        <v>0</v>
      </c>
      <c r="Q136" s="236">
        <v>0.00016000000000000001</v>
      </c>
      <c r="R136" s="236">
        <f>Q136*H136</f>
        <v>0.0016000000000000001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364</v>
      </c>
      <c r="AT136" s="238" t="s">
        <v>182</v>
      </c>
      <c r="AU136" s="238" t="s">
        <v>83</v>
      </c>
      <c r="AY136" s="18" t="s">
        <v>181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83</v>
      </c>
      <c r="BK136" s="239">
        <f>ROUND(I136*H136,2)</f>
        <v>0</v>
      </c>
      <c r="BL136" s="18" t="s">
        <v>364</v>
      </c>
      <c r="BM136" s="238" t="s">
        <v>643</v>
      </c>
    </row>
    <row r="137" s="2" customFormat="1">
      <c r="A137" s="39"/>
      <c r="B137" s="40"/>
      <c r="C137" s="41"/>
      <c r="D137" s="240" t="s">
        <v>190</v>
      </c>
      <c r="E137" s="41"/>
      <c r="F137" s="241" t="s">
        <v>642</v>
      </c>
      <c r="G137" s="41"/>
      <c r="H137" s="41"/>
      <c r="I137" s="242"/>
      <c r="J137" s="41"/>
      <c r="K137" s="41"/>
      <c r="L137" s="45"/>
      <c r="M137" s="243"/>
      <c r="N137" s="244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190</v>
      </c>
      <c r="AU137" s="18" t="s">
        <v>83</v>
      </c>
    </row>
    <row r="138" s="2" customFormat="1" ht="16.5" customHeight="1">
      <c r="A138" s="39"/>
      <c r="B138" s="40"/>
      <c r="C138" s="226" t="s">
        <v>214</v>
      </c>
      <c r="D138" s="226" t="s">
        <v>182</v>
      </c>
      <c r="E138" s="227" t="s">
        <v>644</v>
      </c>
      <c r="F138" s="228" t="s">
        <v>645</v>
      </c>
      <c r="G138" s="229" t="s">
        <v>185</v>
      </c>
      <c r="H138" s="230">
        <v>5</v>
      </c>
      <c r="I138" s="231"/>
      <c r="J138" s="232">
        <f>ROUND(I138*H138,2)</f>
        <v>0</v>
      </c>
      <c r="K138" s="228" t="s">
        <v>186</v>
      </c>
      <c r="L138" s="233"/>
      <c r="M138" s="234" t="s">
        <v>1</v>
      </c>
      <c r="N138" s="235" t="s">
        <v>41</v>
      </c>
      <c r="O138" s="92"/>
      <c r="P138" s="236">
        <f>O138*H138</f>
        <v>0</v>
      </c>
      <c r="Q138" s="236">
        <v>0.00012999999999999999</v>
      </c>
      <c r="R138" s="236">
        <f>Q138*H138</f>
        <v>0.00064999999999999997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364</v>
      </c>
      <c r="AT138" s="238" t="s">
        <v>182</v>
      </c>
      <c r="AU138" s="238" t="s">
        <v>83</v>
      </c>
      <c r="AY138" s="18" t="s">
        <v>181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83</v>
      </c>
      <c r="BK138" s="239">
        <f>ROUND(I138*H138,2)</f>
        <v>0</v>
      </c>
      <c r="BL138" s="18" t="s">
        <v>364</v>
      </c>
      <c r="BM138" s="238" t="s">
        <v>646</v>
      </c>
    </row>
    <row r="139" s="2" customFormat="1">
      <c r="A139" s="39"/>
      <c r="B139" s="40"/>
      <c r="C139" s="41"/>
      <c r="D139" s="240" t="s">
        <v>190</v>
      </c>
      <c r="E139" s="41"/>
      <c r="F139" s="241" t="s">
        <v>645</v>
      </c>
      <c r="G139" s="41"/>
      <c r="H139" s="41"/>
      <c r="I139" s="242"/>
      <c r="J139" s="41"/>
      <c r="K139" s="41"/>
      <c r="L139" s="45"/>
      <c r="M139" s="243"/>
      <c r="N139" s="244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190</v>
      </c>
      <c r="AU139" s="18" t="s">
        <v>83</v>
      </c>
    </row>
    <row r="140" s="2" customFormat="1" ht="24.15" customHeight="1">
      <c r="A140" s="39"/>
      <c r="B140" s="40"/>
      <c r="C140" s="226" t="s">
        <v>220</v>
      </c>
      <c r="D140" s="226" t="s">
        <v>182</v>
      </c>
      <c r="E140" s="227" t="s">
        <v>647</v>
      </c>
      <c r="F140" s="228" t="s">
        <v>648</v>
      </c>
      <c r="G140" s="229" t="s">
        <v>185</v>
      </c>
      <c r="H140" s="230">
        <v>5</v>
      </c>
      <c r="I140" s="231"/>
      <c r="J140" s="232">
        <f>ROUND(I140*H140,2)</f>
        <v>0</v>
      </c>
      <c r="K140" s="228" t="s">
        <v>186</v>
      </c>
      <c r="L140" s="233"/>
      <c r="M140" s="234" t="s">
        <v>1</v>
      </c>
      <c r="N140" s="235" t="s">
        <v>41</v>
      </c>
      <c r="O140" s="92"/>
      <c r="P140" s="236">
        <f>O140*H140</f>
        <v>0</v>
      </c>
      <c r="Q140" s="236">
        <v>0.00018000000000000001</v>
      </c>
      <c r="R140" s="236">
        <f>Q140*H140</f>
        <v>0.00090000000000000008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364</v>
      </c>
      <c r="AT140" s="238" t="s">
        <v>182</v>
      </c>
      <c r="AU140" s="238" t="s">
        <v>83</v>
      </c>
      <c r="AY140" s="18" t="s">
        <v>181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83</v>
      </c>
      <c r="BK140" s="239">
        <f>ROUND(I140*H140,2)</f>
        <v>0</v>
      </c>
      <c r="BL140" s="18" t="s">
        <v>364</v>
      </c>
      <c r="BM140" s="238" t="s">
        <v>649</v>
      </c>
    </row>
    <row r="141" s="2" customFormat="1">
      <c r="A141" s="39"/>
      <c r="B141" s="40"/>
      <c r="C141" s="41"/>
      <c r="D141" s="240" t="s">
        <v>190</v>
      </c>
      <c r="E141" s="41"/>
      <c r="F141" s="241" t="s">
        <v>648</v>
      </c>
      <c r="G141" s="41"/>
      <c r="H141" s="41"/>
      <c r="I141" s="242"/>
      <c r="J141" s="41"/>
      <c r="K141" s="41"/>
      <c r="L141" s="45"/>
      <c r="M141" s="243"/>
      <c r="N141" s="244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190</v>
      </c>
      <c r="AU141" s="18" t="s">
        <v>83</v>
      </c>
    </row>
    <row r="142" s="2" customFormat="1" ht="24.15" customHeight="1">
      <c r="A142" s="39"/>
      <c r="B142" s="40"/>
      <c r="C142" s="226" t="s">
        <v>224</v>
      </c>
      <c r="D142" s="226" t="s">
        <v>182</v>
      </c>
      <c r="E142" s="227" t="s">
        <v>650</v>
      </c>
      <c r="F142" s="228" t="s">
        <v>651</v>
      </c>
      <c r="G142" s="229" t="s">
        <v>185</v>
      </c>
      <c r="H142" s="230">
        <v>5</v>
      </c>
      <c r="I142" s="231"/>
      <c r="J142" s="232">
        <f>ROUND(I142*H142,2)</f>
        <v>0</v>
      </c>
      <c r="K142" s="228" t="s">
        <v>186</v>
      </c>
      <c r="L142" s="233"/>
      <c r="M142" s="234" t="s">
        <v>1</v>
      </c>
      <c r="N142" s="235" t="s">
        <v>41</v>
      </c>
      <c r="O142" s="92"/>
      <c r="P142" s="236">
        <f>O142*H142</f>
        <v>0</v>
      </c>
      <c r="Q142" s="236">
        <v>0.00025999999999999998</v>
      </c>
      <c r="R142" s="236">
        <f>Q142*H142</f>
        <v>0.0012999999999999999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364</v>
      </c>
      <c r="AT142" s="238" t="s">
        <v>182</v>
      </c>
      <c r="AU142" s="238" t="s">
        <v>83</v>
      </c>
      <c r="AY142" s="18" t="s">
        <v>181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83</v>
      </c>
      <c r="BK142" s="239">
        <f>ROUND(I142*H142,2)</f>
        <v>0</v>
      </c>
      <c r="BL142" s="18" t="s">
        <v>364</v>
      </c>
      <c r="BM142" s="238" t="s">
        <v>652</v>
      </c>
    </row>
    <row r="143" s="2" customFormat="1">
      <c r="A143" s="39"/>
      <c r="B143" s="40"/>
      <c r="C143" s="41"/>
      <c r="D143" s="240" t="s">
        <v>190</v>
      </c>
      <c r="E143" s="41"/>
      <c r="F143" s="241" t="s">
        <v>651</v>
      </c>
      <c r="G143" s="41"/>
      <c r="H143" s="41"/>
      <c r="I143" s="242"/>
      <c r="J143" s="41"/>
      <c r="K143" s="41"/>
      <c r="L143" s="45"/>
      <c r="M143" s="243"/>
      <c r="N143" s="244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190</v>
      </c>
      <c r="AU143" s="18" t="s">
        <v>83</v>
      </c>
    </row>
    <row r="144" s="2" customFormat="1" ht="16.5" customHeight="1">
      <c r="A144" s="39"/>
      <c r="B144" s="40"/>
      <c r="C144" s="226" t="s">
        <v>228</v>
      </c>
      <c r="D144" s="226" t="s">
        <v>182</v>
      </c>
      <c r="E144" s="227" t="s">
        <v>653</v>
      </c>
      <c r="F144" s="228" t="s">
        <v>654</v>
      </c>
      <c r="G144" s="229" t="s">
        <v>630</v>
      </c>
      <c r="H144" s="230">
        <v>25</v>
      </c>
      <c r="I144" s="231"/>
      <c r="J144" s="232">
        <f>ROUND(I144*H144,2)</f>
        <v>0</v>
      </c>
      <c r="K144" s="228" t="s">
        <v>186</v>
      </c>
      <c r="L144" s="233"/>
      <c r="M144" s="234" t="s">
        <v>1</v>
      </c>
      <c r="N144" s="235" t="s">
        <v>41</v>
      </c>
      <c r="O144" s="92"/>
      <c r="P144" s="236">
        <f>O144*H144</f>
        <v>0</v>
      </c>
      <c r="Q144" s="236">
        <v>0.001</v>
      </c>
      <c r="R144" s="236">
        <f>Q144*H144</f>
        <v>0.025000000000000001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364</v>
      </c>
      <c r="AT144" s="238" t="s">
        <v>182</v>
      </c>
      <c r="AU144" s="238" t="s">
        <v>83</v>
      </c>
      <c r="AY144" s="18" t="s">
        <v>181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83</v>
      </c>
      <c r="BK144" s="239">
        <f>ROUND(I144*H144,2)</f>
        <v>0</v>
      </c>
      <c r="BL144" s="18" t="s">
        <v>364</v>
      </c>
      <c r="BM144" s="238" t="s">
        <v>655</v>
      </c>
    </row>
    <row r="145" s="2" customFormat="1">
      <c r="A145" s="39"/>
      <c r="B145" s="40"/>
      <c r="C145" s="41"/>
      <c r="D145" s="240" t="s">
        <v>190</v>
      </c>
      <c r="E145" s="41"/>
      <c r="F145" s="241" t="s">
        <v>654</v>
      </c>
      <c r="G145" s="41"/>
      <c r="H145" s="41"/>
      <c r="I145" s="242"/>
      <c r="J145" s="41"/>
      <c r="K145" s="41"/>
      <c r="L145" s="45"/>
      <c r="M145" s="243"/>
      <c r="N145" s="244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190</v>
      </c>
      <c r="AU145" s="18" t="s">
        <v>83</v>
      </c>
    </row>
    <row r="146" s="2" customFormat="1" ht="16.5" customHeight="1">
      <c r="A146" s="39"/>
      <c r="B146" s="40"/>
      <c r="C146" s="226" t="s">
        <v>232</v>
      </c>
      <c r="D146" s="226" t="s">
        <v>182</v>
      </c>
      <c r="E146" s="227" t="s">
        <v>656</v>
      </c>
      <c r="F146" s="228" t="s">
        <v>657</v>
      </c>
      <c r="G146" s="229" t="s">
        <v>185</v>
      </c>
      <c r="H146" s="230">
        <v>10</v>
      </c>
      <c r="I146" s="231"/>
      <c r="J146" s="232">
        <f>ROUND(I146*H146,2)</f>
        <v>0</v>
      </c>
      <c r="K146" s="228" t="s">
        <v>186</v>
      </c>
      <c r="L146" s="233"/>
      <c r="M146" s="234" t="s">
        <v>1</v>
      </c>
      <c r="N146" s="235" t="s">
        <v>41</v>
      </c>
      <c r="O146" s="92"/>
      <c r="P146" s="236">
        <f>O146*H146</f>
        <v>0</v>
      </c>
      <c r="Q146" s="236">
        <v>0.00044999999999999999</v>
      </c>
      <c r="R146" s="236">
        <f>Q146*H146</f>
        <v>0.0044999999999999997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364</v>
      </c>
      <c r="AT146" s="238" t="s">
        <v>182</v>
      </c>
      <c r="AU146" s="238" t="s">
        <v>83</v>
      </c>
      <c r="AY146" s="18" t="s">
        <v>181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83</v>
      </c>
      <c r="BK146" s="239">
        <f>ROUND(I146*H146,2)</f>
        <v>0</v>
      </c>
      <c r="BL146" s="18" t="s">
        <v>364</v>
      </c>
      <c r="BM146" s="238" t="s">
        <v>658</v>
      </c>
    </row>
    <row r="147" s="2" customFormat="1">
      <c r="A147" s="39"/>
      <c r="B147" s="40"/>
      <c r="C147" s="41"/>
      <c r="D147" s="240" t="s">
        <v>190</v>
      </c>
      <c r="E147" s="41"/>
      <c r="F147" s="241" t="s">
        <v>657</v>
      </c>
      <c r="G147" s="41"/>
      <c r="H147" s="41"/>
      <c r="I147" s="242"/>
      <c r="J147" s="41"/>
      <c r="K147" s="41"/>
      <c r="L147" s="45"/>
      <c r="M147" s="243"/>
      <c r="N147" s="244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190</v>
      </c>
      <c r="AU147" s="18" t="s">
        <v>83</v>
      </c>
    </row>
    <row r="148" s="2" customFormat="1" ht="16.5" customHeight="1">
      <c r="A148" s="39"/>
      <c r="B148" s="40"/>
      <c r="C148" s="226" t="s">
        <v>8</v>
      </c>
      <c r="D148" s="226" t="s">
        <v>182</v>
      </c>
      <c r="E148" s="227" t="s">
        <v>659</v>
      </c>
      <c r="F148" s="228" t="s">
        <v>660</v>
      </c>
      <c r="G148" s="229" t="s">
        <v>185</v>
      </c>
      <c r="H148" s="230">
        <v>10</v>
      </c>
      <c r="I148" s="231"/>
      <c r="J148" s="232">
        <f>ROUND(I148*H148,2)</f>
        <v>0</v>
      </c>
      <c r="K148" s="228" t="s">
        <v>186</v>
      </c>
      <c r="L148" s="233"/>
      <c r="M148" s="234" t="s">
        <v>1</v>
      </c>
      <c r="N148" s="235" t="s">
        <v>41</v>
      </c>
      <c r="O148" s="92"/>
      <c r="P148" s="236">
        <f>O148*H148</f>
        <v>0</v>
      </c>
      <c r="Q148" s="236">
        <v>0.00958</v>
      </c>
      <c r="R148" s="236">
        <f>Q148*H148</f>
        <v>0.095799999999999996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364</v>
      </c>
      <c r="AT148" s="238" t="s">
        <v>182</v>
      </c>
      <c r="AU148" s="238" t="s">
        <v>83</v>
      </c>
      <c r="AY148" s="18" t="s">
        <v>181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83</v>
      </c>
      <c r="BK148" s="239">
        <f>ROUND(I148*H148,2)</f>
        <v>0</v>
      </c>
      <c r="BL148" s="18" t="s">
        <v>364</v>
      </c>
      <c r="BM148" s="238" t="s">
        <v>661</v>
      </c>
    </row>
    <row r="149" s="2" customFormat="1">
      <c r="A149" s="39"/>
      <c r="B149" s="40"/>
      <c r="C149" s="41"/>
      <c r="D149" s="240" t="s">
        <v>190</v>
      </c>
      <c r="E149" s="41"/>
      <c r="F149" s="241" t="s">
        <v>660</v>
      </c>
      <c r="G149" s="41"/>
      <c r="H149" s="41"/>
      <c r="I149" s="242"/>
      <c r="J149" s="41"/>
      <c r="K149" s="41"/>
      <c r="L149" s="45"/>
      <c r="M149" s="243"/>
      <c r="N149" s="244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190</v>
      </c>
      <c r="AU149" s="18" t="s">
        <v>83</v>
      </c>
    </row>
    <row r="150" s="12" customFormat="1" ht="25.92" customHeight="1">
      <c r="A150" s="12"/>
      <c r="B150" s="212"/>
      <c r="C150" s="213"/>
      <c r="D150" s="214" t="s">
        <v>75</v>
      </c>
      <c r="E150" s="215" t="s">
        <v>524</v>
      </c>
      <c r="F150" s="215" t="s">
        <v>525</v>
      </c>
      <c r="G150" s="213"/>
      <c r="H150" s="213"/>
      <c r="I150" s="216"/>
      <c r="J150" s="217">
        <f>BK150</f>
        <v>0</v>
      </c>
      <c r="K150" s="213"/>
      <c r="L150" s="218"/>
      <c r="M150" s="219"/>
      <c r="N150" s="220"/>
      <c r="O150" s="220"/>
      <c r="P150" s="221">
        <f>P151+P178</f>
        <v>0</v>
      </c>
      <c r="Q150" s="220"/>
      <c r="R150" s="221">
        <f>R151+R178</f>
        <v>0</v>
      </c>
      <c r="S150" s="220"/>
      <c r="T150" s="222">
        <f>T151+T178</f>
        <v>0.065000000000000002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23" t="s">
        <v>85</v>
      </c>
      <c r="AT150" s="224" t="s">
        <v>75</v>
      </c>
      <c r="AU150" s="224" t="s">
        <v>76</v>
      </c>
      <c r="AY150" s="223" t="s">
        <v>181</v>
      </c>
      <c r="BK150" s="225">
        <f>BK151+BK178</f>
        <v>0</v>
      </c>
    </row>
    <row r="151" s="12" customFormat="1" ht="22.8" customHeight="1">
      <c r="A151" s="12"/>
      <c r="B151" s="212"/>
      <c r="C151" s="213"/>
      <c r="D151" s="214" t="s">
        <v>75</v>
      </c>
      <c r="E151" s="254" t="s">
        <v>260</v>
      </c>
      <c r="F151" s="254" t="s">
        <v>662</v>
      </c>
      <c r="G151" s="213"/>
      <c r="H151" s="213"/>
      <c r="I151" s="216"/>
      <c r="J151" s="255">
        <f>BK151</f>
        <v>0</v>
      </c>
      <c r="K151" s="213"/>
      <c r="L151" s="218"/>
      <c r="M151" s="219"/>
      <c r="N151" s="220"/>
      <c r="O151" s="220"/>
      <c r="P151" s="221">
        <f>SUM(P152:P177)</f>
        <v>0</v>
      </c>
      <c r="Q151" s="220"/>
      <c r="R151" s="221">
        <f>SUM(R152:R177)</f>
        <v>0</v>
      </c>
      <c r="S151" s="220"/>
      <c r="T151" s="222">
        <f>SUM(T152:T177)</f>
        <v>0.065000000000000002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23" t="s">
        <v>85</v>
      </c>
      <c r="AT151" s="224" t="s">
        <v>75</v>
      </c>
      <c r="AU151" s="224" t="s">
        <v>83</v>
      </c>
      <c r="AY151" s="223" t="s">
        <v>181</v>
      </c>
      <c r="BK151" s="225">
        <f>SUM(BK152:BK177)</f>
        <v>0</v>
      </c>
    </row>
    <row r="152" s="2" customFormat="1" ht="24.15" customHeight="1">
      <c r="A152" s="39"/>
      <c r="B152" s="40"/>
      <c r="C152" s="245" t="s">
        <v>239</v>
      </c>
      <c r="D152" s="245" t="s">
        <v>191</v>
      </c>
      <c r="E152" s="246" t="s">
        <v>663</v>
      </c>
      <c r="F152" s="247" t="s">
        <v>664</v>
      </c>
      <c r="G152" s="248" t="s">
        <v>185</v>
      </c>
      <c r="H152" s="249">
        <v>6</v>
      </c>
      <c r="I152" s="250"/>
      <c r="J152" s="251">
        <f>ROUND(I152*H152,2)</f>
        <v>0</v>
      </c>
      <c r="K152" s="247" t="s">
        <v>186</v>
      </c>
      <c r="L152" s="45"/>
      <c r="M152" s="252" t="s">
        <v>1</v>
      </c>
      <c r="N152" s="253" t="s">
        <v>41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248</v>
      </c>
      <c r="AT152" s="238" t="s">
        <v>191</v>
      </c>
      <c r="AU152" s="238" t="s">
        <v>85</v>
      </c>
      <c r="AY152" s="18" t="s">
        <v>181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83</v>
      </c>
      <c r="BK152" s="239">
        <f>ROUND(I152*H152,2)</f>
        <v>0</v>
      </c>
      <c r="BL152" s="18" t="s">
        <v>248</v>
      </c>
      <c r="BM152" s="238" t="s">
        <v>665</v>
      </c>
    </row>
    <row r="153" s="2" customFormat="1">
      <c r="A153" s="39"/>
      <c r="B153" s="40"/>
      <c r="C153" s="41"/>
      <c r="D153" s="240" t="s">
        <v>190</v>
      </c>
      <c r="E153" s="41"/>
      <c r="F153" s="241" t="s">
        <v>666</v>
      </c>
      <c r="G153" s="41"/>
      <c r="H153" s="41"/>
      <c r="I153" s="242"/>
      <c r="J153" s="41"/>
      <c r="K153" s="41"/>
      <c r="L153" s="45"/>
      <c r="M153" s="243"/>
      <c r="N153" s="244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190</v>
      </c>
      <c r="AU153" s="18" t="s">
        <v>85</v>
      </c>
    </row>
    <row r="154" s="2" customFormat="1" ht="24.15" customHeight="1">
      <c r="A154" s="39"/>
      <c r="B154" s="40"/>
      <c r="C154" s="245" t="s">
        <v>244</v>
      </c>
      <c r="D154" s="245" t="s">
        <v>191</v>
      </c>
      <c r="E154" s="246" t="s">
        <v>667</v>
      </c>
      <c r="F154" s="247" t="s">
        <v>668</v>
      </c>
      <c r="G154" s="248" t="s">
        <v>217</v>
      </c>
      <c r="H154" s="249">
        <v>115</v>
      </c>
      <c r="I154" s="250"/>
      <c r="J154" s="251">
        <f>ROUND(I154*H154,2)</f>
        <v>0</v>
      </c>
      <c r="K154" s="247" t="s">
        <v>186</v>
      </c>
      <c r="L154" s="45"/>
      <c r="M154" s="252" t="s">
        <v>1</v>
      </c>
      <c r="N154" s="253" t="s">
        <v>41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0.00040000000000000002</v>
      </c>
      <c r="T154" s="237">
        <f>S154*H154</f>
        <v>0.045999999999999999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248</v>
      </c>
      <c r="AT154" s="238" t="s">
        <v>191</v>
      </c>
      <c r="AU154" s="238" t="s">
        <v>85</v>
      </c>
      <c r="AY154" s="18" t="s">
        <v>181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83</v>
      </c>
      <c r="BK154" s="239">
        <f>ROUND(I154*H154,2)</f>
        <v>0</v>
      </c>
      <c r="BL154" s="18" t="s">
        <v>248</v>
      </c>
      <c r="BM154" s="238" t="s">
        <v>669</v>
      </c>
    </row>
    <row r="155" s="2" customFormat="1">
      <c r="A155" s="39"/>
      <c r="B155" s="40"/>
      <c r="C155" s="41"/>
      <c r="D155" s="240" t="s">
        <v>190</v>
      </c>
      <c r="E155" s="41"/>
      <c r="F155" s="241" t="s">
        <v>670</v>
      </c>
      <c r="G155" s="41"/>
      <c r="H155" s="41"/>
      <c r="I155" s="242"/>
      <c r="J155" s="41"/>
      <c r="K155" s="41"/>
      <c r="L155" s="45"/>
      <c r="M155" s="243"/>
      <c r="N155" s="244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190</v>
      </c>
      <c r="AU155" s="18" t="s">
        <v>85</v>
      </c>
    </row>
    <row r="156" s="2" customFormat="1" ht="21.75" customHeight="1">
      <c r="A156" s="39"/>
      <c r="B156" s="40"/>
      <c r="C156" s="245" t="s">
        <v>250</v>
      </c>
      <c r="D156" s="245" t="s">
        <v>191</v>
      </c>
      <c r="E156" s="246" t="s">
        <v>671</v>
      </c>
      <c r="F156" s="247" t="s">
        <v>672</v>
      </c>
      <c r="G156" s="248" t="s">
        <v>185</v>
      </c>
      <c r="H156" s="249">
        <v>10</v>
      </c>
      <c r="I156" s="250"/>
      <c r="J156" s="251">
        <f>ROUND(I156*H156,2)</f>
        <v>0</v>
      </c>
      <c r="K156" s="247" t="s">
        <v>186</v>
      </c>
      <c r="L156" s="45"/>
      <c r="M156" s="252" t="s">
        <v>1</v>
      </c>
      <c r="N156" s="253" t="s">
        <v>41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0.00025000000000000001</v>
      </c>
      <c r="T156" s="237">
        <f>S156*H156</f>
        <v>0.0025000000000000001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188</v>
      </c>
      <c r="AT156" s="238" t="s">
        <v>191</v>
      </c>
      <c r="AU156" s="238" t="s">
        <v>85</v>
      </c>
      <c r="AY156" s="18" t="s">
        <v>181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83</v>
      </c>
      <c r="BK156" s="239">
        <f>ROUND(I156*H156,2)</f>
        <v>0</v>
      </c>
      <c r="BL156" s="18" t="s">
        <v>188</v>
      </c>
      <c r="BM156" s="238" t="s">
        <v>673</v>
      </c>
    </row>
    <row r="157" s="2" customFormat="1">
      <c r="A157" s="39"/>
      <c r="B157" s="40"/>
      <c r="C157" s="41"/>
      <c r="D157" s="240" t="s">
        <v>190</v>
      </c>
      <c r="E157" s="41"/>
      <c r="F157" s="241" t="s">
        <v>674</v>
      </c>
      <c r="G157" s="41"/>
      <c r="H157" s="41"/>
      <c r="I157" s="242"/>
      <c r="J157" s="41"/>
      <c r="K157" s="41"/>
      <c r="L157" s="45"/>
      <c r="M157" s="243"/>
      <c r="N157" s="244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190</v>
      </c>
      <c r="AU157" s="18" t="s">
        <v>85</v>
      </c>
    </row>
    <row r="158" s="2" customFormat="1" ht="24.15" customHeight="1">
      <c r="A158" s="39"/>
      <c r="B158" s="40"/>
      <c r="C158" s="245" t="s">
        <v>188</v>
      </c>
      <c r="D158" s="245" t="s">
        <v>191</v>
      </c>
      <c r="E158" s="246" t="s">
        <v>675</v>
      </c>
      <c r="F158" s="247" t="s">
        <v>676</v>
      </c>
      <c r="G158" s="248" t="s">
        <v>185</v>
      </c>
      <c r="H158" s="249">
        <v>30</v>
      </c>
      <c r="I158" s="250"/>
      <c r="J158" s="251">
        <f>ROUND(I158*H158,2)</f>
        <v>0</v>
      </c>
      <c r="K158" s="247" t="s">
        <v>186</v>
      </c>
      <c r="L158" s="45"/>
      <c r="M158" s="252" t="s">
        <v>1</v>
      </c>
      <c r="N158" s="253" t="s">
        <v>41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0.00055000000000000003</v>
      </c>
      <c r="T158" s="237">
        <f>S158*H158</f>
        <v>0.016500000000000001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188</v>
      </c>
      <c r="AT158" s="238" t="s">
        <v>191</v>
      </c>
      <c r="AU158" s="238" t="s">
        <v>85</v>
      </c>
      <c r="AY158" s="18" t="s">
        <v>181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83</v>
      </c>
      <c r="BK158" s="239">
        <f>ROUND(I158*H158,2)</f>
        <v>0</v>
      </c>
      <c r="BL158" s="18" t="s">
        <v>188</v>
      </c>
      <c r="BM158" s="238" t="s">
        <v>677</v>
      </c>
    </row>
    <row r="159" s="2" customFormat="1">
      <c r="A159" s="39"/>
      <c r="B159" s="40"/>
      <c r="C159" s="41"/>
      <c r="D159" s="240" t="s">
        <v>190</v>
      </c>
      <c r="E159" s="41"/>
      <c r="F159" s="241" t="s">
        <v>678</v>
      </c>
      <c r="G159" s="41"/>
      <c r="H159" s="41"/>
      <c r="I159" s="242"/>
      <c r="J159" s="41"/>
      <c r="K159" s="41"/>
      <c r="L159" s="45"/>
      <c r="M159" s="243"/>
      <c r="N159" s="244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190</v>
      </c>
      <c r="AU159" s="18" t="s">
        <v>85</v>
      </c>
    </row>
    <row r="160" s="2" customFormat="1" ht="21.75" customHeight="1">
      <c r="A160" s="39"/>
      <c r="B160" s="40"/>
      <c r="C160" s="245" t="s">
        <v>261</v>
      </c>
      <c r="D160" s="245" t="s">
        <v>191</v>
      </c>
      <c r="E160" s="246" t="s">
        <v>679</v>
      </c>
      <c r="F160" s="247" t="s">
        <v>680</v>
      </c>
      <c r="G160" s="248" t="s">
        <v>185</v>
      </c>
      <c r="H160" s="249">
        <v>8</v>
      </c>
      <c r="I160" s="250"/>
      <c r="J160" s="251">
        <f>ROUND(I160*H160,2)</f>
        <v>0</v>
      </c>
      <c r="K160" s="247" t="s">
        <v>186</v>
      </c>
      <c r="L160" s="45"/>
      <c r="M160" s="252" t="s">
        <v>1</v>
      </c>
      <c r="N160" s="253" t="s">
        <v>41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188</v>
      </c>
      <c r="AT160" s="238" t="s">
        <v>191</v>
      </c>
      <c r="AU160" s="238" t="s">
        <v>85</v>
      </c>
      <c r="AY160" s="18" t="s">
        <v>181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83</v>
      </c>
      <c r="BK160" s="239">
        <f>ROUND(I160*H160,2)</f>
        <v>0</v>
      </c>
      <c r="BL160" s="18" t="s">
        <v>188</v>
      </c>
      <c r="BM160" s="238" t="s">
        <v>681</v>
      </c>
    </row>
    <row r="161" s="2" customFormat="1">
      <c r="A161" s="39"/>
      <c r="B161" s="40"/>
      <c r="C161" s="41"/>
      <c r="D161" s="240" t="s">
        <v>190</v>
      </c>
      <c r="E161" s="41"/>
      <c r="F161" s="241" t="s">
        <v>682</v>
      </c>
      <c r="G161" s="41"/>
      <c r="H161" s="41"/>
      <c r="I161" s="242"/>
      <c r="J161" s="41"/>
      <c r="K161" s="41"/>
      <c r="L161" s="45"/>
      <c r="M161" s="243"/>
      <c r="N161" s="244"/>
      <c r="O161" s="92"/>
      <c r="P161" s="92"/>
      <c r="Q161" s="92"/>
      <c r="R161" s="92"/>
      <c r="S161" s="92"/>
      <c r="T161" s="93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18" t="s">
        <v>190</v>
      </c>
      <c r="AU161" s="18" t="s">
        <v>85</v>
      </c>
    </row>
    <row r="162" s="2" customFormat="1" ht="24.15" customHeight="1">
      <c r="A162" s="39"/>
      <c r="B162" s="40"/>
      <c r="C162" s="245" t="s">
        <v>266</v>
      </c>
      <c r="D162" s="245" t="s">
        <v>191</v>
      </c>
      <c r="E162" s="246" t="s">
        <v>683</v>
      </c>
      <c r="F162" s="247" t="s">
        <v>684</v>
      </c>
      <c r="G162" s="248" t="s">
        <v>217</v>
      </c>
      <c r="H162" s="249">
        <v>125</v>
      </c>
      <c r="I162" s="250"/>
      <c r="J162" s="251">
        <f>ROUND(I162*H162,2)</f>
        <v>0</v>
      </c>
      <c r="K162" s="247" t="s">
        <v>186</v>
      </c>
      <c r="L162" s="45"/>
      <c r="M162" s="252" t="s">
        <v>1</v>
      </c>
      <c r="N162" s="253" t="s">
        <v>41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188</v>
      </c>
      <c r="AT162" s="238" t="s">
        <v>191</v>
      </c>
      <c r="AU162" s="238" t="s">
        <v>85</v>
      </c>
      <c r="AY162" s="18" t="s">
        <v>181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83</v>
      </c>
      <c r="BK162" s="239">
        <f>ROUND(I162*H162,2)</f>
        <v>0</v>
      </c>
      <c r="BL162" s="18" t="s">
        <v>188</v>
      </c>
      <c r="BM162" s="238" t="s">
        <v>685</v>
      </c>
    </row>
    <row r="163" s="2" customFormat="1">
      <c r="A163" s="39"/>
      <c r="B163" s="40"/>
      <c r="C163" s="41"/>
      <c r="D163" s="240" t="s">
        <v>190</v>
      </c>
      <c r="E163" s="41"/>
      <c r="F163" s="241" t="s">
        <v>686</v>
      </c>
      <c r="G163" s="41"/>
      <c r="H163" s="41"/>
      <c r="I163" s="242"/>
      <c r="J163" s="41"/>
      <c r="K163" s="41"/>
      <c r="L163" s="45"/>
      <c r="M163" s="243"/>
      <c r="N163" s="244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190</v>
      </c>
      <c r="AU163" s="18" t="s">
        <v>85</v>
      </c>
    </row>
    <row r="164" s="2" customFormat="1" ht="16.5" customHeight="1">
      <c r="A164" s="39"/>
      <c r="B164" s="40"/>
      <c r="C164" s="245" t="s">
        <v>271</v>
      </c>
      <c r="D164" s="245" t="s">
        <v>191</v>
      </c>
      <c r="E164" s="246" t="s">
        <v>687</v>
      </c>
      <c r="F164" s="247" t="s">
        <v>688</v>
      </c>
      <c r="G164" s="248" t="s">
        <v>185</v>
      </c>
      <c r="H164" s="249">
        <v>45</v>
      </c>
      <c r="I164" s="250"/>
      <c r="J164" s="251">
        <f>ROUND(I164*H164,2)</f>
        <v>0</v>
      </c>
      <c r="K164" s="247" t="s">
        <v>186</v>
      </c>
      <c r="L164" s="45"/>
      <c r="M164" s="252" t="s">
        <v>1</v>
      </c>
      <c r="N164" s="253" t="s">
        <v>41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188</v>
      </c>
      <c r="AT164" s="238" t="s">
        <v>191</v>
      </c>
      <c r="AU164" s="238" t="s">
        <v>85</v>
      </c>
      <c r="AY164" s="18" t="s">
        <v>181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83</v>
      </c>
      <c r="BK164" s="239">
        <f>ROUND(I164*H164,2)</f>
        <v>0</v>
      </c>
      <c r="BL164" s="18" t="s">
        <v>188</v>
      </c>
      <c r="BM164" s="238" t="s">
        <v>689</v>
      </c>
    </row>
    <row r="165" s="2" customFormat="1">
      <c r="A165" s="39"/>
      <c r="B165" s="40"/>
      <c r="C165" s="41"/>
      <c r="D165" s="240" t="s">
        <v>190</v>
      </c>
      <c r="E165" s="41"/>
      <c r="F165" s="241" t="s">
        <v>690</v>
      </c>
      <c r="G165" s="41"/>
      <c r="H165" s="41"/>
      <c r="I165" s="242"/>
      <c r="J165" s="41"/>
      <c r="K165" s="41"/>
      <c r="L165" s="45"/>
      <c r="M165" s="243"/>
      <c r="N165" s="244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190</v>
      </c>
      <c r="AU165" s="18" t="s">
        <v>85</v>
      </c>
    </row>
    <row r="166" s="2" customFormat="1" ht="16.5" customHeight="1">
      <c r="A166" s="39"/>
      <c r="B166" s="40"/>
      <c r="C166" s="245" t="s">
        <v>276</v>
      </c>
      <c r="D166" s="245" t="s">
        <v>191</v>
      </c>
      <c r="E166" s="246" t="s">
        <v>691</v>
      </c>
      <c r="F166" s="247" t="s">
        <v>692</v>
      </c>
      <c r="G166" s="248" t="s">
        <v>185</v>
      </c>
      <c r="H166" s="249">
        <v>40</v>
      </c>
      <c r="I166" s="250"/>
      <c r="J166" s="251">
        <f>ROUND(I166*H166,2)</f>
        <v>0</v>
      </c>
      <c r="K166" s="247" t="s">
        <v>186</v>
      </c>
      <c r="L166" s="45"/>
      <c r="M166" s="252" t="s">
        <v>1</v>
      </c>
      <c r="N166" s="253" t="s">
        <v>41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188</v>
      </c>
      <c r="AT166" s="238" t="s">
        <v>191</v>
      </c>
      <c r="AU166" s="238" t="s">
        <v>85</v>
      </c>
      <c r="AY166" s="18" t="s">
        <v>181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83</v>
      </c>
      <c r="BK166" s="239">
        <f>ROUND(I166*H166,2)</f>
        <v>0</v>
      </c>
      <c r="BL166" s="18" t="s">
        <v>188</v>
      </c>
      <c r="BM166" s="238" t="s">
        <v>693</v>
      </c>
    </row>
    <row r="167" s="2" customFormat="1">
      <c r="A167" s="39"/>
      <c r="B167" s="40"/>
      <c r="C167" s="41"/>
      <c r="D167" s="240" t="s">
        <v>190</v>
      </c>
      <c r="E167" s="41"/>
      <c r="F167" s="241" t="s">
        <v>694</v>
      </c>
      <c r="G167" s="41"/>
      <c r="H167" s="41"/>
      <c r="I167" s="242"/>
      <c r="J167" s="41"/>
      <c r="K167" s="41"/>
      <c r="L167" s="45"/>
      <c r="M167" s="243"/>
      <c r="N167" s="244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190</v>
      </c>
      <c r="AU167" s="18" t="s">
        <v>85</v>
      </c>
    </row>
    <row r="168" s="2" customFormat="1" ht="16.5" customHeight="1">
      <c r="A168" s="39"/>
      <c r="B168" s="40"/>
      <c r="C168" s="245" t="s">
        <v>7</v>
      </c>
      <c r="D168" s="245" t="s">
        <v>191</v>
      </c>
      <c r="E168" s="246" t="s">
        <v>695</v>
      </c>
      <c r="F168" s="247" t="s">
        <v>696</v>
      </c>
      <c r="G168" s="248" t="s">
        <v>185</v>
      </c>
      <c r="H168" s="249">
        <v>20</v>
      </c>
      <c r="I168" s="250"/>
      <c r="J168" s="251">
        <f>ROUND(I168*H168,2)</f>
        <v>0</v>
      </c>
      <c r="K168" s="247" t="s">
        <v>186</v>
      </c>
      <c r="L168" s="45"/>
      <c r="M168" s="252" t="s">
        <v>1</v>
      </c>
      <c r="N168" s="253" t="s">
        <v>41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188</v>
      </c>
      <c r="AT168" s="238" t="s">
        <v>191</v>
      </c>
      <c r="AU168" s="238" t="s">
        <v>85</v>
      </c>
      <c r="AY168" s="18" t="s">
        <v>181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83</v>
      </c>
      <c r="BK168" s="239">
        <f>ROUND(I168*H168,2)</f>
        <v>0</v>
      </c>
      <c r="BL168" s="18" t="s">
        <v>188</v>
      </c>
      <c r="BM168" s="238" t="s">
        <v>697</v>
      </c>
    </row>
    <row r="169" s="2" customFormat="1">
      <c r="A169" s="39"/>
      <c r="B169" s="40"/>
      <c r="C169" s="41"/>
      <c r="D169" s="240" t="s">
        <v>190</v>
      </c>
      <c r="E169" s="41"/>
      <c r="F169" s="241" t="s">
        <v>698</v>
      </c>
      <c r="G169" s="41"/>
      <c r="H169" s="41"/>
      <c r="I169" s="242"/>
      <c r="J169" s="41"/>
      <c r="K169" s="41"/>
      <c r="L169" s="45"/>
      <c r="M169" s="243"/>
      <c r="N169" s="244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190</v>
      </c>
      <c r="AU169" s="18" t="s">
        <v>85</v>
      </c>
    </row>
    <row r="170" s="2" customFormat="1">
      <c r="A170" s="39"/>
      <c r="B170" s="40"/>
      <c r="C170" s="41"/>
      <c r="D170" s="240" t="s">
        <v>467</v>
      </c>
      <c r="E170" s="41"/>
      <c r="F170" s="256" t="s">
        <v>699</v>
      </c>
      <c r="G170" s="41"/>
      <c r="H170" s="41"/>
      <c r="I170" s="242"/>
      <c r="J170" s="41"/>
      <c r="K170" s="41"/>
      <c r="L170" s="45"/>
      <c r="M170" s="243"/>
      <c r="N170" s="244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467</v>
      </c>
      <c r="AU170" s="18" t="s">
        <v>85</v>
      </c>
    </row>
    <row r="171" s="2" customFormat="1" ht="24.15" customHeight="1">
      <c r="A171" s="39"/>
      <c r="B171" s="40"/>
      <c r="C171" s="245" t="s">
        <v>284</v>
      </c>
      <c r="D171" s="245" t="s">
        <v>191</v>
      </c>
      <c r="E171" s="246" t="s">
        <v>700</v>
      </c>
      <c r="F171" s="247" t="s">
        <v>701</v>
      </c>
      <c r="G171" s="248" t="s">
        <v>217</v>
      </c>
      <c r="H171" s="249">
        <v>25</v>
      </c>
      <c r="I171" s="250"/>
      <c r="J171" s="251">
        <f>ROUND(I171*H171,2)</f>
        <v>0</v>
      </c>
      <c r="K171" s="247" t="s">
        <v>186</v>
      </c>
      <c r="L171" s="45"/>
      <c r="M171" s="252" t="s">
        <v>1</v>
      </c>
      <c r="N171" s="253" t="s">
        <v>41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188</v>
      </c>
      <c r="AT171" s="238" t="s">
        <v>191</v>
      </c>
      <c r="AU171" s="238" t="s">
        <v>85</v>
      </c>
      <c r="AY171" s="18" t="s">
        <v>181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83</v>
      </c>
      <c r="BK171" s="239">
        <f>ROUND(I171*H171,2)</f>
        <v>0</v>
      </c>
      <c r="BL171" s="18" t="s">
        <v>188</v>
      </c>
      <c r="BM171" s="238" t="s">
        <v>702</v>
      </c>
    </row>
    <row r="172" s="2" customFormat="1">
      <c r="A172" s="39"/>
      <c r="B172" s="40"/>
      <c r="C172" s="41"/>
      <c r="D172" s="240" t="s">
        <v>190</v>
      </c>
      <c r="E172" s="41"/>
      <c r="F172" s="241" t="s">
        <v>703</v>
      </c>
      <c r="G172" s="41"/>
      <c r="H172" s="41"/>
      <c r="I172" s="242"/>
      <c r="J172" s="41"/>
      <c r="K172" s="41"/>
      <c r="L172" s="45"/>
      <c r="M172" s="243"/>
      <c r="N172" s="244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190</v>
      </c>
      <c r="AU172" s="18" t="s">
        <v>85</v>
      </c>
    </row>
    <row r="173" s="2" customFormat="1" ht="16.5" customHeight="1">
      <c r="A173" s="39"/>
      <c r="B173" s="40"/>
      <c r="C173" s="245" t="s">
        <v>289</v>
      </c>
      <c r="D173" s="245" t="s">
        <v>191</v>
      </c>
      <c r="E173" s="246" t="s">
        <v>704</v>
      </c>
      <c r="F173" s="247" t="s">
        <v>705</v>
      </c>
      <c r="G173" s="248" t="s">
        <v>185</v>
      </c>
      <c r="H173" s="249">
        <v>10</v>
      </c>
      <c r="I173" s="250"/>
      <c r="J173" s="251">
        <f>ROUND(I173*H173,2)</f>
        <v>0</v>
      </c>
      <c r="K173" s="247" t="s">
        <v>186</v>
      </c>
      <c r="L173" s="45"/>
      <c r="M173" s="252" t="s">
        <v>1</v>
      </c>
      <c r="N173" s="253" t="s">
        <v>41</v>
      </c>
      <c r="O173" s="92"/>
      <c r="P173" s="236">
        <f>O173*H173</f>
        <v>0</v>
      </c>
      <c r="Q173" s="236">
        <v>0</v>
      </c>
      <c r="R173" s="236">
        <f>Q173*H173</f>
        <v>0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188</v>
      </c>
      <c r="AT173" s="238" t="s">
        <v>191</v>
      </c>
      <c r="AU173" s="238" t="s">
        <v>85</v>
      </c>
      <c r="AY173" s="18" t="s">
        <v>181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83</v>
      </c>
      <c r="BK173" s="239">
        <f>ROUND(I173*H173,2)</f>
        <v>0</v>
      </c>
      <c r="BL173" s="18" t="s">
        <v>188</v>
      </c>
      <c r="BM173" s="238" t="s">
        <v>706</v>
      </c>
    </row>
    <row r="174" s="2" customFormat="1">
      <c r="A174" s="39"/>
      <c r="B174" s="40"/>
      <c r="C174" s="41"/>
      <c r="D174" s="240" t="s">
        <v>190</v>
      </c>
      <c r="E174" s="41"/>
      <c r="F174" s="241" t="s">
        <v>707</v>
      </c>
      <c r="G174" s="41"/>
      <c r="H174" s="41"/>
      <c r="I174" s="242"/>
      <c r="J174" s="41"/>
      <c r="K174" s="41"/>
      <c r="L174" s="45"/>
      <c r="M174" s="243"/>
      <c r="N174" s="244"/>
      <c r="O174" s="92"/>
      <c r="P174" s="92"/>
      <c r="Q174" s="92"/>
      <c r="R174" s="92"/>
      <c r="S174" s="92"/>
      <c r="T174" s="93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T174" s="18" t="s">
        <v>190</v>
      </c>
      <c r="AU174" s="18" t="s">
        <v>85</v>
      </c>
    </row>
    <row r="175" s="2" customFormat="1" ht="16.5" customHeight="1">
      <c r="A175" s="39"/>
      <c r="B175" s="40"/>
      <c r="C175" s="245" t="s">
        <v>293</v>
      </c>
      <c r="D175" s="245" t="s">
        <v>191</v>
      </c>
      <c r="E175" s="246" t="s">
        <v>474</v>
      </c>
      <c r="F175" s="247" t="s">
        <v>475</v>
      </c>
      <c r="G175" s="248" t="s">
        <v>476</v>
      </c>
      <c r="H175" s="249">
        <v>24</v>
      </c>
      <c r="I175" s="250"/>
      <c r="J175" s="251">
        <f>ROUND(I175*H175,2)</f>
        <v>0</v>
      </c>
      <c r="K175" s="247" t="s">
        <v>186</v>
      </c>
      <c r="L175" s="45"/>
      <c r="M175" s="252" t="s">
        <v>1</v>
      </c>
      <c r="N175" s="253" t="s">
        <v>41</v>
      </c>
      <c r="O175" s="92"/>
      <c r="P175" s="236">
        <f>O175*H175</f>
        <v>0</v>
      </c>
      <c r="Q175" s="236">
        <v>0</v>
      </c>
      <c r="R175" s="236">
        <f>Q175*H175</f>
        <v>0</v>
      </c>
      <c r="S175" s="236">
        <v>0</v>
      </c>
      <c r="T175" s="237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8" t="s">
        <v>477</v>
      </c>
      <c r="AT175" s="238" t="s">
        <v>191</v>
      </c>
      <c r="AU175" s="238" t="s">
        <v>85</v>
      </c>
      <c r="AY175" s="18" t="s">
        <v>181</v>
      </c>
      <c r="BE175" s="239">
        <f>IF(N175="základní",J175,0)</f>
        <v>0</v>
      </c>
      <c r="BF175" s="239">
        <f>IF(N175="snížená",J175,0)</f>
        <v>0</v>
      </c>
      <c r="BG175" s="239">
        <f>IF(N175="zákl. přenesená",J175,0)</f>
        <v>0</v>
      </c>
      <c r="BH175" s="239">
        <f>IF(N175="sníž. přenesená",J175,0)</f>
        <v>0</v>
      </c>
      <c r="BI175" s="239">
        <f>IF(N175="nulová",J175,0)</f>
        <v>0</v>
      </c>
      <c r="BJ175" s="18" t="s">
        <v>83</v>
      </c>
      <c r="BK175" s="239">
        <f>ROUND(I175*H175,2)</f>
        <v>0</v>
      </c>
      <c r="BL175" s="18" t="s">
        <v>477</v>
      </c>
      <c r="BM175" s="238" t="s">
        <v>708</v>
      </c>
    </row>
    <row r="176" s="2" customFormat="1">
      <c r="A176" s="39"/>
      <c r="B176" s="40"/>
      <c r="C176" s="41"/>
      <c r="D176" s="240" t="s">
        <v>190</v>
      </c>
      <c r="E176" s="41"/>
      <c r="F176" s="241" t="s">
        <v>479</v>
      </c>
      <c r="G176" s="41"/>
      <c r="H176" s="41"/>
      <c r="I176" s="242"/>
      <c r="J176" s="41"/>
      <c r="K176" s="41"/>
      <c r="L176" s="45"/>
      <c r="M176" s="243"/>
      <c r="N176" s="244"/>
      <c r="O176" s="92"/>
      <c r="P176" s="92"/>
      <c r="Q176" s="92"/>
      <c r="R176" s="92"/>
      <c r="S176" s="92"/>
      <c r="T176" s="93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T176" s="18" t="s">
        <v>190</v>
      </c>
      <c r="AU176" s="18" t="s">
        <v>85</v>
      </c>
    </row>
    <row r="177" s="2" customFormat="1">
      <c r="A177" s="39"/>
      <c r="B177" s="40"/>
      <c r="C177" s="41"/>
      <c r="D177" s="240" t="s">
        <v>467</v>
      </c>
      <c r="E177" s="41"/>
      <c r="F177" s="256" t="s">
        <v>709</v>
      </c>
      <c r="G177" s="41"/>
      <c r="H177" s="41"/>
      <c r="I177" s="242"/>
      <c r="J177" s="41"/>
      <c r="K177" s="41"/>
      <c r="L177" s="45"/>
      <c r="M177" s="243"/>
      <c r="N177" s="244"/>
      <c r="O177" s="92"/>
      <c r="P177" s="92"/>
      <c r="Q177" s="92"/>
      <c r="R177" s="92"/>
      <c r="S177" s="92"/>
      <c r="T177" s="93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467</v>
      </c>
      <c r="AU177" s="18" t="s">
        <v>85</v>
      </c>
    </row>
    <row r="178" s="12" customFormat="1" ht="22.8" customHeight="1">
      <c r="A178" s="12"/>
      <c r="B178" s="212"/>
      <c r="C178" s="213"/>
      <c r="D178" s="214" t="s">
        <v>75</v>
      </c>
      <c r="E178" s="254" t="s">
        <v>710</v>
      </c>
      <c r="F178" s="254" t="s">
        <v>711</v>
      </c>
      <c r="G178" s="213"/>
      <c r="H178" s="213"/>
      <c r="I178" s="216"/>
      <c r="J178" s="255">
        <f>BK178</f>
        <v>0</v>
      </c>
      <c r="K178" s="213"/>
      <c r="L178" s="218"/>
      <c r="M178" s="219"/>
      <c r="N178" s="220"/>
      <c r="O178" s="220"/>
      <c r="P178" s="221">
        <f>SUM(P179:P183)</f>
        <v>0</v>
      </c>
      <c r="Q178" s="220"/>
      <c r="R178" s="221">
        <f>SUM(R179:R183)</f>
        <v>0</v>
      </c>
      <c r="S178" s="220"/>
      <c r="T178" s="222">
        <f>SUM(T179:T183)</f>
        <v>0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223" t="s">
        <v>91</v>
      </c>
      <c r="AT178" s="224" t="s">
        <v>75</v>
      </c>
      <c r="AU178" s="224" t="s">
        <v>83</v>
      </c>
      <c r="AY178" s="223" t="s">
        <v>181</v>
      </c>
      <c r="BK178" s="225">
        <f>SUM(BK179:BK183)</f>
        <v>0</v>
      </c>
    </row>
    <row r="179" s="2" customFormat="1" ht="24.15" customHeight="1">
      <c r="A179" s="39"/>
      <c r="B179" s="40"/>
      <c r="C179" s="245" t="s">
        <v>298</v>
      </c>
      <c r="D179" s="245" t="s">
        <v>191</v>
      </c>
      <c r="E179" s="246" t="s">
        <v>712</v>
      </c>
      <c r="F179" s="247" t="s">
        <v>713</v>
      </c>
      <c r="G179" s="248" t="s">
        <v>714</v>
      </c>
      <c r="H179" s="249">
        <v>5</v>
      </c>
      <c r="I179" s="250"/>
      <c r="J179" s="251">
        <f>ROUND(I179*H179,2)</f>
        <v>0</v>
      </c>
      <c r="K179" s="247" t="s">
        <v>186</v>
      </c>
      <c r="L179" s="45"/>
      <c r="M179" s="252" t="s">
        <v>1</v>
      </c>
      <c r="N179" s="253" t="s">
        <v>41</v>
      </c>
      <c r="O179" s="92"/>
      <c r="P179" s="236">
        <f>O179*H179</f>
        <v>0</v>
      </c>
      <c r="Q179" s="236">
        <v>0</v>
      </c>
      <c r="R179" s="236">
        <f>Q179*H179</f>
        <v>0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248</v>
      </c>
      <c r="AT179" s="238" t="s">
        <v>191</v>
      </c>
      <c r="AU179" s="238" t="s">
        <v>85</v>
      </c>
      <c r="AY179" s="18" t="s">
        <v>181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83</v>
      </c>
      <c r="BK179" s="239">
        <f>ROUND(I179*H179,2)</f>
        <v>0</v>
      </c>
      <c r="BL179" s="18" t="s">
        <v>248</v>
      </c>
      <c r="BM179" s="238" t="s">
        <v>715</v>
      </c>
    </row>
    <row r="180" s="2" customFormat="1">
      <c r="A180" s="39"/>
      <c r="B180" s="40"/>
      <c r="C180" s="41"/>
      <c r="D180" s="240" t="s">
        <v>190</v>
      </c>
      <c r="E180" s="41"/>
      <c r="F180" s="241" t="s">
        <v>716</v>
      </c>
      <c r="G180" s="41"/>
      <c r="H180" s="41"/>
      <c r="I180" s="242"/>
      <c r="J180" s="41"/>
      <c r="K180" s="41"/>
      <c r="L180" s="45"/>
      <c r="M180" s="243"/>
      <c r="N180" s="244"/>
      <c r="O180" s="92"/>
      <c r="P180" s="92"/>
      <c r="Q180" s="92"/>
      <c r="R180" s="92"/>
      <c r="S180" s="92"/>
      <c r="T180" s="93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18" t="s">
        <v>190</v>
      </c>
      <c r="AU180" s="18" t="s">
        <v>85</v>
      </c>
    </row>
    <row r="181" s="2" customFormat="1">
      <c r="A181" s="39"/>
      <c r="B181" s="40"/>
      <c r="C181" s="41"/>
      <c r="D181" s="240" t="s">
        <v>467</v>
      </c>
      <c r="E181" s="41"/>
      <c r="F181" s="256" t="s">
        <v>717</v>
      </c>
      <c r="G181" s="41"/>
      <c r="H181" s="41"/>
      <c r="I181" s="242"/>
      <c r="J181" s="41"/>
      <c r="K181" s="41"/>
      <c r="L181" s="45"/>
      <c r="M181" s="243"/>
      <c r="N181" s="244"/>
      <c r="O181" s="92"/>
      <c r="P181" s="92"/>
      <c r="Q181" s="92"/>
      <c r="R181" s="92"/>
      <c r="S181" s="92"/>
      <c r="T181" s="93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T181" s="18" t="s">
        <v>467</v>
      </c>
      <c r="AU181" s="18" t="s">
        <v>85</v>
      </c>
    </row>
    <row r="182" s="2" customFormat="1" ht="24.15" customHeight="1">
      <c r="A182" s="39"/>
      <c r="B182" s="40"/>
      <c r="C182" s="245" t="s">
        <v>302</v>
      </c>
      <c r="D182" s="245" t="s">
        <v>191</v>
      </c>
      <c r="E182" s="246" t="s">
        <v>718</v>
      </c>
      <c r="F182" s="247" t="s">
        <v>719</v>
      </c>
      <c r="G182" s="248" t="s">
        <v>185</v>
      </c>
      <c r="H182" s="249">
        <v>1</v>
      </c>
      <c r="I182" s="250"/>
      <c r="J182" s="251">
        <f>ROUND(I182*H182,2)</f>
        <v>0</v>
      </c>
      <c r="K182" s="247" t="s">
        <v>186</v>
      </c>
      <c r="L182" s="45"/>
      <c r="M182" s="252" t="s">
        <v>1</v>
      </c>
      <c r="N182" s="253" t="s">
        <v>41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188</v>
      </c>
      <c r="AT182" s="238" t="s">
        <v>191</v>
      </c>
      <c r="AU182" s="238" t="s">
        <v>85</v>
      </c>
      <c r="AY182" s="18" t="s">
        <v>181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83</v>
      </c>
      <c r="BK182" s="239">
        <f>ROUND(I182*H182,2)</f>
        <v>0</v>
      </c>
      <c r="BL182" s="18" t="s">
        <v>188</v>
      </c>
      <c r="BM182" s="238" t="s">
        <v>720</v>
      </c>
    </row>
    <row r="183" s="2" customFormat="1">
      <c r="A183" s="39"/>
      <c r="B183" s="40"/>
      <c r="C183" s="41"/>
      <c r="D183" s="240" t="s">
        <v>190</v>
      </c>
      <c r="E183" s="41"/>
      <c r="F183" s="241" t="s">
        <v>721</v>
      </c>
      <c r="G183" s="41"/>
      <c r="H183" s="41"/>
      <c r="I183" s="242"/>
      <c r="J183" s="41"/>
      <c r="K183" s="41"/>
      <c r="L183" s="45"/>
      <c r="M183" s="257"/>
      <c r="N183" s="258"/>
      <c r="O183" s="259"/>
      <c r="P183" s="259"/>
      <c r="Q183" s="259"/>
      <c r="R183" s="259"/>
      <c r="S183" s="259"/>
      <c r="T183" s="260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18" t="s">
        <v>190</v>
      </c>
      <c r="AU183" s="18" t="s">
        <v>85</v>
      </c>
    </row>
    <row r="184" s="2" customFormat="1" ht="6.96" customHeight="1">
      <c r="A184" s="39"/>
      <c r="B184" s="67"/>
      <c r="C184" s="68"/>
      <c r="D184" s="68"/>
      <c r="E184" s="68"/>
      <c r="F184" s="68"/>
      <c r="G184" s="68"/>
      <c r="H184" s="68"/>
      <c r="I184" s="68"/>
      <c r="J184" s="68"/>
      <c r="K184" s="68"/>
      <c r="L184" s="45"/>
      <c r="M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</row>
  </sheetData>
  <sheetProtection sheet="1" autoFilter="0" formatColumns="0" formatRows="0" objects="1" scenarios="1" spinCount="100000" saltValue="SMJiTK2WUAMmkuXGeHegpHCMpG2wpBFpCMkGByJQNGnRKr/3joJJp1odRhWIUjbmaeeVzc9zCYJd6q+4tBS1JA==" hashValue="M9MoEAb5ebuMDIlAGoieDZvw2B8Jq9Q9EsFZ72BD9n0IvCq29PAUrz9Jmu3nc6U0AmWPLcJDFuhi57npNT2Zxg==" algorithmName="SHA-512" password="CC35"/>
  <autoFilter ref="C123:K183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2:H112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110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150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ZUŠ BEDŘICHA SMETANY čp.142, LITOMYŠL</v>
      </c>
      <c r="F7" s="152"/>
      <c r="G7" s="152"/>
      <c r="H7" s="152"/>
      <c r="L7" s="21"/>
    </row>
    <row r="8" s="1" customFormat="1" ht="12" customHeight="1">
      <c r="B8" s="21"/>
      <c r="D8" s="152" t="s">
        <v>151</v>
      </c>
      <c r="L8" s="21"/>
    </row>
    <row r="9" s="2" customFormat="1" ht="23.25" customHeight="1">
      <c r="A9" s="39"/>
      <c r="B9" s="45"/>
      <c r="C9" s="39"/>
      <c r="D9" s="39"/>
      <c r="E9" s="153" t="s">
        <v>152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153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722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6. 6. 2025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2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28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30</v>
      </c>
      <c r="E22" s="39"/>
      <c r="F22" s="39"/>
      <c r="G22" s="39"/>
      <c r="H22" s="39"/>
      <c r="I22" s="152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723</v>
      </c>
      <c r="F23" s="39"/>
      <c r="G23" s="39"/>
      <c r="H23" s="39"/>
      <c r="I23" s="152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34</v>
      </c>
      <c r="E25" s="39"/>
      <c r="F25" s="39"/>
      <c r="G25" s="39"/>
      <c r="H25" s="39"/>
      <c r="I25" s="152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724</v>
      </c>
      <c r="F26" s="39"/>
      <c r="G26" s="39"/>
      <c r="H26" s="39"/>
      <c r="I26" s="152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ROUND(J127,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ROUND((SUM(BE127:BE232)),  2)</f>
        <v>0</v>
      </c>
      <c r="G35" s="39"/>
      <c r="H35" s="39"/>
      <c r="I35" s="166">
        <v>0.20999999999999999</v>
      </c>
      <c r="J35" s="165">
        <f>ROUND(((SUM(BE127:BE232))*I35),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ROUND((SUM(BF127:BF232)),  2)</f>
        <v>0</v>
      </c>
      <c r="G36" s="39"/>
      <c r="H36" s="39"/>
      <c r="I36" s="166">
        <v>0.12</v>
      </c>
      <c r="J36" s="165">
        <f>ROUND(((SUM(BF127:BF232))*I36),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ROUND((SUM(BG127:BG232)),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ROUND((SUM(BH127:BH232)),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ROUND((SUM(BI127:BI232)),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157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ZUŠ BEDŘICHA SMETANY čp.142, LITOMYŠL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23.25" customHeight="1">
      <c r="A87" s="39"/>
      <c r="B87" s="40"/>
      <c r="C87" s="41"/>
      <c r="D87" s="41"/>
      <c r="E87" s="185" t="s">
        <v>152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153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SO.01 -03 - Vzduchotechnika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Litomyšl</v>
      </c>
      <c r="G91" s="41"/>
      <c r="H91" s="41"/>
      <c r="I91" s="33" t="s">
        <v>22</v>
      </c>
      <c r="J91" s="80" t="str">
        <f>IF(J14="","",J14)</f>
        <v>6. 6. 2025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15" customHeight="1">
      <c r="A93" s="39"/>
      <c r="B93" s="40"/>
      <c r="C93" s="33" t="s">
        <v>24</v>
      </c>
      <c r="D93" s="41"/>
      <c r="E93" s="41"/>
      <c r="F93" s="28" t="str">
        <f>E17</f>
        <v>Město Litomyšl</v>
      </c>
      <c r="G93" s="41"/>
      <c r="H93" s="41"/>
      <c r="I93" s="33" t="s">
        <v>30</v>
      </c>
      <c r="J93" s="37" t="str">
        <f>E23</f>
        <v>Ing. Marek Nos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40.0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34</v>
      </c>
      <c r="J94" s="37" t="str">
        <f>E26</f>
        <v>MARIO DESIGN s.r.o., Hodakova 653/13, 66 441 Troub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158</v>
      </c>
      <c r="D96" s="187"/>
      <c r="E96" s="187"/>
      <c r="F96" s="187"/>
      <c r="G96" s="187"/>
      <c r="H96" s="187"/>
      <c r="I96" s="187"/>
      <c r="J96" s="188" t="s">
        <v>159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160</v>
      </c>
      <c r="D98" s="41"/>
      <c r="E98" s="41"/>
      <c r="F98" s="41"/>
      <c r="G98" s="41"/>
      <c r="H98" s="41"/>
      <c r="I98" s="41"/>
      <c r="J98" s="111">
        <f>J127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161</v>
      </c>
    </row>
    <row r="99" s="9" customFormat="1" ht="24.96" customHeight="1">
      <c r="A99" s="9"/>
      <c r="B99" s="190"/>
      <c r="C99" s="191"/>
      <c r="D99" s="192" t="s">
        <v>725</v>
      </c>
      <c r="E99" s="193"/>
      <c r="F99" s="193"/>
      <c r="G99" s="193"/>
      <c r="H99" s="193"/>
      <c r="I99" s="193"/>
      <c r="J99" s="194">
        <f>J128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3"/>
      <c r="D100" s="197" t="s">
        <v>726</v>
      </c>
      <c r="E100" s="198"/>
      <c r="F100" s="198"/>
      <c r="G100" s="198"/>
      <c r="H100" s="198"/>
      <c r="I100" s="198"/>
      <c r="J100" s="199">
        <f>J129</f>
        <v>0</v>
      </c>
      <c r="K100" s="133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3"/>
      <c r="D101" s="197" t="s">
        <v>727</v>
      </c>
      <c r="E101" s="198"/>
      <c r="F101" s="198"/>
      <c r="G101" s="198"/>
      <c r="H101" s="198"/>
      <c r="I101" s="198"/>
      <c r="J101" s="199">
        <f>J138</f>
        <v>0</v>
      </c>
      <c r="K101" s="133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4.88" customHeight="1">
      <c r="A102" s="10"/>
      <c r="B102" s="196"/>
      <c r="C102" s="133"/>
      <c r="D102" s="197" t="s">
        <v>728</v>
      </c>
      <c r="E102" s="198"/>
      <c r="F102" s="198"/>
      <c r="G102" s="198"/>
      <c r="H102" s="198"/>
      <c r="I102" s="198"/>
      <c r="J102" s="199">
        <f>J139</f>
        <v>0</v>
      </c>
      <c r="K102" s="133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4.88" customHeight="1">
      <c r="A103" s="10"/>
      <c r="B103" s="196"/>
      <c r="C103" s="133"/>
      <c r="D103" s="197" t="s">
        <v>728</v>
      </c>
      <c r="E103" s="198"/>
      <c r="F103" s="198"/>
      <c r="G103" s="198"/>
      <c r="H103" s="198"/>
      <c r="I103" s="198"/>
      <c r="J103" s="199">
        <f>J172</f>
        <v>0</v>
      </c>
      <c r="K103" s="133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4.88" customHeight="1">
      <c r="A104" s="10"/>
      <c r="B104" s="196"/>
      <c r="C104" s="133"/>
      <c r="D104" s="197" t="s">
        <v>728</v>
      </c>
      <c r="E104" s="198"/>
      <c r="F104" s="198"/>
      <c r="G104" s="198"/>
      <c r="H104" s="198"/>
      <c r="I104" s="198"/>
      <c r="J104" s="199">
        <f>J201</f>
        <v>0</v>
      </c>
      <c r="K104" s="133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6"/>
      <c r="C105" s="133"/>
      <c r="D105" s="197" t="s">
        <v>729</v>
      </c>
      <c r="E105" s="198"/>
      <c r="F105" s="198"/>
      <c r="G105" s="198"/>
      <c r="H105" s="198"/>
      <c r="I105" s="198"/>
      <c r="J105" s="199">
        <f>J220</f>
        <v>0</v>
      </c>
      <c r="K105" s="133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2" customFormat="1" ht="21.84" customHeight="1">
      <c r="A106" s="39"/>
      <c r="B106" s="40"/>
      <c r="C106" s="41"/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6.96" customHeight="1">
      <c r="A107" s="39"/>
      <c r="B107" s="67"/>
      <c r="C107" s="68"/>
      <c r="D107" s="68"/>
      <c r="E107" s="68"/>
      <c r="F107" s="68"/>
      <c r="G107" s="68"/>
      <c r="H107" s="68"/>
      <c r="I107" s="68"/>
      <c r="J107" s="68"/>
      <c r="K107" s="68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11" s="2" customFormat="1" ht="6.96" customHeight="1">
      <c r="A111" s="39"/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4.96" customHeight="1">
      <c r="A112" s="39"/>
      <c r="B112" s="40"/>
      <c r="C112" s="24" t="s">
        <v>166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16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6.5" customHeight="1">
      <c r="A115" s="39"/>
      <c r="B115" s="40"/>
      <c r="C115" s="41"/>
      <c r="D115" s="41"/>
      <c r="E115" s="185" t="str">
        <f>E7</f>
        <v>ZUŠ BEDŘICHA SMETANY čp.142, LITOMYŠL</v>
      </c>
      <c r="F115" s="33"/>
      <c r="G115" s="33"/>
      <c r="H115" s="33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1" customFormat="1" ht="12" customHeight="1">
      <c r="B116" s="22"/>
      <c r="C116" s="33" t="s">
        <v>151</v>
      </c>
      <c r="D116" s="23"/>
      <c r="E116" s="23"/>
      <c r="F116" s="23"/>
      <c r="G116" s="23"/>
      <c r="H116" s="23"/>
      <c r="I116" s="23"/>
      <c r="J116" s="23"/>
      <c r="K116" s="23"/>
      <c r="L116" s="21"/>
    </row>
    <row r="117" s="2" customFormat="1" ht="23.25" customHeight="1">
      <c r="A117" s="39"/>
      <c r="B117" s="40"/>
      <c r="C117" s="41"/>
      <c r="D117" s="41"/>
      <c r="E117" s="185" t="s">
        <v>152</v>
      </c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153</v>
      </c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6.5" customHeight="1">
      <c r="A119" s="39"/>
      <c r="B119" s="40"/>
      <c r="C119" s="41"/>
      <c r="D119" s="41"/>
      <c r="E119" s="77" t="str">
        <f>E11</f>
        <v>SO.01 -03 - Vzduchotechnika</v>
      </c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20</v>
      </c>
      <c r="D121" s="41"/>
      <c r="E121" s="41"/>
      <c r="F121" s="28" t="str">
        <f>F14</f>
        <v>Litomyšl</v>
      </c>
      <c r="G121" s="41"/>
      <c r="H121" s="41"/>
      <c r="I121" s="33" t="s">
        <v>22</v>
      </c>
      <c r="J121" s="80" t="str">
        <f>IF(J14="","",J14)</f>
        <v>6. 6. 2025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5.15" customHeight="1">
      <c r="A123" s="39"/>
      <c r="B123" s="40"/>
      <c r="C123" s="33" t="s">
        <v>24</v>
      </c>
      <c r="D123" s="41"/>
      <c r="E123" s="41"/>
      <c r="F123" s="28" t="str">
        <f>E17</f>
        <v>Město Litomyšl</v>
      </c>
      <c r="G123" s="41"/>
      <c r="H123" s="41"/>
      <c r="I123" s="33" t="s">
        <v>30</v>
      </c>
      <c r="J123" s="37" t="str">
        <f>E23</f>
        <v>Ing. Marek Nos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40.05" customHeight="1">
      <c r="A124" s="39"/>
      <c r="B124" s="40"/>
      <c r="C124" s="33" t="s">
        <v>28</v>
      </c>
      <c r="D124" s="41"/>
      <c r="E124" s="41"/>
      <c r="F124" s="28" t="str">
        <f>IF(E20="","",E20)</f>
        <v>Vyplň údaj</v>
      </c>
      <c r="G124" s="41"/>
      <c r="H124" s="41"/>
      <c r="I124" s="33" t="s">
        <v>34</v>
      </c>
      <c r="J124" s="37" t="str">
        <f>E26</f>
        <v>MARIO DESIGN s.r.o., Hodakova 653/13, 66 441 Troub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0.32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11" customFormat="1" ht="29.28" customHeight="1">
      <c r="A126" s="201"/>
      <c r="B126" s="202"/>
      <c r="C126" s="203" t="s">
        <v>167</v>
      </c>
      <c r="D126" s="204" t="s">
        <v>61</v>
      </c>
      <c r="E126" s="204" t="s">
        <v>57</v>
      </c>
      <c r="F126" s="204" t="s">
        <v>58</v>
      </c>
      <c r="G126" s="204" t="s">
        <v>168</v>
      </c>
      <c r="H126" s="204" t="s">
        <v>169</v>
      </c>
      <c r="I126" s="204" t="s">
        <v>170</v>
      </c>
      <c r="J126" s="204" t="s">
        <v>159</v>
      </c>
      <c r="K126" s="205" t="s">
        <v>171</v>
      </c>
      <c r="L126" s="206"/>
      <c r="M126" s="101" t="s">
        <v>1</v>
      </c>
      <c r="N126" s="102" t="s">
        <v>40</v>
      </c>
      <c r="O126" s="102" t="s">
        <v>172</v>
      </c>
      <c r="P126" s="102" t="s">
        <v>173</v>
      </c>
      <c r="Q126" s="102" t="s">
        <v>174</v>
      </c>
      <c r="R126" s="102" t="s">
        <v>175</v>
      </c>
      <c r="S126" s="102" t="s">
        <v>176</v>
      </c>
      <c r="T126" s="103" t="s">
        <v>177</v>
      </c>
      <c r="U126" s="201"/>
      <c r="V126" s="201"/>
      <c r="W126" s="201"/>
      <c r="X126" s="201"/>
      <c r="Y126" s="201"/>
      <c r="Z126" s="201"/>
      <c r="AA126" s="201"/>
      <c r="AB126" s="201"/>
      <c r="AC126" s="201"/>
      <c r="AD126" s="201"/>
      <c r="AE126" s="201"/>
    </row>
    <row r="127" s="2" customFormat="1" ht="22.8" customHeight="1">
      <c r="A127" s="39"/>
      <c r="B127" s="40"/>
      <c r="C127" s="108" t="s">
        <v>178</v>
      </c>
      <c r="D127" s="41"/>
      <c r="E127" s="41"/>
      <c r="F127" s="41"/>
      <c r="G127" s="41"/>
      <c r="H127" s="41"/>
      <c r="I127" s="41"/>
      <c r="J127" s="207">
        <f>BK127</f>
        <v>0</v>
      </c>
      <c r="K127" s="41"/>
      <c r="L127" s="45"/>
      <c r="M127" s="104"/>
      <c r="N127" s="208"/>
      <c r="O127" s="105"/>
      <c r="P127" s="209">
        <f>P128</f>
        <v>0</v>
      </c>
      <c r="Q127" s="105"/>
      <c r="R127" s="209">
        <f>R128</f>
        <v>0</v>
      </c>
      <c r="S127" s="105"/>
      <c r="T127" s="210">
        <f>T128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75</v>
      </c>
      <c r="AU127" s="18" t="s">
        <v>161</v>
      </c>
      <c r="BK127" s="211">
        <f>BK128</f>
        <v>0</v>
      </c>
    </row>
    <row r="128" s="12" customFormat="1" ht="25.92" customHeight="1">
      <c r="A128" s="12"/>
      <c r="B128" s="212"/>
      <c r="C128" s="213"/>
      <c r="D128" s="214" t="s">
        <v>75</v>
      </c>
      <c r="E128" s="215" t="s">
        <v>730</v>
      </c>
      <c r="F128" s="215" t="s">
        <v>730</v>
      </c>
      <c r="G128" s="213"/>
      <c r="H128" s="213"/>
      <c r="I128" s="216"/>
      <c r="J128" s="217">
        <f>BK128</f>
        <v>0</v>
      </c>
      <c r="K128" s="213"/>
      <c r="L128" s="218"/>
      <c r="M128" s="219"/>
      <c r="N128" s="220"/>
      <c r="O128" s="220"/>
      <c r="P128" s="221">
        <f>P129+P138+P220</f>
        <v>0</v>
      </c>
      <c r="Q128" s="220"/>
      <c r="R128" s="221">
        <f>R129+R138+R220</f>
        <v>0</v>
      </c>
      <c r="S128" s="220"/>
      <c r="T128" s="222">
        <f>T129+T138+T220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23" t="s">
        <v>83</v>
      </c>
      <c r="AT128" s="224" t="s">
        <v>75</v>
      </c>
      <c r="AU128" s="224" t="s">
        <v>76</v>
      </c>
      <c r="AY128" s="223" t="s">
        <v>181</v>
      </c>
      <c r="BK128" s="225">
        <f>BK129+BK138+BK220</f>
        <v>0</v>
      </c>
    </row>
    <row r="129" s="12" customFormat="1" ht="22.8" customHeight="1">
      <c r="A129" s="12"/>
      <c r="B129" s="212"/>
      <c r="C129" s="213"/>
      <c r="D129" s="214" t="s">
        <v>75</v>
      </c>
      <c r="E129" s="254" t="s">
        <v>731</v>
      </c>
      <c r="F129" s="254" t="s">
        <v>731</v>
      </c>
      <c r="G129" s="213"/>
      <c r="H129" s="213"/>
      <c r="I129" s="216"/>
      <c r="J129" s="255">
        <f>BK129</f>
        <v>0</v>
      </c>
      <c r="K129" s="213"/>
      <c r="L129" s="218"/>
      <c r="M129" s="219"/>
      <c r="N129" s="220"/>
      <c r="O129" s="220"/>
      <c r="P129" s="221">
        <f>SUM(P130:P137)</f>
        <v>0</v>
      </c>
      <c r="Q129" s="220"/>
      <c r="R129" s="221">
        <f>SUM(R130:R137)</f>
        <v>0</v>
      </c>
      <c r="S129" s="220"/>
      <c r="T129" s="222">
        <f>SUM(T130:T137)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3" t="s">
        <v>83</v>
      </c>
      <c r="AT129" s="224" t="s">
        <v>75</v>
      </c>
      <c r="AU129" s="224" t="s">
        <v>83</v>
      </c>
      <c r="AY129" s="223" t="s">
        <v>181</v>
      </c>
      <c r="BK129" s="225">
        <f>SUM(BK130:BK137)</f>
        <v>0</v>
      </c>
    </row>
    <row r="130" s="2" customFormat="1" ht="24.15" customHeight="1">
      <c r="A130" s="39"/>
      <c r="B130" s="40"/>
      <c r="C130" s="226" t="s">
        <v>83</v>
      </c>
      <c r="D130" s="226" t="s">
        <v>182</v>
      </c>
      <c r="E130" s="227" t="s">
        <v>732</v>
      </c>
      <c r="F130" s="228" t="s">
        <v>733</v>
      </c>
      <c r="G130" s="229" t="s">
        <v>734</v>
      </c>
      <c r="H130" s="230">
        <v>12</v>
      </c>
      <c r="I130" s="231"/>
      <c r="J130" s="232">
        <f>ROUND(I130*H130,2)</f>
        <v>0</v>
      </c>
      <c r="K130" s="228" t="s">
        <v>1</v>
      </c>
      <c r="L130" s="233"/>
      <c r="M130" s="234" t="s">
        <v>1</v>
      </c>
      <c r="N130" s="235" t="s">
        <v>41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220</v>
      </c>
      <c r="AT130" s="238" t="s">
        <v>182</v>
      </c>
      <c r="AU130" s="238" t="s">
        <v>85</v>
      </c>
      <c r="AY130" s="18" t="s">
        <v>181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83</v>
      </c>
      <c r="BK130" s="239">
        <f>ROUND(I130*H130,2)</f>
        <v>0</v>
      </c>
      <c r="BL130" s="18" t="s">
        <v>200</v>
      </c>
      <c r="BM130" s="238" t="s">
        <v>85</v>
      </c>
    </row>
    <row r="131" s="2" customFormat="1">
      <c r="A131" s="39"/>
      <c r="B131" s="40"/>
      <c r="C131" s="41"/>
      <c r="D131" s="240" t="s">
        <v>190</v>
      </c>
      <c r="E131" s="41"/>
      <c r="F131" s="241" t="s">
        <v>733</v>
      </c>
      <c r="G131" s="41"/>
      <c r="H131" s="41"/>
      <c r="I131" s="242"/>
      <c r="J131" s="41"/>
      <c r="K131" s="41"/>
      <c r="L131" s="45"/>
      <c r="M131" s="243"/>
      <c r="N131" s="244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190</v>
      </c>
      <c r="AU131" s="18" t="s">
        <v>85</v>
      </c>
    </row>
    <row r="132" s="2" customFormat="1" ht="24.15" customHeight="1">
      <c r="A132" s="39"/>
      <c r="B132" s="40"/>
      <c r="C132" s="245" t="s">
        <v>85</v>
      </c>
      <c r="D132" s="245" t="s">
        <v>191</v>
      </c>
      <c r="E132" s="246" t="s">
        <v>735</v>
      </c>
      <c r="F132" s="247" t="s">
        <v>736</v>
      </c>
      <c r="G132" s="248" t="s">
        <v>734</v>
      </c>
      <c r="H132" s="249">
        <v>12</v>
      </c>
      <c r="I132" s="250"/>
      <c r="J132" s="251">
        <f>ROUND(I132*H132,2)</f>
        <v>0</v>
      </c>
      <c r="K132" s="247" t="s">
        <v>737</v>
      </c>
      <c r="L132" s="45"/>
      <c r="M132" s="252" t="s">
        <v>1</v>
      </c>
      <c r="N132" s="253" t="s">
        <v>41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200</v>
      </c>
      <c r="AT132" s="238" t="s">
        <v>191</v>
      </c>
      <c r="AU132" s="238" t="s">
        <v>85</v>
      </c>
      <c r="AY132" s="18" t="s">
        <v>181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83</v>
      </c>
      <c r="BK132" s="239">
        <f>ROUND(I132*H132,2)</f>
        <v>0</v>
      </c>
      <c r="BL132" s="18" t="s">
        <v>200</v>
      </c>
      <c r="BM132" s="238" t="s">
        <v>200</v>
      </c>
    </row>
    <row r="133" s="2" customFormat="1">
      <c r="A133" s="39"/>
      <c r="B133" s="40"/>
      <c r="C133" s="41"/>
      <c r="D133" s="240" t="s">
        <v>190</v>
      </c>
      <c r="E133" s="41"/>
      <c r="F133" s="241" t="s">
        <v>736</v>
      </c>
      <c r="G133" s="41"/>
      <c r="H133" s="41"/>
      <c r="I133" s="242"/>
      <c r="J133" s="41"/>
      <c r="K133" s="41"/>
      <c r="L133" s="45"/>
      <c r="M133" s="243"/>
      <c r="N133" s="244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190</v>
      </c>
      <c r="AU133" s="18" t="s">
        <v>85</v>
      </c>
    </row>
    <row r="134" s="2" customFormat="1" ht="49.05" customHeight="1">
      <c r="A134" s="39"/>
      <c r="B134" s="40"/>
      <c r="C134" s="226" t="s">
        <v>91</v>
      </c>
      <c r="D134" s="226" t="s">
        <v>182</v>
      </c>
      <c r="E134" s="227" t="s">
        <v>738</v>
      </c>
      <c r="F134" s="228" t="s">
        <v>739</v>
      </c>
      <c r="G134" s="229" t="s">
        <v>734</v>
      </c>
      <c r="H134" s="230">
        <v>20</v>
      </c>
      <c r="I134" s="231"/>
      <c r="J134" s="232">
        <f>ROUND(I134*H134,2)</f>
        <v>0</v>
      </c>
      <c r="K134" s="228" t="s">
        <v>1</v>
      </c>
      <c r="L134" s="233"/>
      <c r="M134" s="234" t="s">
        <v>1</v>
      </c>
      <c r="N134" s="235" t="s">
        <v>41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220</v>
      </c>
      <c r="AT134" s="238" t="s">
        <v>182</v>
      </c>
      <c r="AU134" s="238" t="s">
        <v>85</v>
      </c>
      <c r="AY134" s="18" t="s">
        <v>181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83</v>
      </c>
      <c r="BK134" s="239">
        <f>ROUND(I134*H134,2)</f>
        <v>0</v>
      </c>
      <c r="BL134" s="18" t="s">
        <v>200</v>
      </c>
      <c r="BM134" s="238" t="s">
        <v>209</v>
      </c>
    </row>
    <row r="135" s="2" customFormat="1">
      <c r="A135" s="39"/>
      <c r="B135" s="40"/>
      <c r="C135" s="41"/>
      <c r="D135" s="240" t="s">
        <v>190</v>
      </c>
      <c r="E135" s="41"/>
      <c r="F135" s="241" t="s">
        <v>739</v>
      </c>
      <c r="G135" s="41"/>
      <c r="H135" s="41"/>
      <c r="I135" s="242"/>
      <c r="J135" s="41"/>
      <c r="K135" s="41"/>
      <c r="L135" s="45"/>
      <c r="M135" s="243"/>
      <c r="N135" s="244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190</v>
      </c>
      <c r="AU135" s="18" t="s">
        <v>85</v>
      </c>
    </row>
    <row r="136" s="2" customFormat="1" ht="24.15" customHeight="1">
      <c r="A136" s="39"/>
      <c r="B136" s="40"/>
      <c r="C136" s="245" t="s">
        <v>200</v>
      </c>
      <c r="D136" s="245" t="s">
        <v>191</v>
      </c>
      <c r="E136" s="246" t="s">
        <v>735</v>
      </c>
      <c r="F136" s="247" t="s">
        <v>736</v>
      </c>
      <c r="G136" s="248" t="s">
        <v>734</v>
      </c>
      <c r="H136" s="249">
        <v>20</v>
      </c>
      <c r="I136" s="250"/>
      <c r="J136" s="251">
        <f>ROUND(I136*H136,2)</f>
        <v>0</v>
      </c>
      <c r="K136" s="247" t="s">
        <v>737</v>
      </c>
      <c r="L136" s="45"/>
      <c r="M136" s="252" t="s">
        <v>1</v>
      </c>
      <c r="N136" s="253" t="s">
        <v>41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200</v>
      </c>
      <c r="AT136" s="238" t="s">
        <v>191</v>
      </c>
      <c r="AU136" s="238" t="s">
        <v>85</v>
      </c>
      <c r="AY136" s="18" t="s">
        <v>181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83</v>
      </c>
      <c r="BK136" s="239">
        <f>ROUND(I136*H136,2)</f>
        <v>0</v>
      </c>
      <c r="BL136" s="18" t="s">
        <v>200</v>
      </c>
      <c r="BM136" s="238" t="s">
        <v>220</v>
      </c>
    </row>
    <row r="137" s="2" customFormat="1">
      <c r="A137" s="39"/>
      <c r="B137" s="40"/>
      <c r="C137" s="41"/>
      <c r="D137" s="240" t="s">
        <v>190</v>
      </c>
      <c r="E137" s="41"/>
      <c r="F137" s="241" t="s">
        <v>736</v>
      </c>
      <c r="G137" s="41"/>
      <c r="H137" s="41"/>
      <c r="I137" s="242"/>
      <c r="J137" s="41"/>
      <c r="K137" s="41"/>
      <c r="L137" s="45"/>
      <c r="M137" s="243"/>
      <c r="N137" s="244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190</v>
      </c>
      <c r="AU137" s="18" t="s">
        <v>85</v>
      </c>
    </row>
    <row r="138" s="12" customFormat="1" ht="22.8" customHeight="1">
      <c r="A138" s="12"/>
      <c r="B138" s="212"/>
      <c r="C138" s="213"/>
      <c r="D138" s="214" t="s">
        <v>75</v>
      </c>
      <c r="E138" s="254" t="s">
        <v>740</v>
      </c>
      <c r="F138" s="254" t="s">
        <v>740</v>
      </c>
      <c r="G138" s="213"/>
      <c r="H138" s="213"/>
      <c r="I138" s="216"/>
      <c r="J138" s="255">
        <f>BK138</f>
        <v>0</v>
      </c>
      <c r="K138" s="213"/>
      <c r="L138" s="218"/>
      <c r="M138" s="219"/>
      <c r="N138" s="220"/>
      <c r="O138" s="220"/>
      <c r="P138" s="221">
        <f>P139+P172+P201</f>
        <v>0</v>
      </c>
      <c r="Q138" s="220"/>
      <c r="R138" s="221">
        <f>R139+R172+R201</f>
        <v>0</v>
      </c>
      <c r="S138" s="220"/>
      <c r="T138" s="222">
        <f>T139+T172+T201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23" t="s">
        <v>83</v>
      </c>
      <c r="AT138" s="224" t="s">
        <v>75</v>
      </c>
      <c r="AU138" s="224" t="s">
        <v>83</v>
      </c>
      <c r="AY138" s="223" t="s">
        <v>181</v>
      </c>
      <c r="BK138" s="225">
        <f>BK139+BK172+BK201</f>
        <v>0</v>
      </c>
    </row>
    <row r="139" s="12" customFormat="1" ht="20.88" customHeight="1">
      <c r="A139" s="12"/>
      <c r="B139" s="212"/>
      <c r="C139" s="213"/>
      <c r="D139" s="214" t="s">
        <v>75</v>
      </c>
      <c r="E139" s="254" t="s">
        <v>741</v>
      </c>
      <c r="F139" s="254" t="s">
        <v>1</v>
      </c>
      <c r="G139" s="213"/>
      <c r="H139" s="213"/>
      <c r="I139" s="216"/>
      <c r="J139" s="255">
        <f>BK139</f>
        <v>0</v>
      </c>
      <c r="K139" s="213"/>
      <c r="L139" s="218"/>
      <c r="M139" s="219"/>
      <c r="N139" s="220"/>
      <c r="O139" s="220"/>
      <c r="P139" s="221">
        <f>SUM(P140:P171)</f>
        <v>0</v>
      </c>
      <c r="Q139" s="220"/>
      <c r="R139" s="221">
        <f>SUM(R140:R171)</f>
        <v>0</v>
      </c>
      <c r="S139" s="220"/>
      <c r="T139" s="222">
        <f>SUM(T140:T171)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23" t="s">
        <v>83</v>
      </c>
      <c r="AT139" s="224" t="s">
        <v>75</v>
      </c>
      <c r="AU139" s="224" t="s">
        <v>85</v>
      </c>
      <c r="AY139" s="223" t="s">
        <v>181</v>
      </c>
      <c r="BK139" s="225">
        <f>SUM(BK140:BK171)</f>
        <v>0</v>
      </c>
    </row>
    <row r="140" s="2" customFormat="1" ht="76.35" customHeight="1">
      <c r="A140" s="39"/>
      <c r="B140" s="40"/>
      <c r="C140" s="226" t="s">
        <v>204</v>
      </c>
      <c r="D140" s="226" t="s">
        <v>182</v>
      </c>
      <c r="E140" s="227" t="s">
        <v>742</v>
      </c>
      <c r="F140" s="228" t="s">
        <v>743</v>
      </c>
      <c r="G140" s="229" t="s">
        <v>287</v>
      </c>
      <c r="H140" s="230">
        <v>1</v>
      </c>
      <c r="I140" s="231"/>
      <c r="J140" s="232">
        <f>ROUND(I140*H140,2)</f>
        <v>0</v>
      </c>
      <c r="K140" s="228" t="s">
        <v>1</v>
      </c>
      <c r="L140" s="233"/>
      <c r="M140" s="234" t="s">
        <v>1</v>
      </c>
      <c r="N140" s="235" t="s">
        <v>41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220</v>
      </c>
      <c r="AT140" s="238" t="s">
        <v>182</v>
      </c>
      <c r="AU140" s="238" t="s">
        <v>91</v>
      </c>
      <c r="AY140" s="18" t="s">
        <v>181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83</v>
      </c>
      <c r="BK140" s="239">
        <f>ROUND(I140*H140,2)</f>
        <v>0</v>
      </c>
      <c r="BL140" s="18" t="s">
        <v>200</v>
      </c>
      <c r="BM140" s="238" t="s">
        <v>228</v>
      </c>
    </row>
    <row r="141" s="2" customFormat="1">
      <c r="A141" s="39"/>
      <c r="B141" s="40"/>
      <c r="C141" s="41"/>
      <c r="D141" s="240" t="s">
        <v>190</v>
      </c>
      <c r="E141" s="41"/>
      <c r="F141" s="241" t="s">
        <v>744</v>
      </c>
      <c r="G141" s="41"/>
      <c r="H141" s="41"/>
      <c r="I141" s="242"/>
      <c r="J141" s="41"/>
      <c r="K141" s="41"/>
      <c r="L141" s="45"/>
      <c r="M141" s="243"/>
      <c r="N141" s="244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190</v>
      </c>
      <c r="AU141" s="18" t="s">
        <v>91</v>
      </c>
    </row>
    <row r="142" s="2" customFormat="1" ht="24.15" customHeight="1">
      <c r="A142" s="39"/>
      <c r="B142" s="40"/>
      <c r="C142" s="245" t="s">
        <v>209</v>
      </c>
      <c r="D142" s="245" t="s">
        <v>191</v>
      </c>
      <c r="E142" s="246" t="s">
        <v>745</v>
      </c>
      <c r="F142" s="247" t="s">
        <v>746</v>
      </c>
      <c r="G142" s="248" t="s">
        <v>287</v>
      </c>
      <c r="H142" s="249">
        <v>1</v>
      </c>
      <c r="I142" s="250"/>
      <c r="J142" s="251">
        <f>ROUND(I142*H142,2)</f>
        <v>0</v>
      </c>
      <c r="K142" s="247" t="s">
        <v>737</v>
      </c>
      <c r="L142" s="45"/>
      <c r="M142" s="252" t="s">
        <v>1</v>
      </c>
      <c r="N142" s="253" t="s">
        <v>41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200</v>
      </c>
      <c r="AT142" s="238" t="s">
        <v>191</v>
      </c>
      <c r="AU142" s="238" t="s">
        <v>91</v>
      </c>
      <c r="AY142" s="18" t="s">
        <v>181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83</v>
      </c>
      <c r="BK142" s="239">
        <f>ROUND(I142*H142,2)</f>
        <v>0</v>
      </c>
      <c r="BL142" s="18" t="s">
        <v>200</v>
      </c>
      <c r="BM142" s="238" t="s">
        <v>8</v>
      </c>
    </row>
    <row r="143" s="2" customFormat="1">
      <c r="A143" s="39"/>
      <c r="B143" s="40"/>
      <c r="C143" s="41"/>
      <c r="D143" s="240" t="s">
        <v>190</v>
      </c>
      <c r="E143" s="41"/>
      <c r="F143" s="241" t="s">
        <v>746</v>
      </c>
      <c r="G143" s="41"/>
      <c r="H143" s="41"/>
      <c r="I143" s="242"/>
      <c r="J143" s="41"/>
      <c r="K143" s="41"/>
      <c r="L143" s="45"/>
      <c r="M143" s="243"/>
      <c r="N143" s="244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190</v>
      </c>
      <c r="AU143" s="18" t="s">
        <v>91</v>
      </c>
    </row>
    <row r="144" s="2" customFormat="1" ht="37.8" customHeight="1">
      <c r="A144" s="39"/>
      <c r="B144" s="40"/>
      <c r="C144" s="226" t="s">
        <v>214</v>
      </c>
      <c r="D144" s="226" t="s">
        <v>182</v>
      </c>
      <c r="E144" s="227" t="s">
        <v>747</v>
      </c>
      <c r="F144" s="228" t="s">
        <v>748</v>
      </c>
      <c r="G144" s="229" t="s">
        <v>287</v>
      </c>
      <c r="H144" s="230">
        <v>4</v>
      </c>
      <c r="I144" s="231"/>
      <c r="J144" s="232">
        <f>ROUND(I144*H144,2)</f>
        <v>0</v>
      </c>
      <c r="K144" s="228" t="s">
        <v>1</v>
      </c>
      <c r="L144" s="233"/>
      <c r="M144" s="234" t="s">
        <v>1</v>
      </c>
      <c r="N144" s="235" t="s">
        <v>41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220</v>
      </c>
      <c r="AT144" s="238" t="s">
        <v>182</v>
      </c>
      <c r="AU144" s="238" t="s">
        <v>91</v>
      </c>
      <c r="AY144" s="18" t="s">
        <v>181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83</v>
      </c>
      <c r="BK144" s="239">
        <f>ROUND(I144*H144,2)</f>
        <v>0</v>
      </c>
      <c r="BL144" s="18" t="s">
        <v>200</v>
      </c>
      <c r="BM144" s="238" t="s">
        <v>244</v>
      </c>
    </row>
    <row r="145" s="2" customFormat="1">
      <c r="A145" s="39"/>
      <c r="B145" s="40"/>
      <c r="C145" s="41"/>
      <c r="D145" s="240" t="s">
        <v>190</v>
      </c>
      <c r="E145" s="41"/>
      <c r="F145" s="241" t="s">
        <v>748</v>
      </c>
      <c r="G145" s="41"/>
      <c r="H145" s="41"/>
      <c r="I145" s="242"/>
      <c r="J145" s="41"/>
      <c r="K145" s="41"/>
      <c r="L145" s="45"/>
      <c r="M145" s="243"/>
      <c r="N145" s="244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190</v>
      </c>
      <c r="AU145" s="18" t="s">
        <v>91</v>
      </c>
    </row>
    <row r="146" s="2" customFormat="1" ht="21.75" customHeight="1">
      <c r="A146" s="39"/>
      <c r="B146" s="40"/>
      <c r="C146" s="245" t="s">
        <v>220</v>
      </c>
      <c r="D146" s="245" t="s">
        <v>191</v>
      </c>
      <c r="E146" s="246" t="s">
        <v>749</v>
      </c>
      <c r="F146" s="247" t="s">
        <v>750</v>
      </c>
      <c r="G146" s="248" t="s">
        <v>287</v>
      </c>
      <c r="H146" s="249">
        <v>4</v>
      </c>
      <c r="I146" s="250"/>
      <c r="J146" s="251">
        <f>ROUND(I146*H146,2)</f>
        <v>0</v>
      </c>
      <c r="K146" s="247" t="s">
        <v>737</v>
      </c>
      <c r="L146" s="45"/>
      <c r="M146" s="252" t="s">
        <v>1</v>
      </c>
      <c r="N146" s="253" t="s">
        <v>41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200</v>
      </c>
      <c r="AT146" s="238" t="s">
        <v>191</v>
      </c>
      <c r="AU146" s="238" t="s">
        <v>91</v>
      </c>
      <c r="AY146" s="18" t="s">
        <v>181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83</v>
      </c>
      <c r="BK146" s="239">
        <f>ROUND(I146*H146,2)</f>
        <v>0</v>
      </c>
      <c r="BL146" s="18" t="s">
        <v>200</v>
      </c>
      <c r="BM146" s="238" t="s">
        <v>188</v>
      </c>
    </row>
    <row r="147" s="2" customFormat="1">
      <c r="A147" s="39"/>
      <c r="B147" s="40"/>
      <c r="C147" s="41"/>
      <c r="D147" s="240" t="s">
        <v>190</v>
      </c>
      <c r="E147" s="41"/>
      <c r="F147" s="241" t="s">
        <v>750</v>
      </c>
      <c r="G147" s="41"/>
      <c r="H147" s="41"/>
      <c r="I147" s="242"/>
      <c r="J147" s="41"/>
      <c r="K147" s="41"/>
      <c r="L147" s="45"/>
      <c r="M147" s="243"/>
      <c r="N147" s="244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190</v>
      </c>
      <c r="AU147" s="18" t="s">
        <v>91</v>
      </c>
    </row>
    <row r="148" s="2" customFormat="1" ht="24.15" customHeight="1">
      <c r="A148" s="39"/>
      <c r="B148" s="40"/>
      <c r="C148" s="226" t="s">
        <v>224</v>
      </c>
      <c r="D148" s="226" t="s">
        <v>182</v>
      </c>
      <c r="E148" s="227" t="s">
        <v>751</v>
      </c>
      <c r="F148" s="228" t="s">
        <v>752</v>
      </c>
      <c r="G148" s="229" t="s">
        <v>287</v>
      </c>
      <c r="H148" s="230">
        <v>2</v>
      </c>
      <c r="I148" s="231"/>
      <c r="J148" s="232">
        <f>ROUND(I148*H148,2)</f>
        <v>0</v>
      </c>
      <c r="K148" s="228" t="s">
        <v>1</v>
      </c>
      <c r="L148" s="233"/>
      <c r="M148" s="234" t="s">
        <v>1</v>
      </c>
      <c r="N148" s="235" t="s">
        <v>41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220</v>
      </c>
      <c r="AT148" s="238" t="s">
        <v>182</v>
      </c>
      <c r="AU148" s="238" t="s">
        <v>91</v>
      </c>
      <c r="AY148" s="18" t="s">
        <v>181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83</v>
      </c>
      <c r="BK148" s="239">
        <f>ROUND(I148*H148,2)</f>
        <v>0</v>
      </c>
      <c r="BL148" s="18" t="s">
        <v>200</v>
      </c>
      <c r="BM148" s="238" t="s">
        <v>266</v>
      </c>
    </row>
    <row r="149" s="2" customFormat="1">
      <c r="A149" s="39"/>
      <c r="B149" s="40"/>
      <c r="C149" s="41"/>
      <c r="D149" s="240" t="s">
        <v>190</v>
      </c>
      <c r="E149" s="41"/>
      <c r="F149" s="241" t="s">
        <v>752</v>
      </c>
      <c r="G149" s="41"/>
      <c r="H149" s="41"/>
      <c r="I149" s="242"/>
      <c r="J149" s="41"/>
      <c r="K149" s="41"/>
      <c r="L149" s="45"/>
      <c r="M149" s="243"/>
      <c r="N149" s="244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190</v>
      </c>
      <c r="AU149" s="18" t="s">
        <v>91</v>
      </c>
    </row>
    <row r="150" s="2" customFormat="1" ht="16.5" customHeight="1">
      <c r="A150" s="39"/>
      <c r="B150" s="40"/>
      <c r="C150" s="245" t="s">
        <v>228</v>
      </c>
      <c r="D150" s="245" t="s">
        <v>191</v>
      </c>
      <c r="E150" s="246" t="s">
        <v>753</v>
      </c>
      <c r="F150" s="247" t="s">
        <v>754</v>
      </c>
      <c r="G150" s="248" t="s">
        <v>287</v>
      </c>
      <c r="H150" s="249">
        <v>2</v>
      </c>
      <c r="I150" s="250"/>
      <c r="J150" s="251">
        <f>ROUND(I150*H150,2)</f>
        <v>0</v>
      </c>
      <c r="K150" s="247" t="s">
        <v>737</v>
      </c>
      <c r="L150" s="45"/>
      <c r="M150" s="252" t="s">
        <v>1</v>
      </c>
      <c r="N150" s="253" t="s">
        <v>41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200</v>
      </c>
      <c r="AT150" s="238" t="s">
        <v>191</v>
      </c>
      <c r="AU150" s="238" t="s">
        <v>91</v>
      </c>
      <c r="AY150" s="18" t="s">
        <v>181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83</v>
      </c>
      <c r="BK150" s="239">
        <f>ROUND(I150*H150,2)</f>
        <v>0</v>
      </c>
      <c r="BL150" s="18" t="s">
        <v>200</v>
      </c>
      <c r="BM150" s="238" t="s">
        <v>276</v>
      </c>
    </row>
    <row r="151" s="2" customFormat="1">
      <c r="A151" s="39"/>
      <c r="B151" s="40"/>
      <c r="C151" s="41"/>
      <c r="D151" s="240" t="s">
        <v>190</v>
      </c>
      <c r="E151" s="41"/>
      <c r="F151" s="241" t="s">
        <v>754</v>
      </c>
      <c r="G151" s="41"/>
      <c r="H151" s="41"/>
      <c r="I151" s="242"/>
      <c r="J151" s="41"/>
      <c r="K151" s="41"/>
      <c r="L151" s="45"/>
      <c r="M151" s="243"/>
      <c r="N151" s="244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190</v>
      </c>
      <c r="AU151" s="18" t="s">
        <v>91</v>
      </c>
    </row>
    <row r="152" s="2" customFormat="1" ht="16.5" customHeight="1">
      <c r="A152" s="39"/>
      <c r="B152" s="40"/>
      <c r="C152" s="226" t="s">
        <v>232</v>
      </c>
      <c r="D152" s="226" t="s">
        <v>182</v>
      </c>
      <c r="E152" s="227" t="s">
        <v>755</v>
      </c>
      <c r="F152" s="228" t="s">
        <v>756</v>
      </c>
      <c r="G152" s="229" t="s">
        <v>287</v>
      </c>
      <c r="H152" s="230">
        <v>1</v>
      </c>
      <c r="I152" s="231"/>
      <c r="J152" s="232">
        <f>ROUND(I152*H152,2)</f>
        <v>0</v>
      </c>
      <c r="K152" s="228" t="s">
        <v>1</v>
      </c>
      <c r="L152" s="233"/>
      <c r="M152" s="234" t="s">
        <v>1</v>
      </c>
      <c r="N152" s="235" t="s">
        <v>41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220</v>
      </c>
      <c r="AT152" s="238" t="s">
        <v>182</v>
      </c>
      <c r="AU152" s="238" t="s">
        <v>91</v>
      </c>
      <c r="AY152" s="18" t="s">
        <v>181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83</v>
      </c>
      <c r="BK152" s="239">
        <f>ROUND(I152*H152,2)</f>
        <v>0</v>
      </c>
      <c r="BL152" s="18" t="s">
        <v>200</v>
      </c>
      <c r="BM152" s="238" t="s">
        <v>284</v>
      </c>
    </row>
    <row r="153" s="2" customFormat="1">
      <c r="A153" s="39"/>
      <c r="B153" s="40"/>
      <c r="C153" s="41"/>
      <c r="D153" s="240" t="s">
        <v>190</v>
      </c>
      <c r="E153" s="41"/>
      <c r="F153" s="241" t="s">
        <v>756</v>
      </c>
      <c r="G153" s="41"/>
      <c r="H153" s="41"/>
      <c r="I153" s="242"/>
      <c r="J153" s="41"/>
      <c r="K153" s="41"/>
      <c r="L153" s="45"/>
      <c r="M153" s="243"/>
      <c r="N153" s="244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190</v>
      </c>
      <c r="AU153" s="18" t="s">
        <v>91</v>
      </c>
    </row>
    <row r="154" s="2" customFormat="1" ht="16.5" customHeight="1">
      <c r="A154" s="39"/>
      <c r="B154" s="40"/>
      <c r="C154" s="245" t="s">
        <v>8</v>
      </c>
      <c r="D154" s="245" t="s">
        <v>191</v>
      </c>
      <c r="E154" s="246" t="s">
        <v>757</v>
      </c>
      <c r="F154" s="247" t="s">
        <v>758</v>
      </c>
      <c r="G154" s="248" t="s">
        <v>287</v>
      </c>
      <c r="H154" s="249">
        <v>1</v>
      </c>
      <c r="I154" s="250"/>
      <c r="J154" s="251">
        <f>ROUND(I154*H154,2)</f>
        <v>0</v>
      </c>
      <c r="K154" s="247" t="s">
        <v>737</v>
      </c>
      <c r="L154" s="45"/>
      <c r="M154" s="252" t="s">
        <v>1</v>
      </c>
      <c r="N154" s="253" t="s">
        <v>41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200</v>
      </c>
      <c r="AT154" s="238" t="s">
        <v>191</v>
      </c>
      <c r="AU154" s="238" t="s">
        <v>91</v>
      </c>
      <c r="AY154" s="18" t="s">
        <v>181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83</v>
      </c>
      <c r="BK154" s="239">
        <f>ROUND(I154*H154,2)</f>
        <v>0</v>
      </c>
      <c r="BL154" s="18" t="s">
        <v>200</v>
      </c>
      <c r="BM154" s="238" t="s">
        <v>293</v>
      </c>
    </row>
    <row r="155" s="2" customFormat="1">
      <c r="A155" s="39"/>
      <c r="B155" s="40"/>
      <c r="C155" s="41"/>
      <c r="D155" s="240" t="s">
        <v>190</v>
      </c>
      <c r="E155" s="41"/>
      <c r="F155" s="241" t="s">
        <v>758</v>
      </c>
      <c r="G155" s="41"/>
      <c r="H155" s="41"/>
      <c r="I155" s="242"/>
      <c r="J155" s="41"/>
      <c r="K155" s="41"/>
      <c r="L155" s="45"/>
      <c r="M155" s="243"/>
      <c r="N155" s="244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190</v>
      </c>
      <c r="AU155" s="18" t="s">
        <v>91</v>
      </c>
    </row>
    <row r="156" s="2" customFormat="1" ht="24.15" customHeight="1">
      <c r="A156" s="39"/>
      <c r="B156" s="40"/>
      <c r="C156" s="226" t="s">
        <v>239</v>
      </c>
      <c r="D156" s="226" t="s">
        <v>182</v>
      </c>
      <c r="E156" s="227" t="s">
        <v>759</v>
      </c>
      <c r="F156" s="228" t="s">
        <v>760</v>
      </c>
      <c r="G156" s="229" t="s">
        <v>287</v>
      </c>
      <c r="H156" s="230">
        <v>2</v>
      </c>
      <c r="I156" s="231"/>
      <c r="J156" s="232">
        <f>ROUND(I156*H156,2)</f>
        <v>0</v>
      </c>
      <c r="K156" s="228" t="s">
        <v>1</v>
      </c>
      <c r="L156" s="233"/>
      <c r="M156" s="234" t="s">
        <v>1</v>
      </c>
      <c r="N156" s="235" t="s">
        <v>41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220</v>
      </c>
      <c r="AT156" s="238" t="s">
        <v>182</v>
      </c>
      <c r="AU156" s="238" t="s">
        <v>91</v>
      </c>
      <c r="AY156" s="18" t="s">
        <v>181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83</v>
      </c>
      <c r="BK156" s="239">
        <f>ROUND(I156*H156,2)</f>
        <v>0</v>
      </c>
      <c r="BL156" s="18" t="s">
        <v>200</v>
      </c>
      <c r="BM156" s="238" t="s">
        <v>302</v>
      </c>
    </row>
    <row r="157" s="2" customFormat="1">
      <c r="A157" s="39"/>
      <c r="B157" s="40"/>
      <c r="C157" s="41"/>
      <c r="D157" s="240" t="s">
        <v>190</v>
      </c>
      <c r="E157" s="41"/>
      <c r="F157" s="241" t="s">
        <v>760</v>
      </c>
      <c r="G157" s="41"/>
      <c r="H157" s="41"/>
      <c r="I157" s="242"/>
      <c r="J157" s="41"/>
      <c r="K157" s="41"/>
      <c r="L157" s="45"/>
      <c r="M157" s="243"/>
      <c r="N157" s="244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190</v>
      </c>
      <c r="AU157" s="18" t="s">
        <v>91</v>
      </c>
    </row>
    <row r="158" s="2" customFormat="1" ht="16.5" customHeight="1">
      <c r="A158" s="39"/>
      <c r="B158" s="40"/>
      <c r="C158" s="245" t="s">
        <v>244</v>
      </c>
      <c r="D158" s="245" t="s">
        <v>191</v>
      </c>
      <c r="E158" s="246" t="s">
        <v>757</v>
      </c>
      <c r="F158" s="247" t="s">
        <v>758</v>
      </c>
      <c r="G158" s="248" t="s">
        <v>287</v>
      </c>
      <c r="H158" s="249">
        <v>2</v>
      </c>
      <c r="I158" s="250"/>
      <c r="J158" s="251">
        <f>ROUND(I158*H158,2)</f>
        <v>0</v>
      </c>
      <c r="K158" s="247" t="s">
        <v>737</v>
      </c>
      <c r="L158" s="45"/>
      <c r="M158" s="252" t="s">
        <v>1</v>
      </c>
      <c r="N158" s="253" t="s">
        <v>41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200</v>
      </c>
      <c r="AT158" s="238" t="s">
        <v>191</v>
      </c>
      <c r="AU158" s="238" t="s">
        <v>91</v>
      </c>
      <c r="AY158" s="18" t="s">
        <v>181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83</v>
      </c>
      <c r="BK158" s="239">
        <f>ROUND(I158*H158,2)</f>
        <v>0</v>
      </c>
      <c r="BL158" s="18" t="s">
        <v>200</v>
      </c>
      <c r="BM158" s="238" t="s">
        <v>310</v>
      </c>
    </row>
    <row r="159" s="2" customFormat="1">
      <c r="A159" s="39"/>
      <c r="B159" s="40"/>
      <c r="C159" s="41"/>
      <c r="D159" s="240" t="s">
        <v>190</v>
      </c>
      <c r="E159" s="41"/>
      <c r="F159" s="241" t="s">
        <v>758</v>
      </c>
      <c r="G159" s="41"/>
      <c r="H159" s="41"/>
      <c r="I159" s="242"/>
      <c r="J159" s="41"/>
      <c r="K159" s="41"/>
      <c r="L159" s="45"/>
      <c r="M159" s="243"/>
      <c r="N159" s="244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190</v>
      </c>
      <c r="AU159" s="18" t="s">
        <v>91</v>
      </c>
    </row>
    <row r="160" s="2" customFormat="1" ht="21.75" customHeight="1">
      <c r="A160" s="39"/>
      <c r="B160" s="40"/>
      <c r="C160" s="226" t="s">
        <v>250</v>
      </c>
      <c r="D160" s="226" t="s">
        <v>182</v>
      </c>
      <c r="E160" s="227" t="s">
        <v>761</v>
      </c>
      <c r="F160" s="228" t="s">
        <v>762</v>
      </c>
      <c r="G160" s="229" t="s">
        <v>287</v>
      </c>
      <c r="H160" s="230">
        <v>1</v>
      </c>
      <c r="I160" s="231"/>
      <c r="J160" s="232">
        <f>ROUND(I160*H160,2)</f>
        <v>0</v>
      </c>
      <c r="K160" s="228" t="s">
        <v>1</v>
      </c>
      <c r="L160" s="233"/>
      <c r="M160" s="234" t="s">
        <v>1</v>
      </c>
      <c r="N160" s="235" t="s">
        <v>41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220</v>
      </c>
      <c r="AT160" s="238" t="s">
        <v>182</v>
      </c>
      <c r="AU160" s="238" t="s">
        <v>91</v>
      </c>
      <c r="AY160" s="18" t="s">
        <v>181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83</v>
      </c>
      <c r="BK160" s="239">
        <f>ROUND(I160*H160,2)</f>
        <v>0</v>
      </c>
      <c r="BL160" s="18" t="s">
        <v>200</v>
      </c>
      <c r="BM160" s="238" t="s">
        <v>318</v>
      </c>
    </row>
    <row r="161" s="2" customFormat="1">
      <c r="A161" s="39"/>
      <c r="B161" s="40"/>
      <c r="C161" s="41"/>
      <c r="D161" s="240" t="s">
        <v>190</v>
      </c>
      <c r="E161" s="41"/>
      <c r="F161" s="241" t="s">
        <v>762</v>
      </c>
      <c r="G161" s="41"/>
      <c r="H161" s="41"/>
      <c r="I161" s="242"/>
      <c r="J161" s="41"/>
      <c r="K161" s="41"/>
      <c r="L161" s="45"/>
      <c r="M161" s="243"/>
      <c r="N161" s="244"/>
      <c r="O161" s="92"/>
      <c r="P161" s="92"/>
      <c r="Q161" s="92"/>
      <c r="R161" s="92"/>
      <c r="S161" s="92"/>
      <c r="T161" s="93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18" t="s">
        <v>190</v>
      </c>
      <c r="AU161" s="18" t="s">
        <v>91</v>
      </c>
    </row>
    <row r="162" s="2" customFormat="1" ht="16.5" customHeight="1">
      <c r="A162" s="39"/>
      <c r="B162" s="40"/>
      <c r="C162" s="245" t="s">
        <v>188</v>
      </c>
      <c r="D162" s="245" t="s">
        <v>191</v>
      </c>
      <c r="E162" s="246" t="s">
        <v>763</v>
      </c>
      <c r="F162" s="247" t="s">
        <v>764</v>
      </c>
      <c r="G162" s="248" t="s">
        <v>287</v>
      </c>
      <c r="H162" s="249">
        <v>1</v>
      </c>
      <c r="I162" s="250"/>
      <c r="J162" s="251">
        <f>ROUND(I162*H162,2)</f>
        <v>0</v>
      </c>
      <c r="K162" s="247" t="s">
        <v>737</v>
      </c>
      <c r="L162" s="45"/>
      <c r="M162" s="252" t="s">
        <v>1</v>
      </c>
      <c r="N162" s="253" t="s">
        <v>41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200</v>
      </c>
      <c r="AT162" s="238" t="s">
        <v>191</v>
      </c>
      <c r="AU162" s="238" t="s">
        <v>91</v>
      </c>
      <c r="AY162" s="18" t="s">
        <v>181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83</v>
      </c>
      <c r="BK162" s="239">
        <f>ROUND(I162*H162,2)</f>
        <v>0</v>
      </c>
      <c r="BL162" s="18" t="s">
        <v>200</v>
      </c>
      <c r="BM162" s="238" t="s">
        <v>187</v>
      </c>
    </row>
    <row r="163" s="2" customFormat="1">
      <c r="A163" s="39"/>
      <c r="B163" s="40"/>
      <c r="C163" s="41"/>
      <c r="D163" s="240" t="s">
        <v>190</v>
      </c>
      <c r="E163" s="41"/>
      <c r="F163" s="241" t="s">
        <v>764</v>
      </c>
      <c r="G163" s="41"/>
      <c r="H163" s="41"/>
      <c r="I163" s="242"/>
      <c r="J163" s="41"/>
      <c r="K163" s="41"/>
      <c r="L163" s="45"/>
      <c r="M163" s="243"/>
      <c r="N163" s="244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190</v>
      </c>
      <c r="AU163" s="18" t="s">
        <v>91</v>
      </c>
    </row>
    <row r="164" s="2" customFormat="1" ht="24.15" customHeight="1">
      <c r="A164" s="39"/>
      <c r="B164" s="40"/>
      <c r="C164" s="226" t="s">
        <v>261</v>
      </c>
      <c r="D164" s="226" t="s">
        <v>182</v>
      </c>
      <c r="E164" s="227" t="s">
        <v>765</v>
      </c>
      <c r="F164" s="228" t="s">
        <v>766</v>
      </c>
      <c r="G164" s="229" t="s">
        <v>287</v>
      </c>
      <c r="H164" s="230">
        <v>2</v>
      </c>
      <c r="I164" s="231"/>
      <c r="J164" s="232">
        <f>ROUND(I164*H164,2)</f>
        <v>0</v>
      </c>
      <c r="K164" s="228" t="s">
        <v>1</v>
      </c>
      <c r="L164" s="233"/>
      <c r="M164" s="234" t="s">
        <v>1</v>
      </c>
      <c r="N164" s="235" t="s">
        <v>41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220</v>
      </c>
      <c r="AT164" s="238" t="s">
        <v>182</v>
      </c>
      <c r="AU164" s="238" t="s">
        <v>91</v>
      </c>
      <c r="AY164" s="18" t="s">
        <v>181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83</v>
      </c>
      <c r="BK164" s="239">
        <f>ROUND(I164*H164,2)</f>
        <v>0</v>
      </c>
      <c r="BL164" s="18" t="s">
        <v>200</v>
      </c>
      <c r="BM164" s="238" t="s">
        <v>333</v>
      </c>
    </row>
    <row r="165" s="2" customFormat="1">
      <c r="A165" s="39"/>
      <c r="B165" s="40"/>
      <c r="C165" s="41"/>
      <c r="D165" s="240" t="s">
        <v>190</v>
      </c>
      <c r="E165" s="41"/>
      <c r="F165" s="241" t="s">
        <v>766</v>
      </c>
      <c r="G165" s="41"/>
      <c r="H165" s="41"/>
      <c r="I165" s="242"/>
      <c r="J165" s="41"/>
      <c r="K165" s="41"/>
      <c r="L165" s="45"/>
      <c r="M165" s="243"/>
      <c r="N165" s="244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190</v>
      </c>
      <c r="AU165" s="18" t="s">
        <v>91</v>
      </c>
    </row>
    <row r="166" s="2" customFormat="1" ht="24.15" customHeight="1">
      <c r="A166" s="39"/>
      <c r="B166" s="40"/>
      <c r="C166" s="245" t="s">
        <v>266</v>
      </c>
      <c r="D166" s="245" t="s">
        <v>191</v>
      </c>
      <c r="E166" s="246" t="s">
        <v>767</v>
      </c>
      <c r="F166" s="247" t="s">
        <v>768</v>
      </c>
      <c r="G166" s="248" t="s">
        <v>287</v>
      </c>
      <c r="H166" s="249">
        <v>2</v>
      </c>
      <c r="I166" s="250"/>
      <c r="J166" s="251">
        <f>ROUND(I166*H166,2)</f>
        <v>0</v>
      </c>
      <c r="K166" s="247" t="s">
        <v>737</v>
      </c>
      <c r="L166" s="45"/>
      <c r="M166" s="252" t="s">
        <v>1</v>
      </c>
      <c r="N166" s="253" t="s">
        <v>41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200</v>
      </c>
      <c r="AT166" s="238" t="s">
        <v>191</v>
      </c>
      <c r="AU166" s="238" t="s">
        <v>91</v>
      </c>
      <c r="AY166" s="18" t="s">
        <v>181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83</v>
      </c>
      <c r="BK166" s="239">
        <f>ROUND(I166*H166,2)</f>
        <v>0</v>
      </c>
      <c r="BL166" s="18" t="s">
        <v>200</v>
      </c>
      <c r="BM166" s="238" t="s">
        <v>343</v>
      </c>
    </row>
    <row r="167" s="2" customFormat="1">
      <c r="A167" s="39"/>
      <c r="B167" s="40"/>
      <c r="C167" s="41"/>
      <c r="D167" s="240" t="s">
        <v>190</v>
      </c>
      <c r="E167" s="41"/>
      <c r="F167" s="241" t="s">
        <v>768</v>
      </c>
      <c r="G167" s="41"/>
      <c r="H167" s="41"/>
      <c r="I167" s="242"/>
      <c r="J167" s="41"/>
      <c r="K167" s="41"/>
      <c r="L167" s="45"/>
      <c r="M167" s="243"/>
      <c r="N167" s="244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190</v>
      </c>
      <c r="AU167" s="18" t="s">
        <v>91</v>
      </c>
    </row>
    <row r="168" s="2" customFormat="1" ht="37.8" customHeight="1">
      <c r="A168" s="39"/>
      <c r="B168" s="40"/>
      <c r="C168" s="226" t="s">
        <v>271</v>
      </c>
      <c r="D168" s="226" t="s">
        <v>182</v>
      </c>
      <c r="E168" s="227" t="s">
        <v>769</v>
      </c>
      <c r="F168" s="228" t="s">
        <v>770</v>
      </c>
      <c r="G168" s="229" t="s">
        <v>287</v>
      </c>
      <c r="H168" s="230">
        <v>1</v>
      </c>
      <c r="I168" s="231"/>
      <c r="J168" s="232">
        <f>ROUND(I168*H168,2)</f>
        <v>0</v>
      </c>
      <c r="K168" s="228" t="s">
        <v>1</v>
      </c>
      <c r="L168" s="233"/>
      <c r="M168" s="234" t="s">
        <v>1</v>
      </c>
      <c r="N168" s="235" t="s">
        <v>41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220</v>
      </c>
      <c r="AT168" s="238" t="s">
        <v>182</v>
      </c>
      <c r="AU168" s="238" t="s">
        <v>91</v>
      </c>
      <c r="AY168" s="18" t="s">
        <v>181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83</v>
      </c>
      <c r="BK168" s="239">
        <f>ROUND(I168*H168,2)</f>
        <v>0</v>
      </c>
      <c r="BL168" s="18" t="s">
        <v>200</v>
      </c>
      <c r="BM168" s="238" t="s">
        <v>352</v>
      </c>
    </row>
    <row r="169" s="2" customFormat="1">
      <c r="A169" s="39"/>
      <c r="B169" s="40"/>
      <c r="C169" s="41"/>
      <c r="D169" s="240" t="s">
        <v>190</v>
      </c>
      <c r="E169" s="41"/>
      <c r="F169" s="241" t="s">
        <v>770</v>
      </c>
      <c r="G169" s="41"/>
      <c r="H169" s="41"/>
      <c r="I169" s="242"/>
      <c r="J169" s="41"/>
      <c r="K169" s="41"/>
      <c r="L169" s="45"/>
      <c r="M169" s="243"/>
      <c r="N169" s="244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190</v>
      </c>
      <c r="AU169" s="18" t="s">
        <v>91</v>
      </c>
    </row>
    <row r="170" s="2" customFormat="1" ht="16.5" customHeight="1">
      <c r="A170" s="39"/>
      <c r="B170" s="40"/>
      <c r="C170" s="245" t="s">
        <v>276</v>
      </c>
      <c r="D170" s="245" t="s">
        <v>191</v>
      </c>
      <c r="E170" s="246" t="s">
        <v>771</v>
      </c>
      <c r="F170" s="247" t="s">
        <v>772</v>
      </c>
      <c r="G170" s="248" t="s">
        <v>217</v>
      </c>
      <c r="H170" s="249">
        <v>8</v>
      </c>
      <c r="I170" s="250"/>
      <c r="J170" s="251">
        <f>ROUND(I170*H170,2)</f>
        <v>0</v>
      </c>
      <c r="K170" s="247" t="s">
        <v>737</v>
      </c>
      <c r="L170" s="45"/>
      <c r="M170" s="252" t="s">
        <v>1</v>
      </c>
      <c r="N170" s="253" t="s">
        <v>41</v>
      </c>
      <c r="O170" s="92"/>
      <c r="P170" s="236">
        <f>O170*H170</f>
        <v>0</v>
      </c>
      <c r="Q170" s="236">
        <v>0</v>
      </c>
      <c r="R170" s="236">
        <f>Q170*H170</f>
        <v>0</v>
      </c>
      <c r="S170" s="236">
        <v>0</v>
      </c>
      <c r="T170" s="237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200</v>
      </c>
      <c r="AT170" s="238" t="s">
        <v>191</v>
      </c>
      <c r="AU170" s="238" t="s">
        <v>91</v>
      </c>
      <c r="AY170" s="18" t="s">
        <v>181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83</v>
      </c>
      <c r="BK170" s="239">
        <f>ROUND(I170*H170,2)</f>
        <v>0</v>
      </c>
      <c r="BL170" s="18" t="s">
        <v>200</v>
      </c>
      <c r="BM170" s="238" t="s">
        <v>361</v>
      </c>
    </row>
    <row r="171" s="2" customFormat="1">
      <c r="A171" s="39"/>
      <c r="B171" s="40"/>
      <c r="C171" s="41"/>
      <c r="D171" s="240" t="s">
        <v>190</v>
      </c>
      <c r="E171" s="41"/>
      <c r="F171" s="241" t="s">
        <v>772</v>
      </c>
      <c r="G171" s="41"/>
      <c r="H171" s="41"/>
      <c r="I171" s="242"/>
      <c r="J171" s="41"/>
      <c r="K171" s="41"/>
      <c r="L171" s="45"/>
      <c r="M171" s="243"/>
      <c r="N171" s="244"/>
      <c r="O171" s="92"/>
      <c r="P171" s="92"/>
      <c r="Q171" s="92"/>
      <c r="R171" s="92"/>
      <c r="S171" s="92"/>
      <c r="T171" s="93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T171" s="18" t="s">
        <v>190</v>
      </c>
      <c r="AU171" s="18" t="s">
        <v>91</v>
      </c>
    </row>
    <row r="172" s="12" customFormat="1" ht="20.88" customHeight="1">
      <c r="A172" s="12"/>
      <c r="B172" s="212"/>
      <c r="C172" s="213"/>
      <c r="D172" s="214" t="s">
        <v>75</v>
      </c>
      <c r="E172" s="254" t="s">
        <v>741</v>
      </c>
      <c r="F172" s="254" t="s">
        <v>1</v>
      </c>
      <c r="G172" s="213"/>
      <c r="H172" s="213"/>
      <c r="I172" s="216"/>
      <c r="J172" s="255">
        <f>BK172</f>
        <v>0</v>
      </c>
      <c r="K172" s="213"/>
      <c r="L172" s="218"/>
      <c r="M172" s="219"/>
      <c r="N172" s="220"/>
      <c r="O172" s="220"/>
      <c r="P172" s="221">
        <f>SUM(P173:P200)</f>
        <v>0</v>
      </c>
      <c r="Q172" s="220"/>
      <c r="R172" s="221">
        <f>SUM(R173:R200)</f>
        <v>0</v>
      </c>
      <c r="S172" s="220"/>
      <c r="T172" s="222">
        <f>SUM(T173:T200)</f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223" t="s">
        <v>83</v>
      </c>
      <c r="AT172" s="224" t="s">
        <v>75</v>
      </c>
      <c r="AU172" s="224" t="s">
        <v>85</v>
      </c>
      <c r="AY172" s="223" t="s">
        <v>181</v>
      </c>
      <c r="BK172" s="225">
        <f>SUM(BK173:BK200)</f>
        <v>0</v>
      </c>
    </row>
    <row r="173" s="2" customFormat="1" ht="24.15" customHeight="1">
      <c r="A173" s="39"/>
      <c r="B173" s="40"/>
      <c r="C173" s="226" t="s">
        <v>7</v>
      </c>
      <c r="D173" s="226" t="s">
        <v>182</v>
      </c>
      <c r="E173" s="227" t="s">
        <v>773</v>
      </c>
      <c r="F173" s="228" t="s">
        <v>774</v>
      </c>
      <c r="G173" s="229" t="s">
        <v>287</v>
      </c>
      <c r="H173" s="230">
        <v>1</v>
      </c>
      <c r="I173" s="231"/>
      <c r="J173" s="232">
        <f>ROUND(I173*H173,2)</f>
        <v>0</v>
      </c>
      <c r="K173" s="228" t="s">
        <v>1</v>
      </c>
      <c r="L173" s="233"/>
      <c r="M173" s="234" t="s">
        <v>1</v>
      </c>
      <c r="N173" s="235" t="s">
        <v>41</v>
      </c>
      <c r="O173" s="92"/>
      <c r="P173" s="236">
        <f>O173*H173</f>
        <v>0</v>
      </c>
      <c r="Q173" s="236">
        <v>0</v>
      </c>
      <c r="R173" s="236">
        <f>Q173*H173</f>
        <v>0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220</v>
      </c>
      <c r="AT173" s="238" t="s">
        <v>182</v>
      </c>
      <c r="AU173" s="238" t="s">
        <v>91</v>
      </c>
      <c r="AY173" s="18" t="s">
        <v>181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83</v>
      </c>
      <c r="BK173" s="239">
        <f>ROUND(I173*H173,2)</f>
        <v>0</v>
      </c>
      <c r="BL173" s="18" t="s">
        <v>200</v>
      </c>
      <c r="BM173" s="238" t="s">
        <v>371</v>
      </c>
    </row>
    <row r="174" s="2" customFormat="1">
      <c r="A174" s="39"/>
      <c r="B174" s="40"/>
      <c r="C174" s="41"/>
      <c r="D174" s="240" t="s">
        <v>190</v>
      </c>
      <c r="E174" s="41"/>
      <c r="F174" s="241" t="s">
        <v>774</v>
      </c>
      <c r="G174" s="41"/>
      <c r="H174" s="41"/>
      <c r="I174" s="242"/>
      <c r="J174" s="41"/>
      <c r="K174" s="41"/>
      <c r="L174" s="45"/>
      <c r="M174" s="243"/>
      <c r="N174" s="244"/>
      <c r="O174" s="92"/>
      <c r="P174" s="92"/>
      <c r="Q174" s="92"/>
      <c r="R174" s="92"/>
      <c r="S174" s="92"/>
      <c r="T174" s="93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T174" s="18" t="s">
        <v>190</v>
      </c>
      <c r="AU174" s="18" t="s">
        <v>91</v>
      </c>
    </row>
    <row r="175" s="2" customFormat="1" ht="24.15" customHeight="1">
      <c r="A175" s="39"/>
      <c r="B175" s="40"/>
      <c r="C175" s="245" t="s">
        <v>284</v>
      </c>
      <c r="D175" s="245" t="s">
        <v>191</v>
      </c>
      <c r="E175" s="246" t="s">
        <v>775</v>
      </c>
      <c r="F175" s="247" t="s">
        <v>776</v>
      </c>
      <c r="G175" s="248" t="s">
        <v>287</v>
      </c>
      <c r="H175" s="249">
        <v>1</v>
      </c>
      <c r="I175" s="250"/>
      <c r="J175" s="251">
        <f>ROUND(I175*H175,2)</f>
        <v>0</v>
      </c>
      <c r="K175" s="247" t="s">
        <v>737</v>
      </c>
      <c r="L175" s="45"/>
      <c r="M175" s="252" t="s">
        <v>1</v>
      </c>
      <c r="N175" s="253" t="s">
        <v>41</v>
      </c>
      <c r="O175" s="92"/>
      <c r="P175" s="236">
        <f>O175*H175</f>
        <v>0</v>
      </c>
      <c r="Q175" s="236">
        <v>0</v>
      </c>
      <c r="R175" s="236">
        <f>Q175*H175</f>
        <v>0</v>
      </c>
      <c r="S175" s="236">
        <v>0</v>
      </c>
      <c r="T175" s="237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8" t="s">
        <v>200</v>
      </c>
      <c r="AT175" s="238" t="s">
        <v>191</v>
      </c>
      <c r="AU175" s="238" t="s">
        <v>91</v>
      </c>
      <c r="AY175" s="18" t="s">
        <v>181</v>
      </c>
      <c r="BE175" s="239">
        <f>IF(N175="základní",J175,0)</f>
        <v>0</v>
      </c>
      <c r="BF175" s="239">
        <f>IF(N175="snížená",J175,0)</f>
        <v>0</v>
      </c>
      <c r="BG175" s="239">
        <f>IF(N175="zákl. přenesená",J175,0)</f>
        <v>0</v>
      </c>
      <c r="BH175" s="239">
        <f>IF(N175="sníž. přenesená",J175,0)</f>
        <v>0</v>
      </c>
      <c r="BI175" s="239">
        <f>IF(N175="nulová",J175,0)</f>
        <v>0</v>
      </c>
      <c r="BJ175" s="18" t="s">
        <v>83</v>
      </c>
      <c r="BK175" s="239">
        <f>ROUND(I175*H175,2)</f>
        <v>0</v>
      </c>
      <c r="BL175" s="18" t="s">
        <v>200</v>
      </c>
      <c r="BM175" s="238" t="s">
        <v>381</v>
      </c>
    </row>
    <row r="176" s="2" customFormat="1">
      <c r="A176" s="39"/>
      <c r="B176" s="40"/>
      <c r="C176" s="41"/>
      <c r="D176" s="240" t="s">
        <v>190</v>
      </c>
      <c r="E176" s="41"/>
      <c r="F176" s="241" t="s">
        <v>776</v>
      </c>
      <c r="G176" s="41"/>
      <c r="H176" s="41"/>
      <c r="I176" s="242"/>
      <c r="J176" s="41"/>
      <c r="K176" s="41"/>
      <c r="L176" s="45"/>
      <c r="M176" s="243"/>
      <c r="N176" s="244"/>
      <c r="O176" s="92"/>
      <c r="P176" s="92"/>
      <c r="Q176" s="92"/>
      <c r="R176" s="92"/>
      <c r="S176" s="92"/>
      <c r="T176" s="93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T176" s="18" t="s">
        <v>190</v>
      </c>
      <c r="AU176" s="18" t="s">
        <v>91</v>
      </c>
    </row>
    <row r="177" s="2" customFormat="1" ht="24.15" customHeight="1">
      <c r="A177" s="39"/>
      <c r="B177" s="40"/>
      <c r="C177" s="226" t="s">
        <v>289</v>
      </c>
      <c r="D177" s="226" t="s">
        <v>182</v>
      </c>
      <c r="E177" s="227" t="s">
        <v>777</v>
      </c>
      <c r="F177" s="228" t="s">
        <v>778</v>
      </c>
      <c r="G177" s="229" t="s">
        <v>287</v>
      </c>
      <c r="H177" s="230">
        <v>1</v>
      </c>
      <c r="I177" s="231"/>
      <c r="J177" s="232">
        <f>ROUND(I177*H177,2)</f>
        <v>0</v>
      </c>
      <c r="K177" s="228" t="s">
        <v>1</v>
      </c>
      <c r="L177" s="233"/>
      <c r="M177" s="234" t="s">
        <v>1</v>
      </c>
      <c r="N177" s="235" t="s">
        <v>41</v>
      </c>
      <c r="O177" s="92"/>
      <c r="P177" s="236">
        <f>O177*H177</f>
        <v>0</v>
      </c>
      <c r="Q177" s="236">
        <v>0</v>
      </c>
      <c r="R177" s="236">
        <f>Q177*H177</f>
        <v>0</v>
      </c>
      <c r="S177" s="236">
        <v>0</v>
      </c>
      <c r="T177" s="237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8" t="s">
        <v>220</v>
      </c>
      <c r="AT177" s="238" t="s">
        <v>182</v>
      </c>
      <c r="AU177" s="238" t="s">
        <v>91</v>
      </c>
      <c r="AY177" s="18" t="s">
        <v>181</v>
      </c>
      <c r="BE177" s="239">
        <f>IF(N177="základní",J177,0)</f>
        <v>0</v>
      </c>
      <c r="BF177" s="239">
        <f>IF(N177="snížená",J177,0)</f>
        <v>0</v>
      </c>
      <c r="BG177" s="239">
        <f>IF(N177="zákl. přenesená",J177,0)</f>
        <v>0</v>
      </c>
      <c r="BH177" s="239">
        <f>IF(N177="sníž. přenesená",J177,0)</f>
        <v>0</v>
      </c>
      <c r="BI177" s="239">
        <f>IF(N177="nulová",J177,0)</f>
        <v>0</v>
      </c>
      <c r="BJ177" s="18" t="s">
        <v>83</v>
      </c>
      <c r="BK177" s="239">
        <f>ROUND(I177*H177,2)</f>
        <v>0</v>
      </c>
      <c r="BL177" s="18" t="s">
        <v>200</v>
      </c>
      <c r="BM177" s="238" t="s">
        <v>390</v>
      </c>
    </row>
    <row r="178" s="2" customFormat="1">
      <c r="A178" s="39"/>
      <c r="B178" s="40"/>
      <c r="C178" s="41"/>
      <c r="D178" s="240" t="s">
        <v>190</v>
      </c>
      <c r="E178" s="41"/>
      <c r="F178" s="241" t="s">
        <v>778</v>
      </c>
      <c r="G178" s="41"/>
      <c r="H178" s="41"/>
      <c r="I178" s="242"/>
      <c r="J178" s="41"/>
      <c r="K178" s="41"/>
      <c r="L178" s="45"/>
      <c r="M178" s="243"/>
      <c r="N178" s="244"/>
      <c r="O178" s="92"/>
      <c r="P178" s="92"/>
      <c r="Q178" s="92"/>
      <c r="R178" s="92"/>
      <c r="S178" s="92"/>
      <c r="T178" s="93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T178" s="18" t="s">
        <v>190</v>
      </c>
      <c r="AU178" s="18" t="s">
        <v>91</v>
      </c>
    </row>
    <row r="179" s="2" customFormat="1" ht="24.15" customHeight="1">
      <c r="A179" s="39"/>
      <c r="B179" s="40"/>
      <c r="C179" s="245" t="s">
        <v>293</v>
      </c>
      <c r="D179" s="245" t="s">
        <v>191</v>
      </c>
      <c r="E179" s="246" t="s">
        <v>779</v>
      </c>
      <c r="F179" s="247" t="s">
        <v>780</v>
      </c>
      <c r="G179" s="248" t="s">
        <v>287</v>
      </c>
      <c r="H179" s="249">
        <v>1</v>
      </c>
      <c r="I179" s="250"/>
      <c r="J179" s="251">
        <f>ROUND(I179*H179,2)</f>
        <v>0</v>
      </c>
      <c r="K179" s="247" t="s">
        <v>737</v>
      </c>
      <c r="L179" s="45"/>
      <c r="M179" s="252" t="s">
        <v>1</v>
      </c>
      <c r="N179" s="253" t="s">
        <v>41</v>
      </c>
      <c r="O179" s="92"/>
      <c r="P179" s="236">
        <f>O179*H179</f>
        <v>0</v>
      </c>
      <c r="Q179" s="236">
        <v>0</v>
      </c>
      <c r="R179" s="236">
        <f>Q179*H179</f>
        <v>0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200</v>
      </c>
      <c r="AT179" s="238" t="s">
        <v>191</v>
      </c>
      <c r="AU179" s="238" t="s">
        <v>91</v>
      </c>
      <c r="AY179" s="18" t="s">
        <v>181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83</v>
      </c>
      <c r="BK179" s="239">
        <f>ROUND(I179*H179,2)</f>
        <v>0</v>
      </c>
      <c r="BL179" s="18" t="s">
        <v>200</v>
      </c>
      <c r="BM179" s="238" t="s">
        <v>399</v>
      </c>
    </row>
    <row r="180" s="2" customFormat="1">
      <c r="A180" s="39"/>
      <c r="B180" s="40"/>
      <c r="C180" s="41"/>
      <c r="D180" s="240" t="s">
        <v>190</v>
      </c>
      <c r="E180" s="41"/>
      <c r="F180" s="241" t="s">
        <v>780</v>
      </c>
      <c r="G180" s="41"/>
      <c r="H180" s="41"/>
      <c r="I180" s="242"/>
      <c r="J180" s="41"/>
      <c r="K180" s="41"/>
      <c r="L180" s="45"/>
      <c r="M180" s="243"/>
      <c r="N180" s="244"/>
      <c r="O180" s="92"/>
      <c r="P180" s="92"/>
      <c r="Q180" s="92"/>
      <c r="R180" s="92"/>
      <c r="S180" s="92"/>
      <c r="T180" s="93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18" t="s">
        <v>190</v>
      </c>
      <c r="AU180" s="18" t="s">
        <v>91</v>
      </c>
    </row>
    <row r="181" s="2" customFormat="1" ht="16.5" customHeight="1">
      <c r="A181" s="39"/>
      <c r="B181" s="40"/>
      <c r="C181" s="226" t="s">
        <v>298</v>
      </c>
      <c r="D181" s="226" t="s">
        <v>182</v>
      </c>
      <c r="E181" s="227" t="s">
        <v>781</v>
      </c>
      <c r="F181" s="228" t="s">
        <v>782</v>
      </c>
      <c r="G181" s="229" t="s">
        <v>287</v>
      </c>
      <c r="H181" s="230">
        <v>1</v>
      </c>
      <c r="I181" s="231"/>
      <c r="J181" s="232">
        <f>ROUND(I181*H181,2)</f>
        <v>0</v>
      </c>
      <c r="K181" s="228" t="s">
        <v>1</v>
      </c>
      <c r="L181" s="233"/>
      <c r="M181" s="234" t="s">
        <v>1</v>
      </c>
      <c r="N181" s="235" t="s">
        <v>41</v>
      </c>
      <c r="O181" s="92"/>
      <c r="P181" s="236">
        <f>O181*H181</f>
        <v>0</v>
      </c>
      <c r="Q181" s="236">
        <v>0</v>
      </c>
      <c r="R181" s="236">
        <f>Q181*H181</f>
        <v>0</v>
      </c>
      <c r="S181" s="236">
        <v>0</v>
      </c>
      <c r="T181" s="237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8" t="s">
        <v>220</v>
      </c>
      <c r="AT181" s="238" t="s">
        <v>182</v>
      </c>
      <c r="AU181" s="238" t="s">
        <v>91</v>
      </c>
      <c r="AY181" s="18" t="s">
        <v>181</v>
      </c>
      <c r="BE181" s="239">
        <f>IF(N181="základní",J181,0)</f>
        <v>0</v>
      </c>
      <c r="BF181" s="239">
        <f>IF(N181="snížená",J181,0)</f>
        <v>0</v>
      </c>
      <c r="BG181" s="239">
        <f>IF(N181="zákl. přenesená",J181,0)</f>
        <v>0</v>
      </c>
      <c r="BH181" s="239">
        <f>IF(N181="sníž. přenesená",J181,0)</f>
        <v>0</v>
      </c>
      <c r="BI181" s="239">
        <f>IF(N181="nulová",J181,0)</f>
        <v>0</v>
      </c>
      <c r="BJ181" s="18" t="s">
        <v>83</v>
      </c>
      <c r="BK181" s="239">
        <f>ROUND(I181*H181,2)</f>
        <v>0</v>
      </c>
      <c r="BL181" s="18" t="s">
        <v>200</v>
      </c>
      <c r="BM181" s="238" t="s">
        <v>407</v>
      </c>
    </row>
    <row r="182" s="2" customFormat="1">
      <c r="A182" s="39"/>
      <c r="B182" s="40"/>
      <c r="C182" s="41"/>
      <c r="D182" s="240" t="s">
        <v>190</v>
      </c>
      <c r="E182" s="41"/>
      <c r="F182" s="241" t="s">
        <v>782</v>
      </c>
      <c r="G182" s="41"/>
      <c r="H182" s="41"/>
      <c r="I182" s="242"/>
      <c r="J182" s="41"/>
      <c r="K182" s="41"/>
      <c r="L182" s="45"/>
      <c r="M182" s="243"/>
      <c r="N182" s="244"/>
      <c r="O182" s="92"/>
      <c r="P182" s="92"/>
      <c r="Q182" s="92"/>
      <c r="R182" s="92"/>
      <c r="S182" s="92"/>
      <c r="T182" s="93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T182" s="18" t="s">
        <v>190</v>
      </c>
      <c r="AU182" s="18" t="s">
        <v>91</v>
      </c>
    </row>
    <row r="183" s="2" customFormat="1" ht="16.5" customHeight="1">
      <c r="A183" s="39"/>
      <c r="B183" s="40"/>
      <c r="C183" s="245" t="s">
        <v>302</v>
      </c>
      <c r="D183" s="245" t="s">
        <v>191</v>
      </c>
      <c r="E183" s="246" t="s">
        <v>757</v>
      </c>
      <c r="F183" s="247" t="s">
        <v>758</v>
      </c>
      <c r="G183" s="248" t="s">
        <v>287</v>
      </c>
      <c r="H183" s="249">
        <v>1</v>
      </c>
      <c r="I183" s="250"/>
      <c r="J183" s="251">
        <f>ROUND(I183*H183,2)</f>
        <v>0</v>
      </c>
      <c r="K183" s="247" t="s">
        <v>737</v>
      </c>
      <c r="L183" s="45"/>
      <c r="M183" s="252" t="s">
        <v>1</v>
      </c>
      <c r="N183" s="253" t="s">
        <v>41</v>
      </c>
      <c r="O183" s="92"/>
      <c r="P183" s="236">
        <f>O183*H183</f>
        <v>0</v>
      </c>
      <c r="Q183" s="236">
        <v>0</v>
      </c>
      <c r="R183" s="236">
        <f>Q183*H183</f>
        <v>0</v>
      </c>
      <c r="S183" s="236">
        <v>0</v>
      </c>
      <c r="T183" s="237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8" t="s">
        <v>200</v>
      </c>
      <c r="AT183" s="238" t="s">
        <v>191</v>
      </c>
      <c r="AU183" s="238" t="s">
        <v>91</v>
      </c>
      <c r="AY183" s="18" t="s">
        <v>181</v>
      </c>
      <c r="BE183" s="239">
        <f>IF(N183="základní",J183,0)</f>
        <v>0</v>
      </c>
      <c r="BF183" s="239">
        <f>IF(N183="snížená",J183,0)</f>
        <v>0</v>
      </c>
      <c r="BG183" s="239">
        <f>IF(N183="zákl. přenesená",J183,0)</f>
        <v>0</v>
      </c>
      <c r="BH183" s="239">
        <f>IF(N183="sníž. přenesená",J183,0)</f>
        <v>0</v>
      </c>
      <c r="BI183" s="239">
        <f>IF(N183="nulová",J183,0)</f>
        <v>0</v>
      </c>
      <c r="BJ183" s="18" t="s">
        <v>83</v>
      </c>
      <c r="BK183" s="239">
        <f>ROUND(I183*H183,2)</f>
        <v>0</v>
      </c>
      <c r="BL183" s="18" t="s">
        <v>200</v>
      </c>
      <c r="BM183" s="238" t="s">
        <v>416</v>
      </c>
    </row>
    <row r="184" s="2" customFormat="1">
      <c r="A184" s="39"/>
      <c r="B184" s="40"/>
      <c r="C184" s="41"/>
      <c r="D184" s="240" t="s">
        <v>190</v>
      </c>
      <c r="E184" s="41"/>
      <c r="F184" s="241" t="s">
        <v>758</v>
      </c>
      <c r="G184" s="41"/>
      <c r="H184" s="41"/>
      <c r="I184" s="242"/>
      <c r="J184" s="41"/>
      <c r="K184" s="41"/>
      <c r="L184" s="45"/>
      <c r="M184" s="243"/>
      <c r="N184" s="244"/>
      <c r="O184" s="92"/>
      <c r="P184" s="92"/>
      <c r="Q184" s="92"/>
      <c r="R184" s="92"/>
      <c r="S184" s="92"/>
      <c r="T184" s="93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T184" s="18" t="s">
        <v>190</v>
      </c>
      <c r="AU184" s="18" t="s">
        <v>91</v>
      </c>
    </row>
    <row r="185" s="2" customFormat="1" ht="24.15" customHeight="1">
      <c r="A185" s="39"/>
      <c r="B185" s="40"/>
      <c r="C185" s="226" t="s">
        <v>306</v>
      </c>
      <c r="D185" s="226" t="s">
        <v>182</v>
      </c>
      <c r="E185" s="227" t="s">
        <v>783</v>
      </c>
      <c r="F185" s="228" t="s">
        <v>784</v>
      </c>
      <c r="G185" s="229" t="s">
        <v>287</v>
      </c>
      <c r="H185" s="230">
        <v>1</v>
      </c>
      <c r="I185" s="231"/>
      <c r="J185" s="232">
        <f>ROUND(I185*H185,2)</f>
        <v>0</v>
      </c>
      <c r="K185" s="228" t="s">
        <v>1</v>
      </c>
      <c r="L185" s="233"/>
      <c r="M185" s="234" t="s">
        <v>1</v>
      </c>
      <c r="N185" s="235" t="s">
        <v>41</v>
      </c>
      <c r="O185" s="92"/>
      <c r="P185" s="236">
        <f>O185*H185</f>
        <v>0</v>
      </c>
      <c r="Q185" s="236">
        <v>0</v>
      </c>
      <c r="R185" s="236">
        <f>Q185*H185</f>
        <v>0</v>
      </c>
      <c r="S185" s="236">
        <v>0</v>
      </c>
      <c r="T185" s="237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8" t="s">
        <v>220</v>
      </c>
      <c r="AT185" s="238" t="s">
        <v>182</v>
      </c>
      <c r="AU185" s="238" t="s">
        <v>91</v>
      </c>
      <c r="AY185" s="18" t="s">
        <v>181</v>
      </c>
      <c r="BE185" s="239">
        <f>IF(N185="základní",J185,0)</f>
        <v>0</v>
      </c>
      <c r="BF185" s="239">
        <f>IF(N185="snížená",J185,0)</f>
        <v>0</v>
      </c>
      <c r="BG185" s="239">
        <f>IF(N185="zákl. přenesená",J185,0)</f>
        <v>0</v>
      </c>
      <c r="BH185" s="239">
        <f>IF(N185="sníž. přenesená",J185,0)</f>
        <v>0</v>
      </c>
      <c r="BI185" s="239">
        <f>IF(N185="nulová",J185,0)</f>
        <v>0</v>
      </c>
      <c r="BJ185" s="18" t="s">
        <v>83</v>
      </c>
      <c r="BK185" s="239">
        <f>ROUND(I185*H185,2)</f>
        <v>0</v>
      </c>
      <c r="BL185" s="18" t="s">
        <v>200</v>
      </c>
      <c r="BM185" s="238" t="s">
        <v>426</v>
      </c>
    </row>
    <row r="186" s="2" customFormat="1">
      <c r="A186" s="39"/>
      <c r="B186" s="40"/>
      <c r="C186" s="41"/>
      <c r="D186" s="240" t="s">
        <v>190</v>
      </c>
      <c r="E186" s="41"/>
      <c r="F186" s="241" t="s">
        <v>784</v>
      </c>
      <c r="G186" s="41"/>
      <c r="H186" s="41"/>
      <c r="I186" s="242"/>
      <c r="J186" s="41"/>
      <c r="K186" s="41"/>
      <c r="L186" s="45"/>
      <c r="M186" s="243"/>
      <c r="N186" s="244"/>
      <c r="O186" s="92"/>
      <c r="P186" s="92"/>
      <c r="Q186" s="92"/>
      <c r="R186" s="92"/>
      <c r="S186" s="92"/>
      <c r="T186" s="93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T186" s="18" t="s">
        <v>190</v>
      </c>
      <c r="AU186" s="18" t="s">
        <v>91</v>
      </c>
    </row>
    <row r="187" s="2" customFormat="1" ht="16.5" customHeight="1">
      <c r="A187" s="39"/>
      <c r="B187" s="40"/>
      <c r="C187" s="245" t="s">
        <v>310</v>
      </c>
      <c r="D187" s="245" t="s">
        <v>191</v>
      </c>
      <c r="E187" s="246" t="s">
        <v>757</v>
      </c>
      <c r="F187" s="247" t="s">
        <v>758</v>
      </c>
      <c r="G187" s="248" t="s">
        <v>287</v>
      </c>
      <c r="H187" s="249">
        <v>1</v>
      </c>
      <c r="I187" s="250"/>
      <c r="J187" s="251">
        <f>ROUND(I187*H187,2)</f>
        <v>0</v>
      </c>
      <c r="K187" s="247" t="s">
        <v>737</v>
      </c>
      <c r="L187" s="45"/>
      <c r="M187" s="252" t="s">
        <v>1</v>
      </c>
      <c r="N187" s="253" t="s">
        <v>41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200</v>
      </c>
      <c r="AT187" s="238" t="s">
        <v>191</v>
      </c>
      <c r="AU187" s="238" t="s">
        <v>91</v>
      </c>
      <c r="AY187" s="18" t="s">
        <v>181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83</v>
      </c>
      <c r="BK187" s="239">
        <f>ROUND(I187*H187,2)</f>
        <v>0</v>
      </c>
      <c r="BL187" s="18" t="s">
        <v>200</v>
      </c>
      <c r="BM187" s="238" t="s">
        <v>436</v>
      </c>
    </row>
    <row r="188" s="2" customFormat="1">
      <c r="A188" s="39"/>
      <c r="B188" s="40"/>
      <c r="C188" s="41"/>
      <c r="D188" s="240" t="s">
        <v>190</v>
      </c>
      <c r="E188" s="41"/>
      <c r="F188" s="241" t="s">
        <v>758</v>
      </c>
      <c r="G188" s="41"/>
      <c r="H188" s="41"/>
      <c r="I188" s="242"/>
      <c r="J188" s="41"/>
      <c r="K188" s="41"/>
      <c r="L188" s="45"/>
      <c r="M188" s="243"/>
      <c r="N188" s="244"/>
      <c r="O188" s="92"/>
      <c r="P188" s="92"/>
      <c r="Q188" s="92"/>
      <c r="R188" s="92"/>
      <c r="S188" s="92"/>
      <c r="T188" s="93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18" t="s">
        <v>190</v>
      </c>
      <c r="AU188" s="18" t="s">
        <v>91</v>
      </c>
    </row>
    <row r="189" s="2" customFormat="1" ht="24.15" customHeight="1">
      <c r="A189" s="39"/>
      <c r="B189" s="40"/>
      <c r="C189" s="226" t="s">
        <v>314</v>
      </c>
      <c r="D189" s="226" t="s">
        <v>182</v>
      </c>
      <c r="E189" s="227" t="s">
        <v>785</v>
      </c>
      <c r="F189" s="228" t="s">
        <v>786</v>
      </c>
      <c r="G189" s="229" t="s">
        <v>287</v>
      </c>
      <c r="H189" s="230">
        <v>1</v>
      </c>
      <c r="I189" s="231"/>
      <c r="J189" s="232">
        <f>ROUND(I189*H189,2)</f>
        <v>0</v>
      </c>
      <c r="K189" s="228" t="s">
        <v>1</v>
      </c>
      <c r="L189" s="233"/>
      <c r="M189" s="234" t="s">
        <v>1</v>
      </c>
      <c r="N189" s="235" t="s">
        <v>41</v>
      </c>
      <c r="O189" s="92"/>
      <c r="P189" s="236">
        <f>O189*H189</f>
        <v>0</v>
      </c>
      <c r="Q189" s="236">
        <v>0</v>
      </c>
      <c r="R189" s="236">
        <f>Q189*H189</f>
        <v>0</v>
      </c>
      <c r="S189" s="236">
        <v>0</v>
      </c>
      <c r="T189" s="237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8" t="s">
        <v>220</v>
      </c>
      <c r="AT189" s="238" t="s">
        <v>182</v>
      </c>
      <c r="AU189" s="238" t="s">
        <v>91</v>
      </c>
      <c r="AY189" s="18" t="s">
        <v>181</v>
      </c>
      <c r="BE189" s="239">
        <f>IF(N189="základní",J189,0)</f>
        <v>0</v>
      </c>
      <c r="BF189" s="239">
        <f>IF(N189="snížená",J189,0)</f>
        <v>0</v>
      </c>
      <c r="BG189" s="239">
        <f>IF(N189="zákl. přenesená",J189,0)</f>
        <v>0</v>
      </c>
      <c r="BH189" s="239">
        <f>IF(N189="sníž. přenesená",J189,0)</f>
        <v>0</v>
      </c>
      <c r="BI189" s="239">
        <f>IF(N189="nulová",J189,0)</f>
        <v>0</v>
      </c>
      <c r="BJ189" s="18" t="s">
        <v>83</v>
      </c>
      <c r="BK189" s="239">
        <f>ROUND(I189*H189,2)</f>
        <v>0</v>
      </c>
      <c r="BL189" s="18" t="s">
        <v>200</v>
      </c>
      <c r="BM189" s="238" t="s">
        <v>445</v>
      </c>
    </row>
    <row r="190" s="2" customFormat="1">
      <c r="A190" s="39"/>
      <c r="B190" s="40"/>
      <c r="C190" s="41"/>
      <c r="D190" s="240" t="s">
        <v>190</v>
      </c>
      <c r="E190" s="41"/>
      <c r="F190" s="241" t="s">
        <v>786</v>
      </c>
      <c r="G190" s="41"/>
      <c r="H190" s="41"/>
      <c r="I190" s="242"/>
      <c r="J190" s="41"/>
      <c r="K190" s="41"/>
      <c r="L190" s="45"/>
      <c r="M190" s="243"/>
      <c r="N190" s="244"/>
      <c r="O190" s="92"/>
      <c r="P190" s="92"/>
      <c r="Q190" s="92"/>
      <c r="R190" s="92"/>
      <c r="S190" s="92"/>
      <c r="T190" s="93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T190" s="18" t="s">
        <v>190</v>
      </c>
      <c r="AU190" s="18" t="s">
        <v>91</v>
      </c>
    </row>
    <row r="191" s="2" customFormat="1" ht="21.75" customHeight="1">
      <c r="A191" s="39"/>
      <c r="B191" s="40"/>
      <c r="C191" s="245" t="s">
        <v>318</v>
      </c>
      <c r="D191" s="245" t="s">
        <v>191</v>
      </c>
      <c r="E191" s="246" t="s">
        <v>749</v>
      </c>
      <c r="F191" s="247" t="s">
        <v>750</v>
      </c>
      <c r="G191" s="248" t="s">
        <v>287</v>
      </c>
      <c r="H191" s="249">
        <v>1</v>
      </c>
      <c r="I191" s="250"/>
      <c r="J191" s="251">
        <f>ROUND(I191*H191,2)</f>
        <v>0</v>
      </c>
      <c r="K191" s="247" t="s">
        <v>737</v>
      </c>
      <c r="L191" s="45"/>
      <c r="M191" s="252" t="s">
        <v>1</v>
      </c>
      <c r="N191" s="253" t="s">
        <v>41</v>
      </c>
      <c r="O191" s="92"/>
      <c r="P191" s="236">
        <f>O191*H191</f>
        <v>0</v>
      </c>
      <c r="Q191" s="236">
        <v>0</v>
      </c>
      <c r="R191" s="236">
        <f>Q191*H191</f>
        <v>0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200</v>
      </c>
      <c r="AT191" s="238" t="s">
        <v>191</v>
      </c>
      <c r="AU191" s="238" t="s">
        <v>91</v>
      </c>
      <c r="AY191" s="18" t="s">
        <v>181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83</v>
      </c>
      <c r="BK191" s="239">
        <f>ROUND(I191*H191,2)</f>
        <v>0</v>
      </c>
      <c r="BL191" s="18" t="s">
        <v>200</v>
      </c>
      <c r="BM191" s="238" t="s">
        <v>454</v>
      </c>
    </row>
    <row r="192" s="2" customFormat="1">
      <c r="A192" s="39"/>
      <c r="B192" s="40"/>
      <c r="C192" s="41"/>
      <c r="D192" s="240" t="s">
        <v>190</v>
      </c>
      <c r="E192" s="41"/>
      <c r="F192" s="241" t="s">
        <v>750</v>
      </c>
      <c r="G192" s="41"/>
      <c r="H192" s="41"/>
      <c r="I192" s="242"/>
      <c r="J192" s="41"/>
      <c r="K192" s="41"/>
      <c r="L192" s="45"/>
      <c r="M192" s="243"/>
      <c r="N192" s="244"/>
      <c r="O192" s="92"/>
      <c r="P192" s="92"/>
      <c r="Q192" s="92"/>
      <c r="R192" s="92"/>
      <c r="S192" s="92"/>
      <c r="T192" s="93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T192" s="18" t="s">
        <v>190</v>
      </c>
      <c r="AU192" s="18" t="s">
        <v>91</v>
      </c>
    </row>
    <row r="193" s="2" customFormat="1" ht="24.15" customHeight="1">
      <c r="A193" s="39"/>
      <c r="B193" s="40"/>
      <c r="C193" s="226" t="s">
        <v>322</v>
      </c>
      <c r="D193" s="226" t="s">
        <v>182</v>
      </c>
      <c r="E193" s="227" t="s">
        <v>787</v>
      </c>
      <c r="F193" s="228" t="s">
        <v>788</v>
      </c>
      <c r="G193" s="229" t="s">
        <v>287</v>
      </c>
      <c r="H193" s="230">
        <v>1</v>
      </c>
      <c r="I193" s="231"/>
      <c r="J193" s="232">
        <f>ROUND(I193*H193,2)</f>
        <v>0</v>
      </c>
      <c r="K193" s="228" t="s">
        <v>1</v>
      </c>
      <c r="L193" s="233"/>
      <c r="M193" s="234" t="s">
        <v>1</v>
      </c>
      <c r="N193" s="235" t="s">
        <v>41</v>
      </c>
      <c r="O193" s="92"/>
      <c r="P193" s="236">
        <f>O193*H193</f>
        <v>0</v>
      </c>
      <c r="Q193" s="236">
        <v>0</v>
      </c>
      <c r="R193" s="236">
        <f>Q193*H193</f>
        <v>0</v>
      </c>
      <c r="S193" s="236">
        <v>0</v>
      </c>
      <c r="T193" s="237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8" t="s">
        <v>220</v>
      </c>
      <c r="AT193" s="238" t="s">
        <v>182</v>
      </c>
      <c r="AU193" s="238" t="s">
        <v>91</v>
      </c>
      <c r="AY193" s="18" t="s">
        <v>181</v>
      </c>
      <c r="BE193" s="239">
        <f>IF(N193="základní",J193,0)</f>
        <v>0</v>
      </c>
      <c r="BF193" s="239">
        <f>IF(N193="snížená",J193,0)</f>
        <v>0</v>
      </c>
      <c r="BG193" s="239">
        <f>IF(N193="zákl. přenesená",J193,0)</f>
        <v>0</v>
      </c>
      <c r="BH193" s="239">
        <f>IF(N193="sníž. přenesená",J193,0)</f>
        <v>0</v>
      </c>
      <c r="BI193" s="239">
        <f>IF(N193="nulová",J193,0)</f>
        <v>0</v>
      </c>
      <c r="BJ193" s="18" t="s">
        <v>83</v>
      </c>
      <c r="BK193" s="239">
        <f>ROUND(I193*H193,2)</f>
        <v>0</v>
      </c>
      <c r="BL193" s="18" t="s">
        <v>200</v>
      </c>
      <c r="BM193" s="238" t="s">
        <v>463</v>
      </c>
    </row>
    <row r="194" s="2" customFormat="1">
      <c r="A194" s="39"/>
      <c r="B194" s="40"/>
      <c r="C194" s="41"/>
      <c r="D194" s="240" t="s">
        <v>190</v>
      </c>
      <c r="E194" s="41"/>
      <c r="F194" s="241" t="s">
        <v>788</v>
      </c>
      <c r="G194" s="41"/>
      <c r="H194" s="41"/>
      <c r="I194" s="242"/>
      <c r="J194" s="41"/>
      <c r="K194" s="41"/>
      <c r="L194" s="45"/>
      <c r="M194" s="243"/>
      <c r="N194" s="244"/>
      <c r="O194" s="92"/>
      <c r="P194" s="92"/>
      <c r="Q194" s="92"/>
      <c r="R194" s="92"/>
      <c r="S194" s="92"/>
      <c r="T194" s="93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T194" s="18" t="s">
        <v>190</v>
      </c>
      <c r="AU194" s="18" t="s">
        <v>91</v>
      </c>
    </row>
    <row r="195" s="2" customFormat="1" ht="21.75" customHeight="1">
      <c r="A195" s="39"/>
      <c r="B195" s="40"/>
      <c r="C195" s="245" t="s">
        <v>187</v>
      </c>
      <c r="D195" s="245" t="s">
        <v>191</v>
      </c>
      <c r="E195" s="246" t="s">
        <v>749</v>
      </c>
      <c r="F195" s="247" t="s">
        <v>750</v>
      </c>
      <c r="G195" s="248" t="s">
        <v>287</v>
      </c>
      <c r="H195" s="249">
        <v>1</v>
      </c>
      <c r="I195" s="250"/>
      <c r="J195" s="251">
        <f>ROUND(I195*H195,2)</f>
        <v>0</v>
      </c>
      <c r="K195" s="247" t="s">
        <v>737</v>
      </c>
      <c r="L195" s="45"/>
      <c r="M195" s="252" t="s">
        <v>1</v>
      </c>
      <c r="N195" s="253" t="s">
        <v>41</v>
      </c>
      <c r="O195" s="92"/>
      <c r="P195" s="236">
        <f>O195*H195</f>
        <v>0</v>
      </c>
      <c r="Q195" s="236">
        <v>0</v>
      </c>
      <c r="R195" s="236">
        <f>Q195*H195</f>
        <v>0</v>
      </c>
      <c r="S195" s="236">
        <v>0</v>
      </c>
      <c r="T195" s="237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200</v>
      </c>
      <c r="AT195" s="238" t="s">
        <v>191</v>
      </c>
      <c r="AU195" s="238" t="s">
        <v>91</v>
      </c>
      <c r="AY195" s="18" t="s">
        <v>181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83</v>
      </c>
      <c r="BK195" s="239">
        <f>ROUND(I195*H195,2)</f>
        <v>0</v>
      </c>
      <c r="BL195" s="18" t="s">
        <v>200</v>
      </c>
      <c r="BM195" s="238" t="s">
        <v>248</v>
      </c>
    </row>
    <row r="196" s="2" customFormat="1">
      <c r="A196" s="39"/>
      <c r="B196" s="40"/>
      <c r="C196" s="41"/>
      <c r="D196" s="240" t="s">
        <v>190</v>
      </c>
      <c r="E196" s="41"/>
      <c r="F196" s="241" t="s">
        <v>750</v>
      </c>
      <c r="G196" s="41"/>
      <c r="H196" s="41"/>
      <c r="I196" s="242"/>
      <c r="J196" s="41"/>
      <c r="K196" s="41"/>
      <c r="L196" s="45"/>
      <c r="M196" s="243"/>
      <c r="N196" s="244"/>
      <c r="O196" s="92"/>
      <c r="P196" s="92"/>
      <c r="Q196" s="92"/>
      <c r="R196" s="92"/>
      <c r="S196" s="92"/>
      <c r="T196" s="93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T196" s="18" t="s">
        <v>190</v>
      </c>
      <c r="AU196" s="18" t="s">
        <v>91</v>
      </c>
    </row>
    <row r="197" s="2" customFormat="1" ht="16.5" customHeight="1">
      <c r="A197" s="39"/>
      <c r="B197" s="40"/>
      <c r="C197" s="226" t="s">
        <v>329</v>
      </c>
      <c r="D197" s="226" t="s">
        <v>182</v>
      </c>
      <c r="E197" s="227" t="s">
        <v>789</v>
      </c>
      <c r="F197" s="228" t="s">
        <v>790</v>
      </c>
      <c r="G197" s="229" t="s">
        <v>287</v>
      </c>
      <c r="H197" s="230">
        <v>4</v>
      </c>
      <c r="I197" s="231"/>
      <c r="J197" s="232">
        <f>ROUND(I197*H197,2)</f>
        <v>0</v>
      </c>
      <c r="K197" s="228" t="s">
        <v>1</v>
      </c>
      <c r="L197" s="233"/>
      <c r="M197" s="234" t="s">
        <v>1</v>
      </c>
      <c r="N197" s="235" t="s">
        <v>41</v>
      </c>
      <c r="O197" s="92"/>
      <c r="P197" s="236">
        <f>O197*H197</f>
        <v>0</v>
      </c>
      <c r="Q197" s="236">
        <v>0</v>
      </c>
      <c r="R197" s="236">
        <f>Q197*H197</f>
        <v>0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220</v>
      </c>
      <c r="AT197" s="238" t="s">
        <v>182</v>
      </c>
      <c r="AU197" s="238" t="s">
        <v>91</v>
      </c>
      <c r="AY197" s="18" t="s">
        <v>181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83</v>
      </c>
      <c r="BK197" s="239">
        <f>ROUND(I197*H197,2)</f>
        <v>0</v>
      </c>
      <c r="BL197" s="18" t="s">
        <v>200</v>
      </c>
      <c r="BM197" s="238" t="s">
        <v>487</v>
      </c>
    </row>
    <row r="198" s="2" customFormat="1">
      <c r="A198" s="39"/>
      <c r="B198" s="40"/>
      <c r="C198" s="41"/>
      <c r="D198" s="240" t="s">
        <v>190</v>
      </c>
      <c r="E198" s="41"/>
      <c r="F198" s="241" t="s">
        <v>790</v>
      </c>
      <c r="G198" s="41"/>
      <c r="H198" s="41"/>
      <c r="I198" s="242"/>
      <c r="J198" s="41"/>
      <c r="K198" s="41"/>
      <c r="L198" s="45"/>
      <c r="M198" s="243"/>
      <c r="N198" s="244"/>
      <c r="O198" s="92"/>
      <c r="P198" s="92"/>
      <c r="Q198" s="92"/>
      <c r="R198" s="92"/>
      <c r="S198" s="92"/>
      <c r="T198" s="93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T198" s="18" t="s">
        <v>190</v>
      </c>
      <c r="AU198" s="18" t="s">
        <v>91</v>
      </c>
    </row>
    <row r="199" s="2" customFormat="1" ht="16.5" customHeight="1">
      <c r="A199" s="39"/>
      <c r="B199" s="40"/>
      <c r="C199" s="245" t="s">
        <v>333</v>
      </c>
      <c r="D199" s="245" t="s">
        <v>191</v>
      </c>
      <c r="E199" s="246" t="s">
        <v>791</v>
      </c>
      <c r="F199" s="247" t="s">
        <v>792</v>
      </c>
      <c r="G199" s="248" t="s">
        <v>287</v>
      </c>
      <c r="H199" s="249">
        <v>4</v>
      </c>
      <c r="I199" s="250"/>
      <c r="J199" s="251">
        <f>ROUND(I199*H199,2)</f>
        <v>0</v>
      </c>
      <c r="K199" s="247" t="s">
        <v>737</v>
      </c>
      <c r="L199" s="45"/>
      <c r="M199" s="252" t="s">
        <v>1</v>
      </c>
      <c r="N199" s="253" t="s">
        <v>41</v>
      </c>
      <c r="O199" s="92"/>
      <c r="P199" s="236">
        <f>O199*H199</f>
        <v>0</v>
      </c>
      <c r="Q199" s="236">
        <v>0</v>
      </c>
      <c r="R199" s="236">
        <f>Q199*H199</f>
        <v>0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200</v>
      </c>
      <c r="AT199" s="238" t="s">
        <v>191</v>
      </c>
      <c r="AU199" s="238" t="s">
        <v>91</v>
      </c>
      <c r="AY199" s="18" t="s">
        <v>181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83</v>
      </c>
      <c r="BK199" s="239">
        <f>ROUND(I199*H199,2)</f>
        <v>0</v>
      </c>
      <c r="BL199" s="18" t="s">
        <v>200</v>
      </c>
      <c r="BM199" s="238" t="s">
        <v>793</v>
      </c>
    </row>
    <row r="200" s="2" customFormat="1">
      <c r="A200" s="39"/>
      <c r="B200" s="40"/>
      <c r="C200" s="41"/>
      <c r="D200" s="240" t="s">
        <v>190</v>
      </c>
      <c r="E200" s="41"/>
      <c r="F200" s="241" t="s">
        <v>792</v>
      </c>
      <c r="G200" s="41"/>
      <c r="H200" s="41"/>
      <c r="I200" s="242"/>
      <c r="J200" s="41"/>
      <c r="K200" s="41"/>
      <c r="L200" s="45"/>
      <c r="M200" s="243"/>
      <c r="N200" s="244"/>
      <c r="O200" s="92"/>
      <c r="P200" s="92"/>
      <c r="Q200" s="92"/>
      <c r="R200" s="92"/>
      <c r="S200" s="92"/>
      <c r="T200" s="93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T200" s="18" t="s">
        <v>190</v>
      </c>
      <c r="AU200" s="18" t="s">
        <v>91</v>
      </c>
    </row>
    <row r="201" s="12" customFormat="1" ht="20.88" customHeight="1">
      <c r="A201" s="12"/>
      <c r="B201" s="212"/>
      <c r="C201" s="213"/>
      <c r="D201" s="214" t="s">
        <v>75</v>
      </c>
      <c r="E201" s="254" t="s">
        <v>741</v>
      </c>
      <c r="F201" s="254" t="s">
        <v>1</v>
      </c>
      <c r="G201" s="213"/>
      <c r="H201" s="213"/>
      <c r="I201" s="216"/>
      <c r="J201" s="255">
        <f>BK201</f>
        <v>0</v>
      </c>
      <c r="K201" s="213"/>
      <c r="L201" s="218"/>
      <c r="M201" s="219"/>
      <c r="N201" s="220"/>
      <c r="O201" s="220"/>
      <c r="P201" s="221">
        <f>SUM(P202:P219)</f>
        <v>0</v>
      </c>
      <c r="Q201" s="220"/>
      <c r="R201" s="221">
        <f>SUM(R202:R219)</f>
        <v>0</v>
      </c>
      <c r="S201" s="220"/>
      <c r="T201" s="222">
        <f>SUM(T202:T219)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223" t="s">
        <v>83</v>
      </c>
      <c r="AT201" s="224" t="s">
        <v>75</v>
      </c>
      <c r="AU201" s="224" t="s">
        <v>85</v>
      </c>
      <c r="AY201" s="223" t="s">
        <v>181</v>
      </c>
      <c r="BK201" s="225">
        <f>SUM(BK202:BK219)</f>
        <v>0</v>
      </c>
    </row>
    <row r="202" s="2" customFormat="1" ht="24.15" customHeight="1">
      <c r="A202" s="39"/>
      <c r="B202" s="40"/>
      <c r="C202" s="226" t="s">
        <v>338</v>
      </c>
      <c r="D202" s="226" t="s">
        <v>182</v>
      </c>
      <c r="E202" s="227" t="s">
        <v>794</v>
      </c>
      <c r="F202" s="228" t="s">
        <v>795</v>
      </c>
      <c r="G202" s="229" t="s">
        <v>217</v>
      </c>
      <c r="H202" s="230">
        <v>6</v>
      </c>
      <c r="I202" s="231"/>
      <c r="J202" s="232">
        <f>ROUND(I202*H202,2)</f>
        <v>0</v>
      </c>
      <c r="K202" s="228" t="s">
        <v>1</v>
      </c>
      <c r="L202" s="233"/>
      <c r="M202" s="234" t="s">
        <v>1</v>
      </c>
      <c r="N202" s="235" t="s">
        <v>41</v>
      </c>
      <c r="O202" s="92"/>
      <c r="P202" s="236">
        <f>O202*H202</f>
        <v>0</v>
      </c>
      <c r="Q202" s="236">
        <v>0</v>
      </c>
      <c r="R202" s="236">
        <f>Q202*H202</f>
        <v>0</v>
      </c>
      <c r="S202" s="236">
        <v>0</v>
      </c>
      <c r="T202" s="237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8" t="s">
        <v>220</v>
      </c>
      <c r="AT202" s="238" t="s">
        <v>182</v>
      </c>
      <c r="AU202" s="238" t="s">
        <v>91</v>
      </c>
      <c r="AY202" s="18" t="s">
        <v>181</v>
      </c>
      <c r="BE202" s="239">
        <f>IF(N202="základní",J202,0)</f>
        <v>0</v>
      </c>
      <c r="BF202" s="239">
        <f>IF(N202="snížená",J202,0)</f>
        <v>0</v>
      </c>
      <c r="BG202" s="239">
        <f>IF(N202="zákl. přenesená",J202,0)</f>
        <v>0</v>
      </c>
      <c r="BH202" s="239">
        <f>IF(N202="sníž. přenesená",J202,0)</f>
        <v>0</v>
      </c>
      <c r="BI202" s="239">
        <f>IF(N202="nulová",J202,0)</f>
        <v>0</v>
      </c>
      <c r="BJ202" s="18" t="s">
        <v>83</v>
      </c>
      <c r="BK202" s="239">
        <f>ROUND(I202*H202,2)</f>
        <v>0</v>
      </c>
      <c r="BL202" s="18" t="s">
        <v>200</v>
      </c>
      <c r="BM202" s="238" t="s">
        <v>796</v>
      </c>
    </row>
    <row r="203" s="2" customFormat="1">
      <c r="A203" s="39"/>
      <c r="B203" s="40"/>
      <c r="C203" s="41"/>
      <c r="D203" s="240" t="s">
        <v>190</v>
      </c>
      <c r="E203" s="41"/>
      <c r="F203" s="241" t="s">
        <v>795</v>
      </c>
      <c r="G203" s="41"/>
      <c r="H203" s="41"/>
      <c r="I203" s="242"/>
      <c r="J203" s="41"/>
      <c r="K203" s="41"/>
      <c r="L203" s="45"/>
      <c r="M203" s="243"/>
      <c r="N203" s="244"/>
      <c r="O203" s="92"/>
      <c r="P203" s="92"/>
      <c r="Q203" s="92"/>
      <c r="R203" s="92"/>
      <c r="S203" s="92"/>
      <c r="T203" s="93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T203" s="18" t="s">
        <v>190</v>
      </c>
      <c r="AU203" s="18" t="s">
        <v>91</v>
      </c>
    </row>
    <row r="204" s="2" customFormat="1" ht="24.15" customHeight="1">
      <c r="A204" s="39"/>
      <c r="B204" s="40"/>
      <c r="C204" s="245" t="s">
        <v>343</v>
      </c>
      <c r="D204" s="245" t="s">
        <v>191</v>
      </c>
      <c r="E204" s="246" t="s">
        <v>797</v>
      </c>
      <c r="F204" s="247" t="s">
        <v>798</v>
      </c>
      <c r="G204" s="248" t="s">
        <v>217</v>
      </c>
      <c r="H204" s="249">
        <v>6</v>
      </c>
      <c r="I204" s="250"/>
      <c r="J204" s="251">
        <f>ROUND(I204*H204,2)</f>
        <v>0</v>
      </c>
      <c r="K204" s="247" t="s">
        <v>737</v>
      </c>
      <c r="L204" s="45"/>
      <c r="M204" s="252" t="s">
        <v>1</v>
      </c>
      <c r="N204" s="253" t="s">
        <v>41</v>
      </c>
      <c r="O204" s="92"/>
      <c r="P204" s="236">
        <f>O204*H204</f>
        <v>0</v>
      </c>
      <c r="Q204" s="236">
        <v>0</v>
      </c>
      <c r="R204" s="236">
        <f>Q204*H204</f>
        <v>0</v>
      </c>
      <c r="S204" s="236">
        <v>0</v>
      </c>
      <c r="T204" s="237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38" t="s">
        <v>200</v>
      </c>
      <c r="AT204" s="238" t="s">
        <v>191</v>
      </c>
      <c r="AU204" s="238" t="s">
        <v>91</v>
      </c>
      <c r="AY204" s="18" t="s">
        <v>181</v>
      </c>
      <c r="BE204" s="239">
        <f>IF(N204="základní",J204,0)</f>
        <v>0</v>
      </c>
      <c r="BF204" s="239">
        <f>IF(N204="snížená",J204,0)</f>
        <v>0</v>
      </c>
      <c r="BG204" s="239">
        <f>IF(N204="zákl. přenesená",J204,0)</f>
        <v>0</v>
      </c>
      <c r="BH204" s="239">
        <f>IF(N204="sníž. přenesená",J204,0)</f>
        <v>0</v>
      </c>
      <c r="BI204" s="239">
        <f>IF(N204="nulová",J204,0)</f>
        <v>0</v>
      </c>
      <c r="BJ204" s="18" t="s">
        <v>83</v>
      </c>
      <c r="BK204" s="239">
        <f>ROUND(I204*H204,2)</f>
        <v>0</v>
      </c>
      <c r="BL204" s="18" t="s">
        <v>200</v>
      </c>
      <c r="BM204" s="238" t="s">
        <v>799</v>
      </c>
    </row>
    <row r="205" s="2" customFormat="1">
      <c r="A205" s="39"/>
      <c r="B205" s="40"/>
      <c r="C205" s="41"/>
      <c r="D205" s="240" t="s">
        <v>190</v>
      </c>
      <c r="E205" s="41"/>
      <c r="F205" s="241" t="s">
        <v>798</v>
      </c>
      <c r="G205" s="41"/>
      <c r="H205" s="41"/>
      <c r="I205" s="242"/>
      <c r="J205" s="41"/>
      <c r="K205" s="41"/>
      <c r="L205" s="45"/>
      <c r="M205" s="243"/>
      <c r="N205" s="244"/>
      <c r="O205" s="92"/>
      <c r="P205" s="92"/>
      <c r="Q205" s="92"/>
      <c r="R205" s="92"/>
      <c r="S205" s="92"/>
      <c r="T205" s="93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T205" s="18" t="s">
        <v>190</v>
      </c>
      <c r="AU205" s="18" t="s">
        <v>91</v>
      </c>
    </row>
    <row r="206" s="2" customFormat="1" ht="24.15" customHeight="1">
      <c r="A206" s="39"/>
      <c r="B206" s="40"/>
      <c r="C206" s="226" t="s">
        <v>348</v>
      </c>
      <c r="D206" s="226" t="s">
        <v>182</v>
      </c>
      <c r="E206" s="227" t="s">
        <v>800</v>
      </c>
      <c r="F206" s="228" t="s">
        <v>801</v>
      </c>
      <c r="G206" s="229" t="s">
        <v>217</v>
      </c>
      <c r="H206" s="230">
        <v>5</v>
      </c>
      <c r="I206" s="231"/>
      <c r="J206" s="232">
        <f>ROUND(I206*H206,2)</f>
        <v>0</v>
      </c>
      <c r="K206" s="228" t="s">
        <v>1</v>
      </c>
      <c r="L206" s="233"/>
      <c r="M206" s="234" t="s">
        <v>1</v>
      </c>
      <c r="N206" s="235" t="s">
        <v>41</v>
      </c>
      <c r="O206" s="92"/>
      <c r="P206" s="236">
        <f>O206*H206</f>
        <v>0</v>
      </c>
      <c r="Q206" s="236">
        <v>0</v>
      </c>
      <c r="R206" s="236">
        <f>Q206*H206</f>
        <v>0</v>
      </c>
      <c r="S206" s="236">
        <v>0</v>
      </c>
      <c r="T206" s="237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8" t="s">
        <v>220</v>
      </c>
      <c r="AT206" s="238" t="s">
        <v>182</v>
      </c>
      <c r="AU206" s="238" t="s">
        <v>91</v>
      </c>
      <c r="AY206" s="18" t="s">
        <v>181</v>
      </c>
      <c r="BE206" s="239">
        <f>IF(N206="základní",J206,0)</f>
        <v>0</v>
      </c>
      <c r="BF206" s="239">
        <f>IF(N206="snížená",J206,0)</f>
        <v>0</v>
      </c>
      <c r="BG206" s="239">
        <f>IF(N206="zákl. přenesená",J206,0)</f>
        <v>0</v>
      </c>
      <c r="BH206" s="239">
        <f>IF(N206="sníž. přenesená",J206,0)</f>
        <v>0</v>
      </c>
      <c r="BI206" s="239">
        <f>IF(N206="nulová",J206,0)</f>
        <v>0</v>
      </c>
      <c r="BJ206" s="18" t="s">
        <v>83</v>
      </c>
      <c r="BK206" s="239">
        <f>ROUND(I206*H206,2)</f>
        <v>0</v>
      </c>
      <c r="BL206" s="18" t="s">
        <v>200</v>
      </c>
      <c r="BM206" s="238" t="s">
        <v>802</v>
      </c>
    </row>
    <row r="207" s="2" customFormat="1">
      <c r="A207" s="39"/>
      <c r="B207" s="40"/>
      <c r="C207" s="41"/>
      <c r="D207" s="240" t="s">
        <v>190</v>
      </c>
      <c r="E207" s="41"/>
      <c r="F207" s="241" t="s">
        <v>801</v>
      </c>
      <c r="G207" s="41"/>
      <c r="H207" s="41"/>
      <c r="I207" s="242"/>
      <c r="J207" s="41"/>
      <c r="K207" s="41"/>
      <c r="L207" s="45"/>
      <c r="M207" s="243"/>
      <c r="N207" s="244"/>
      <c r="O207" s="92"/>
      <c r="P207" s="92"/>
      <c r="Q207" s="92"/>
      <c r="R207" s="92"/>
      <c r="S207" s="92"/>
      <c r="T207" s="93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T207" s="18" t="s">
        <v>190</v>
      </c>
      <c r="AU207" s="18" t="s">
        <v>91</v>
      </c>
    </row>
    <row r="208" s="2" customFormat="1" ht="24.15" customHeight="1">
      <c r="A208" s="39"/>
      <c r="B208" s="40"/>
      <c r="C208" s="245" t="s">
        <v>352</v>
      </c>
      <c r="D208" s="245" t="s">
        <v>191</v>
      </c>
      <c r="E208" s="246" t="s">
        <v>803</v>
      </c>
      <c r="F208" s="247" t="s">
        <v>804</v>
      </c>
      <c r="G208" s="248" t="s">
        <v>217</v>
      </c>
      <c r="H208" s="249">
        <v>5</v>
      </c>
      <c r="I208" s="250"/>
      <c r="J208" s="251">
        <f>ROUND(I208*H208,2)</f>
        <v>0</v>
      </c>
      <c r="K208" s="247" t="s">
        <v>737</v>
      </c>
      <c r="L208" s="45"/>
      <c r="M208" s="252" t="s">
        <v>1</v>
      </c>
      <c r="N208" s="253" t="s">
        <v>41</v>
      </c>
      <c r="O208" s="92"/>
      <c r="P208" s="236">
        <f>O208*H208</f>
        <v>0</v>
      </c>
      <c r="Q208" s="236">
        <v>0</v>
      </c>
      <c r="R208" s="236">
        <f>Q208*H208</f>
        <v>0</v>
      </c>
      <c r="S208" s="236">
        <v>0</v>
      </c>
      <c r="T208" s="237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38" t="s">
        <v>200</v>
      </c>
      <c r="AT208" s="238" t="s">
        <v>191</v>
      </c>
      <c r="AU208" s="238" t="s">
        <v>91</v>
      </c>
      <c r="AY208" s="18" t="s">
        <v>181</v>
      </c>
      <c r="BE208" s="239">
        <f>IF(N208="základní",J208,0)</f>
        <v>0</v>
      </c>
      <c r="BF208" s="239">
        <f>IF(N208="snížená",J208,0)</f>
        <v>0</v>
      </c>
      <c r="BG208" s="239">
        <f>IF(N208="zákl. přenesená",J208,0)</f>
        <v>0</v>
      </c>
      <c r="BH208" s="239">
        <f>IF(N208="sníž. přenesená",J208,0)</f>
        <v>0</v>
      </c>
      <c r="BI208" s="239">
        <f>IF(N208="nulová",J208,0)</f>
        <v>0</v>
      </c>
      <c r="BJ208" s="18" t="s">
        <v>83</v>
      </c>
      <c r="BK208" s="239">
        <f>ROUND(I208*H208,2)</f>
        <v>0</v>
      </c>
      <c r="BL208" s="18" t="s">
        <v>200</v>
      </c>
      <c r="BM208" s="238" t="s">
        <v>805</v>
      </c>
    </row>
    <row r="209" s="2" customFormat="1">
      <c r="A209" s="39"/>
      <c r="B209" s="40"/>
      <c r="C209" s="41"/>
      <c r="D209" s="240" t="s">
        <v>190</v>
      </c>
      <c r="E209" s="41"/>
      <c r="F209" s="241" t="s">
        <v>804</v>
      </c>
      <c r="G209" s="41"/>
      <c r="H209" s="41"/>
      <c r="I209" s="242"/>
      <c r="J209" s="41"/>
      <c r="K209" s="41"/>
      <c r="L209" s="45"/>
      <c r="M209" s="243"/>
      <c r="N209" s="244"/>
      <c r="O209" s="92"/>
      <c r="P209" s="92"/>
      <c r="Q209" s="92"/>
      <c r="R209" s="92"/>
      <c r="S209" s="92"/>
      <c r="T209" s="93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T209" s="18" t="s">
        <v>190</v>
      </c>
      <c r="AU209" s="18" t="s">
        <v>91</v>
      </c>
    </row>
    <row r="210" s="2" customFormat="1" ht="24.15" customHeight="1">
      <c r="A210" s="39"/>
      <c r="B210" s="40"/>
      <c r="C210" s="226" t="s">
        <v>356</v>
      </c>
      <c r="D210" s="226" t="s">
        <v>182</v>
      </c>
      <c r="E210" s="227" t="s">
        <v>806</v>
      </c>
      <c r="F210" s="228" t="s">
        <v>807</v>
      </c>
      <c r="G210" s="229" t="s">
        <v>217</v>
      </c>
      <c r="H210" s="230">
        <v>12</v>
      </c>
      <c r="I210" s="231"/>
      <c r="J210" s="232">
        <f>ROUND(I210*H210,2)</f>
        <v>0</v>
      </c>
      <c r="K210" s="228" t="s">
        <v>1</v>
      </c>
      <c r="L210" s="233"/>
      <c r="M210" s="234" t="s">
        <v>1</v>
      </c>
      <c r="N210" s="235" t="s">
        <v>41</v>
      </c>
      <c r="O210" s="92"/>
      <c r="P210" s="236">
        <f>O210*H210</f>
        <v>0</v>
      </c>
      <c r="Q210" s="236">
        <v>0</v>
      </c>
      <c r="R210" s="236">
        <f>Q210*H210</f>
        <v>0</v>
      </c>
      <c r="S210" s="236">
        <v>0</v>
      </c>
      <c r="T210" s="237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8" t="s">
        <v>220</v>
      </c>
      <c r="AT210" s="238" t="s">
        <v>182</v>
      </c>
      <c r="AU210" s="238" t="s">
        <v>91</v>
      </c>
      <c r="AY210" s="18" t="s">
        <v>181</v>
      </c>
      <c r="BE210" s="239">
        <f>IF(N210="základní",J210,0)</f>
        <v>0</v>
      </c>
      <c r="BF210" s="239">
        <f>IF(N210="snížená",J210,0)</f>
        <v>0</v>
      </c>
      <c r="BG210" s="239">
        <f>IF(N210="zákl. přenesená",J210,0)</f>
        <v>0</v>
      </c>
      <c r="BH210" s="239">
        <f>IF(N210="sníž. přenesená",J210,0)</f>
        <v>0</v>
      </c>
      <c r="BI210" s="239">
        <f>IF(N210="nulová",J210,0)</f>
        <v>0</v>
      </c>
      <c r="BJ210" s="18" t="s">
        <v>83</v>
      </c>
      <c r="BK210" s="239">
        <f>ROUND(I210*H210,2)</f>
        <v>0</v>
      </c>
      <c r="BL210" s="18" t="s">
        <v>200</v>
      </c>
      <c r="BM210" s="238" t="s">
        <v>808</v>
      </c>
    </row>
    <row r="211" s="2" customFormat="1">
      <c r="A211" s="39"/>
      <c r="B211" s="40"/>
      <c r="C211" s="41"/>
      <c r="D211" s="240" t="s">
        <v>190</v>
      </c>
      <c r="E211" s="41"/>
      <c r="F211" s="241" t="s">
        <v>807</v>
      </c>
      <c r="G211" s="41"/>
      <c r="H211" s="41"/>
      <c r="I211" s="242"/>
      <c r="J211" s="41"/>
      <c r="K211" s="41"/>
      <c r="L211" s="45"/>
      <c r="M211" s="243"/>
      <c r="N211" s="244"/>
      <c r="O211" s="92"/>
      <c r="P211" s="92"/>
      <c r="Q211" s="92"/>
      <c r="R211" s="92"/>
      <c r="S211" s="92"/>
      <c r="T211" s="93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T211" s="18" t="s">
        <v>190</v>
      </c>
      <c r="AU211" s="18" t="s">
        <v>91</v>
      </c>
    </row>
    <row r="212" s="2" customFormat="1" ht="24.15" customHeight="1">
      <c r="A212" s="39"/>
      <c r="B212" s="40"/>
      <c r="C212" s="245" t="s">
        <v>361</v>
      </c>
      <c r="D212" s="245" t="s">
        <v>191</v>
      </c>
      <c r="E212" s="246" t="s">
        <v>803</v>
      </c>
      <c r="F212" s="247" t="s">
        <v>804</v>
      </c>
      <c r="G212" s="248" t="s">
        <v>217</v>
      </c>
      <c r="H212" s="249">
        <v>12</v>
      </c>
      <c r="I212" s="250"/>
      <c r="J212" s="251">
        <f>ROUND(I212*H212,2)</f>
        <v>0</v>
      </c>
      <c r="K212" s="247" t="s">
        <v>737</v>
      </c>
      <c r="L212" s="45"/>
      <c r="M212" s="252" t="s">
        <v>1</v>
      </c>
      <c r="N212" s="253" t="s">
        <v>41</v>
      </c>
      <c r="O212" s="92"/>
      <c r="P212" s="236">
        <f>O212*H212</f>
        <v>0</v>
      </c>
      <c r="Q212" s="236">
        <v>0</v>
      </c>
      <c r="R212" s="236">
        <f>Q212*H212</f>
        <v>0</v>
      </c>
      <c r="S212" s="236">
        <v>0</v>
      </c>
      <c r="T212" s="237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8" t="s">
        <v>200</v>
      </c>
      <c r="AT212" s="238" t="s">
        <v>191</v>
      </c>
      <c r="AU212" s="238" t="s">
        <v>91</v>
      </c>
      <c r="AY212" s="18" t="s">
        <v>181</v>
      </c>
      <c r="BE212" s="239">
        <f>IF(N212="základní",J212,0)</f>
        <v>0</v>
      </c>
      <c r="BF212" s="239">
        <f>IF(N212="snížená",J212,0)</f>
        <v>0</v>
      </c>
      <c r="BG212" s="239">
        <f>IF(N212="zákl. přenesená",J212,0)</f>
        <v>0</v>
      </c>
      <c r="BH212" s="239">
        <f>IF(N212="sníž. přenesená",J212,0)</f>
        <v>0</v>
      </c>
      <c r="BI212" s="239">
        <f>IF(N212="nulová",J212,0)</f>
        <v>0</v>
      </c>
      <c r="BJ212" s="18" t="s">
        <v>83</v>
      </c>
      <c r="BK212" s="239">
        <f>ROUND(I212*H212,2)</f>
        <v>0</v>
      </c>
      <c r="BL212" s="18" t="s">
        <v>200</v>
      </c>
      <c r="BM212" s="238" t="s">
        <v>809</v>
      </c>
    </row>
    <row r="213" s="2" customFormat="1">
      <c r="A213" s="39"/>
      <c r="B213" s="40"/>
      <c r="C213" s="41"/>
      <c r="D213" s="240" t="s">
        <v>190</v>
      </c>
      <c r="E213" s="41"/>
      <c r="F213" s="241" t="s">
        <v>804</v>
      </c>
      <c r="G213" s="41"/>
      <c r="H213" s="41"/>
      <c r="I213" s="242"/>
      <c r="J213" s="41"/>
      <c r="K213" s="41"/>
      <c r="L213" s="45"/>
      <c r="M213" s="243"/>
      <c r="N213" s="244"/>
      <c r="O213" s="92"/>
      <c r="P213" s="92"/>
      <c r="Q213" s="92"/>
      <c r="R213" s="92"/>
      <c r="S213" s="92"/>
      <c r="T213" s="93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T213" s="18" t="s">
        <v>190</v>
      </c>
      <c r="AU213" s="18" t="s">
        <v>91</v>
      </c>
    </row>
    <row r="214" s="2" customFormat="1" ht="24.15" customHeight="1">
      <c r="A214" s="39"/>
      <c r="B214" s="40"/>
      <c r="C214" s="226" t="s">
        <v>366</v>
      </c>
      <c r="D214" s="226" t="s">
        <v>182</v>
      </c>
      <c r="E214" s="227" t="s">
        <v>810</v>
      </c>
      <c r="F214" s="228" t="s">
        <v>811</v>
      </c>
      <c r="G214" s="229" t="s">
        <v>217</v>
      </c>
      <c r="H214" s="230">
        <v>35</v>
      </c>
      <c r="I214" s="231"/>
      <c r="J214" s="232">
        <f>ROUND(I214*H214,2)</f>
        <v>0</v>
      </c>
      <c r="K214" s="228" t="s">
        <v>1</v>
      </c>
      <c r="L214" s="233"/>
      <c r="M214" s="234" t="s">
        <v>1</v>
      </c>
      <c r="N214" s="235" t="s">
        <v>41</v>
      </c>
      <c r="O214" s="92"/>
      <c r="P214" s="236">
        <f>O214*H214</f>
        <v>0</v>
      </c>
      <c r="Q214" s="236">
        <v>0</v>
      </c>
      <c r="R214" s="236">
        <f>Q214*H214</f>
        <v>0</v>
      </c>
      <c r="S214" s="236">
        <v>0</v>
      </c>
      <c r="T214" s="237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8" t="s">
        <v>220</v>
      </c>
      <c r="AT214" s="238" t="s">
        <v>182</v>
      </c>
      <c r="AU214" s="238" t="s">
        <v>91</v>
      </c>
      <c r="AY214" s="18" t="s">
        <v>181</v>
      </c>
      <c r="BE214" s="239">
        <f>IF(N214="základní",J214,0)</f>
        <v>0</v>
      </c>
      <c r="BF214" s="239">
        <f>IF(N214="snížená",J214,0)</f>
        <v>0</v>
      </c>
      <c r="BG214" s="239">
        <f>IF(N214="zákl. přenesená",J214,0)</f>
        <v>0</v>
      </c>
      <c r="BH214" s="239">
        <f>IF(N214="sníž. přenesená",J214,0)</f>
        <v>0</v>
      </c>
      <c r="BI214" s="239">
        <f>IF(N214="nulová",J214,0)</f>
        <v>0</v>
      </c>
      <c r="BJ214" s="18" t="s">
        <v>83</v>
      </c>
      <c r="BK214" s="239">
        <f>ROUND(I214*H214,2)</f>
        <v>0</v>
      </c>
      <c r="BL214" s="18" t="s">
        <v>200</v>
      </c>
      <c r="BM214" s="238" t="s">
        <v>812</v>
      </c>
    </row>
    <row r="215" s="2" customFormat="1">
      <c r="A215" s="39"/>
      <c r="B215" s="40"/>
      <c r="C215" s="41"/>
      <c r="D215" s="240" t="s">
        <v>190</v>
      </c>
      <c r="E215" s="41"/>
      <c r="F215" s="241" t="s">
        <v>811</v>
      </c>
      <c r="G215" s="41"/>
      <c r="H215" s="41"/>
      <c r="I215" s="242"/>
      <c r="J215" s="41"/>
      <c r="K215" s="41"/>
      <c r="L215" s="45"/>
      <c r="M215" s="243"/>
      <c r="N215" s="244"/>
      <c r="O215" s="92"/>
      <c r="P215" s="92"/>
      <c r="Q215" s="92"/>
      <c r="R215" s="92"/>
      <c r="S215" s="92"/>
      <c r="T215" s="93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T215" s="18" t="s">
        <v>190</v>
      </c>
      <c r="AU215" s="18" t="s">
        <v>91</v>
      </c>
    </row>
    <row r="216" s="2" customFormat="1" ht="24.15" customHeight="1">
      <c r="A216" s="39"/>
      <c r="B216" s="40"/>
      <c r="C216" s="245" t="s">
        <v>371</v>
      </c>
      <c r="D216" s="245" t="s">
        <v>191</v>
      </c>
      <c r="E216" s="246" t="s">
        <v>803</v>
      </c>
      <c r="F216" s="247" t="s">
        <v>804</v>
      </c>
      <c r="G216" s="248" t="s">
        <v>217</v>
      </c>
      <c r="H216" s="249">
        <v>35</v>
      </c>
      <c r="I216" s="250"/>
      <c r="J216" s="251">
        <f>ROUND(I216*H216,2)</f>
        <v>0</v>
      </c>
      <c r="K216" s="247" t="s">
        <v>737</v>
      </c>
      <c r="L216" s="45"/>
      <c r="M216" s="252" t="s">
        <v>1</v>
      </c>
      <c r="N216" s="253" t="s">
        <v>41</v>
      </c>
      <c r="O216" s="92"/>
      <c r="P216" s="236">
        <f>O216*H216</f>
        <v>0</v>
      </c>
      <c r="Q216" s="236">
        <v>0</v>
      </c>
      <c r="R216" s="236">
        <f>Q216*H216</f>
        <v>0</v>
      </c>
      <c r="S216" s="236">
        <v>0</v>
      </c>
      <c r="T216" s="237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38" t="s">
        <v>200</v>
      </c>
      <c r="AT216" s="238" t="s">
        <v>191</v>
      </c>
      <c r="AU216" s="238" t="s">
        <v>91</v>
      </c>
      <c r="AY216" s="18" t="s">
        <v>181</v>
      </c>
      <c r="BE216" s="239">
        <f>IF(N216="základní",J216,0)</f>
        <v>0</v>
      </c>
      <c r="BF216" s="239">
        <f>IF(N216="snížená",J216,0)</f>
        <v>0</v>
      </c>
      <c r="BG216" s="239">
        <f>IF(N216="zákl. přenesená",J216,0)</f>
        <v>0</v>
      </c>
      <c r="BH216" s="239">
        <f>IF(N216="sníž. přenesená",J216,0)</f>
        <v>0</v>
      </c>
      <c r="BI216" s="239">
        <f>IF(N216="nulová",J216,0)</f>
        <v>0</v>
      </c>
      <c r="BJ216" s="18" t="s">
        <v>83</v>
      </c>
      <c r="BK216" s="239">
        <f>ROUND(I216*H216,2)</f>
        <v>0</v>
      </c>
      <c r="BL216" s="18" t="s">
        <v>200</v>
      </c>
      <c r="BM216" s="238" t="s">
        <v>813</v>
      </c>
    </row>
    <row r="217" s="2" customFormat="1">
      <c r="A217" s="39"/>
      <c r="B217" s="40"/>
      <c r="C217" s="41"/>
      <c r="D217" s="240" t="s">
        <v>190</v>
      </c>
      <c r="E217" s="41"/>
      <c r="F217" s="241" t="s">
        <v>804</v>
      </c>
      <c r="G217" s="41"/>
      <c r="H217" s="41"/>
      <c r="I217" s="242"/>
      <c r="J217" s="41"/>
      <c r="K217" s="41"/>
      <c r="L217" s="45"/>
      <c r="M217" s="243"/>
      <c r="N217" s="244"/>
      <c r="O217" s="92"/>
      <c r="P217" s="92"/>
      <c r="Q217" s="92"/>
      <c r="R217" s="92"/>
      <c r="S217" s="92"/>
      <c r="T217" s="93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T217" s="18" t="s">
        <v>190</v>
      </c>
      <c r="AU217" s="18" t="s">
        <v>91</v>
      </c>
    </row>
    <row r="218" s="2" customFormat="1" ht="21.75" customHeight="1">
      <c r="A218" s="39"/>
      <c r="B218" s="40"/>
      <c r="C218" s="245" t="s">
        <v>376</v>
      </c>
      <c r="D218" s="245" t="s">
        <v>191</v>
      </c>
      <c r="E218" s="246" t="s">
        <v>814</v>
      </c>
      <c r="F218" s="247" t="s">
        <v>815</v>
      </c>
      <c r="G218" s="248" t="s">
        <v>287</v>
      </c>
      <c r="H218" s="249">
        <v>4</v>
      </c>
      <c r="I218" s="250"/>
      <c r="J218" s="251">
        <f>ROUND(I218*H218,2)</f>
        <v>0</v>
      </c>
      <c r="K218" s="247" t="s">
        <v>737</v>
      </c>
      <c r="L218" s="45"/>
      <c r="M218" s="252" t="s">
        <v>1</v>
      </c>
      <c r="N218" s="253" t="s">
        <v>41</v>
      </c>
      <c r="O218" s="92"/>
      <c r="P218" s="236">
        <f>O218*H218</f>
        <v>0</v>
      </c>
      <c r="Q218" s="236">
        <v>0</v>
      </c>
      <c r="R218" s="236">
        <f>Q218*H218</f>
        <v>0</v>
      </c>
      <c r="S218" s="236">
        <v>0</v>
      </c>
      <c r="T218" s="237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38" t="s">
        <v>200</v>
      </c>
      <c r="AT218" s="238" t="s">
        <v>191</v>
      </c>
      <c r="AU218" s="238" t="s">
        <v>91</v>
      </c>
      <c r="AY218" s="18" t="s">
        <v>181</v>
      </c>
      <c r="BE218" s="239">
        <f>IF(N218="základní",J218,0)</f>
        <v>0</v>
      </c>
      <c r="BF218" s="239">
        <f>IF(N218="snížená",J218,0)</f>
        <v>0</v>
      </c>
      <c r="BG218" s="239">
        <f>IF(N218="zákl. přenesená",J218,0)</f>
        <v>0</v>
      </c>
      <c r="BH218" s="239">
        <f>IF(N218="sníž. přenesená",J218,0)</f>
        <v>0</v>
      </c>
      <c r="BI218" s="239">
        <f>IF(N218="nulová",J218,0)</f>
        <v>0</v>
      </c>
      <c r="BJ218" s="18" t="s">
        <v>83</v>
      </c>
      <c r="BK218" s="239">
        <f>ROUND(I218*H218,2)</f>
        <v>0</v>
      </c>
      <c r="BL218" s="18" t="s">
        <v>200</v>
      </c>
      <c r="BM218" s="238" t="s">
        <v>816</v>
      </c>
    </row>
    <row r="219" s="2" customFormat="1">
      <c r="A219" s="39"/>
      <c r="B219" s="40"/>
      <c r="C219" s="41"/>
      <c r="D219" s="240" t="s">
        <v>190</v>
      </c>
      <c r="E219" s="41"/>
      <c r="F219" s="241" t="s">
        <v>815</v>
      </c>
      <c r="G219" s="41"/>
      <c r="H219" s="41"/>
      <c r="I219" s="242"/>
      <c r="J219" s="41"/>
      <c r="K219" s="41"/>
      <c r="L219" s="45"/>
      <c r="M219" s="243"/>
      <c r="N219" s="244"/>
      <c r="O219" s="92"/>
      <c r="P219" s="92"/>
      <c r="Q219" s="92"/>
      <c r="R219" s="92"/>
      <c r="S219" s="92"/>
      <c r="T219" s="93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T219" s="18" t="s">
        <v>190</v>
      </c>
      <c r="AU219" s="18" t="s">
        <v>91</v>
      </c>
    </row>
    <row r="220" s="12" customFormat="1" ht="22.8" customHeight="1">
      <c r="A220" s="12"/>
      <c r="B220" s="212"/>
      <c r="C220" s="213"/>
      <c r="D220" s="214" t="s">
        <v>75</v>
      </c>
      <c r="E220" s="254" t="s">
        <v>817</v>
      </c>
      <c r="F220" s="254" t="s">
        <v>817</v>
      </c>
      <c r="G220" s="213"/>
      <c r="H220" s="213"/>
      <c r="I220" s="216"/>
      <c r="J220" s="255">
        <f>BK220</f>
        <v>0</v>
      </c>
      <c r="K220" s="213"/>
      <c r="L220" s="218"/>
      <c r="M220" s="219"/>
      <c r="N220" s="220"/>
      <c r="O220" s="220"/>
      <c r="P220" s="221">
        <f>SUM(P221:P232)</f>
        <v>0</v>
      </c>
      <c r="Q220" s="220"/>
      <c r="R220" s="221">
        <f>SUM(R221:R232)</f>
        <v>0</v>
      </c>
      <c r="S220" s="220"/>
      <c r="T220" s="222">
        <f>SUM(T221:T232)</f>
        <v>0</v>
      </c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R220" s="223" t="s">
        <v>83</v>
      </c>
      <c r="AT220" s="224" t="s">
        <v>75</v>
      </c>
      <c r="AU220" s="224" t="s">
        <v>83</v>
      </c>
      <c r="AY220" s="223" t="s">
        <v>181</v>
      </c>
      <c r="BK220" s="225">
        <f>SUM(BK221:BK232)</f>
        <v>0</v>
      </c>
    </row>
    <row r="221" s="2" customFormat="1" ht="16.5" customHeight="1">
      <c r="A221" s="39"/>
      <c r="B221" s="40"/>
      <c r="C221" s="245" t="s">
        <v>381</v>
      </c>
      <c r="D221" s="245" t="s">
        <v>191</v>
      </c>
      <c r="E221" s="246" t="s">
        <v>818</v>
      </c>
      <c r="F221" s="247" t="s">
        <v>819</v>
      </c>
      <c r="G221" s="248" t="s">
        <v>820</v>
      </c>
      <c r="H221" s="249">
        <v>1</v>
      </c>
      <c r="I221" s="250"/>
      <c r="J221" s="251">
        <f>ROUND(I221*H221,2)</f>
        <v>0</v>
      </c>
      <c r="K221" s="247" t="s">
        <v>1</v>
      </c>
      <c r="L221" s="45"/>
      <c r="M221" s="252" t="s">
        <v>1</v>
      </c>
      <c r="N221" s="253" t="s">
        <v>41</v>
      </c>
      <c r="O221" s="92"/>
      <c r="P221" s="236">
        <f>O221*H221</f>
        <v>0</v>
      </c>
      <c r="Q221" s="236">
        <v>0</v>
      </c>
      <c r="R221" s="236">
        <f>Q221*H221</f>
        <v>0</v>
      </c>
      <c r="S221" s="236">
        <v>0</v>
      </c>
      <c r="T221" s="237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38" t="s">
        <v>200</v>
      </c>
      <c r="AT221" s="238" t="s">
        <v>191</v>
      </c>
      <c r="AU221" s="238" t="s">
        <v>85</v>
      </c>
      <c r="AY221" s="18" t="s">
        <v>181</v>
      </c>
      <c r="BE221" s="239">
        <f>IF(N221="základní",J221,0)</f>
        <v>0</v>
      </c>
      <c r="BF221" s="239">
        <f>IF(N221="snížená",J221,0)</f>
        <v>0</v>
      </c>
      <c r="BG221" s="239">
        <f>IF(N221="zákl. přenesená",J221,0)</f>
        <v>0</v>
      </c>
      <c r="BH221" s="239">
        <f>IF(N221="sníž. přenesená",J221,0)</f>
        <v>0</v>
      </c>
      <c r="BI221" s="239">
        <f>IF(N221="nulová",J221,0)</f>
        <v>0</v>
      </c>
      <c r="BJ221" s="18" t="s">
        <v>83</v>
      </c>
      <c r="BK221" s="239">
        <f>ROUND(I221*H221,2)</f>
        <v>0</v>
      </c>
      <c r="BL221" s="18" t="s">
        <v>200</v>
      </c>
      <c r="BM221" s="238" t="s">
        <v>821</v>
      </c>
    </row>
    <row r="222" s="2" customFormat="1">
      <c r="A222" s="39"/>
      <c r="B222" s="40"/>
      <c r="C222" s="41"/>
      <c r="D222" s="240" t="s">
        <v>190</v>
      </c>
      <c r="E222" s="41"/>
      <c r="F222" s="241" t="s">
        <v>819</v>
      </c>
      <c r="G222" s="41"/>
      <c r="H222" s="41"/>
      <c r="I222" s="242"/>
      <c r="J222" s="41"/>
      <c r="K222" s="41"/>
      <c r="L222" s="45"/>
      <c r="M222" s="243"/>
      <c r="N222" s="244"/>
      <c r="O222" s="92"/>
      <c r="P222" s="92"/>
      <c r="Q222" s="92"/>
      <c r="R222" s="92"/>
      <c r="S222" s="92"/>
      <c r="T222" s="93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T222" s="18" t="s">
        <v>190</v>
      </c>
      <c r="AU222" s="18" t="s">
        <v>85</v>
      </c>
    </row>
    <row r="223" s="2" customFormat="1" ht="16.5" customHeight="1">
      <c r="A223" s="39"/>
      <c r="B223" s="40"/>
      <c r="C223" s="245" t="s">
        <v>385</v>
      </c>
      <c r="D223" s="245" t="s">
        <v>191</v>
      </c>
      <c r="E223" s="246" t="s">
        <v>822</v>
      </c>
      <c r="F223" s="247" t="s">
        <v>823</v>
      </c>
      <c r="G223" s="248" t="s">
        <v>820</v>
      </c>
      <c r="H223" s="249">
        <v>1</v>
      </c>
      <c r="I223" s="250"/>
      <c r="J223" s="251">
        <f>ROUND(I223*H223,2)</f>
        <v>0</v>
      </c>
      <c r="K223" s="247" t="s">
        <v>1</v>
      </c>
      <c r="L223" s="45"/>
      <c r="M223" s="252" t="s">
        <v>1</v>
      </c>
      <c r="N223" s="253" t="s">
        <v>41</v>
      </c>
      <c r="O223" s="92"/>
      <c r="P223" s="236">
        <f>O223*H223</f>
        <v>0</v>
      </c>
      <c r="Q223" s="236">
        <v>0</v>
      </c>
      <c r="R223" s="236">
        <f>Q223*H223</f>
        <v>0</v>
      </c>
      <c r="S223" s="236">
        <v>0</v>
      </c>
      <c r="T223" s="237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8" t="s">
        <v>200</v>
      </c>
      <c r="AT223" s="238" t="s">
        <v>191</v>
      </c>
      <c r="AU223" s="238" t="s">
        <v>85</v>
      </c>
      <c r="AY223" s="18" t="s">
        <v>181</v>
      </c>
      <c r="BE223" s="239">
        <f>IF(N223="základní",J223,0)</f>
        <v>0</v>
      </c>
      <c r="BF223" s="239">
        <f>IF(N223="snížená",J223,0)</f>
        <v>0</v>
      </c>
      <c r="BG223" s="239">
        <f>IF(N223="zákl. přenesená",J223,0)</f>
        <v>0</v>
      </c>
      <c r="BH223" s="239">
        <f>IF(N223="sníž. přenesená",J223,0)</f>
        <v>0</v>
      </c>
      <c r="BI223" s="239">
        <f>IF(N223="nulová",J223,0)</f>
        <v>0</v>
      </c>
      <c r="BJ223" s="18" t="s">
        <v>83</v>
      </c>
      <c r="BK223" s="239">
        <f>ROUND(I223*H223,2)</f>
        <v>0</v>
      </c>
      <c r="BL223" s="18" t="s">
        <v>200</v>
      </c>
      <c r="BM223" s="238" t="s">
        <v>824</v>
      </c>
    </row>
    <row r="224" s="2" customFormat="1">
      <c r="A224" s="39"/>
      <c r="B224" s="40"/>
      <c r="C224" s="41"/>
      <c r="D224" s="240" t="s">
        <v>190</v>
      </c>
      <c r="E224" s="41"/>
      <c r="F224" s="241" t="s">
        <v>823</v>
      </c>
      <c r="G224" s="41"/>
      <c r="H224" s="41"/>
      <c r="I224" s="242"/>
      <c r="J224" s="41"/>
      <c r="K224" s="41"/>
      <c r="L224" s="45"/>
      <c r="M224" s="243"/>
      <c r="N224" s="244"/>
      <c r="O224" s="92"/>
      <c r="P224" s="92"/>
      <c r="Q224" s="92"/>
      <c r="R224" s="92"/>
      <c r="S224" s="92"/>
      <c r="T224" s="93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T224" s="18" t="s">
        <v>190</v>
      </c>
      <c r="AU224" s="18" t="s">
        <v>85</v>
      </c>
    </row>
    <row r="225" s="2" customFormat="1" ht="16.5" customHeight="1">
      <c r="A225" s="39"/>
      <c r="B225" s="40"/>
      <c r="C225" s="245" t="s">
        <v>390</v>
      </c>
      <c r="D225" s="245" t="s">
        <v>191</v>
      </c>
      <c r="E225" s="246" t="s">
        <v>825</v>
      </c>
      <c r="F225" s="247" t="s">
        <v>826</v>
      </c>
      <c r="G225" s="248" t="s">
        <v>827</v>
      </c>
      <c r="H225" s="249">
        <v>2</v>
      </c>
      <c r="I225" s="250"/>
      <c r="J225" s="251">
        <f>ROUND(I225*H225,2)</f>
        <v>0</v>
      </c>
      <c r="K225" s="247" t="s">
        <v>1</v>
      </c>
      <c r="L225" s="45"/>
      <c r="M225" s="252" t="s">
        <v>1</v>
      </c>
      <c r="N225" s="253" t="s">
        <v>41</v>
      </c>
      <c r="O225" s="92"/>
      <c r="P225" s="236">
        <f>O225*H225</f>
        <v>0</v>
      </c>
      <c r="Q225" s="236">
        <v>0</v>
      </c>
      <c r="R225" s="236">
        <f>Q225*H225</f>
        <v>0</v>
      </c>
      <c r="S225" s="236">
        <v>0</v>
      </c>
      <c r="T225" s="237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38" t="s">
        <v>200</v>
      </c>
      <c r="AT225" s="238" t="s">
        <v>191</v>
      </c>
      <c r="AU225" s="238" t="s">
        <v>85</v>
      </c>
      <c r="AY225" s="18" t="s">
        <v>181</v>
      </c>
      <c r="BE225" s="239">
        <f>IF(N225="základní",J225,0)</f>
        <v>0</v>
      </c>
      <c r="BF225" s="239">
        <f>IF(N225="snížená",J225,0)</f>
        <v>0</v>
      </c>
      <c r="BG225" s="239">
        <f>IF(N225="zákl. přenesená",J225,0)</f>
        <v>0</v>
      </c>
      <c r="BH225" s="239">
        <f>IF(N225="sníž. přenesená",J225,0)</f>
        <v>0</v>
      </c>
      <c r="BI225" s="239">
        <f>IF(N225="nulová",J225,0)</f>
        <v>0</v>
      </c>
      <c r="BJ225" s="18" t="s">
        <v>83</v>
      </c>
      <c r="BK225" s="239">
        <f>ROUND(I225*H225,2)</f>
        <v>0</v>
      </c>
      <c r="BL225" s="18" t="s">
        <v>200</v>
      </c>
      <c r="BM225" s="238" t="s">
        <v>828</v>
      </c>
    </row>
    <row r="226" s="2" customFormat="1">
      <c r="A226" s="39"/>
      <c r="B226" s="40"/>
      <c r="C226" s="41"/>
      <c r="D226" s="240" t="s">
        <v>190</v>
      </c>
      <c r="E226" s="41"/>
      <c r="F226" s="241" t="s">
        <v>826</v>
      </c>
      <c r="G226" s="41"/>
      <c r="H226" s="41"/>
      <c r="I226" s="242"/>
      <c r="J226" s="41"/>
      <c r="K226" s="41"/>
      <c r="L226" s="45"/>
      <c r="M226" s="243"/>
      <c r="N226" s="244"/>
      <c r="O226" s="92"/>
      <c r="P226" s="92"/>
      <c r="Q226" s="92"/>
      <c r="R226" s="92"/>
      <c r="S226" s="92"/>
      <c r="T226" s="93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T226" s="18" t="s">
        <v>190</v>
      </c>
      <c r="AU226" s="18" t="s">
        <v>85</v>
      </c>
    </row>
    <row r="227" s="2" customFormat="1" ht="16.5" customHeight="1">
      <c r="A227" s="39"/>
      <c r="B227" s="40"/>
      <c r="C227" s="245" t="s">
        <v>394</v>
      </c>
      <c r="D227" s="245" t="s">
        <v>191</v>
      </c>
      <c r="E227" s="246" t="s">
        <v>829</v>
      </c>
      <c r="F227" s="247" t="s">
        <v>830</v>
      </c>
      <c r="G227" s="248" t="s">
        <v>827</v>
      </c>
      <c r="H227" s="249">
        <v>24</v>
      </c>
      <c r="I227" s="250"/>
      <c r="J227" s="251">
        <f>ROUND(I227*H227,2)</f>
        <v>0</v>
      </c>
      <c r="K227" s="247" t="s">
        <v>1</v>
      </c>
      <c r="L227" s="45"/>
      <c r="M227" s="252" t="s">
        <v>1</v>
      </c>
      <c r="N227" s="253" t="s">
        <v>41</v>
      </c>
      <c r="O227" s="92"/>
      <c r="P227" s="236">
        <f>O227*H227</f>
        <v>0</v>
      </c>
      <c r="Q227" s="236">
        <v>0</v>
      </c>
      <c r="R227" s="236">
        <f>Q227*H227</f>
        <v>0</v>
      </c>
      <c r="S227" s="236">
        <v>0</v>
      </c>
      <c r="T227" s="237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8" t="s">
        <v>200</v>
      </c>
      <c r="AT227" s="238" t="s">
        <v>191</v>
      </c>
      <c r="AU227" s="238" t="s">
        <v>85</v>
      </c>
      <c r="AY227" s="18" t="s">
        <v>181</v>
      </c>
      <c r="BE227" s="239">
        <f>IF(N227="základní",J227,0)</f>
        <v>0</v>
      </c>
      <c r="BF227" s="239">
        <f>IF(N227="snížená",J227,0)</f>
        <v>0</v>
      </c>
      <c r="BG227" s="239">
        <f>IF(N227="zákl. přenesená",J227,0)</f>
        <v>0</v>
      </c>
      <c r="BH227" s="239">
        <f>IF(N227="sníž. přenesená",J227,0)</f>
        <v>0</v>
      </c>
      <c r="BI227" s="239">
        <f>IF(N227="nulová",J227,0)</f>
        <v>0</v>
      </c>
      <c r="BJ227" s="18" t="s">
        <v>83</v>
      </c>
      <c r="BK227" s="239">
        <f>ROUND(I227*H227,2)</f>
        <v>0</v>
      </c>
      <c r="BL227" s="18" t="s">
        <v>200</v>
      </c>
      <c r="BM227" s="238" t="s">
        <v>831</v>
      </c>
    </row>
    <row r="228" s="2" customFormat="1">
      <c r="A228" s="39"/>
      <c r="B228" s="40"/>
      <c r="C228" s="41"/>
      <c r="D228" s="240" t="s">
        <v>190</v>
      </c>
      <c r="E228" s="41"/>
      <c r="F228" s="241" t="s">
        <v>830</v>
      </c>
      <c r="G228" s="41"/>
      <c r="H228" s="41"/>
      <c r="I228" s="242"/>
      <c r="J228" s="41"/>
      <c r="K228" s="41"/>
      <c r="L228" s="45"/>
      <c r="M228" s="243"/>
      <c r="N228" s="244"/>
      <c r="O228" s="92"/>
      <c r="P228" s="92"/>
      <c r="Q228" s="92"/>
      <c r="R228" s="92"/>
      <c r="S228" s="92"/>
      <c r="T228" s="93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T228" s="18" t="s">
        <v>190</v>
      </c>
      <c r="AU228" s="18" t="s">
        <v>85</v>
      </c>
    </row>
    <row r="229" s="2" customFormat="1" ht="16.5" customHeight="1">
      <c r="A229" s="39"/>
      <c r="B229" s="40"/>
      <c r="C229" s="245" t="s">
        <v>399</v>
      </c>
      <c r="D229" s="245" t="s">
        <v>191</v>
      </c>
      <c r="E229" s="246" t="s">
        <v>832</v>
      </c>
      <c r="F229" s="247" t="s">
        <v>833</v>
      </c>
      <c r="G229" s="248" t="s">
        <v>827</v>
      </c>
      <c r="H229" s="249">
        <v>4</v>
      </c>
      <c r="I229" s="250"/>
      <c r="J229" s="251">
        <f>ROUND(I229*H229,2)</f>
        <v>0</v>
      </c>
      <c r="K229" s="247" t="s">
        <v>1</v>
      </c>
      <c r="L229" s="45"/>
      <c r="M229" s="252" t="s">
        <v>1</v>
      </c>
      <c r="N229" s="253" t="s">
        <v>41</v>
      </c>
      <c r="O229" s="92"/>
      <c r="P229" s="236">
        <f>O229*H229</f>
        <v>0</v>
      </c>
      <c r="Q229" s="236">
        <v>0</v>
      </c>
      <c r="R229" s="236">
        <f>Q229*H229</f>
        <v>0</v>
      </c>
      <c r="S229" s="236">
        <v>0</v>
      </c>
      <c r="T229" s="237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38" t="s">
        <v>200</v>
      </c>
      <c r="AT229" s="238" t="s">
        <v>191</v>
      </c>
      <c r="AU229" s="238" t="s">
        <v>85</v>
      </c>
      <c r="AY229" s="18" t="s">
        <v>181</v>
      </c>
      <c r="BE229" s="239">
        <f>IF(N229="základní",J229,0)</f>
        <v>0</v>
      </c>
      <c r="BF229" s="239">
        <f>IF(N229="snížená",J229,0)</f>
        <v>0</v>
      </c>
      <c r="BG229" s="239">
        <f>IF(N229="zákl. přenesená",J229,0)</f>
        <v>0</v>
      </c>
      <c r="BH229" s="239">
        <f>IF(N229="sníž. přenesená",J229,0)</f>
        <v>0</v>
      </c>
      <c r="BI229" s="239">
        <f>IF(N229="nulová",J229,0)</f>
        <v>0</v>
      </c>
      <c r="BJ229" s="18" t="s">
        <v>83</v>
      </c>
      <c r="BK229" s="239">
        <f>ROUND(I229*H229,2)</f>
        <v>0</v>
      </c>
      <c r="BL229" s="18" t="s">
        <v>200</v>
      </c>
      <c r="BM229" s="238" t="s">
        <v>834</v>
      </c>
    </row>
    <row r="230" s="2" customFormat="1">
      <c r="A230" s="39"/>
      <c r="B230" s="40"/>
      <c r="C230" s="41"/>
      <c r="D230" s="240" t="s">
        <v>190</v>
      </c>
      <c r="E230" s="41"/>
      <c r="F230" s="241" t="s">
        <v>833</v>
      </c>
      <c r="G230" s="41"/>
      <c r="H230" s="41"/>
      <c r="I230" s="242"/>
      <c r="J230" s="41"/>
      <c r="K230" s="41"/>
      <c r="L230" s="45"/>
      <c r="M230" s="243"/>
      <c r="N230" s="244"/>
      <c r="O230" s="92"/>
      <c r="P230" s="92"/>
      <c r="Q230" s="92"/>
      <c r="R230" s="92"/>
      <c r="S230" s="92"/>
      <c r="T230" s="93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T230" s="18" t="s">
        <v>190</v>
      </c>
      <c r="AU230" s="18" t="s">
        <v>85</v>
      </c>
    </row>
    <row r="231" s="2" customFormat="1" ht="24.15" customHeight="1">
      <c r="A231" s="39"/>
      <c r="B231" s="40"/>
      <c r="C231" s="245" t="s">
        <v>403</v>
      </c>
      <c r="D231" s="245" t="s">
        <v>191</v>
      </c>
      <c r="E231" s="246" t="s">
        <v>835</v>
      </c>
      <c r="F231" s="247" t="s">
        <v>836</v>
      </c>
      <c r="G231" s="248" t="s">
        <v>630</v>
      </c>
      <c r="H231" s="249">
        <v>50</v>
      </c>
      <c r="I231" s="250"/>
      <c r="J231" s="251">
        <f>ROUND(I231*H231,2)</f>
        <v>0</v>
      </c>
      <c r="K231" s="247" t="s">
        <v>1</v>
      </c>
      <c r="L231" s="45"/>
      <c r="M231" s="252" t="s">
        <v>1</v>
      </c>
      <c r="N231" s="253" t="s">
        <v>41</v>
      </c>
      <c r="O231" s="92"/>
      <c r="P231" s="236">
        <f>O231*H231</f>
        <v>0</v>
      </c>
      <c r="Q231" s="236">
        <v>0</v>
      </c>
      <c r="R231" s="236">
        <f>Q231*H231</f>
        <v>0</v>
      </c>
      <c r="S231" s="236">
        <v>0</v>
      </c>
      <c r="T231" s="237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38" t="s">
        <v>200</v>
      </c>
      <c r="AT231" s="238" t="s">
        <v>191</v>
      </c>
      <c r="AU231" s="238" t="s">
        <v>85</v>
      </c>
      <c r="AY231" s="18" t="s">
        <v>181</v>
      </c>
      <c r="BE231" s="239">
        <f>IF(N231="základní",J231,0)</f>
        <v>0</v>
      </c>
      <c r="BF231" s="239">
        <f>IF(N231="snížená",J231,0)</f>
        <v>0</v>
      </c>
      <c r="BG231" s="239">
        <f>IF(N231="zákl. přenesená",J231,0)</f>
        <v>0</v>
      </c>
      <c r="BH231" s="239">
        <f>IF(N231="sníž. přenesená",J231,0)</f>
        <v>0</v>
      </c>
      <c r="BI231" s="239">
        <f>IF(N231="nulová",J231,0)</f>
        <v>0</v>
      </c>
      <c r="BJ231" s="18" t="s">
        <v>83</v>
      </c>
      <c r="BK231" s="239">
        <f>ROUND(I231*H231,2)</f>
        <v>0</v>
      </c>
      <c r="BL231" s="18" t="s">
        <v>200</v>
      </c>
      <c r="BM231" s="238" t="s">
        <v>837</v>
      </c>
    </row>
    <row r="232" s="2" customFormat="1">
      <c r="A232" s="39"/>
      <c r="B232" s="40"/>
      <c r="C232" s="41"/>
      <c r="D232" s="240" t="s">
        <v>190</v>
      </c>
      <c r="E232" s="41"/>
      <c r="F232" s="241" t="s">
        <v>836</v>
      </c>
      <c r="G232" s="41"/>
      <c r="H232" s="41"/>
      <c r="I232" s="242"/>
      <c r="J232" s="41"/>
      <c r="K232" s="41"/>
      <c r="L232" s="45"/>
      <c r="M232" s="257"/>
      <c r="N232" s="258"/>
      <c r="O232" s="259"/>
      <c r="P232" s="259"/>
      <c r="Q232" s="259"/>
      <c r="R232" s="259"/>
      <c r="S232" s="259"/>
      <c r="T232" s="260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T232" s="18" t="s">
        <v>190</v>
      </c>
      <c r="AU232" s="18" t="s">
        <v>85</v>
      </c>
    </row>
    <row r="233" s="2" customFormat="1" ht="6.96" customHeight="1">
      <c r="A233" s="39"/>
      <c r="B233" s="67"/>
      <c r="C233" s="68"/>
      <c r="D233" s="68"/>
      <c r="E233" s="68"/>
      <c r="F233" s="68"/>
      <c r="G233" s="68"/>
      <c r="H233" s="68"/>
      <c r="I233" s="68"/>
      <c r="J233" s="68"/>
      <c r="K233" s="68"/>
      <c r="L233" s="45"/>
      <c r="M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</row>
  </sheetData>
  <sheetProtection sheet="1" autoFilter="0" formatColumns="0" formatRows="0" objects="1" scenarios="1" spinCount="100000" saltValue="5d8iB+s0BTr+HT5WyYbwyWUiOXuAI5TQSZWbkvXkC2nVQEzDN+gPBP3Wl2QNfI2lneC6rh5eueMrIOXhkzWvoA==" hashValue="QP2YoMq1kEFNoJGm3Vu2iYNq96VNfh0tGS9QK7Yl07z8zEjNnWakaG7Ltp8QwhqeRH/1QJMy1SQ9QXZgLzCXLA==" algorithmName="SHA-512" password="CC35"/>
  <autoFilter ref="C126:K232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5:H115"/>
    <mergeCell ref="E117:H117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113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85</v>
      </c>
    </row>
    <row r="4" s="1" customFormat="1" ht="24.96" customHeight="1">
      <c r="B4" s="21"/>
      <c r="D4" s="150" t="s">
        <v>150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16</v>
      </c>
      <c r="L6" s="21"/>
    </row>
    <row r="7" s="1" customFormat="1" ht="16.5" customHeight="1">
      <c r="B7" s="21"/>
      <c r="E7" s="153" t="str">
        <f>'Rekapitulace stavby'!K6</f>
        <v>ZUŠ BEDŘICHA SMETANY čp.142, LITOMYŠL</v>
      </c>
      <c r="F7" s="152"/>
      <c r="G7" s="152"/>
      <c r="H7" s="152"/>
      <c r="L7" s="21"/>
    </row>
    <row r="8" s="1" customFormat="1" ht="12" customHeight="1">
      <c r="B8" s="21"/>
      <c r="D8" s="152" t="s">
        <v>151</v>
      </c>
      <c r="L8" s="21"/>
    </row>
    <row r="9" s="2" customFormat="1" ht="23.25" customHeight="1">
      <c r="A9" s="39"/>
      <c r="B9" s="45"/>
      <c r="C9" s="39"/>
      <c r="D9" s="39"/>
      <c r="E9" s="153" t="s">
        <v>152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153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5" customHeight="1">
      <c r="A11" s="39"/>
      <c r="B11" s="45"/>
      <c r="C11" s="39"/>
      <c r="D11" s="39"/>
      <c r="E11" s="154" t="s">
        <v>838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18</v>
      </c>
      <c r="E13" s="39"/>
      <c r="F13" s="142" t="s">
        <v>1</v>
      </c>
      <c r="G13" s="39"/>
      <c r="H13" s="39"/>
      <c r="I13" s="152" t="s">
        <v>19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20</v>
      </c>
      <c r="E14" s="39"/>
      <c r="F14" s="142" t="s">
        <v>21</v>
      </c>
      <c r="G14" s="39"/>
      <c r="H14" s="39"/>
      <c r="I14" s="152" t="s">
        <v>22</v>
      </c>
      <c r="J14" s="155" t="str">
        <f>'Rekapitulace stavby'!AN8</f>
        <v>6. 6. 2025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24</v>
      </c>
      <c r="E16" s="39"/>
      <c r="F16" s="39"/>
      <c r="G16" s="39"/>
      <c r="H16" s="39"/>
      <c r="I16" s="152" t="s">
        <v>25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26</v>
      </c>
      <c r="F17" s="39"/>
      <c r="G17" s="39"/>
      <c r="H17" s="39"/>
      <c r="I17" s="152" t="s">
        <v>27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28</v>
      </c>
      <c r="E19" s="39"/>
      <c r="F19" s="39"/>
      <c r="G19" s="39"/>
      <c r="H19" s="39"/>
      <c r="I19" s="152" t="s">
        <v>25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27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30</v>
      </c>
      <c r="E22" s="39"/>
      <c r="F22" s="39"/>
      <c r="G22" s="39"/>
      <c r="H22" s="39"/>
      <c r="I22" s="152" t="s">
        <v>25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839</v>
      </c>
      <c r="F23" s="39"/>
      <c r="G23" s="39"/>
      <c r="H23" s="39"/>
      <c r="I23" s="152" t="s">
        <v>27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34</v>
      </c>
      <c r="E25" s="39"/>
      <c r="F25" s="39"/>
      <c r="G25" s="39"/>
      <c r="H25" s="39"/>
      <c r="I25" s="152" t="s">
        <v>25</v>
      </c>
      <c r="J25" s="142" t="s">
        <v>1</v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">
        <v>839</v>
      </c>
      <c r="F26" s="39"/>
      <c r="G26" s="39"/>
      <c r="H26" s="39"/>
      <c r="I26" s="152" t="s">
        <v>27</v>
      </c>
      <c r="J26" s="142" t="s">
        <v>1</v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35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5" customHeight="1">
      <c r="A29" s="156"/>
      <c r="B29" s="157"/>
      <c r="C29" s="156"/>
      <c r="D29" s="156"/>
      <c r="E29" s="158" t="s">
        <v>1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ROUND(J130,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ROUND((SUM(BE130:BE348)),  2)</f>
        <v>0</v>
      </c>
      <c r="G35" s="39"/>
      <c r="H35" s="39"/>
      <c r="I35" s="166">
        <v>0.20999999999999999</v>
      </c>
      <c r="J35" s="165">
        <f>ROUND(((SUM(BE130:BE348))*I35),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ROUND((SUM(BF130:BF348)),  2)</f>
        <v>0</v>
      </c>
      <c r="G36" s="39"/>
      <c r="H36" s="39"/>
      <c r="I36" s="166">
        <v>0.12</v>
      </c>
      <c r="J36" s="165">
        <f>ROUND(((SUM(BF130:BF348))*I36),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ROUND((SUM(BG130:BG348)),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ROUND((SUM(BH130:BH348)),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ROUND((SUM(BI130:BI348)),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157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16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16.5" customHeight="1">
      <c r="A85" s="39"/>
      <c r="B85" s="40"/>
      <c r="C85" s="41"/>
      <c r="D85" s="41"/>
      <c r="E85" s="185" t="str">
        <f>E7</f>
        <v>ZUŠ BEDŘICHA SMETANY čp.142, LITOMYŠL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151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23.25" customHeight="1">
      <c r="A87" s="39"/>
      <c r="B87" s="40"/>
      <c r="C87" s="41"/>
      <c r="D87" s="41"/>
      <c r="E87" s="185" t="s">
        <v>152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153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6.5" customHeight="1">
      <c r="A89" s="39"/>
      <c r="B89" s="40"/>
      <c r="C89" s="41"/>
      <c r="D89" s="41"/>
      <c r="E89" s="77" t="str">
        <f>E11</f>
        <v>SO.01 -04 - Vytápění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20</v>
      </c>
      <c r="D91" s="41"/>
      <c r="E91" s="41"/>
      <c r="F91" s="28" t="str">
        <f>F14</f>
        <v>Litomyšl</v>
      </c>
      <c r="G91" s="41"/>
      <c r="H91" s="41"/>
      <c r="I91" s="33" t="s">
        <v>22</v>
      </c>
      <c r="J91" s="80" t="str">
        <f>IF(J14="","",J14)</f>
        <v>6. 6. 2025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40.05" customHeight="1">
      <c r="A93" s="39"/>
      <c r="B93" s="40"/>
      <c r="C93" s="33" t="s">
        <v>24</v>
      </c>
      <c r="D93" s="41"/>
      <c r="E93" s="41"/>
      <c r="F93" s="28" t="str">
        <f>E17</f>
        <v>Město Litomyšl</v>
      </c>
      <c r="G93" s="41"/>
      <c r="H93" s="41"/>
      <c r="I93" s="33" t="s">
        <v>30</v>
      </c>
      <c r="J93" s="37" t="str">
        <f>E23</f>
        <v>CM projekt s.r.o. , Bratislavská 5, Hustopeče u Br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40.05" customHeight="1">
      <c r="A94" s="39"/>
      <c r="B94" s="40"/>
      <c r="C94" s="33" t="s">
        <v>28</v>
      </c>
      <c r="D94" s="41"/>
      <c r="E94" s="41"/>
      <c r="F94" s="28" t="str">
        <f>IF(E20="","",E20)</f>
        <v>Vyplň údaj</v>
      </c>
      <c r="G94" s="41"/>
      <c r="H94" s="41"/>
      <c r="I94" s="33" t="s">
        <v>34</v>
      </c>
      <c r="J94" s="37" t="str">
        <f>E26</f>
        <v>CM projekt s.r.o. , Bratislavská 5, Hustopeče u Br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158</v>
      </c>
      <c r="D96" s="187"/>
      <c r="E96" s="187"/>
      <c r="F96" s="187"/>
      <c r="G96" s="187"/>
      <c r="H96" s="187"/>
      <c r="I96" s="187"/>
      <c r="J96" s="188" t="s">
        <v>159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160</v>
      </c>
      <c r="D98" s="41"/>
      <c r="E98" s="41"/>
      <c r="F98" s="41"/>
      <c r="G98" s="41"/>
      <c r="H98" s="41"/>
      <c r="I98" s="41"/>
      <c r="J98" s="111">
        <f>J130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161</v>
      </c>
    </row>
    <row r="99" s="9" customFormat="1" ht="24.96" customHeight="1">
      <c r="A99" s="9"/>
      <c r="B99" s="190"/>
      <c r="C99" s="191"/>
      <c r="D99" s="192" t="s">
        <v>840</v>
      </c>
      <c r="E99" s="193"/>
      <c r="F99" s="193"/>
      <c r="G99" s="193"/>
      <c r="H99" s="193"/>
      <c r="I99" s="193"/>
      <c r="J99" s="194">
        <f>J131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90"/>
      <c r="C100" s="191"/>
      <c r="D100" s="192" t="s">
        <v>841</v>
      </c>
      <c r="E100" s="193"/>
      <c r="F100" s="193"/>
      <c r="G100" s="193"/>
      <c r="H100" s="193"/>
      <c r="I100" s="193"/>
      <c r="J100" s="194">
        <f>J150</f>
        <v>0</v>
      </c>
      <c r="K100" s="191"/>
      <c r="L100" s="195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90"/>
      <c r="C101" s="191"/>
      <c r="D101" s="192" t="s">
        <v>842</v>
      </c>
      <c r="E101" s="193"/>
      <c r="F101" s="193"/>
      <c r="G101" s="193"/>
      <c r="H101" s="193"/>
      <c r="I101" s="193"/>
      <c r="J101" s="194">
        <f>J155</f>
        <v>0</v>
      </c>
      <c r="K101" s="191"/>
      <c r="L101" s="19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90"/>
      <c r="C102" s="191"/>
      <c r="D102" s="192" t="s">
        <v>843</v>
      </c>
      <c r="E102" s="193"/>
      <c r="F102" s="193"/>
      <c r="G102" s="193"/>
      <c r="H102" s="193"/>
      <c r="I102" s="193"/>
      <c r="J102" s="194">
        <f>J179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90"/>
      <c r="C103" s="191"/>
      <c r="D103" s="192" t="s">
        <v>844</v>
      </c>
      <c r="E103" s="193"/>
      <c r="F103" s="193"/>
      <c r="G103" s="193"/>
      <c r="H103" s="193"/>
      <c r="I103" s="193"/>
      <c r="J103" s="194">
        <f>J197</f>
        <v>0</v>
      </c>
      <c r="K103" s="191"/>
      <c r="L103" s="19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90"/>
      <c r="C104" s="191"/>
      <c r="D104" s="192" t="s">
        <v>845</v>
      </c>
      <c r="E104" s="193"/>
      <c r="F104" s="193"/>
      <c r="G104" s="193"/>
      <c r="H104" s="193"/>
      <c r="I104" s="193"/>
      <c r="J104" s="194">
        <f>J220</f>
        <v>0</v>
      </c>
      <c r="K104" s="191"/>
      <c r="L104" s="195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9" customFormat="1" ht="24.96" customHeight="1">
      <c r="A105" s="9"/>
      <c r="B105" s="190"/>
      <c r="C105" s="191"/>
      <c r="D105" s="192" t="s">
        <v>846</v>
      </c>
      <c r="E105" s="193"/>
      <c r="F105" s="193"/>
      <c r="G105" s="193"/>
      <c r="H105" s="193"/>
      <c r="I105" s="193"/>
      <c r="J105" s="194">
        <f>J262</f>
        <v>0</v>
      </c>
      <c r="K105" s="191"/>
      <c r="L105" s="195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9" customFormat="1" ht="24.96" customHeight="1">
      <c r="A106" s="9"/>
      <c r="B106" s="190"/>
      <c r="C106" s="191"/>
      <c r="D106" s="192" t="s">
        <v>847</v>
      </c>
      <c r="E106" s="193"/>
      <c r="F106" s="193"/>
      <c r="G106" s="193"/>
      <c r="H106" s="193"/>
      <c r="I106" s="193"/>
      <c r="J106" s="194">
        <f>J281</f>
        <v>0</v>
      </c>
      <c r="K106" s="191"/>
      <c r="L106" s="195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9" customFormat="1" ht="24.96" customHeight="1">
      <c r="A107" s="9"/>
      <c r="B107" s="190"/>
      <c r="C107" s="191"/>
      <c r="D107" s="192" t="s">
        <v>848</v>
      </c>
      <c r="E107" s="193"/>
      <c r="F107" s="193"/>
      <c r="G107" s="193"/>
      <c r="H107" s="193"/>
      <c r="I107" s="193"/>
      <c r="J107" s="194">
        <f>J307</f>
        <v>0</v>
      </c>
      <c r="K107" s="191"/>
      <c r="L107" s="195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9" customFormat="1" ht="24.96" customHeight="1">
      <c r="A108" s="9"/>
      <c r="B108" s="190"/>
      <c r="C108" s="191"/>
      <c r="D108" s="192" t="s">
        <v>849</v>
      </c>
      <c r="E108" s="193"/>
      <c r="F108" s="193"/>
      <c r="G108" s="193"/>
      <c r="H108" s="193"/>
      <c r="I108" s="193"/>
      <c r="J108" s="194">
        <f>J327</f>
        <v>0</v>
      </c>
      <c r="K108" s="191"/>
      <c r="L108" s="195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2" customFormat="1" ht="21.84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67"/>
      <c r="C110" s="68"/>
      <c r="D110" s="68"/>
      <c r="E110" s="68"/>
      <c r="F110" s="68"/>
      <c r="G110" s="68"/>
      <c r="H110" s="68"/>
      <c r="I110" s="68"/>
      <c r="J110" s="68"/>
      <c r="K110" s="68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4" s="2" customFormat="1" ht="6.96" customHeight="1">
      <c r="A114" s="39"/>
      <c r="B114" s="69"/>
      <c r="C114" s="70"/>
      <c r="D114" s="70"/>
      <c r="E114" s="70"/>
      <c r="F114" s="70"/>
      <c r="G114" s="70"/>
      <c r="H114" s="70"/>
      <c r="I114" s="70"/>
      <c r="J114" s="70"/>
      <c r="K114" s="70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24.96" customHeight="1">
      <c r="A115" s="39"/>
      <c r="B115" s="40"/>
      <c r="C115" s="24" t="s">
        <v>166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16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6.5" customHeight="1">
      <c r="A118" s="39"/>
      <c r="B118" s="40"/>
      <c r="C118" s="41"/>
      <c r="D118" s="41"/>
      <c r="E118" s="185" t="str">
        <f>E7</f>
        <v>ZUŠ BEDŘICHA SMETANY čp.142, LITOMYŠL</v>
      </c>
      <c r="F118" s="33"/>
      <c r="G118" s="33"/>
      <c r="H118" s="33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1" customFormat="1" ht="12" customHeight="1">
      <c r="B119" s="22"/>
      <c r="C119" s="33" t="s">
        <v>151</v>
      </c>
      <c r="D119" s="23"/>
      <c r="E119" s="23"/>
      <c r="F119" s="23"/>
      <c r="G119" s="23"/>
      <c r="H119" s="23"/>
      <c r="I119" s="23"/>
      <c r="J119" s="23"/>
      <c r="K119" s="23"/>
      <c r="L119" s="21"/>
    </row>
    <row r="120" s="2" customFormat="1" ht="23.25" customHeight="1">
      <c r="A120" s="39"/>
      <c r="B120" s="40"/>
      <c r="C120" s="41"/>
      <c r="D120" s="41"/>
      <c r="E120" s="185" t="s">
        <v>152</v>
      </c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153</v>
      </c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6.5" customHeight="1">
      <c r="A122" s="39"/>
      <c r="B122" s="40"/>
      <c r="C122" s="41"/>
      <c r="D122" s="41"/>
      <c r="E122" s="77" t="str">
        <f>E11</f>
        <v>SO.01 -04 - Vytápění</v>
      </c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6.96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2" customHeight="1">
      <c r="A124" s="39"/>
      <c r="B124" s="40"/>
      <c r="C124" s="33" t="s">
        <v>20</v>
      </c>
      <c r="D124" s="41"/>
      <c r="E124" s="41"/>
      <c r="F124" s="28" t="str">
        <f>F14</f>
        <v>Litomyšl</v>
      </c>
      <c r="G124" s="41"/>
      <c r="H124" s="41"/>
      <c r="I124" s="33" t="s">
        <v>22</v>
      </c>
      <c r="J124" s="80" t="str">
        <f>IF(J14="","",J14)</f>
        <v>6. 6. 2025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6.96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40.05" customHeight="1">
      <c r="A126" s="39"/>
      <c r="B126" s="40"/>
      <c r="C126" s="33" t="s">
        <v>24</v>
      </c>
      <c r="D126" s="41"/>
      <c r="E126" s="41"/>
      <c r="F126" s="28" t="str">
        <f>E17</f>
        <v>Město Litomyšl</v>
      </c>
      <c r="G126" s="41"/>
      <c r="H126" s="41"/>
      <c r="I126" s="33" t="s">
        <v>30</v>
      </c>
      <c r="J126" s="37" t="str">
        <f>E23</f>
        <v>CM projekt s.r.o. , Bratislavská 5, Hustopeče u Br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40.05" customHeight="1">
      <c r="A127" s="39"/>
      <c r="B127" s="40"/>
      <c r="C127" s="33" t="s">
        <v>28</v>
      </c>
      <c r="D127" s="41"/>
      <c r="E127" s="41"/>
      <c r="F127" s="28" t="str">
        <f>IF(E20="","",E20)</f>
        <v>Vyplň údaj</v>
      </c>
      <c r="G127" s="41"/>
      <c r="H127" s="41"/>
      <c r="I127" s="33" t="s">
        <v>34</v>
      </c>
      <c r="J127" s="37" t="str">
        <f>E26</f>
        <v>CM projekt s.r.o. , Bratislavská 5, Hustopeče u Br</v>
      </c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0.32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11" customFormat="1" ht="29.28" customHeight="1">
      <c r="A129" s="201"/>
      <c r="B129" s="202"/>
      <c r="C129" s="203" t="s">
        <v>167</v>
      </c>
      <c r="D129" s="204" t="s">
        <v>61</v>
      </c>
      <c r="E129" s="204" t="s">
        <v>57</v>
      </c>
      <c r="F129" s="204" t="s">
        <v>58</v>
      </c>
      <c r="G129" s="204" t="s">
        <v>168</v>
      </c>
      <c r="H129" s="204" t="s">
        <v>169</v>
      </c>
      <c r="I129" s="204" t="s">
        <v>170</v>
      </c>
      <c r="J129" s="204" t="s">
        <v>159</v>
      </c>
      <c r="K129" s="205" t="s">
        <v>171</v>
      </c>
      <c r="L129" s="206"/>
      <c r="M129" s="101" t="s">
        <v>1</v>
      </c>
      <c r="N129" s="102" t="s">
        <v>40</v>
      </c>
      <c r="O129" s="102" t="s">
        <v>172</v>
      </c>
      <c r="P129" s="102" t="s">
        <v>173</v>
      </c>
      <c r="Q129" s="102" t="s">
        <v>174</v>
      </c>
      <c r="R129" s="102" t="s">
        <v>175</v>
      </c>
      <c r="S129" s="102" t="s">
        <v>176</v>
      </c>
      <c r="T129" s="103" t="s">
        <v>177</v>
      </c>
      <c r="U129" s="201"/>
      <c r="V129" s="201"/>
      <c r="W129" s="201"/>
      <c r="X129" s="201"/>
      <c r="Y129" s="201"/>
      <c r="Z129" s="201"/>
      <c r="AA129" s="201"/>
      <c r="AB129" s="201"/>
      <c r="AC129" s="201"/>
      <c r="AD129" s="201"/>
      <c r="AE129" s="201"/>
    </row>
    <row r="130" s="2" customFormat="1" ht="22.8" customHeight="1">
      <c r="A130" s="39"/>
      <c r="B130" s="40"/>
      <c r="C130" s="108" t="s">
        <v>178</v>
      </c>
      <c r="D130" s="41"/>
      <c r="E130" s="41"/>
      <c r="F130" s="41"/>
      <c r="G130" s="41"/>
      <c r="H130" s="41"/>
      <c r="I130" s="41"/>
      <c r="J130" s="207">
        <f>BK130</f>
        <v>0</v>
      </c>
      <c r="K130" s="41"/>
      <c r="L130" s="45"/>
      <c r="M130" s="104"/>
      <c r="N130" s="208"/>
      <c r="O130" s="105"/>
      <c r="P130" s="209">
        <f>P131+P150+P155+P179+P197+P220+P262+P281+P307+P327</f>
        <v>0</v>
      </c>
      <c r="Q130" s="105"/>
      <c r="R130" s="209">
        <f>R131+R150+R155+R179+R197+R220+R262+R281+R307+R327</f>
        <v>0</v>
      </c>
      <c r="S130" s="105"/>
      <c r="T130" s="210">
        <f>T131+T150+T155+T179+T197+T220+T262+T281+T307+T327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75</v>
      </c>
      <c r="AU130" s="18" t="s">
        <v>161</v>
      </c>
      <c r="BK130" s="211">
        <f>BK131+BK150+BK155+BK179+BK197+BK220+BK262+BK281+BK307+BK327</f>
        <v>0</v>
      </c>
    </row>
    <row r="131" s="12" customFormat="1" ht="25.92" customHeight="1">
      <c r="A131" s="12"/>
      <c r="B131" s="212"/>
      <c r="C131" s="213"/>
      <c r="D131" s="214" t="s">
        <v>75</v>
      </c>
      <c r="E131" s="215" t="s">
        <v>850</v>
      </c>
      <c r="F131" s="215" t="s">
        <v>851</v>
      </c>
      <c r="G131" s="213"/>
      <c r="H131" s="213"/>
      <c r="I131" s="216"/>
      <c r="J131" s="217">
        <f>BK131</f>
        <v>0</v>
      </c>
      <c r="K131" s="213"/>
      <c r="L131" s="218"/>
      <c r="M131" s="219"/>
      <c r="N131" s="220"/>
      <c r="O131" s="220"/>
      <c r="P131" s="221">
        <f>SUM(P132:P149)</f>
        <v>0</v>
      </c>
      <c r="Q131" s="220"/>
      <c r="R131" s="221">
        <f>SUM(R132:R149)</f>
        <v>0</v>
      </c>
      <c r="S131" s="220"/>
      <c r="T131" s="222">
        <f>SUM(T132:T149)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3" t="s">
        <v>85</v>
      </c>
      <c r="AT131" s="224" t="s">
        <v>75</v>
      </c>
      <c r="AU131" s="224" t="s">
        <v>76</v>
      </c>
      <c r="AY131" s="223" t="s">
        <v>181</v>
      </c>
      <c r="BK131" s="225">
        <f>SUM(BK132:BK149)</f>
        <v>0</v>
      </c>
    </row>
    <row r="132" s="2" customFormat="1" ht="33" customHeight="1">
      <c r="A132" s="39"/>
      <c r="B132" s="40"/>
      <c r="C132" s="226" t="s">
        <v>83</v>
      </c>
      <c r="D132" s="226" t="s">
        <v>182</v>
      </c>
      <c r="E132" s="227" t="s">
        <v>852</v>
      </c>
      <c r="F132" s="228" t="s">
        <v>853</v>
      </c>
      <c r="G132" s="229" t="s">
        <v>217</v>
      </c>
      <c r="H132" s="230">
        <v>86</v>
      </c>
      <c r="I132" s="231"/>
      <c r="J132" s="232">
        <f>ROUND(I132*H132,2)</f>
        <v>0</v>
      </c>
      <c r="K132" s="228" t="s">
        <v>854</v>
      </c>
      <c r="L132" s="233"/>
      <c r="M132" s="234" t="s">
        <v>1</v>
      </c>
      <c r="N132" s="235" t="s">
        <v>41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187</v>
      </c>
      <c r="AT132" s="238" t="s">
        <v>182</v>
      </c>
      <c r="AU132" s="238" t="s">
        <v>83</v>
      </c>
      <c r="AY132" s="18" t="s">
        <v>181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83</v>
      </c>
      <c r="BK132" s="239">
        <f>ROUND(I132*H132,2)</f>
        <v>0</v>
      </c>
      <c r="BL132" s="18" t="s">
        <v>188</v>
      </c>
      <c r="BM132" s="238" t="s">
        <v>85</v>
      </c>
    </row>
    <row r="133" s="2" customFormat="1">
      <c r="A133" s="39"/>
      <c r="B133" s="40"/>
      <c r="C133" s="41"/>
      <c r="D133" s="240" t="s">
        <v>190</v>
      </c>
      <c r="E133" s="41"/>
      <c r="F133" s="241" t="s">
        <v>853</v>
      </c>
      <c r="G133" s="41"/>
      <c r="H133" s="41"/>
      <c r="I133" s="242"/>
      <c r="J133" s="41"/>
      <c r="K133" s="41"/>
      <c r="L133" s="45"/>
      <c r="M133" s="243"/>
      <c r="N133" s="244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190</v>
      </c>
      <c r="AU133" s="18" t="s">
        <v>83</v>
      </c>
    </row>
    <row r="134" s="2" customFormat="1">
      <c r="A134" s="39"/>
      <c r="B134" s="40"/>
      <c r="C134" s="41"/>
      <c r="D134" s="240" t="s">
        <v>467</v>
      </c>
      <c r="E134" s="41"/>
      <c r="F134" s="256" t="s">
        <v>855</v>
      </c>
      <c r="G134" s="41"/>
      <c r="H134" s="41"/>
      <c r="I134" s="242"/>
      <c r="J134" s="41"/>
      <c r="K134" s="41"/>
      <c r="L134" s="45"/>
      <c r="M134" s="243"/>
      <c r="N134" s="244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467</v>
      </c>
      <c r="AU134" s="18" t="s">
        <v>83</v>
      </c>
    </row>
    <row r="135" s="2" customFormat="1" ht="33" customHeight="1">
      <c r="A135" s="39"/>
      <c r="B135" s="40"/>
      <c r="C135" s="226" t="s">
        <v>85</v>
      </c>
      <c r="D135" s="226" t="s">
        <v>182</v>
      </c>
      <c r="E135" s="227" t="s">
        <v>856</v>
      </c>
      <c r="F135" s="228" t="s">
        <v>857</v>
      </c>
      <c r="G135" s="229" t="s">
        <v>217</v>
      </c>
      <c r="H135" s="230">
        <v>18</v>
      </c>
      <c r="I135" s="231"/>
      <c r="J135" s="232">
        <f>ROUND(I135*H135,2)</f>
        <v>0</v>
      </c>
      <c r="K135" s="228" t="s">
        <v>854</v>
      </c>
      <c r="L135" s="233"/>
      <c r="M135" s="234" t="s">
        <v>1</v>
      </c>
      <c r="N135" s="235" t="s">
        <v>41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187</v>
      </c>
      <c r="AT135" s="238" t="s">
        <v>182</v>
      </c>
      <c r="AU135" s="238" t="s">
        <v>83</v>
      </c>
      <c r="AY135" s="18" t="s">
        <v>181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83</v>
      </c>
      <c r="BK135" s="239">
        <f>ROUND(I135*H135,2)</f>
        <v>0</v>
      </c>
      <c r="BL135" s="18" t="s">
        <v>188</v>
      </c>
      <c r="BM135" s="238" t="s">
        <v>200</v>
      </c>
    </row>
    <row r="136" s="2" customFormat="1">
      <c r="A136" s="39"/>
      <c r="B136" s="40"/>
      <c r="C136" s="41"/>
      <c r="D136" s="240" t="s">
        <v>190</v>
      </c>
      <c r="E136" s="41"/>
      <c r="F136" s="241" t="s">
        <v>857</v>
      </c>
      <c r="G136" s="41"/>
      <c r="H136" s="41"/>
      <c r="I136" s="242"/>
      <c r="J136" s="41"/>
      <c r="K136" s="41"/>
      <c r="L136" s="45"/>
      <c r="M136" s="243"/>
      <c r="N136" s="244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190</v>
      </c>
      <c r="AU136" s="18" t="s">
        <v>83</v>
      </c>
    </row>
    <row r="137" s="2" customFormat="1">
      <c r="A137" s="39"/>
      <c r="B137" s="40"/>
      <c r="C137" s="41"/>
      <c r="D137" s="240" t="s">
        <v>467</v>
      </c>
      <c r="E137" s="41"/>
      <c r="F137" s="256" t="s">
        <v>855</v>
      </c>
      <c r="G137" s="41"/>
      <c r="H137" s="41"/>
      <c r="I137" s="242"/>
      <c r="J137" s="41"/>
      <c r="K137" s="41"/>
      <c r="L137" s="45"/>
      <c r="M137" s="243"/>
      <c r="N137" s="244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467</v>
      </c>
      <c r="AU137" s="18" t="s">
        <v>83</v>
      </c>
    </row>
    <row r="138" s="2" customFormat="1" ht="33" customHeight="1">
      <c r="A138" s="39"/>
      <c r="B138" s="40"/>
      <c r="C138" s="226" t="s">
        <v>91</v>
      </c>
      <c r="D138" s="226" t="s">
        <v>182</v>
      </c>
      <c r="E138" s="227" t="s">
        <v>858</v>
      </c>
      <c r="F138" s="228" t="s">
        <v>859</v>
      </c>
      <c r="G138" s="229" t="s">
        <v>217</v>
      </c>
      <c r="H138" s="230">
        <v>38</v>
      </c>
      <c r="I138" s="231"/>
      <c r="J138" s="232">
        <f>ROUND(I138*H138,2)</f>
        <v>0</v>
      </c>
      <c r="K138" s="228" t="s">
        <v>854</v>
      </c>
      <c r="L138" s="233"/>
      <c r="M138" s="234" t="s">
        <v>1</v>
      </c>
      <c r="N138" s="235" t="s">
        <v>41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187</v>
      </c>
      <c r="AT138" s="238" t="s">
        <v>182</v>
      </c>
      <c r="AU138" s="238" t="s">
        <v>83</v>
      </c>
      <c r="AY138" s="18" t="s">
        <v>181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83</v>
      </c>
      <c r="BK138" s="239">
        <f>ROUND(I138*H138,2)</f>
        <v>0</v>
      </c>
      <c r="BL138" s="18" t="s">
        <v>188</v>
      </c>
      <c r="BM138" s="238" t="s">
        <v>209</v>
      </c>
    </row>
    <row r="139" s="2" customFormat="1">
      <c r="A139" s="39"/>
      <c r="B139" s="40"/>
      <c r="C139" s="41"/>
      <c r="D139" s="240" t="s">
        <v>190</v>
      </c>
      <c r="E139" s="41"/>
      <c r="F139" s="241" t="s">
        <v>859</v>
      </c>
      <c r="G139" s="41"/>
      <c r="H139" s="41"/>
      <c r="I139" s="242"/>
      <c r="J139" s="41"/>
      <c r="K139" s="41"/>
      <c r="L139" s="45"/>
      <c r="M139" s="243"/>
      <c r="N139" s="244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190</v>
      </c>
      <c r="AU139" s="18" t="s">
        <v>83</v>
      </c>
    </row>
    <row r="140" s="2" customFormat="1">
      <c r="A140" s="39"/>
      <c r="B140" s="40"/>
      <c r="C140" s="41"/>
      <c r="D140" s="240" t="s">
        <v>467</v>
      </c>
      <c r="E140" s="41"/>
      <c r="F140" s="256" t="s">
        <v>855</v>
      </c>
      <c r="G140" s="41"/>
      <c r="H140" s="41"/>
      <c r="I140" s="242"/>
      <c r="J140" s="41"/>
      <c r="K140" s="41"/>
      <c r="L140" s="45"/>
      <c r="M140" s="243"/>
      <c r="N140" s="244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467</v>
      </c>
      <c r="AU140" s="18" t="s">
        <v>83</v>
      </c>
    </row>
    <row r="141" s="2" customFormat="1" ht="66.75" customHeight="1">
      <c r="A141" s="39"/>
      <c r="B141" s="40"/>
      <c r="C141" s="226" t="s">
        <v>200</v>
      </c>
      <c r="D141" s="226" t="s">
        <v>182</v>
      </c>
      <c r="E141" s="227" t="s">
        <v>860</v>
      </c>
      <c r="F141" s="228" t="s">
        <v>861</v>
      </c>
      <c r="G141" s="229" t="s">
        <v>217</v>
      </c>
      <c r="H141" s="230">
        <v>36</v>
      </c>
      <c r="I141" s="231"/>
      <c r="J141" s="232">
        <f>ROUND(I141*H141,2)</f>
        <v>0</v>
      </c>
      <c r="K141" s="228" t="s">
        <v>854</v>
      </c>
      <c r="L141" s="233"/>
      <c r="M141" s="234" t="s">
        <v>1</v>
      </c>
      <c r="N141" s="235" t="s">
        <v>41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187</v>
      </c>
      <c r="AT141" s="238" t="s">
        <v>182</v>
      </c>
      <c r="AU141" s="238" t="s">
        <v>83</v>
      </c>
      <c r="AY141" s="18" t="s">
        <v>181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83</v>
      </c>
      <c r="BK141" s="239">
        <f>ROUND(I141*H141,2)</f>
        <v>0</v>
      </c>
      <c r="BL141" s="18" t="s">
        <v>188</v>
      </c>
      <c r="BM141" s="238" t="s">
        <v>220</v>
      </c>
    </row>
    <row r="142" s="2" customFormat="1">
      <c r="A142" s="39"/>
      <c r="B142" s="40"/>
      <c r="C142" s="41"/>
      <c r="D142" s="240" t="s">
        <v>190</v>
      </c>
      <c r="E142" s="41"/>
      <c r="F142" s="241" t="s">
        <v>861</v>
      </c>
      <c r="G142" s="41"/>
      <c r="H142" s="41"/>
      <c r="I142" s="242"/>
      <c r="J142" s="41"/>
      <c r="K142" s="41"/>
      <c r="L142" s="45"/>
      <c r="M142" s="243"/>
      <c r="N142" s="244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190</v>
      </c>
      <c r="AU142" s="18" t="s">
        <v>83</v>
      </c>
    </row>
    <row r="143" s="2" customFormat="1" ht="66.75" customHeight="1">
      <c r="A143" s="39"/>
      <c r="B143" s="40"/>
      <c r="C143" s="226" t="s">
        <v>204</v>
      </c>
      <c r="D143" s="226" t="s">
        <v>182</v>
      </c>
      <c r="E143" s="227" t="s">
        <v>862</v>
      </c>
      <c r="F143" s="228" t="s">
        <v>863</v>
      </c>
      <c r="G143" s="229" t="s">
        <v>217</v>
      </c>
      <c r="H143" s="230">
        <v>54</v>
      </c>
      <c r="I143" s="231"/>
      <c r="J143" s="232">
        <f>ROUND(I143*H143,2)</f>
        <v>0</v>
      </c>
      <c r="K143" s="228" t="s">
        <v>854</v>
      </c>
      <c r="L143" s="233"/>
      <c r="M143" s="234" t="s">
        <v>1</v>
      </c>
      <c r="N143" s="235" t="s">
        <v>41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187</v>
      </c>
      <c r="AT143" s="238" t="s">
        <v>182</v>
      </c>
      <c r="AU143" s="238" t="s">
        <v>83</v>
      </c>
      <c r="AY143" s="18" t="s">
        <v>181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83</v>
      </c>
      <c r="BK143" s="239">
        <f>ROUND(I143*H143,2)</f>
        <v>0</v>
      </c>
      <c r="BL143" s="18" t="s">
        <v>188</v>
      </c>
      <c r="BM143" s="238" t="s">
        <v>228</v>
      </c>
    </row>
    <row r="144" s="2" customFormat="1">
      <c r="A144" s="39"/>
      <c r="B144" s="40"/>
      <c r="C144" s="41"/>
      <c r="D144" s="240" t="s">
        <v>190</v>
      </c>
      <c r="E144" s="41"/>
      <c r="F144" s="241" t="s">
        <v>863</v>
      </c>
      <c r="G144" s="41"/>
      <c r="H144" s="41"/>
      <c r="I144" s="242"/>
      <c r="J144" s="41"/>
      <c r="K144" s="41"/>
      <c r="L144" s="45"/>
      <c r="M144" s="243"/>
      <c r="N144" s="244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190</v>
      </c>
      <c r="AU144" s="18" t="s">
        <v>83</v>
      </c>
    </row>
    <row r="145" s="2" customFormat="1" ht="66.75" customHeight="1">
      <c r="A145" s="39"/>
      <c r="B145" s="40"/>
      <c r="C145" s="226" t="s">
        <v>209</v>
      </c>
      <c r="D145" s="226" t="s">
        <v>182</v>
      </c>
      <c r="E145" s="227" t="s">
        <v>864</v>
      </c>
      <c r="F145" s="228" t="s">
        <v>865</v>
      </c>
      <c r="G145" s="229" t="s">
        <v>217</v>
      </c>
      <c r="H145" s="230">
        <v>8</v>
      </c>
      <c r="I145" s="231"/>
      <c r="J145" s="232">
        <f>ROUND(I145*H145,2)</f>
        <v>0</v>
      </c>
      <c r="K145" s="228" t="s">
        <v>854</v>
      </c>
      <c r="L145" s="233"/>
      <c r="M145" s="234" t="s">
        <v>1</v>
      </c>
      <c r="N145" s="235" t="s">
        <v>41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187</v>
      </c>
      <c r="AT145" s="238" t="s">
        <v>182</v>
      </c>
      <c r="AU145" s="238" t="s">
        <v>83</v>
      </c>
      <c r="AY145" s="18" t="s">
        <v>181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83</v>
      </c>
      <c r="BK145" s="239">
        <f>ROUND(I145*H145,2)</f>
        <v>0</v>
      </c>
      <c r="BL145" s="18" t="s">
        <v>188</v>
      </c>
      <c r="BM145" s="238" t="s">
        <v>8</v>
      </c>
    </row>
    <row r="146" s="2" customFormat="1">
      <c r="A146" s="39"/>
      <c r="B146" s="40"/>
      <c r="C146" s="41"/>
      <c r="D146" s="240" t="s">
        <v>190</v>
      </c>
      <c r="E146" s="41"/>
      <c r="F146" s="241" t="s">
        <v>865</v>
      </c>
      <c r="G146" s="41"/>
      <c r="H146" s="41"/>
      <c r="I146" s="242"/>
      <c r="J146" s="41"/>
      <c r="K146" s="41"/>
      <c r="L146" s="45"/>
      <c r="M146" s="243"/>
      <c r="N146" s="244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190</v>
      </c>
      <c r="AU146" s="18" t="s">
        <v>83</v>
      </c>
    </row>
    <row r="147" s="2" customFormat="1" ht="24.15" customHeight="1">
      <c r="A147" s="39"/>
      <c r="B147" s="40"/>
      <c r="C147" s="226" t="s">
        <v>214</v>
      </c>
      <c r="D147" s="226" t="s">
        <v>182</v>
      </c>
      <c r="E147" s="227" t="s">
        <v>866</v>
      </c>
      <c r="F147" s="228" t="s">
        <v>867</v>
      </c>
      <c r="G147" s="229" t="s">
        <v>868</v>
      </c>
      <c r="H147" s="230">
        <v>0.029999999999999999</v>
      </c>
      <c r="I147" s="231"/>
      <c r="J147" s="232">
        <f>ROUND(I147*H147,2)</f>
        <v>0</v>
      </c>
      <c r="K147" s="228" t="s">
        <v>854</v>
      </c>
      <c r="L147" s="233"/>
      <c r="M147" s="234" t="s">
        <v>1</v>
      </c>
      <c r="N147" s="235" t="s">
        <v>41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187</v>
      </c>
      <c r="AT147" s="238" t="s">
        <v>182</v>
      </c>
      <c r="AU147" s="238" t="s">
        <v>83</v>
      </c>
      <c r="AY147" s="18" t="s">
        <v>181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83</v>
      </c>
      <c r="BK147" s="239">
        <f>ROUND(I147*H147,2)</f>
        <v>0</v>
      </c>
      <c r="BL147" s="18" t="s">
        <v>188</v>
      </c>
      <c r="BM147" s="238" t="s">
        <v>244</v>
      </c>
    </row>
    <row r="148" s="2" customFormat="1">
      <c r="A148" s="39"/>
      <c r="B148" s="40"/>
      <c r="C148" s="41"/>
      <c r="D148" s="240" t="s">
        <v>190</v>
      </c>
      <c r="E148" s="41"/>
      <c r="F148" s="241" t="s">
        <v>867</v>
      </c>
      <c r="G148" s="41"/>
      <c r="H148" s="41"/>
      <c r="I148" s="242"/>
      <c r="J148" s="41"/>
      <c r="K148" s="41"/>
      <c r="L148" s="45"/>
      <c r="M148" s="243"/>
      <c r="N148" s="244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190</v>
      </c>
      <c r="AU148" s="18" t="s">
        <v>83</v>
      </c>
    </row>
    <row r="149" s="2" customFormat="1">
      <c r="A149" s="39"/>
      <c r="B149" s="40"/>
      <c r="C149" s="41"/>
      <c r="D149" s="240" t="s">
        <v>467</v>
      </c>
      <c r="E149" s="41"/>
      <c r="F149" s="256" t="s">
        <v>869</v>
      </c>
      <c r="G149" s="41"/>
      <c r="H149" s="41"/>
      <c r="I149" s="242"/>
      <c r="J149" s="41"/>
      <c r="K149" s="41"/>
      <c r="L149" s="45"/>
      <c r="M149" s="243"/>
      <c r="N149" s="244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467</v>
      </c>
      <c r="AU149" s="18" t="s">
        <v>83</v>
      </c>
    </row>
    <row r="150" s="12" customFormat="1" ht="25.92" customHeight="1">
      <c r="A150" s="12"/>
      <c r="B150" s="212"/>
      <c r="C150" s="213"/>
      <c r="D150" s="214" t="s">
        <v>75</v>
      </c>
      <c r="E150" s="215" t="s">
        <v>870</v>
      </c>
      <c r="F150" s="215" t="s">
        <v>871</v>
      </c>
      <c r="G150" s="213"/>
      <c r="H150" s="213"/>
      <c r="I150" s="216"/>
      <c r="J150" s="217">
        <f>BK150</f>
        <v>0</v>
      </c>
      <c r="K150" s="213"/>
      <c r="L150" s="218"/>
      <c r="M150" s="219"/>
      <c r="N150" s="220"/>
      <c r="O150" s="220"/>
      <c r="P150" s="221">
        <f>SUM(P151:P154)</f>
        <v>0</v>
      </c>
      <c r="Q150" s="220"/>
      <c r="R150" s="221">
        <f>SUM(R151:R154)</f>
        <v>0</v>
      </c>
      <c r="S150" s="220"/>
      <c r="T150" s="222">
        <f>SUM(T151:T154)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23" t="s">
        <v>83</v>
      </c>
      <c r="AT150" s="224" t="s">
        <v>75</v>
      </c>
      <c r="AU150" s="224" t="s">
        <v>76</v>
      </c>
      <c r="AY150" s="223" t="s">
        <v>181</v>
      </c>
      <c r="BK150" s="225">
        <f>SUM(BK151:BK154)</f>
        <v>0</v>
      </c>
    </row>
    <row r="151" s="2" customFormat="1" ht="49.05" customHeight="1">
      <c r="A151" s="39"/>
      <c r="B151" s="40"/>
      <c r="C151" s="226" t="s">
        <v>220</v>
      </c>
      <c r="D151" s="226" t="s">
        <v>182</v>
      </c>
      <c r="E151" s="227" t="s">
        <v>872</v>
      </c>
      <c r="F151" s="228" t="s">
        <v>873</v>
      </c>
      <c r="G151" s="229" t="s">
        <v>185</v>
      </c>
      <c r="H151" s="230">
        <v>6</v>
      </c>
      <c r="I151" s="231"/>
      <c r="J151" s="232">
        <f>ROUND(I151*H151,2)</f>
        <v>0</v>
      </c>
      <c r="K151" s="228" t="s">
        <v>854</v>
      </c>
      <c r="L151" s="233"/>
      <c r="M151" s="234" t="s">
        <v>1</v>
      </c>
      <c r="N151" s="235" t="s">
        <v>41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220</v>
      </c>
      <c r="AT151" s="238" t="s">
        <v>182</v>
      </c>
      <c r="AU151" s="238" t="s">
        <v>83</v>
      </c>
      <c r="AY151" s="18" t="s">
        <v>181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83</v>
      </c>
      <c r="BK151" s="239">
        <f>ROUND(I151*H151,2)</f>
        <v>0</v>
      </c>
      <c r="BL151" s="18" t="s">
        <v>200</v>
      </c>
      <c r="BM151" s="238" t="s">
        <v>188</v>
      </c>
    </row>
    <row r="152" s="2" customFormat="1">
      <c r="A152" s="39"/>
      <c r="B152" s="40"/>
      <c r="C152" s="41"/>
      <c r="D152" s="240" t="s">
        <v>190</v>
      </c>
      <c r="E152" s="41"/>
      <c r="F152" s="241" t="s">
        <v>873</v>
      </c>
      <c r="G152" s="41"/>
      <c r="H152" s="41"/>
      <c r="I152" s="242"/>
      <c r="J152" s="41"/>
      <c r="K152" s="41"/>
      <c r="L152" s="45"/>
      <c r="M152" s="243"/>
      <c r="N152" s="244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190</v>
      </c>
      <c r="AU152" s="18" t="s">
        <v>83</v>
      </c>
    </row>
    <row r="153" s="2" customFormat="1" ht="37.8" customHeight="1">
      <c r="A153" s="39"/>
      <c r="B153" s="40"/>
      <c r="C153" s="226" t="s">
        <v>224</v>
      </c>
      <c r="D153" s="226" t="s">
        <v>182</v>
      </c>
      <c r="E153" s="227" t="s">
        <v>874</v>
      </c>
      <c r="F153" s="228" t="s">
        <v>875</v>
      </c>
      <c r="G153" s="229" t="s">
        <v>185</v>
      </c>
      <c r="H153" s="230">
        <v>6</v>
      </c>
      <c r="I153" s="231"/>
      <c r="J153" s="232">
        <f>ROUND(I153*H153,2)</f>
        <v>0</v>
      </c>
      <c r="K153" s="228" t="s">
        <v>854</v>
      </c>
      <c r="L153" s="233"/>
      <c r="M153" s="234" t="s">
        <v>1</v>
      </c>
      <c r="N153" s="235" t="s">
        <v>41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220</v>
      </c>
      <c r="AT153" s="238" t="s">
        <v>182</v>
      </c>
      <c r="AU153" s="238" t="s">
        <v>83</v>
      </c>
      <c r="AY153" s="18" t="s">
        <v>181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83</v>
      </c>
      <c r="BK153" s="239">
        <f>ROUND(I153*H153,2)</f>
        <v>0</v>
      </c>
      <c r="BL153" s="18" t="s">
        <v>200</v>
      </c>
      <c r="BM153" s="238" t="s">
        <v>266</v>
      </c>
    </row>
    <row r="154" s="2" customFormat="1">
      <c r="A154" s="39"/>
      <c r="B154" s="40"/>
      <c r="C154" s="41"/>
      <c r="D154" s="240" t="s">
        <v>190</v>
      </c>
      <c r="E154" s="41"/>
      <c r="F154" s="241" t="s">
        <v>875</v>
      </c>
      <c r="G154" s="41"/>
      <c r="H154" s="41"/>
      <c r="I154" s="242"/>
      <c r="J154" s="41"/>
      <c r="K154" s="41"/>
      <c r="L154" s="45"/>
      <c r="M154" s="243"/>
      <c r="N154" s="244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190</v>
      </c>
      <c r="AU154" s="18" t="s">
        <v>83</v>
      </c>
    </row>
    <row r="155" s="12" customFormat="1" ht="25.92" customHeight="1">
      <c r="A155" s="12"/>
      <c r="B155" s="212"/>
      <c r="C155" s="213"/>
      <c r="D155" s="214" t="s">
        <v>75</v>
      </c>
      <c r="E155" s="215" t="s">
        <v>876</v>
      </c>
      <c r="F155" s="215" t="s">
        <v>877</v>
      </c>
      <c r="G155" s="213"/>
      <c r="H155" s="213"/>
      <c r="I155" s="216"/>
      <c r="J155" s="217">
        <f>BK155</f>
        <v>0</v>
      </c>
      <c r="K155" s="213"/>
      <c r="L155" s="218"/>
      <c r="M155" s="219"/>
      <c r="N155" s="220"/>
      <c r="O155" s="220"/>
      <c r="P155" s="221">
        <f>SUM(P156:P178)</f>
        <v>0</v>
      </c>
      <c r="Q155" s="220"/>
      <c r="R155" s="221">
        <f>SUM(R156:R178)</f>
        <v>0</v>
      </c>
      <c r="S155" s="220"/>
      <c r="T155" s="222">
        <f>SUM(T156:T178)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23" t="s">
        <v>85</v>
      </c>
      <c r="AT155" s="224" t="s">
        <v>75</v>
      </c>
      <c r="AU155" s="224" t="s">
        <v>76</v>
      </c>
      <c r="AY155" s="223" t="s">
        <v>181</v>
      </c>
      <c r="BK155" s="225">
        <f>SUM(BK156:BK178)</f>
        <v>0</v>
      </c>
    </row>
    <row r="156" s="2" customFormat="1" ht="16.5" customHeight="1">
      <c r="A156" s="39"/>
      <c r="B156" s="40"/>
      <c r="C156" s="226" t="s">
        <v>228</v>
      </c>
      <c r="D156" s="226" t="s">
        <v>182</v>
      </c>
      <c r="E156" s="227" t="s">
        <v>878</v>
      </c>
      <c r="F156" s="228" t="s">
        <v>879</v>
      </c>
      <c r="G156" s="229" t="s">
        <v>287</v>
      </c>
      <c r="H156" s="230">
        <v>1</v>
      </c>
      <c r="I156" s="231"/>
      <c r="J156" s="232">
        <f>ROUND(I156*H156,2)</f>
        <v>0</v>
      </c>
      <c r="K156" s="228" t="s">
        <v>880</v>
      </c>
      <c r="L156" s="233"/>
      <c r="M156" s="234" t="s">
        <v>1</v>
      </c>
      <c r="N156" s="235" t="s">
        <v>41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187</v>
      </c>
      <c r="AT156" s="238" t="s">
        <v>182</v>
      </c>
      <c r="AU156" s="238" t="s">
        <v>83</v>
      </c>
      <c r="AY156" s="18" t="s">
        <v>181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83</v>
      </c>
      <c r="BK156" s="239">
        <f>ROUND(I156*H156,2)</f>
        <v>0</v>
      </c>
      <c r="BL156" s="18" t="s">
        <v>188</v>
      </c>
      <c r="BM156" s="238" t="s">
        <v>276</v>
      </c>
    </row>
    <row r="157" s="2" customFormat="1">
      <c r="A157" s="39"/>
      <c r="B157" s="40"/>
      <c r="C157" s="41"/>
      <c r="D157" s="240" t="s">
        <v>190</v>
      </c>
      <c r="E157" s="41"/>
      <c r="F157" s="241" t="s">
        <v>879</v>
      </c>
      <c r="G157" s="41"/>
      <c r="H157" s="41"/>
      <c r="I157" s="242"/>
      <c r="J157" s="41"/>
      <c r="K157" s="41"/>
      <c r="L157" s="45"/>
      <c r="M157" s="243"/>
      <c r="N157" s="244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190</v>
      </c>
      <c r="AU157" s="18" t="s">
        <v>83</v>
      </c>
    </row>
    <row r="158" s="2" customFormat="1" ht="21.75" customHeight="1">
      <c r="A158" s="39"/>
      <c r="B158" s="40"/>
      <c r="C158" s="226" t="s">
        <v>232</v>
      </c>
      <c r="D158" s="226" t="s">
        <v>182</v>
      </c>
      <c r="E158" s="227" t="s">
        <v>881</v>
      </c>
      <c r="F158" s="228" t="s">
        <v>882</v>
      </c>
      <c r="G158" s="229" t="s">
        <v>287</v>
      </c>
      <c r="H158" s="230">
        <v>1</v>
      </c>
      <c r="I158" s="231"/>
      <c r="J158" s="232">
        <f>ROUND(I158*H158,2)</f>
        <v>0</v>
      </c>
      <c r="K158" s="228" t="s">
        <v>880</v>
      </c>
      <c r="L158" s="233"/>
      <c r="M158" s="234" t="s">
        <v>1</v>
      </c>
      <c r="N158" s="235" t="s">
        <v>41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187</v>
      </c>
      <c r="AT158" s="238" t="s">
        <v>182</v>
      </c>
      <c r="AU158" s="238" t="s">
        <v>83</v>
      </c>
      <c r="AY158" s="18" t="s">
        <v>181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83</v>
      </c>
      <c r="BK158" s="239">
        <f>ROUND(I158*H158,2)</f>
        <v>0</v>
      </c>
      <c r="BL158" s="18" t="s">
        <v>188</v>
      </c>
      <c r="BM158" s="238" t="s">
        <v>284</v>
      </c>
    </row>
    <row r="159" s="2" customFormat="1" ht="16.5" customHeight="1">
      <c r="A159" s="39"/>
      <c r="B159" s="40"/>
      <c r="C159" s="226" t="s">
        <v>8</v>
      </c>
      <c r="D159" s="226" t="s">
        <v>182</v>
      </c>
      <c r="E159" s="227" t="s">
        <v>883</v>
      </c>
      <c r="F159" s="228" t="s">
        <v>884</v>
      </c>
      <c r="G159" s="229" t="s">
        <v>287</v>
      </c>
      <c r="H159" s="230">
        <v>3</v>
      </c>
      <c r="I159" s="231"/>
      <c r="J159" s="232">
        <f>ROUND(I159*H159,2)</f>
        <v>0</v>
      </c>
      <c r="K159" s="228" t="s">
        <v>880</v>
      </c>
      <c r="L159" s="233"/>
      <c r="M159" s="234" t="s">
        <v>1</v>
      </c>
      <c r="N159" s="235" t="s">
        <v>41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187</v>
      </c>
      <c r="AT159" s="238" t="s">
        <v>182</v>
      </c>
      <c r="AU159" s="238" t="s">
        <v>83</v>
      </c>
      <c r="AY159" s="18" t="s">
        <v>181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83</v>
      </c>
      <c r="BK159" s="239">
        <f>ROUND(I159*H159,2)</f>
        <v>0</v>
      </c>
      <c r="BL159" s="18" t="s">
        <v>188</v>
      </c>
      <c r="BM159" s="238" t="s">
        <v>293</v>
      </c>
    </row>
    <row r="160" s="2" customFormat="1" ht="16.5" customHeight="1">
      <c r="A160" s="39"/>
      <c r="B160" s="40"/>
      <c r="C160" s="226" t="s">
        <v>239</v>
      </c>
      <c r="D160" s="226" t="s">
        <v>182</v>
      </c>
      <c r="E160" s="227" t="s">
        <v>885</v>
      </c>
      <c r="F160" s="228" t="s">
        <v>886</v>
      </c>
      <c r="G160" s="229" t="s">
        <v>287</v>
      </c>
      <c r="H160" s="230">
        <v>1</v>
      </c>
      <c r="I160" s="231"/>
      <c r="J160" s="232">
        <f>ROUND(I160*H160,2)</f>
        <v>0</v>
      </c>
      <c r="K160" s="228" t="s">
        <v>880</v>
      </c>
      <c r="L160" s="233"/>
      <c r="M160" s="234" t="s">
        <v>1</v>
      </c>
      <c r="N160" s="235" t="s">
        <v>41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187</v>
      </c>
      <c r="AT160" s="238" t="s">
        <v>182</v>
      </c>
      <c r="AU160" s="238" t="s">
        <v>83</v>
      </c>
      <c r="AY160" s="18" t="s">
        <v>181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83</v>
      </c>
      <c r="BK160" s="239">
        <f>ROUND(I160*H160,2)</f>
        <v>0</v>
      </c>
      <c r="BL160" s="18" t="s">
        <v>188</v>
      </c>
      <c r="BM160" s="238" t="s">
        <v>302</v>
      </c>
    </row>
    <row r="161" s="2" customFormat="1" ht="16.5" customHeight="1">
      <c r="A161" s="39"/>
      <c r="B161" s="40"/>
      <c r="C161" s="226" t="s">
        <v>244</v>
      </c>
      <c r="D161" s="226" t="s">
        <v>182</v>
      </c>
      <c r="E161" s="227" t="s">
        <v>887</v>
      </c>
      <c r="F161" s="228" t="s">
        <v>888</v>
      </c>
      <c r="G161" s="229" t="s">
        <v>889</v>
      </c>
      <c r="H161" s="230">
        <v>1</v>
      </c>
      <c r="I161" s="231"/>
      <c r="J161" s="232">
        <f>ROUND(I161*H161,2)</f>
        <v>0</v>
      </c>
      <c r="K161" s="228" t="s">
        <v>880</v>
      </c>
      <c r="L161" s="233"/>
      <c r="M161" s="234" t="s">
        <v>1</v>
      </c>
      <c r="N161" s="235" t="s">
        <v>41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187</v>
      </c>
      <c r="AT161" s="238" t="s">
        <v>182</v>
      </c>
      <c r="AU161" s="238" t="s">
        <v>83</v>
      </c>
      <c r="AY161" s="18" t="s">
        <v>181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83</v>
      </c>
      <c r="BK161" s="239">
        <f>ROUND(I161*H161,2)</f>
        <v>0</v>
      </c>
      <c r="BL161" s="18" t="s">
        <v>188</v>
      </c>
      <c r="BM161" s="238" t="s">
        <v>310</v>
      </c>
    </row>
    <row r="162" s="2" customFormat="1">
      <c r="A162" s="39"/>
      <c r="B162" s="40"/>
      <c r="C162" s="41"/>
      <c r="D162" s="240" t="s">
        <v>190</v>
      </c>
      <c r="E162" s="41"/>
      <c r="F162" s="241" t="s">
        <v>888</v>
      </c>
      <c r="G162" s="41"/>
      <c r="H162" s="41"/>
      <c r="I162" s="242"/>
      <c r="J162" s="41"/>
      <c r="K162" s="41"/>
      <c r="L162" s="45"/>
      <c r="M162" s="243"/>
      <c r="N162" s="244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190</v>
      </c>
      <c r="AU162" s="18" t="s">
        <v>83</v>
      </c>
    </row>
    <row r="163" s="2" customFormat="1" ht="24.15" customHeight="1">
      <c r="A163" s="39"/>
      <c r="B163" s="40"/>
      <c r="C163" s="226" t="s">
        <v>250</v>
      </c>
      <c r="D163" s="226" t="s">
        <v>182</v>
      </c>
      <c r="E163" s="227" t="s">
        <v>890</v>
      </c>
      <c r="F163" s="228" t="s">
        <v>891</v>
      </c>
      <c r="G163" s="229" t="s">
        <v>889</v>
      </c>
      <c r="H163" s="230">
        <v>1</v>
      </c>
      <c r="I163" s="231"/>
      <c r="J163" s="232">
        <f>ROUND(I163*H163,2)</f>
        <v>0</v>
      </c>
      <c r="K163" s="228" t="s">
        <v>854</v>
      </c>
      <c r="L163" s="233"/>
      <c r="M163" s="234" t="s">
        <v>1</v>
      </c>
      <c r="N163" s="235" t="s">
        <v>41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187</v>
      </c>
      <c r="AT163" s="238" t="s">
        <v>182</v>
      </c>
      <c r="AU163" s="238" t="s">
        <v>83</v>
      </c>
      <c r="AY163" s="18" t="s">
        <v>181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83</v>
      </c>
      <c r="BK163" s="239">
        <f>ROUND(I163*H163,2)</f>
        <v>0</v>
      </c>
      <c r="BL163" s="18" t="s">
        <v>188</v>
      </c>
      <c r="BM163" s="238" t="s">
        <v>318</v>
      </c>
    </row>
    <row r="164" s="2" customFormat="1">
      <c r="A164" s="39"/>
      <c r="B164" s="40"/>
      <c r="C164" s="41"/>
      <c r="D164" s="240" t="s">
        <v>190</v>
      </c>
      <c r="E164" s="41"/>
      <c r="F164" s="241" t="s">
        <v>891</v>
      </c>
      <c r="G164" s="41"/>
      <c r="H164" s="41"/>
      <c r="I164" s="242"/>
      <c r="J164" s="41"/>
      <c r="K164" s="41"/>
      <c r="L164" s="45"/>
      <c r="M164" s="243"/>
      <c r="N164" s="244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190</v>
      </c>
      <c r="AU164" s="18" t="s">
        <v>83</v>
      </c>
    </row>
    <row r="165" s="2" customFormat="1" ht="16.5" customHeight="1">
      <c r="A165" s="39"/>
      <c r="B165" s="40"/>
      <c r="C165" s="226" t="s">
        <v>188</v>
      </c>
      <c r="D165" s="226" t="s">
        <v>182</v>
      </c>
      <c r="E165" s="227" t="s">
        <v>892</v>
      </c>
      <c r="F165" s="228" t="s">
        <v>893</v>
      </c>
      <c r="G165" s="229" t="s">
        <v>287</v>
      </c>
      <c r="H165" s="230">
        <v>1</v>
      </c>
      <c r="I165" s="231"/>
      <c r="J165" s="232">
        <f>ROUND(I165*H165,2)</f>
        <v>0</v>
      </c>
      <c r="K165" s="228" t="s">
        <v>880</v>
      </c>
      <c r="L165" s="233"/>
      <c r="M165" s="234" t="s">
        <v>1</v>
      </c>
      <c r="N165" s="235" t="s">
        <v>41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187</v>
      </c>
      <c r="AT165" s="238" t="s">
        <v>182</v>
      </c>
      <c r="AU165" s="238" t="s">
        <v>83</v>
      </c>
      <c r="AY165" s="18" t="s">
        <v>181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83</v>
      </c>
      <c r="BK165" s="239">
        <f>ROUND(I165*H165,2)</f>
        <v>0</v>
      </c>
      <c r="BL165" s="18" t="s">
        <v>188</v>
      </c>
      <c r="BM165" s="238" t="s">
        <v>187</v>
      </c>
    </row>
    <row r="166" s="2" customFormat="1" ht="16.5" customHeight="1">
      <c r="A166" s="39"/>
      <c r="B166" s="40"/>
      <c r="C166" s="226" t="s">
        <v>261</v>
      </c>
      <c r="D166" s="226" t="s">
        <v>182</v>
      </c>
      <c r="E166" s="227" t="s">
        <v>894</v>
      </c>
      <c r="F166" s="228" t="s">
        <v>895</v>
      </c>
      <c r="G166" s="229" t="s">
        <v>287</v>
      </c>
      <c r="H166" s="230">
        <v>1</v>
      </c>
      <c r="I166" s="231"/>
      <c r="J166" s="232">
        <f>ROUND(I166*H166,2)</f>
        <v>0</v>
      </c>
      <c r="K166" s="228" t="s">
        <v>880</v>
      </c>
      <c r="L166" s="233"/>
      <c r="M166" s="234" t="s">
        <v>1</v>
      </c>
      <c r="N166" s="235" t="s">
        <v>41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187</v>
      </c>
      <c r="AT166" s="238" t="s">
        <v>182</v>
      </c>
      <c r="AU166" s="238" t="s">
        <v>83</v>
      </c>
      <c r="AY166" s="18" t="s">
        <v>181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83</v>
      </c>
      <c r="BK166" s="239">
        <f>ROUND(I166*H166,2)</f>
        <v>0</v>
      </c>
      <c r="BL166" s="18" t="s">
        <v>188</v>
      </c>
      <c r="BM166" s="238" t="s">
        <v>333</v>
      </c>
    </row>
    <row r="167" s="2" customFormat="1" ht="16.5" customHeight="1">
      <c r="A167" s="39"/>
      <c r="B167" s="40"/>
      <c r="C167" s="226" t="s">
        <v>266</v>
      </c>
      <c r="D167" s="226" t="s">
        <v>182</v>
      </c>
      <c r="E167" s="227" t="s">
        <v>896</v>
      </c>
      <c r="F167" s="228" t="s">
        <v>897</v>
      </c>
      <c r="G167" s="229" t="s">
        <v>889</v>
      </c>
      <c r="H167" s="230">
        <v>1</v>
      </c>
      <c r="I167" s="231"/>
      <c r="J167" s="232">
        <f>ROUND(I167*H167,2)</f>
        <v>0</v>
      </c>
      <c r="K167" s="228" t="s">
        <v>880</v>
      </c>
      <c r="L167" s="233"/>
      <c r="M167" s="234" t="s">
        <v>1</v>
      </c>
      <c r="N167" s="235" t="s">
        <v>41</v>
      </c>
      <c r="O167" s="92"/>
      <c r="P167" s="236">
        <f>O167*H167</f>
        <v>0</v>
      </c>
      <c r="Q167" s="236">
        <v>0</v>
      </c>
      <c r="R167" s="236">
        <f>Q167*H167</f>
        <v>0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187</v>
      </c>
      <c r="AT167" s="238" t="s">
        <v>182</v>
      </c>
      <c r="AU167" s="238" t="s">
        <v>83</v>
      </c>
      <c r="AY167" s="18" t="s">
        <v>181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83</v>
      </c>
      <c r="BK167" s="239">
        <f>ROUND(I167*H167,2)</f>
        <v>0</v>
      </c>
      <c r="BL167" s="18" t="s">
        <v>188</v>
      </c>
      <c r="BM167" s="238" t="s">
        <v>343</v>
      </c>
    </row>
    <row r="168" s="2" customFormat="1">
      <c r="A168" s="39"/>
      <c r="B168" s="40"/>
      <c r="C168" s="41"/>
      <c r="D168" s="240" t="s">
        <v>190</v>
      </c>
      <c r="E168" s="41"/>
      <c r="F168" s="241" t="s">
        <v>897</v>
      </c>
      <c r="G168" s="41"/>
      <c r="H168" s="41"/>
      <c r="I168" s="242"/>
      <c r="J168" s="41"/>
      <c r="K168" s="41"/>
      <c r="L168" s="45"/>
      <c r="M168" s="243"/>
      <c r="N168" s="244"/>
      <c r="O168" s="92"/>
      <c r="P168" s="92"/>
      <c r="Q168" s="92"/>
      <c r="R168" s="92"/>
      <c r="S168" s="92"/>
      <c r="T168" s="93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T168" s="18" t="s">
        <v>190</v>
      </c>
      <c r="AU168" s="18" t="s">
        <v>83</v>
      </c>
    </row>
    <row r="169" s="2" customFormat="1" ht="55.5" customHeight="1">
      <c r="A169" s="39"/>
      <c r="B169" s="40"/>
      <c r="C169" s="226" t="s">
        <v>271</v>
      </c>
      <c r="D169" s="226" t="s">
        <v>182</v>
      </c>
      <c r="E169" s="227" t="s">
        <v>898</v>
      </c>
      <c r="F169" s="228" t="s">
        <v>899</v>
      </c>
      <c r="G169" s="229" t="s">
        <v>287</v>
      </c>
      <c r="H169" s="230">
        <v>1</v>
      </c>
      <c r="I169" s="231"/>
      <c r="J169" s="232">
        <f>ROUND(I169*H169,2)</f>
        <v>0</v>
      </c>
      <c r="K169" s="228" t="s">
        <v>880</v>
      </c>
      <c r="L169" s="233"/>
      <c r="M169" s="234" t="s">
        <v>1</v>
      </c>
      <c r="N169" s="235" t="s">
        <v>41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187</v>
      </c>
      <c r="AT169" s="238" t="s">
        <v>182</v>
      </c>
      <c r="AU169" s="238" t="s">
        <v>83</v>
      </c>
      <c r="AY169" s="18" t="s">
        <v>181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83</v>
      </c>
      <c r="BK169" s="239">
        <f>ROUND(I169*H169,2)</f>
        <v>0</v>
      </c>
      <c r="BL169" s="18" t="s">
        <v>188</v>
      </c>
      <c r="BM169" s="238" t="s">
        <v>352</v>
      </c>
    </row>
    <row r="170" s="2" customFormat="1" ht="16.5" customHeight="1">
      <c r="A170" s="39"/>
      <c r="B170" s="40"/>
      <c r="C170" s="226" t="s">
        <v>276</v>
      </c>
      <c r="D170" s="226" t="s">
        <v>182</v>
      </c>
      <c r="E170" s="227" t="s">
        <v>900</v>
      </c>
      <c r="F170" s="228" t="s">
        <v>901</v>
      </c>
      <c r="G170" s="229" t="s">
        <v>287</v>
      </c>
      <c r="H170" s="230">
        <v>1</v>
      </c>
      <c r="I170" s="231"/>
      <c r="J170" s="232">
        <f>ROUND(I170*H170,2)</f>
        <v>0</v>
      </c>
      <c r="K170" s="228" t="s">
        <v>880</v>
      </c>
      <c r="L170" s="233"/>
      <c r="M170" s="234" t="s">
        <v>1</v>
      </c>
      <c r="N170" s="235" t="s">
        <v>41</v>
      </c>
      <c r="O170" s="92"/>
      <c r="P170" s="236">
        <f>O170*H170</f>
        <v>0</v>
      </c>
      <c r="Q170" s="236">
        <v>0</v>
      </c>
      <c r="R170" s="236">
        <f>Q170*H170</f>
        <v>0</v>
      </c>
      <c r="S170" s="236">
        <v>0</v>
      </c>
      <c r="T170" s="237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187</v>
      </c>
      <c r="AT170" s="238" t="s">
        <v>182</v>
      </c>
      <c r="AU170" s="238" t="s">
        <v>83</v>
      </c>
      <c r="AY170" s="18" t="s">
        <v>181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83</v>
      </c>
      <c r="BK170" s="239">
        <f>ROUND(I170*H170,2)</f>
        <v>0</v>
      </c>
      <c r="BL170" s="18" t="s">
        <v>188</v>
      </c>
      <c r="BM170" s="238" t="s">
        <v>361</v>
      </c>
    </row>
    <row r="171" s="2" customFormat="1" ht="16.5" customHeight="1">
      <c r="A171" s="39"/>
      <c r="B171" s="40"/>
      <c r="C171" s="226" t="s">
        <v>7</v>
      </c>
      <c r="D171" s="226" t="s">
        <v>182</v>
      </c>
      <c r="E171" s="227" t="s">
        <v>902</v>
      </c>
      <c r="F171" s="228" t="s">
        <v>903</v>
      </c>
      <c r="G171" s="229" t="s">
        <v>287</v>
      </c>
      <c r="H171" s="230">
        <v>1</v>
      </c>
      <c r="I171" s="231"/>
      <c r="J171" s="232">
        <f>ROUND(I171*H171,2)</f>
        <v>0</v>
      </c>
      <c r="K171" s="228" t="s">
        <v>880</v>
      </c>
      <c r="L171" s="233"/>
      <c r="M171" s="234" t="s">
        <v>1</v>
      </c>
      <c r="N171" s="235" t="s">
        <v>41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187</v>
      </c>
      <c r="AT171" s="238" t="s">
        <v>182</v>
      </c>
      <c r="AU171" s="238" t="s">
        <v>83</v>
      </c>
      <c r="AY171" s="18" t="s">
        <v>181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83</v>
      </c>
      <c r="BK171" s="239">
        <f>ROUND(I171*H171,2)</f>
        <v>0</v>
      </c>
      <c r="BL171" s="18" t="s">
        <v>188</v>
      </c>
      <c r="BM171" s="238" t="s">
        <v>371</v>
      </c>
    </row>
    <row r="172" s="2" customFormat="1" ht="16.5" customHeight="1">
      <c r="A172" s="39"/>
      <c r="B172" s="40"/>
      <c r="C172" s="226" t="s">
        <v>284</v>
      </c>
      <c r="D172" s="226" t="s">
        <v>182</v>
      </c>
      <c r="E172" s="227" t="s">
        <v>904</v>
      </c>
      <c r="F172" s="228" t="s">
        <v>905</v>
      </c>
      <c r="G172" s="229" t="s">
        <v>287</v>
      </c>
      <c r="H172" s="230">
        <v>1</v>
      </c>
      <c r="I172" s="231"/>
      <c r="J172" s="232">
        <f>ROUND(I172*H172,2)</f>
        <v>0</v>
      </c>
      <c r="K172" s="228" t="s">
        <v>880</v>
      </c>
      <c r="L172" s="233"/>
      <c r="M172" s="234" t="s">
        <v>1</v>
      </c>
      <c r="N172" s="235" t="s">
        <v>41</v>
      </c>
      <c r="O172" s="92"/>
      <c r="P172" s="236">
        <f>O172*H172</f>
        <v>0</v>
      </c>
      <c r="Q172" s="236">
        <v>0</v>
      </c>
      <c r="R172" s="236">
        <f>Q172*H172</f>
        <v>0</v>
      </c>
      <c r="S172" s="236">
        <v>0</v>
      </c>
      <c r="T172" s="237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8" t="s">
        <v>187</v>
      </c>
      <c r="AT172" s="238" t="s">
        <v>182</v>
      </c>
      <c r="AU172" s="238" t="s">
        <v>83</v>
      </c>
      <c r="AY172" s="18" t="s">
        <v>181</v>
      </c>
      <c r="BE172" s="239">
        <f>IF(N172="základní",J172,0)</f>
        <v>0</v>
      </c>
      <c r="BF172" s="239">
        <f>IF(N172="snížená",J172,0)</f>
        <v>0</v>
      </c>
      <c r="BG172" s="239">
        <f>IF(N172="zákl. přenesená",J172,0)</f>
        <v>0</v>
      </c>
      <c r="BH172" s="239">
        <f>IF(N172="sníž. přenesená",J172,0)</f>
        <v>0</v>
      </c>
      <c r="BI172" s="239">
        <f>IF(N172="nulová",J172,0)</f>
        <v>0</v>
      </c>
      <c r="BJ172" s="18" t="s">
        <v>83</v>
      </c>
      <c r="BK172" s="239">
        <f>ROUND(I172*H172,2)</f>
        <v>0</v>
      </c>
      <c r="BL172" s="18" t="s">
        <v>188</v>
      </c>
      <c r="BM172" s="238" t="s">
        <v>381</v>
      </c>
    </row>
    <row r="173" s="2" customFormat="1" ht="16.5" customHeight="1">
      <c r="A173" s="39"/>
      <c r="B173" s="40"/>
      <c r="C173" s="226" t="s">
        <v>289</v>
      </c>
      <c r="D173" s="226" t="s">
        <v>182</v>
      </c>
      <c r="E173" s="227" t="s">
        <v>906</v>
      </c>
      <c r="F173" s="228" t="s">
        <v>907</v>
      </c>
      <c r="G173" s="229" t="s">
        <v>287</v>
      </c>
      <c r="H173" s="230">
        <v>1</v>
      </c>
      <c r="I173" s="231"/>
      <c r="J173" s="232">
        <f>ROUND(I173*H173,2)</f>
        <v>0</v>
      </c>
      <c r="K173" s="228" t="s">
        <v>880</v>
      </c>
      <c r="L173" s="233"/>
      <c r="M173" s="234" t="s">
        <v>1</v>
      </c>
      <c r="N173" s="235" t="s">
        <v>41</v>
      </c>
      <c r="O173" s="92"/>
      <c r="P173" s="236">
        <f>O173*H173</f>
        <v>0</v>
      </c>
      <c r="Q173" s="236">
        <v>0</v>
      </c>
      <c r="R173" s="236">
        <f>Q173*H173</f>
        <v>0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187</v>
      </c>
      <c r="AT173" s="238" t="s">
        <v>182</v>
      </c>
      <c r="AU173" s="238" t="s">
        <v>83</v>
      </c>
      <c r="AY173" s="18" t="s">
        <v>181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83</v>
      </c>
      <c r="BK173" s="239">
        <f>ROUND(I173*H173,2)</f>
        <v>0</v>
      </c>
      <c r="BL173" s="18" t="s">
        <v>188</v>
      </c>
      <c r="BM173" s="238" t="s">
        <v>390</v>
      </c>
    </row>
    <row r="174" s="2" customFormat="1" ht="24.15" customHeight="1">
      <c r="A174" s="39"/>
      <c r="B174" s="40"/>
      <c r="C174" s="226" t="s">
        <v>293</v>
      </c>
      <c r="D174" s="226" t="s">
        <v>182</v>
      </c>
      <c r="E174" s="227" t="s">
        <v>908</v>
      </c>
      <c r="F174" s="228" t="s">
        <v>909</v>
      </c>
      <c r="G174" s="229" t="s">
        <v>185</v>
      </c>
      <c r="H174" s="230">
        <v>1</v>
      </c>
      <c r="I174" s="231"/>
      <c r="J174" s="232">
        <f>ROUND(I174*H174,2)</f>
        <v>0</v>
      </c>
      <c r="K174" s="228" t="s">
        <v>880</v>
      </c>
      <c r="L174" s="233"/>
      <c r="M174" s="234" t="s">
        <v>1</v>
      </c>
      <c r="N174" s="235" t="s">
        <v>41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187</v>
      </c>
      <c r="AT174" s="238" t="s">
        <v>182</v>
      </c>
      <c r="AU174" s="238" t="s">
        <v>83</v>
      </c>
      <c r="AY174" s="18" t="s">
        <v>181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83</v>
      </c>
      <c r="BK174" s="239">
        <f>ROUND(I174*H174,2)</f>
        <v>0</v>
      </c>
      <c r="BL174" s="18" t="s">
        <v>188</v>
      </c>
      <c r="BM174" s="238" t="s">
        <v>399</v>
      </c>
    </row>
    <row r="175" s="2" customFormat="1">
      <c r="A175" s="39"/>
      <c r="B175" s="40"/>
      <c r="C175" s="41"/>
      <c r="D175" s="240" t="s">
        <v>190</v>
      </c>
      <c r="E175" s="41"/>
      <c r="F175" s="241" t="s">
        <v>910</v>
      </c>
      <c r="G175" s="41"/>
      <c r="H175" s="41"/>
      <c r="I175" s="242"/>
      <c r="J175" s="41"/>
      <c r="K175" s="41"/>
      <c r="L175" s="45"/>
      <c r="M175" s="243"/>
      <c r="N175" s="244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190</v>
      </c>
      <c r="AU175" s="18" t="s">
        <v>83</v>
      </c>
    </row>
    <row r="176" s="2" customFormat="1" ht="24.15" customHeight="1">
      <c r="A176" s="39"/>
      <c r="B176" s="40"/>
      <c r="C176" s="226" t="s">
        <v>298</v>
      </c>
      <c r="D176" s="226" t="s">
        <v>182</v>
      </c>
      <c r="E176" s="227" t="s">
        <v>911</v>
      </c>
      <c r="F176" s="228" t="s">
        <v>912</v>
      </c>
      <c r="G176" s="229" t="s">
        <v>868</v>
      </c>
      <c r="H176" s="230">
        <v>0.001</v>
      </c>
      <c r="I176" s="231"/>
      <c r="J176" s="232">
        <f>ROUND(I176*H176,2)</f>
        <v>0</v>
      </c>
      <c r="K176" s="228" t="s">
        <v>854</v>
      </c>
      <c r="L176" s="233"/>
      <c r="M176" s="234" t="s">
        <v>1</v>
      </c>
      <c r="N176" s="235" t="s">
        <v>41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187</v>
      </c>
      <c r="AT176" s="238" t="s">
        <v>182</v>
      </c>
      <c r="AU176" s="238" t="s">
        <v>83</v>
      </c>
      <c r="AY176" s="18" t="s">
        <v>181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83</v>
      </c>
      <c r="BK176" s="239">
        <f>ROUND(I176*H176,2)</f>
        <v>0</v>
      </c>
      <c r="BL176" s="18" t="s">
        <v>188</v>
      </c>
      <c r="BM176" s="238" t="s">
        <v>407</v>
      </c>
    </row>
    <row r="177" s="2" customFormat="1">
      <c r="A177" s="39"/>
      <c r="B177" s="40"/>
      <c r="C177" s="41"/>
      <c r="D177" s="240" t="s">
        <v>190</v>
      </c>
      <c r="E177" s="41"/>
      <c r="F177" s="241" t="s">
        <v>912</v>
      </c>
      <c r="G177" s="41"/>
      <c r="H177" s="41"/>
      <c r="I177" s="242"/>
      <c r="J177" s="41"/>
      <c r="K177" s="41"/>
      <c r="L177" s="45"/>
      <c r="M177" s="243"/>
      <c r="N177" s="244"/>
      <c r="O177" s="92"/>
      <c r="P177" s="92"/>
      <c r="Q177" s="92"/>
      <c r="R177" s="92"/>
      <c r="S177" s="92"/>
      <c r="T177" s="93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190</v>
      </c>
      <c r="AU177" s="18" t="s">
        <v>83</v>
      </c>
    </row>
    <row r="178" s="2" customFormat="1">
      <c r="A178" s="39"/>
      <c r="B178" s="40"/>
      <c r="C178" s="41"/>
      <c r="D178" s="240" t="s">
        <v>467</v>
      </c>
      <c r="E178" s="41"/>
      <c r="F178" s="256" t="s">
        <v>913</v>
      </c>
      <c r="G178" s="41"/>
      <c r="H178" s="41"/>
      <c r="I178" s="242"/>
      <c r="J178" s="41"/>
      <c r="K178" s="41"/>
      <c r="L178" s="45"/>
      <c r="M178" s="243"/>
      <c r="N178" s="244"/>
      <c r="O178" s="92"/>
      <c r="P178" s="92"/>
      <c r="Q178" s="92"/>
      <c r="R178" s="92"/>
      <c r="S178" s="92"/>
      <c r="T178" s="93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T178" s="18" t="s">
        <v>467</v>
      </c>
      <c r="AU178" s="18" t="s">
        <v>83</v>
      </c>
    </row>
    <row r="179" s="12" customFormat="1" ht="25.92" customHeight="1">
      <c r="A179" s="12"/>
      <c r="B179" s="212"/>
      <c r="C179" s="213"/>
      <c r="D179" s="214" t="s">
        <v>75</v>
      </c>
      <c r="E179" s="215" t="s">
        <v>914</v>
      </c>
      <c r="F179" s="215" t="s">
        <v>915</v>
      </c>
      <c r="G179" s="213"/>
      <c r="H179" s="213"/>
      <c r="I179" s="216"/>
      <c r="J179" s="217">
        <f>BK179</f>
        <v>0</v>
      </c>
      <c r="K179" s="213"/>
      <c r="L179" s="218"/>
      <c r="M179" s="219"/>
      <c r="N179" s="220"/>
      <c r="O179" s="220"/>
      <c r="P179" s="221">
        <f>SUM(P180:P196)</f>
        <v>0</v>
      </c>
      <c r="Q179" s="220"/>
      <c r="R179" s="221">
        <f>SUM(R180:R196)</f>
        <v>0</v>
      </c>
      <c r="S179" s="220"/>
      <c r="T179" s="222">
        <f>SUM(T180:T196)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23" t="s">
        <v>85</v>
      </c>
      <c r="AT179" s="224" t="s">
        <v>75</v>
      </c>
      <c r="AU179" s="224" t="s">
        <v>76</v>
      </c>
      <c r="AY179" s="223" t="s">
        <v>181</v>
      </c>
      <c r="BK179" s="225">
        <f>SUM(BK180:BK196)</f>
        <v>0</v>
      </c>
    </row>
    <row r="180" s="2" customFormat="1" ht="24.15" customHeight="1">
      <c r="A180" s="39"/>
      <c r="B180" s="40"/>
      <c r="C180" s="226" t="s">
        <v>302</v>
      </c>
      <c r="D180" s="226" t="s">
        <v>182</v>
      </c>
      <c r="E180" s="227" t="s">
        <v>916</v>
      </c>
      <c r="F180" s="228" t="s">
        <v>917</v>
      </c>
      <c r="G180" s="229" t="s">
        <v>287</v>
      </c>
      <c r="H180" s="230">
        <v>1</v>
      </c>
      <c r="I180" s="231"/>
      <c r="J180" s="232">
        <f>ROUND(I180*H180,2)</f>
        <v>0</v>
      </c>
      <c r="K180" s="228" t="s">
        <v>880</v>
      </c>
      <c r="L180" s="233"/>
      <c r="M180" s="234" t="s">
        <v>1</v>
      </c>
      <c r="N180" s="235" t="s">
        <v>41</v>
      </c>
      <c r="O180" s="92"/>
      <c r="P180" s="236">
        <f>O180*H180</f>
        <v>0</v>
      </c>
      <c r="Q180" s="236">
        <v>0</v>
      </c>
      <c r="R180" s="236">
        <f>Q180*H180</f>
        <v>0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187</v>
      </c>
      <c r="AT180" s="238" t="s">
        <v>182</v>
      </c>
      <c r="AU180" s="238" t="s">
        <v>83</v>
      </c>
      <c r="AY180" s="18" t="s">
        <v>181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83</v>
      </c>
      <c r="BK180" s="239">
        <f>ROUND(I180*H180,2)</f>
        <v>0</v>
      </c>
      <c r="BL180" s="18" t="s">
        <v>188</v>
      </c>
      <c r="BM180" s="238" t="s">
        <v>416</v>
      </c>
    </row>
    <row r="181" s="2" customFormat="1" ht="16.5" customHeight="1">
      <c r="A181" s="39"/>
      <c r="B181" s="40"/>
      <c r="C181" s="226" t="s">
        <v>306</v>
      </c>
      <c r="D181" s="226" t="s">
        <v>182</v>
      </c>
      <c r="E181" s="227" t="s">
        <v>918</v>
      </c>
      <c r="F181" s="228" t="s">
        <v>919</v>
      </c>
      <c r="G181" s="229" t="s">
        <v>287</v>
      </c>
      <c r="H181" s="230">
        <v>1</v>
      </c>
      <c r="I181" s="231"/>
      <c r="J181" s="232">
        <f>ROUND(I181*H181,2)</f>
        <v>0</v>
      </c>
      <c r="K181" s="228" t="s">
        <v>880</v>
      </c>
      <c r="L181" s="233"/>
      <c r="M181" s="234" t="s">
        <v>1</v>
      </c>
      <c r="N181" s="235" t="s">
        <v>41</v>
      </c>
      <c r="O181" s="92"/>
      <c r="P181" s="236">
        <f>O181*H181</f>
        <v>0</v>
      </c>
      <c r="Q181" s="236">
        <v>0</v>
      </c>
      <c r="R181" s="236">
        <f>Q181*H181</f>
        <v>0</v>
      </c>
      <c r="S181" s="236">
        <v>0</v>
      </c>
      <c r="T181" s="237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8" t="s">
        <v>187</v>
      </c>
      <c r="AT181" s="238" t="s">
        <v>182</v>
      </c>
      <c r="AU181" s="238" t="s">
        <v>83</v>
      </c>
      <c r="AY181" s="18" t="s">
        <v>181</v>
      </c>
      <c r="BE181" s="239">
        <f>IF(N181="základní",J181,0)</f>
        <v>0</v>
      </c>
      <c r="BF181" s="239">
        <f>IF(N181="snížená",J181,0)</f>
        <v>0</v>
      </c>
      <c r="BG181" s="239">
        <f>IF(N181="zákl. přenesená",J181,0)</f>
        <v>0</v>
      </c>
      <c r="BH181" s="239">
        <f>IF(N181="sníž. přenesená",J181,0)</f>
        <v>0</v>
      </c>
      <c r="BI181" s="239">
        <f>IF(N181="nulová",J181,0)</f>
        <v>0</v>
      </c>
      <c r="BJ181" s="18" t="s">
        <v>83</v>
      </c>
      <c r="BK181" s="239">
        <f>ROUND(I181*H181,2)</f>
        <v>0</v>
      </c>
      <c r="BL181" s="18" t="s">
        <v>188</v>
      </c>
      <c r="BM181" s="238" t="s">
        <v>426</v>
      </c>
    </row>
    <row r="182" s="2" customFormat="1">
      <c r="A182" s="39"/>
      <c r="B182" s="40"/>
      <c r="C182" s="41"/>
      <c r="D182" s="240" t="s">
        <v>190</v>
      </c>
      <c r="E182" s="41"/>
      <c r="F182" s="241" t="s">
        <v>919</v>
      </c>
      <c r="G182" s="41"/>
      <c r="H182" s="41"/>
      <c r="I182" s="242"/>
      <c r="J182" s="41"/>
      <c r="K182" s="41"/>
      <c r="L182" s="45"/>
      <c r="M182" s="243"/>
      <c r="N182" s="244"/>
      <c r="O182" s="92"/>
      <c r="P182" s="92"/>
      <c r="Q182" s="92"/>
      <c r="R182" s="92"/>
      <c r="S182" s="92"/>
      <c r="T182" s="93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T182" s="18" t="s">
        <v>190</v>
      </c>
      <c r="AU182" s="18" t="s">
        <v>83</v>
      </c>
    </row>
    <row r="183" s="2" customFormat="1" ht="16.5" customHeight="1">
      <c r="A183" s="39"/>
      <c r="B183" s="40"/>
      <c r="C183" s="226" t="s">
        <v>310</v>
      </c>
      <c r="D183" s="226" t="s">
        <v>182</v>
      </c>
      <c r="E183" s="227" t="s">
        <v>920</v>
      </c>
      <c r="F183" s="228" t="s">
        <v>921</v>
      </c>
      <c r="G183" s="229" t="s">
        <v>287</v>
      </c>
      <c r="H183" s="230">
        <v>2</v>
      </c>
      <c r="I183" s="231"/>
      <c r="J183" s="232">
        <f>ROUND(I183*H183,2)</f>
        <v>0</v>
      </c>
      <c r="K183" s="228" t="s">
        <v>880</v>
      </c>
      <c r="L183" s="233"/>
      <c r="M183" s="234" t="s">
        <v>1</v>
      </c>
      <c r="N183" s="235" t="s">
        <v>41</v>
      </c>
      <c r="O183" s="92"/>
      <c r="P183" s="236">
        <f>O183*H183</f>
        <v>0</v>
      </c>
      <c r="Q183" s="236">
        <v>0</v>
      </c>
      <c r="R183" s="236">
        <f>Q183*H183</f>
        <v>0</v>
      </c>
      <c r="S183" s="236">
        <v>0</v>
      </c>
      <c r="T183" s="237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8" t="s">
        <v>187</v>
      </c>
      <c r="AT183" s="238" t="s">
        <v>182</v>
      </c>
      <c r="AU183" s="238" t="s">
        <v>83</v>
      </c>
      <c r="AY183" s="18" t="s">
        <v>181</v>
      </c>
      <c r="BE183" s="239">
        <f>IF(N183="základní",J183,0)</f>
        <v>0</v>
      </c>
      <c r="BF183" s="239">
        <f>IF(N183="snížená",J183,0)</f>
        <v>0</v>
      </c>
      <c r="BG183" s="239">
        <f>IF(N183="zákl. přenesená",J183,0)</f>
        <v>0</v>
      </c>
      <c r="BH183" s="239">
        <f>IF(N183="sníž. přenesená",J183,0)</f>
        <v>0</v>
      </c>
      <c r="BI183" s="239">
        <f>IF(N183="nulová",J183,0)</f>
        <v>0</v>
      </c>
      <c r="BJ183" s="18" t="s">
        <v>83</v>
      </c>
      <c r="BK183" s="239">
        <f>ROUND(I183*H183,2)</f>
        <v>0</v>
      </c>
      <c r="BL183" s="18" t="s">
        <v>188</v>
      </c>
      <c r="BM183" s="238" t="s">
        <v>436</v>
      </c>
    </row>
    <row r="184" s="2" customFormat="1">
      <c r="A184" s="39"/>
      <c r="B184" s="40"/>
      <c r="C184" s="41"/>
      <c r="D184" s="240" t="s">
        <v>190</v>
      </c>
      <c r="E184" s="41"/>
      <c r="F184" s="241" t="s">
        <v>921</v>
      </c>
      <c r="G184" s="41"/>
      <c r="H184" s="41"/>
      <c r="I184" s="242"/>
      <c r="J184" s="41"/>
      <c r="K184" s="41"/>
      <c r="L184" s="45"/>
      <c r="M184" s="243"/>
      <c r="N184" s="244"/>
      <c r="O184" s="92"/>
      <c r="P184" s="92"/>
      <c r="Q184" s="92"/>
      <c r="R184" s="92"/>
      <c r="S184" s="92"/>
      <c r="T184" s="93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T184" s="18" t="s">
        <v>190</v>
      </c>
      <c r="AU184" s="18" t="s">
        <v>83</v>
      </c>
    </row>
    <row r="185" s="2" customFormat="1" ht="16.5" customHeight="1">
      <c r="A185" s="39"/>
      <c r="B185" s="40"/>
      <c r="C185" s="226" t="s">
        <v>314</v>
      </c>
      <c r="D185" s="226" t="s">
        <v>182</v>
      </c>
      <c r="E185" s="227" t="s">
        <v>922</v>
      </c>
      <c r="F185" s="228" t="s">
        <v>923</v>
      </c>
      <c r="G185" s="229" t="s">
        <v>287</v>
      </c>
      <c r="H185" s="230">
        <v>1</v>
      </c>
      <c r="I185" s="231"/>
      <c r="J185" s="232">
        <f>ROUND(I185*H185,2)</f>
        <v>0</v>
      </c>
      <c r="K185" s="228" t="s">
        <v>880</v>
      </c>
      <c r="L185" s="233"/>
      <c r="M185" s="234" t="s">
        <v>1</v>
      </c>
      <c r="N185" s="235" t="s">
        <v>41</v>
      </c>
      <c r="O185" s="92"/>
      <c r="P185" s="236">
        <f>O185*H185</f>
        <v>0</v>
      </c>
      <c r="Q185" s="236">
        <v>0</v>
      </c>
      <c r="R185" s="236">
        <f>Q185*H185</f>
        <v>0</v>
      </c>
      <c r="S185" s="236">
        <v>0</v>
      </c>
      <c r="T185" s="237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8" t="s">
        <v>187</v>
      </c>
      <c r="AT185" s="238" t="s">
        <v>182</v>
      </c>
      <c r="AU185" s="238" t="s">
        <v>83</v>
      </c>
      <c r="AY185" s="18" t="s">
        <v>181</v>
      </c>
      <c r="BE185" s="239">
        <f>IF(N185="základní",J185,0)</f>
        <v>0</v>
      </c>
      <c r="BF185" s="239">
        <f>IF(N185="snížená",J185,0)</f>
        <v>0</v>
      </c>
      <c r="BG185" s="239">
        <f>IF(N185="zákl. přenesená",J185,0)</f>
        <v>0</v>
      </c>
      <c r="BH185" s="239">
        <f>IF(N185="sníž. přenesená",J185,0)</f>
        <v>0</v>
      </c>
      <c r="BI185" s="239">
        <f>IF(N185="nulová",J185,0)</f>
        <v>0</v>
      </c>
      <c r="BJ185" s="18" t="s">
        <v>83</v>
      </c>
      <c r="BK185" s="239">
        <f>ROUND(I185*H185,2)</f>
        <v>0</v>
      </c>
      <c r="BL185" s="18" t="s">
        <v>188</v>
      </c>
      <c r="BM185" s="238" t="s">
        <v>445</v>
      </c>
    </row>
    <row r="186" s="2" customFormat="1">
      <c r="A186" s="39"/>
      <c r="B186" s="40"/>
      <c r="C186" s="41"/>
      <c r="D186" s="240" t="s">
        <v>190</v>
      </c>
      <c r="E186" s="41"/>
      <c r="F186" s="241" t="s">
        <v>923</v>
      </c>
      <c r="G186" s="41"/>
      <c r="H186" s="41"/>
      <c r="I186" s="242"/>
      <c r="J186" s="41"/>
      <c r="K186" s="41"/>
      <c r="L186" s="45"/>
      <c r="M186" s="243"/>
      <c r="N186" s="244"/>
      <c r="O186" s="92"/>
      <c r="P186" s="92"/>
      <c r="Q186" s="92"/>
      <c r="R186" s="92"/>
      <c r="S186" s="92"/>
      <c r="T186" s="93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T186" s="18" t="s">
        <v>190</v>
      </c>
      <c r="AU186" s="18" t="s">
        <v>83</v>
      </c>
    </row>
    <row r="187" s="2" customFormat="1" ht="24.15" customHeight="1">
      <c r="A187" s="39"/>
      <c r="B187" s="40"/>
      <c r="C187" s="226" t="s">
        <v>318</v>
      </c>
      <c r="D187" s="226" t="s">
        <v>182</v>
      </c>
      <c r="E187" s="227" t="s">
        <v>924</v>
      </c>
      <c r="F187" s="228" t="s">
        <v>925</v>
      </c>
      <c r="G187" s="229" t="s">
        <v>889</v>
      </c>
      <c r="H187" s="230">
        <v>1</v>
      </c>
      <c r="I187" s="231"/>
      <c r="J187" s="232">
        <f>ROUND(I187*H187,2)</f>
        <v>0</v>
      </c>
      <c r="K187" s="228" t="s">
        <v>854</v>
      </c>
      <c r="L187" s="233"/>
      <c r="M187" s="234" t="s">
        <v>1</v>
      </c>
      <c r="N187" s="235" t="s">
        <v>41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187</v>
      </c>
      <c r="AT187" s="238" t="s">
        <v>182</v>
      </c>
      <c r="AU187" s="238" t="s">
        <v>83</v>
      </c>
      <c r="AY187" s="18" t="s">
        <v>181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83</v>
      </c>
      <c r="BK187" s="239">
        <f>ROUND(I187*H187,2)</f>
        <v>0</v>
      </c>
      <c r="BL187" s="18" t="s">
        <v>188</v>
      </c>
      <c r="BM187" s="238" t="s">
        <v>454</v>
      </c>
    </row>
    <row r="188" s="2" customFormat="1">
      <c r="A188" s="39"/>
      <c r="B188" s="40"/>
      <c r="C188" s="41"/>
      <c r="D188" s="240" t="s">
        <v>190</v>
      </c>
      <c r="E188" s="41"/>
      <c r="F188" s="241" t="s">
        <v>925</v>
      </c>
      <c r="G188" s="41"/>
      <c r="H188" s="41"/>
      <c r="I188" s="242"/>
      <c r="J188" s="41"/>
      <c r="K188" s="41"/>
      <c r="L188" s="45"/>
      <c r="M188" s="243"/>
      <c r="N188" s="244"/>
      <c r="O188" s="92"/>
      <c r="P188" s="92"/>
      <c r="Q188" s="92"/>
      <c r="R188" s="92"/>
      <c r="S188" s="92"/>
      <c r="T188" s="93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18" t="s">
        <v>190</v>
      </c>
      <c r="AU188" s="18" t="s">
        <v>83</v>
      </c>
    </row>
    <row r="189" s="2" customFormat="1" ht="24.15" customHeight="1">
      <c r="A189" s="39"/>
      <c r="B189" s="40"/>
      <c r="C189" s="226" t="s">
        <v>322</v>
      </c>
      <c r="D189" s="226" t="s">
        <v>182</v>
      </c>
      <c r="E189" s="227" t="s">
        <v>924</v>
      </c>
      <c r="F189" s="228" t="s">
        <v>925</v>
      </c>
      <c r="G189" s="229" t="s">
        <v>889</v>
      </c>
      <c r="H189" s="230">
        <v>1</v>
      </c>
      <c r="I189" s="231"/>
      <c r="J189" s="232">
        <f>ROUND(I189*H189,2)</f>
        <v>0</v>
      </c>
      <c r="K189" s="228" t="s">
        <v>854</v>
      </c>
      <c r="L189" s="233"/>
      <c r="M189" s="234" t="s">
        <v>1</v>
      </c>
      <c r="N189" s="235" t="s">
        <v>41</v>
      </c>
      <c r="O189" s="92"/>
      <c r="P189" s="236">
        <f>O189*H189</f>
        <v>0</v>
      </c>
      <c r="Q189" s="236">
        <v>0</v>
      </c>
      <c r="R189" s="236">
        <f>Q189*H189</f>
        <v>0</v>
      </c>
      <c r="S189" s="236">
        <v>0</v>
      </c>
      <c r="T189" s="237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8" t="s">
        <v>187</v>
      </c>
      <c r="AT189" s="238" t="s">
        <v>182</v>
      </c>
      <c r="AU189" s="238" t="s">
        <v>83</v>
      </c>
      <c r="AY189" s="18" t="s">
        <v>181</v>
      </c>
      <c r="BE189" s="239">
        <f>IF(N189="základní",J189,0)</f>
        <v>0</v>
      </c>
      <c r="BF189" s="239">
        <f>IF(N189="snížená",J189,0)</f>
        <v>0</v>
      </c>
      <c r="BG189" s="239">
        <f>IF(N189="zákl. přenesená",J189,0)</f>
        <v>0</v>
      </c>
      <c r="BH189" s="239">
        <f>IF(N189="sníž. přenesená",J189,0)</f>
        <v>0</v>
      </c>
      <c r="BI189" s="239">
        <f>IF(N189="nulová",J189,0)</f>
        <v>0</v>
      </c>
      <c r="BJ189" s="18" t="s">
        <v>83</v>
      </c>
      <c r="BK189" s="239">
        <f>ROUND(I189*H189,2)</f>
        <v>0</v>
      </c>
      <c r="BL189" s="18" t="s">
        <v>188</v>
      </c>
      <c r="BM189" s="238" t="s">
        <v>463</v>
      </c>
    </row>
    <row r="190" s="2" customFormat="1">
      <c r="A190" s="39"/>
      <c r="B190" s="40"/>
      <c r="C190" s="41"/>
      <c r="D190" s="240" t="s">
        <v>190</v>
      </c>
      <c r="E190" s="41"/>
      <c r="F190" s="241" t="s">
        <v>925</v>
      </c>
      <c r="G190" s="41"/>
      <c r="H190" s="41"/>
      <c r="I190" s="242"/>
      <c r="J190" s="41"/>
      <c r="K190" s="41"/>
      <c r="L190" s="45"/>
      <c r="M190" s="243"/>
      <c r="N190" s="244"/>
      <c r="O190" s="92"/>
      <c r="P190" s="92"/>
      <c r="Q190" s="92"/>
      <c r="R190" s="92"/>
      <c r="S190" s="92"/>
      <c r="T190" s="93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T190" s="18" t="s">
        <v>190</v>
      </c>
      <c r="AU190" s="18" t="s">
        <v>83</v>
      </c>
    </row>
    <row r="191" s="2" customFormat="1" ht="49.05" customHeight="1">
      <c r="A191" s="39"/>
      <c r="B191" s="40"/>
      <c r="C191" s="226" t="s">
        <v>187</v>
      </c>
      <c r="D191" s="226" t="s">
        <v>182</v>
      </c>
      <c r="E191" s="227" t="s">
        <v>926</v>
      </c>
      <c r="F191" s="228" t="s">
        <v>927</v>
      </c>
      <c r="G191" s="229" t="s">
        <v>889</v>
      </c>
      <c r="H191" s="230">
        <v>1</v>
      </c>
      <c r="I191" s="231"/>
      <c r="J191" s="232">
        <f>ROUND(I191*H191,2)</f>
        <v>0</v>
      </c>
      <c r="K191" s="228" t="s">
        <v>880</v>
      </c>
      <c r="L191" s="233"/>
      <c r="M191" s="234" t="s">
        <v>1</v>
      </c>
      <c r="N191" s="235" t="s">
        <v>41</v>
      </c>
      <c r="O191" s="92"/>
      <c r="P191" s="236">
        <f>O191*H191</f>
        <v>0</v>
      </c>
      <c r="Q191" s="236">
        <v>0</v>
      </c>
      <c r="R191" s="236">
        <f>Q191*H191</f>
        <v>0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187</v>
      </c>
      <c r="AT191" s="238" t="s">
        <v>182</v>
      </c>
      <c r="AU191" s="238" t="s">
        <v>83</v>
      </c>
      <c r="AY191" s="18" t="s">
        <v>181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83</v>
      </c>
      <c r="BK191" s="239">
        <f>ROUND(I191*H191,2)</f>
        <v>0</v>
      </c>
      <c r="BL191" s="18" t="s">
        <v>188</v>
      </c>
      <c r="BM191" s="238" t="s">
        <v>248</v>
      </c>
    </row>
    <row r="192" s="2" customFormat="1" ht="24.15" customHeight="1">
      <c r="A192" s="39"/>
      <c r="B192" s="40"/>
      <c r="C192" s="226" t="s">
        <v>329</v>
      </c>
      <c r="D192" s="226" t="s">
        <v>182</v>
      </c>
      <c r="E192" s="227" t="s">
        <v>928</v>
      </c>
      <c r="F192" s="228" t="s">
        <v>929</v>
      </c>
      <c r="G192" s="229" t="s">
        <v>287</v>
      </c>
      <c r="H192" s="230">
        <v>2</v>
      </c>
      <c r="I192" s="231"/>
      <c r="J192" s="232">
        <f>ROUND(I192*H192,2)</f>
        <v>0</v>
      </c>
      <c r="K192" s="228" t="s">
        <v>880</v>
      </c>
      <c r="L192" s="233"/>
      <c r="M192" s="234" t="s">
        <v>1</v>
      </c>
      <c r="N192" s="235" t="s">
        <v>41</v>
      </c>
      <c r="O192" s="92"/>
      <c r="P192" s="236">
        <f>O192*H192</f>
        <v>0</v>
      </c>
      <c r="Q192" s="236">
        <v>0</v>
      </c>
      <c r="R192" s="236">
        <f>Q192*H192</f>
        <v>0</v>
      </c>
      <c r="S192" s="236">
        <v>0</v>
      </c>
      <c r="T192" s="237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8" t="s">
        <v>187</v>
      </c>
      <c r="AT192" s="238" t="s">
        <v>182</v>
      </c>
      <c r="AU192" s="238" t="s">
        <v>83</v>
      </c>
      <c r="AY192" s="18" t="s">
        <v>181</v>
      </c>
      <c r="BE192" s="239">
        <f>IF(N192="základní",J192,0)</f>
        <v>0</v>
      </c>
      <c r="BF192" s="239">
        <f>IF(N192="snížená",J192,0)</f>
        <v>0</v>
      </c>
      <c r="BG192" s="239">
        <f>IF(N192="zákl. přenesená",J192,0)</f>
        <v>0</v>
      </c>
      <c r="BH192" s="239">
        <f>IF(N192="sníž. přenesená",J192,0)</f>
        <v>0</v>
      </c>
      <c r="BI192" s="239">
        <f>IF(N192="nulová",J192,0)</f>
        <v>0</v>
      </c>
      <c r="BJ192" s="18" t="s">
        <v>83</v>
      </c>
      <c r="BK192" s="239">
        <f>ROUND(I192*H192,2)</f>
        <v>0</v>
      </c>
      <c r="BL192" s="18" t="s">
        <v>188</v>
      </c>
      <c r="BM192" s="238" t="s">
        <v>487</v>
      </c>
    </row>
    <row r="193" s="2" customFormat="1" ht="66.75" customHeight="1">
      <c r="A193" s="39"/>
      <c r="B193" s="40"/>
      <c r="C193" s="226" t="s">
        <v>333</v>
      </c>
      <c r="D193" s="226" t="s">
        <v>182</v>
      </c>
      <c r="E193" s="227" t="s">
        <v>930</v>
      </c>
      <c r="F193" s="228" t="s">
        <v>931</v>
      </c>
      <c r="G193" s="229" t="s">
        <v>185</v>
      </c>
      <c r="H193" s="230">
        <v>1</v>
      </c>
      <c r="I193" s="231"/>
      <c r="J193" s="232">
        <f>ROUND(I193*H193,2)</f>
        <v>0</v>
      </c>
      <c r="K193" s="228" t="s">
        <v>854</v>
      </c>
      <c r="L193" s="233"/>
      <c r="M193" s="234" t="s">
        <v>1</v>
      </c>
      <c r="N193" s="235" t="s">
        <v>41</v>
      </c>
      <c r="O193" s="92"/>
      <c r="P193" s="236">
        <f>O193*H193</f>
        <v>0</v>
      </c>
      <c r="Q193" s="236">
        <v>0</v>
      </c>
      <c r="R193" s="236">
        <f>Q193*H193</f>
        <v>0</v>
      </c>
      <c r="S193" s="236">
        <v>0</v>
      </c>
      <c r="T193" s="237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8" t="s">
        <v>187</v>
      </c>
      <c r="AT193" s="238" t="s">
        <v>182</v>
      </c>
      <c r="AU193" s="238" t="s">
        <v>83</v>
      </c>
      <c r="AY193" s="18" t="s">
        <v>181</v>
      </c>
      <c r="BE193" s="239">
        <f>IF(N193="základní",J193,0)</f>
        <v>0</v>
      </c>
      <c r="BF193" s="239">
        <f>IF(N193="snížená",J193,0)</f>
        <v>0</v>
      </c>
      <c r="BG193" s="239">
        <f>IF(N193="zákl. přenesená",J193,0)</f>
        <v>0</v>
      </c>
      <c r="BH193" s="239">
        <f>IF(N193="sníž. přenesená",J193,0)</f>
        <v>0</v>
      </c>
      <c r="BI193" s="239">
        <f>IF(N193="nulová",J193,0)</f>
        <v>0</v>
      </c>
      <c r="BJ193" s="18" t="s">
        <v>83</v>
      </c>
      <c r="BK193" s="239">
        <f>ROUND(I193*H193,2)</f>
        <v>0</v>
      </c>
      <c r="BL193" s="18" t="s">
        <v>188</v>
      </c>
      <c r="BM193" s="238" t="s">
        <v>793</v>
      </c>
    </row>
    <row r="194" s="2" customFormat="1">
      <c r="A194" s="39"/>
      <c r="B194" s="40"/>
      <c r="C194" s="41"/>
      <c r="D194" s="240" t="s">
        <v>190</v>
      </c>
      <c r="E194" s="41"/>
      <c r="F194" s="241" t="s">
        <v>931</v>
      </c>
      <c r="G194" s="41"/>
      <c r="H194" s="41"/>
      <c r="I194" s="242"/>
      <c r="J194" s="41"/>
      <c r="K194" s="41"/>
      <c r="L194" s="45"/>
      <c r="M194" s="243"/>
      <c r="N194" s="244"/>
      <c r="O194" s="92"/>
      <c r="P194" s="92"/>
      <c r="Q194" s="92"/>
      <c r="R194" s="92"/>
      <c r="S194" s="92"/>
      <c r="T194" s="93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T194" s="18" t="s">
        <v>190</v>
      </c>
      <c r="AU194" s="18" t="s">
        <v>83</v>
      </c>
    </row>
    <row r="195" s="2" customFormat="1" ht="21.75" customHeight="1">
      <c r="A195" s="39"/>
      <c r="B195" s="40"/>
      <c r="C195" s="226" t="s">
        <v>338</v>
      </c>
      <c r="D195" s="226" t="s">
        <v>182</v>
      </c>
      <c r="E195" s="227" t="s">
        <v>932</v>
      </c>
      <c r="F195" s="228" t="s">
        <v>933</v>
      </c>
      <c r="G195" s="229" t="s">
        <v>868</v>
      </c>
      <c r="H195" s="230">
        <v>1.1279999999999999</v>
      </c>
      <c r="I195" s="231"/>
      <c r="J195" s="232">
        <f>ROUND(I195*H195,2)</f>
        <v>0</v>
      </c>
      <c r="K195" s="228" t="s">
        <v>854</v>
      </c>
      <c r="L195" s="233"/>
      <c r="M195" s="234" t="s">
        <v>1</v>
      </c>
      <c r="N195" s="235" t="s">
        <v>41</v>
      </c>
      <c r="O195" s="92"/>
      <c r="P195" s="236">
        <f>O195*H195</f>
        <v>0</v>
      </c>
      <c r="Q195" s="236">
        <v>0</v>
      </c>
      <c r="R195" s="236">
        <f>Q195*H195</f>
        <v>0</v>
      </c>
      <c r="S195" s="236">
        <v>0</v>
      </c>
      <c r="T195" s="237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187</v>
      </c>
      <c r="AT195" s="238" t="s">
        <v>182</v>
      </c>
      <c r="AU195" s="238" t="s">
        <v>83</v>
      </c>
      <c r="AY195" s="18" t="s">
        <v>181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83</v>
      </c>
      <c r="BK195" s="239">
        <f>ROUND(I195*H195,2)</f>
        <v>0</v>
      </c>
      <c r="BL195" s="18" t="s">
        <v>188</v>
      </c>
      <c r="BM195" s="238" t="s">
        <v>796</v>
      </c>
    </row>
    <row r="196" s="2" customFormat="1">
      <c r="A196" s="39"/>
      <c r="B196" s="40"/>
      <c r="C196" s="41"/>
      <c r="D196" s="240" t="s">
        <v>190</v>
      </c>
      <c r="E196" s="41"/>
      <c r="F196" s="241" t="s">
        <v>933</v>
      </c>
      <c r="G196" s="41"/>
      <c r="H196" s="41"/>
      <c r="I196" s="242"/>
      <c r="J196" s="41"/>
      <c r="K196" s="41"/>
      <c r="L196" s="45"/>
      <c r="M196" s="243"/>
      <c r="N196" s="244"/>
      <c r="O196" s="92"/>
      <c r="P196" s="92"/>
      <c r="Q196" s="92"/>
      <c r="R196" s="92"/>
      <c r="S196" s="92"/>
      <c r="T196" s="93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T196" s="18" t="s">
        <v>190</v>
      </c>
      <c r="AU196" s="18" t="s">
        <v>83</v>
      </c>
    </row>
    <row r="197" s="12" customFormat="1" ht="25.92" customHeight="1">
      <c r="A197" s="12"/>
      <c r="B197" s="212"/>
      <c r="C197" s="213"/>
      <c r="D197" s="214" t="s">
        <v>75</v>
      </c>
      <c r="E197" s="215" t="s">
        <v>934</v>
      </c>
      <c r="F197" s="215" t="s">
        <v>935</v>
      </c>
      <c r="G197" s="213"/>
      <c r="H197" s="213"/>
      <c r="I197" s="216"/>
      <c r="J197" s="217">
        <f>BK197</f>
        <v>0</v>
      </c>
      <c r="K197" s="213"/>
      <c r="L197" s="218"/>
      <c r="M197" s="219"/>
      <c r="N197" s="220"/>
      <c r="O197" s="220"/>
      <c r="P197" s="221">
        <f>SUM(P198:P219)</f>
        <v>0</v>
      </c>
      <c r="Q197" s="220"/>
      <c r="R197" s="221">
        <f>SUM(R198:R219)</f>
        <v>0</v>
      </c>
      <c r="S197" s="220"/>
      <c r="T197" s="222">
        <f>SUM(T198:T219)</f>
        <v>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223" t="s">
        <v>85</v>
      </c>
      <c r="AT197" s="224" t="s">
        <v>75</v>
      </c>
      <c r="AU197" s="224" t="s">
        <v>76</v>
      </c>
      <c r="AY197" s="223" t="s">
        <v>181</v>
      </c>
      <c r="BK197" s="225">
        <f>SUM(BK198:BK219)</f>
        <v>0</v>
      </c>
    </row>
    <row r="198" s="2" customFormat="1" ht="33" customHeight="1">
      <c r="A198" s="39"/>
      <c r="B198" s="40"/>
      <c r="C198" s="226" t="s">
        <v>343</v>
      </c>
      <c r="D198" s="226" t="s">
        <v>182</v>
      </c>
      <c r="E198" s="227" t="s">
        <v>936</v>
      </c>
      <c r="F198" s="228" t="s">
        <v>937</v>
      </c>
      <c r="G198" s="229" t="s">
        <v>185</v>
      </c>
      <c r="H198" s="230">
        <v>18</v>
      </c>
      <c r="I198" s="231"/>
      <c r="J198" s="232">
        <f>ROUND(I198*H198,2)</f>
        <v>0</v>
      </c>
      <c r="K198" s="228" t="s">
        <v>854</v>
      </c>
      <c r="L198" s="233"/>
      <c r="M198" s="234" t="s">
        <v>1</v>
      </c>
      <c r="N198" s="235" t="s">
        <v>41</v>
      </c>
      <c r="O198" s="92"/>
      <c r="P198" s="236">
        <f>O198*H198</f>
        <v>0</v>
      </c>
      <c r="Q198" s="236">
        <v>0</v>
      </c>
      <c r="R198" s="236">
        <f>Q198*H198</f>
        <v>0</v>
      </c>
      <c r="S198" s="236">
        <v>0</v>
      </c>
      <c r="T198" s="237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8" t="s">
        <v>187</v>
      </c>
      <c r="AT198" s="238" t="s">
        <v>182</v>
      </c>
      <c r="AU198" s="238" t="s">
        <v>83</v>
      </c>
      <c r="AY198" s="18" t="s">
        <v>181</v>
      </c>
      <c r="BE198" s="239">
        <f>IF(N198="základní",J198,0)</f>
        <v>0</v>
      </c>
      <c r="BF198" s="239">
        <f>IF(N198="snížená",J198,0)</f>
        <v>0</v>
      </c>
      <c r="BG198" s="239">
        <f>IF(N198="zákl. přenesená",J198,0)</f>
        <v>0</v>
      </c>
      <c r="BH198" s="239">
        <f>IF(N198="sníž. přenesená",J198,0)</f>
        <v>0</v>
      </c>
      <c r="BI198" s="239">
        <f>IF(N198="nulová",J198,0)</f>
        <v>0</v>
      </c>
      <c r="BJ198" s="18" t="s">
        <v>83</v>
      </c>
      <c r="BK198" s="239">
        <f>ROUND(I198*H198,2)</f>
        <v>0</v>
      </c>
      <c r="BL198" s="18" t="s">
        <v>188</v>
      </c>
      <c r="BM198" s="238" t="s">
        <v>799</v>
      </c>
    </row>
    <row r="199" s="2" customFormat="1">
      <c r="A199" s="39"/>
      <c r="B199" s="40"/>
      <c r="C199" s="41"/>
      <c r="D199" s="240" t="s">
        <v>190</v>
      </c>
      <c r="E199" s="41"/>
      <c r="F199" s="241" t="s">
        <v>937</v>
      </c>
      <c r="G199" s="41"/>
      <c r="H199" s="41"/>
      <c r="I199" s="242"/>
      <c r="J199" s="41"/>
      <c r="K199" s="41"/>
      <c r="L199" s="45"/>
      <c r="M199" s="243"/>
      <c r="N199" s="244"/>
      <c r="O199" s="92"/>
      <c r="P199" s="92"/>
      <c r="Q199" s="92"/>
      <c r="R199" s="92"/>
      <c r="S199" s="92"/>
      <c r="T199" s="93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T199" s="18" t="s">
        <v>190</v>
      </c>
      <c r="AU199" s="18" t="s">
        <v>83</v>
      </c>
    </row>
    <row r="200" s="2" customFormat="1" ht="33" customHeight="1">
      <c r="A200" s="39"/>
      <c r="B200" s="40"/>
      <c r="C200" s="226" t="s">
        <v>348</v>
      </c>
      <c r="D200" s="226" t="s">
        <v>182</v>
      </c>
      <c r="E200" s="227" t="s">
        <v>938</v>
      </c>
      <c r="F200" s="228" t="s">
        <v>939</v>
      </c>
      <c r="G200" s="229" t="s">
        <v>217</v>
      </c>
      <c r="H200" s="230">
        <v>86</v>
      </c>
      <c r="I200" s="231"/>
      <c r="J200" s="232">
        <f>ROUND(I200*H200,2)</f>
        <v>0</v>
      </c>
      <c r="K200" s="228" t="s">
        <v>854</v>
      </c>
      <c r="L200" s="233"/>
      <c r="M200" s="234" t="s">
        <v>1</v>
      </c>
      <c r="N200" s="235" t="s">
        <v>41</v>
      </c>
      <c r="O200" s="92"/>
      <c r="P200" s="236">
        <f>O200*H200</f>
        <v>0</v>
      </c>
      <c r="Q200" s="236">
        <v>0</v>
      </c>
      <c r="R200" s="236">
        <f>Q200*H200</f>
        <v>0</v>
      </c>
      <c r="S200" s="236">
        <v>0</v>
      </c>
      <c r="T200" s="237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8" t="s">
        <v>187</v>
      </c>
      <c r="AT200" s="238" t="s">
        <v>182</v>
      </c>
      <c r="AU200" s="238" t="s">
        <v>83</v>
      </c>
      <c r="AY200" s="18" t="s">
        <v>181</v>
      </c>
      <c r="BE200" s="239">
        <f>IF(N200="základní",J200,0)</f>
        <v>0</v>
      </c>
      <c r="BF200" s="239">
        <f>IF(N200="snížená",J200,0)</f>
        <v>0</v>
      </c>
      <c r="BG200" s="239">
        <f>IF(N200="zákl. přenesená",J200,0)</f>
        <v>0</v>
      </c>
      <c r="BH200" s="239">
        <f>IF(N200="sníž. přenesená",J200,0)</f>
        <v>0</v>
      </c>
      <c r="BI200" s="239">
        <f>IF(N200="nulová",J200,0)</f>
        <v>0</v>
      </c>
      <c r="BJ200" s="18" t="s">
        <v>83</v>
      </c>
      <c r="BK200" s="239">
        <f>ROUND(I200*H200,2)</f>
        <v>0</v>
      </c>
      <c r="BL200" s="18" t="s">
        <v>188</v>
      </c>
      <c r="BM200" s="238" t="s">
        <v>802</v>
      </c>
    </row>
    <row r="201" s="2" customFormat="1">
      <c r="A201" s="39"/>
      <c r="B201" s="40"/>
      <c r="C201" s="41"/>
      <c r="D201" s="240" t="s">
        <v>190</v>
      </c>
      <c r="E201" s="41"/>
      <c r="F201" s="241" t="s">
        <v>939</v>
      </c>
      <c r="G201" s="41"/>
      <c r="H201" s="41"/>
      <c r="I201" s="242"/>
      <c r="J201" s="41"/>
      <c r="K201" s="41"/>
      <c r="L201" s="45"/>
      <c r="M201" s="243"/>
      <c r="N201" s="244"/>
      <c r="O201" s="92"/>
      <c r="P201" s="92"/>
      <c r="Q201" s="92"/>
      <c r="R201" s="92"/>
      <c r="S201" s="92"/>
      <c r="T201" s="93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T201" s="18" t="s">
        <v>190</v>
      </c>
      <c r="AU201" s="18" t="s">
        <v>83</v>
      </c>
    </row>
    <row r="202" s="2" customFormat="1">
      <c r="A202" s="39"/>
      <c r="B202" s="40"/>
      <c r="C202" s="41"/>
      <c r="D202" s="240" t="s">
        <v>467</v>
      </c>
      <c r="E202" s="41"/>
      <c r="F202" s="256" t="s">
        <v>940</v>
      </c>
      <c r="G202" s="41"/>
      <c r="H202" s="41"/>
      <c r="I202" s="242"/>
      <c r="J202" s="41"/>
      <c r="K202" s="41"/>
      <c r="L202" s="45"/>
      <c r="M202" s="243"/>
      <c r="N202" s="244"/>
      <c r="O202" s="92"/>
      <c r="P202" s="92"/>
      <c r="Q202" s="92"/>
      <c r="R202" s="92"/>
      <c r="S202" s="92"/>
      <c r="T202" s="93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T202" s="18" t="s">
        <v>467</v>
      </c>
      <c r="AU202" s="18" t="s">
        <v>83</v>
      </c>
    </row>
    <row r="203" s="2" customFormat="1" ht="33" customHeight="1">
      <c r="A203" s="39"/>
      <c r="B203" s="40"/>
      <c r="C203" s="226" t="s">
        <v>352</v>
      </c>
      <c r="D203" s="226" t="s">
        <v>182</v>
      </c>
      <c r="E203" s="227" t="s">
        <v>941</v>
      </c>
      <c r="F203" s="228" t="s">
        <v>942</v>
      </c>
      <c r="G203" s="229" t="s">
        <v>217</v>
      </c>
      <c r="H203" s="230">
        <v>18</v>
      </c>
      <c r="I203" s="231"/>
      <c r="J203" s="232">
        <f>ROUND(I203*H203,2)</f>
        <v>0</v>
      </c>
      <c r="K203" s="228" t="s">
        <v>854</v>
      </c>
      <c r="L203" s="233"/>
      <c r="M203" s="234" t="s">
        <v>1</v>
      </c>
      <c r="N203" s="235" t="s">
        <v>41</v>
      </c>
      <c r="O203" s="92"/>
      <c r="P203" s="236">
        <f>O203*H203</f>
        <v>0</v>
      </c>
      <c r="Q203" s="236">
        <v>0</v>
      </c>
      <c r="R203" s="236">
        <f>Q203*H203</f>
        <v>0</v>
      </c>
      <c r="S203" s="236">
        <v>0</v>
      </c>
      <c r="T203" s="237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8" t="s">
        <v>187</v>
      </c>
      <c r="AT203" s="238" t="s">
        <v>182</v>
      </c>
      <c r="AU203" s="238" t="s">
        <v>83</v>
      </c>
      <c r="AY203" s="18" t="s">
        <v>181</v>
      </c>
      <c r="BE203" s="239">
        <f>IF(N203="základní",J203,0)</f>
        <v>0</v>
      </c>
      <c r="BF203" s="239">
        <f>IF(N203="snížená",J203,0)</f>
        <v>0</v>
      </c>
      <c r="BG203" s="239">
        <f>IF(N203="zákl. přenesená",J203,0)</f>
        <v>0</v>
      </c>
      <c r="BH203" s="239">
        <f>IF(N203="sníž. přenesená",J203,0)</f>
        <v>0</v>
      </c>
      <c r="BI203" s="239">
        <f>IF(N203="nulová",J203,0)</f>
        <v>0</v>
      </c>
      <c r="BJ203" s="18" t="s">
        <v>83</v>
      </c>
      <c r="BK203" s="239">
        <f>ROUND(I203*H203,2)</f>
        <v>0</v>
      </c>
      <c r="BL203" s="18" t="s">
        <v>188</v>
      </c>
      <c r="BM203" s="238" t="s">
        <v>805</v>
      </c>
    </row>
    <row r="204" s="2" customFormat="1">
      <c r="A204" s="39"/>
      <c r="B204" s="40"/>
      <c r="C204" s="41"/>
      <c r="D204" s="240" t="s">
        <v>190</v>
      </c>
      <c r="E204" s="41"/>
      <c r="F204" s="241" t="s">
        <v>942</v>
      </c>
      <c r="G204" s="41"/>
      <c r="H204" s="41"/>
      <c r="I204" s="242"/>
      <c r="J204" s="41"/>
      <c r="K204" s="41"/>
      <c r="L204" s="45"/>
      <c r="M204" s="243"/>
      <c r="N204" s="244"/>
      <c r="O204" s="92"/>
      <c r="P204" s="92"/>
      <c r="Q204" s="92"/>
      <c r="R204" s="92"/>
      <c r="S204" s="92"/>
      <c r="T204" s="93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T204" s="18" t="s">
        <v>190</v>
      </c>
      <c r="AU204" s="18" t="s">
        <v>83</v>
      </c>
    </row>
    <row r="205" s="2" customFormat="1">
      <c r="A205" s="39"/>
      <c r="B205" s="40"/>
      <c r="C205" s="41"/>
      <c r="D205" s="240" t="s">
        <v>467</v>
      </c>
      <c r="E205" s="41"/>
      <c r="F205" s="256" t="s">
        <v>940</v>
      </c>
      <c r="G205" s="41"/>
      <c r="H205" s="41"/>
      <c r="I205" s="242"/>
      <c r="J205" s="41"/>
      <c r="K205" s="41"/>
      <c r="L205" s="45"/>
      <c r="M205" s="243"/>
      <c r="N205" s="244"/>
      <c r="O205" s="92"/>
      <c r="P205" s="92"/>
      <c r="Q205" s="92"/>
      <c r="R205" s="92"/>
      <c r="S205" s="92"/>
      <c r="T205" s="93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T205" s="18" t="s">
        <v>467</v>
      </c>
      <c r="AU205" s="18" t="s">
        <v>83</v>
      </c>
    </row>
    <row r="206" s="2" customFormat="1" ht="33" customHeight="1">
      <c r="A206" s="39"/>
      <c r="B206" s="40"/>
      <c r="C206" s="226" t="s">
        <v>356</v>
      </c>
      <c r="D206" s="226" t="s">
        <v>182</v>
      </c>
      <c r="E206" s="227" t="s">
        <v>943</v>
      </c>
      <c r="F206" s="228" t="s">
        <v>944</v>
      </c>
      <c r="G206" s="229" t="s">
        <v>217</v>
      </c>
      <c r="H206" s="230">
        <v>38</v>
      </c>
      <c r="I206" s="231"/>
      <c r="J206" s="232">
        <f>ROUND(I206*H206,2)</f>
        <v>0</v>
      </c>
      <c r="K206" s="228" t="s">
        <v>854</v>
      </c>
      <c r="L206" s="233"/>
      <c r="M206" s="234" t="s">
        <v>1</v>
      </c>
      <c r="N206" s="235" t="s">
        <v>41</v>
      </c>
      <c r="O206" s="92"/>
      <c r="P206" s="236">
        <f>O206*H206</f>
        <v>0</v>
      </c>
      <c r="Q206" s="236">
        <v>0</v>
      </c>
      <c r="R206" s="236">
        <f>Q206*H206</f>
        <v>0</v>
      </c>
      <c r="S206" s="236">
        <v>0</v>
      </c>
      <c r="T206" s="237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8" t="s">
        <v>187</v>
      </c>
      <c r="AT206" s="238" t="s">
        <v>182</v>
      </c>
      <c r="AU206" s="238" t="s">
        <v>83</v>
      </c>
      <c r="AY206" s="18" t="s">
        <v>181</v>
      </c>
      <c r="BE206" s="239">
        <f>IF(N206="základní",J206,0)</f>
        <v>0</v>
      </c>
      <c r="BF206" s="239">
        <f>IF(N206="snížená",J206,0)</f>
        <v>0</v>
      </c>
      <c r="BG206" s="239">
        <f>IF(N206="zákl. přenesená",J206,0)</f>
        <v>0</v>
      </c>
      <c r="BH206" s="239">
        <f>IF(N206="sníž. přenesená",J206,0)</f>
        <v>0</v>
      </c>
      <c r="BI206" s="239">
        <f>IF(N206="nulová",J206,0)</f>
        <v>0</v>
      </c>
      <c r="BJ206" s="18" t="s">
        <v>83</v>
      </c>
      <c r="BK206" s="239">
        <f>ROUND(I206*H206,2)</f>
        <v>0</v>
      </c>
      <c r="BL206" s="18" t="s">
        <v>188</v>
      </c>
      <c r="BM206" s="238" t="s">
        <v>808</v>
      </c>
    </row>
    <row r="207" s="2" customFormat="1">
      <c r="A207" s="39"/>
      <c r="B207" s="40"/>
      <c r="C207" s="41"/>
      <c r="D207" s="240" t="s">
        <v>190</v>
      </c>
      <c r="E207" s="41"/>
      <c r="F207" s="241" t="s">
        <v>944</v>
      </c>
      <c r="G207" s="41"/>
      <c r="H207" s="41"/>
      <c r="I207" s="242"/>
      <c r="J207" s="41"/>
      <c r="K207" s="41"/>
      <c r="L207" s="45"/>
      <c r="M207" s="243"/>
      <c r="N207" s="244"/>
      <c r="O207" s="92"/>
      <c r="P207" s="92"/>
      <c r="Q207" s="92"/>
      <c r="R207" s="92"/>
      <c r="S207" s="92"/>
      <c r="T207" s="93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T207" s="18" t="s">
        <v>190</v>
      </c>
      <c r="AU207" s="18" t="s">
        <v>83</v>
      </c>
    </row>
    <row r="208" s="2" customFormat="1">
      <c r="A208" s="39"/>
      <c r="B208" s="40"/>
      <c r="C208" s="41"/>
      <c r="D208" s="240" t="s">
        <v>467</v>
      </c>
      <c r="E208" s="41"/>
      <c r="F208" s="256" t="s">
        <v>940</v>
      </c>
      <c r="G208" s="41"/>
      <c r="H208" s="41"/>
      <c r="I208" s="242"/>
      <c r="J208" s="41"/>
      <c r="K208" s="41"/>
      <c r="L208" s="45"/>
      <c r="M208" s="243"/>
      <c r="N208" s="244"/>
      <c r="O208" s="92"/>
      <c r="P208" s="92"/>
      <c r="Q208" s="92"/>
      <c r="R208" s="92"/>
      <c r="S208" s="92"/>
      <c r="T208" s="93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T208" s="18" t="s">
        <v>467</v>
      </c>
      <c r="AU208" s="18" t="s">
        <v>83</v>
      </c>
    </row>
    <row r="209" s="2" customFormat="1" ht="33" customHeight="1">
      <c r="A209" s="39"/>
      <c r="B209" s="40"/>
      <c r="C209" s="226" t="s">
        <v>361</v>
      </c>
      <c r="D209" s="226" t="s">
        <v>182</v>
      </c>
      <c r="E209" s="227" t="s">
        <v>945</v>
      </c>
      <c r="F209" s="228" t="s">
        <v>946</v>
      </c>
      <c r="G209" s="229" t="s">
        <v>217</v>
      </c>
      <c r="H209" s="230">
        <v>36</v>
      </c>
      <c r="I209" s="231"/>
      <c r="J209" s="232">
        <f>ROUND(I209*H209,2)</f>
        <v>0</v>
      </c>
      <c r="K209" s="228" t="s">
        <v>854</v>
      </c>
      <c r="L209" s="233"/>
      <c r="M209" s="234" t="s">
        <v>1</v>
      </c>
      <c r="N209" s="235" t="s">
        <v>41</v>
      </c>
      <c r="O209" s="92"/>
      <c r="P209" s="236">
        <f>O209*H209</f>
        <v>0</v>
      </c>
      <c r="Q209" s="236">
        <v>0</v>
      </c>
      <c r="R209" s="236">
        <f>Q209*H209</f>
        <v>0</v>
      </c>
      <c r="S209" s="236">
        <v>0</v>
      </c>
      <c r="T209" s="237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38" t="s">
        <v>187</v>
      </c>
      <c r="AT209" s="238" t="s">
        <v>182</v>
      </c>
      <c r="AU209" s="238" t="s">
        <v>83</v>
      </c>
      <c r="AY209" s="18" t="s">
        <v>181</v>
      </c>
      <c r="BE209" s="239">
        <f>IF(N209="základní",J209,0)</f>
        <v>0</v>
      </c>
      <c r="BF209" s="239">
        <f>IF(N209="snížená",J209,0)</f>
        <v>0</v>
      </c>
      <c r="BG209" s="239">
        <f>IF(N209="zákl. přenesená",J209,0)</f>
        <v>0</v>
      </c>
      <c r="BH209" s="239">
        <f>IF(N209="sníž. přenesená",J209,0)</f>
        <v>0</v>
      </c>
      <c r="BI209" s="239">
        <f>IF(N209="nulová",J209,0)</f>
        <v>0</v>
      </c>
      <c r="BJ209" s="18" t="s">
        <v>83</v>
      </c>
      <c r="BK209" s="239">
        <f>ROUND(I209*H209,2)</f>
        <v>0</v>
      </c>
      <c r="BL209" s="18" t="s">
        <v>188</v>
      </c>
      <c r="BM209" s="238" t="s">
        <v>809</v>
      </c>
    </row>
    <row r="210" s="2" customFormat="1">
      <c r="A210" s="39"/>
      <c r="B210" s="40"/>
      <c r="C210" s="41"/>
      <c r="D210" s="240" t="s">
        <v>190</v>
      </c>
      <c r="E210" s="41"/>
      <c r="F210" s="241" t="s">
        <v>946</v>
      </c>
      <c r="G210" s="41"/>
      <c r="H210" s="41"/>
      <c r="I210" s="242"/>
      <c r="J210" s="41"/>
      <c r="K210" s="41"/>
      <c r="L210" s="45"/>
      <c r="M210" s="243"/>
      <c r="N210" s="244"/>
      <c r="O210" s="92"/>
      <c r="P210" s="92"/>
      <c r="Q210" s="92"/>
      <c r="R210" s="92"/>
      <c r="S210" s="92"/>
      <c r="T210" s="93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T210" s="18" t="s">
        <v>190</v>
      </c>
      <c r="AU210" s="18" t="s">
        <v>83</v>
      </c>
    </row>
    <row r="211" s="2" customFormat="1">
      <c r="A211" s="39"/>
      <c r="B211" s="40"/>
      <c r="C211" s="41"/>
      <c r="D211" s="240" t="s">
        <v>467</v>
      </c>
      <c r="E211" s="41"/>
      <c r="F211" s="256" t="s">
        <v>940</v>
      </c>
      <c r="G211" s="41"/>
      <c r="H211" s="41"/>
      <c r="I211" s="242"/>
      <c r="J211" s="41"/>
      <c r="K211" s="41"/>
      <c r="L211" s="45"/>
      <c r="M211" s="243"/>
      <c r="N211" s="244"/>
      <c r="O211" s="92"/>
      <c r="P211" s="92"/>
      <c r="Q211" s="92"/>
      <c r="R211" s="92"/>
      <c r="S211" s="92"/>
      <c r="T211" s="93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T211" s="18" t="s">
        <v>467</v>
      </c>
      <c r="AU211" s="18" t="s">
        <v>83</v>
      </c>
    </row>
    <row r="212" s="2" customFormat="1" ht="33" customHeight="1">
      <c r="A212" s="39"/>
      <c r="B212" s="40"/>
      <c r="C212" s="226" t="s">
        <v>366</v>
      </c>
      <c r="D212" s="226" t="s">
        <v>182</v>
      </c>
      <c r="E212" s="227" t="s">
        <v>947</v>
      </c>
      <c r="F212" s="228" t="s">
        <v>948</v>
      </c>
      <c r="G212" s="229" t="s">
        <v>217</v>
      </c>
      <c r="H212" s="230">
        <v>54</v>
      </c>
      <c r="I212" s="231"/>
      <c r="J212" s="232">
        <f>ROUND(I212*H212,2)</f>
        <v>0</v>
      </c>
      <c r="K212" s="228" t="s">
        <v>854</v>
      </c>
      <c r="L212" s="233"/>
      <c r="M212" s="234" t="s">
        <v>1</v>
      </c>
      <c r="N212" s="235" t="s">
        <v>41</v>
      </c>
      <c r="O212" s="92"/>
      <c r="P212" s="236">
        <f>O212*H212</f>
        <v>0</v>
      </c>
      <c r="Q212" s="236">
        <v>0</v>
      </c>
      <c r="R212" s="236">
        <f>Q212*H212</f>
        <v>0</v>
      </c>
      <c r="S212" s="236">
        <v>0</v>
      </c>
      <c r="T212" s="237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8" t="s">
        <v>187</v>
      </c>
      <c r="AT212" s="238" t="s">
        <v>182</v>
      </c>
      <c r="AU212" s="238" t="s">
        <v>83</v>
      </c>
      <c r="AY212" s="18" t="s">
        <v>181</v>
      </c>
      <c r="BE212" s="239">
        <f>IF(N212="základní",J212,0)</f>
        <v>0</v>
      </c>
      <c r="BF212" s="239">
        <f>IF(N212="snížená",J212,0)</f>
        <v>0</v>
      </c>
      <c r="BG212" s="239">
        <f>IF(N212="zákl. přenesená",J212,0)</f>
        <v>0</v>
      </c>
      <c r="BH212" s="239">
        <f>IF(N212="sníž. přenesená",J212,0)</f>
        <v>0</v>
      </c>
      <c r="BI212" s="239">
        <f>IF(N212="nulová",J212,0)</f>
        <v>0</v>
      </c>
      <c r="BJ212" s="18" t="s">
        <v>83</v>
      </c>
      <c r="BK212" s="239">
        <f>ROUND(I212*H212,2)</f>
        <v>0</v>
      </c>
      <c r="BL212" s="18" t="s">
        <v>188</v>
      </c>
      <c r="BM212" s="238" t="s">
        <v>812</v>
      </c>
    </row>
    <row r="213" s="2" customFormat="1">
      <c r="A213" s="39"/>
      <c r="B213" s="40"/>
      <c r="C213" s="41"/>
      <c r="D213" s="240" t="s">
        <v>190</v>
      </c>
      <c r="E213" s="41"/>
      <c r="F213" s="241" t="s">
        <v>948</v>
      </c>
      <c r="G213" s="41"/>
      <c r="H213" s="41"/>
      <c r="I213" s="242"/>
      <c r="J213" s="41"/>
      <c r="K213" s="41"/>
      <c r="L213" s="45"/>
      <c r="M213" s="243"/>
      <c r="N213" s="244"/>
      <c r="O213" s="92"/>
      <c r="P213" s="92"/>
      <c r="Q213" s="92"/>
      <c r="R213" s="92"/>
      <c r="S213" s="92"/>
      <c r="T213" s="93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T213" s="18" t="s">
        <v>190</v>
      </c>
      <c r="AU213" s="18" t="s">
        <v>83</v>
      </c>
    </row>
    <row r="214" s="2" customFormat="1">
      <c r="A214" s="39"/>
      <c r="B214" s="40"/>
      <c r="C214" s="41"/>
      <c r="D214" s="240" t="s">
        <v>467</v>
      </c>
      <c r="E214" s="41"/>
      <c r="F214" s="256" t="s">
        <v>940</v>
      </c>
      <c r="G214" s="41"/>
      <c r="H214" s="41"/>
      <c r="I214" s="242"/>
      <c r="J214" s="41"/>
      <c r="K214" s="41"/>
      <c r="L214" s="45"/>
      <c r="M214" s="243"/>
      <c r="N214" s="244"/>
      <c r="O214" s="92"/>
      <c r="P214" s="92"/>
      <c r="Q214" s="92"/>
      <c r="R214" s="92"/>
      <c r="S214" s="92"/>
      <c r="T214" s="93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T214" s="18" t="s">
        <v>467</v>
      </c>
      <c r="AU214" s="18" t="s">
        <v>83</v>
      </c>
    </row>
    <row r="215" s="2" customFormat="1" ht="33" customHeight="1">
      <c r="A215" s="39"/>
      <c r="B215" s="40"/>
      <c r="C215" s="226" t="s">
        <v>371</v>
      </c>
      <c r="D215" s="226" t="s">
        <v>182</v>
      </c>
      <c r="E215" s="227" t="s">
        <v>949</v>
      </c>
      <c r="F215" s="228" t="s">
        <v>950</v>
      </c>
      <c r="G215" s="229" t="s">
        <v>217</v>
      </c>
      <c r="H215" s="230">
        <v>8</v>
      </c>
      <c r="I215" s="231"/>
      <c r="J215" s="232">
        <f>ROUND(I215*H215,2)</f>
        <v>0</v>
      </c>
      <c r="K215" s="228" t="s">
        <v>854</v>
      </c>
      <c r="L215" s="233"/>
      <c r="M215" s="234" t="s">
        <v>1</v>
      </c>
      <c r="N215" s="235" t="s">
        <v>41</v>
      </c>
      <c r="O215" s="92"/>
      <c r="P215" s="236">
        <f>O215*H215</f>
        <v>0</v>
      </c>
      <c r="Q215" s="236">
        <v>0</v>
      </c>
      <c r="R215" s="236">
        <f>Q215*H215</f>
        <v>0</v>
      </c>
      <c r="S215" s="236">
        <v>0</v>
      </c>
      <c r="T215" s="237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38" t="s">
        <v>187</v>
      </c>
      <c r="AT215" s="238" t="s">
        <v>182</v>
      </c>
      <c r="AU215" s="238" t="s">
        <v>83</v>
      </c>
      <c r="AY215" s="18" t="s">
        <v>181</v>
      </c>
      <c r="BE215" s="239">
        <f>IF(N215="základní",J215,0)</f>
        <v>0</v>
      </c>
      <c r="BF215" s="239">
        <f>IF(N215="snížená",J215,0)</f>
        <v>0</v>
      </c>
      <c r="BG215" s="239">
        <f>IF(N215="zákl. přenesená",J215,0)</f>
        <v>0</v>
      </c>
      <c r="BH215" s="239">
        <f>IF(N215="sníž. přenesená",J215,0)</f>
        <v>0</v>
      </c>
      <c r="BI215" s="239">
        <f>IF(N215="nulová",J215,0)</f>
        <v>0</v>
      </c>
      <c r="BJ215" s="18" t="s">
        <v>83</v>
      </c>
      <c r="BK215" s="239">
        <f>ROUND(I215*H215,2)</f>
        <v>0</v>
      </c>
      <c r="BL215" s="18" t="s">
        <v>188</v>
      </c>
      <c r="BM215" s="238" t="s">
        <v>813</v>
      </c>
    </row>
    <row r="216" s="2" customFormat="1">
      <c r="A216" s="39"/>
      <c r="B216" s="40"/>
      <c r="C216" s="41"/>
      <c r="D216" s="240" t="s">
        <v>190</v>
      </c>
      <c r="E216" s="41"/>
      <c r="F216" s="241" t="s">
        <v>950</v>
      </c>
      <c r="G216" s="41"/>
      <c r="H216" s="41"/>
      <c r="I216" s="242"/>
      <c r="J216" s="41"/>
      <c r="K216" s="41"/>
      <c r="L216" s="45"/>
      <c r="M216" s="243"/>
      <c r="N216" s="244"/>
      <c r="O216" s="92"/>
      <c r="P216" s="92"/>
      <c r="Q216" s="92"/>
      <c r="R216" s="92"/>
      <c r="S216" s="92"/>
      <c r="T216" s="93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T216" s="18" t="s">
        <v>190</v>
      </c>
      <c r="AU216" s="18" t="s">
        <v>83</v>
      </c>
    </row>
    <row r="217" s="2" customFormat="1">
      <c r="A217" s="39"/>
      <c r="B217" s="40"/>
      <c r="C217" s="41"/>
      <c r="D217" s="240" t="s">
        <v>467</v>
      </c>
      <c r="E217" s="41"/>
      <c r="F217" s="256" t="s">
        <v>940</v>
      </c>
      <c r="G217" s="41"/>
      <c r="H217" s="41"/>
      <c r="I217" s="242"/>
      <c r="J217" s="41"/>
      <c r="K217" s="41"/>
      <c r="L217" s="45"/>
      <c r="M217" s="243"/>
      <c r="N217" s="244"/>
      <c r="O217" s="92"/>
      <c r="P217" s="92"/>
      <c r="Q217" s="92"/>
      <c r="R217" s="92"/>
      <c r="S217" s="92"/>
      <c r="T217" s="93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T217" s="18" t="s">
        <v>467</v>
      </c>
      <c r="AU217" s="18" t="s">
        <v>83</v>
      </c>
    </row>
    <row r="218" s="2" customFormat="1" ht="24.15" customHeight="1">
      <c r="A218" s="39"/>
      <c r="B218" s="40"/>
      <c r="C218" s="226" t="s">
        <v>376</v>
      </c>
      <c r="D218" s="226" t="s">
        <v>182</v>
      </c>
      <c r="E218" s="227" t="s">
        <v>951</v>
      </c>
      <c r="F218" s="228" t="s">
        <v>952</v>
      </c>
      <c r="G218" s="229" t="s">
        <v>868</v>
      </c>
      <c r="H218" s="230">
        <v>0.30199999999999999</v>
      </c>
      <c r="I218" s="231"/>
      <c r="J218" s="232">
        <f>ROUND(I218*H218,2)</f>
        <v>0</v>
      </c>
      <c r="K218" s="228" t="s">
        <v>854</v>
      </c>
      <c r="L218" s="233"/>
      <c r="M218" s="234" t="s">
        <v>1</v>
      </c>
      <c r="N218" s="235" t="s">
        <v>41</v>
      </c>
      <c r="O218" s="92"/>
      <c r="P218" s="236">
        <f>O218*H218</f>
        <v>0</v>
      </c>
      <c r="Q218" s="236">
        <v>0</v>
      </c>
      <c r="R218" s="236">
        <f>Q218*H218</f>
        <v>0</v>
      </c>
      <c r="S218" s="236">
        <v>0</v>
      </c>
      <c r="T218" s="237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38" t="s">
        <v>187</v>
      </c>
      <c r="AT218" s="238" t="s">
        <v>182</v>
      </c>
      <c r="AU218" s="238" t="s">
        <v>83</v>
      </c>
      <c r="AY218" s="18" t="s">
        <v>181</v>
      </c>
      <c r="BE218" s="239">
        <f>IF(N218="základní",J218,0)</f>
        <v>0</v>
      </c>
      <c r="BF218" s="239">
        <f>IF(N218="snížená",J218,0)</f>
        <v>0</v>
      </c>
      <c r="BG218" s="239">
        <f>IF(N218="zákl. přenesená",J218,0)</f>
        <v>0</v>
      </c>
      <c r="BH218" s="239">
        <f>IF(N218="sníž. přenesená",J218,0)</f>
        <v>0</v>
      </c>
      <c r="BI218" s="239">
        <f>IF(N218="nulová",J218,0)</f>
        <v>0</v>
      </c>
      <c r="BJ218" s="18" t="s">
        <v>83</v>
      </c>
      <c r="BK218" s="239">
        <f>ROUND(I218*H218,2)</f>
        <v>0</v>
      </c>
      <c r="BL218" s="18" t="s">
        <v>188</v>
      </c>
      <c r="BM218" s="238" t="s">
        <v>816</v>
      </c>
    </row>
    <row r="219" s="2" customFormat="1">
      <c r="A219" s="39"/>
      <c r="B219" s="40"/>
      <c r="C219" s="41"/>
      <c r="D219" s="240" t="s">
        <v>190</v>
      </c>
      <c r="E219" s="41"/>
      <c r="F219" s="241" t="s">
        <v>952</v>
      </c>
      <c r="G219" s="41"/>
      <c r="H219" s="41"/>
      <c r="I219" s="242"/>
      <c r="J219" s="41"/>
      <c r="K219" s="41"/>
      <c r="L219" s="45"/>
      <c r="M219" s="243"/>
      <c r="N219" s="244"/>
      <c r="O219" s="92"/>
      <c r="P219" s="92"/>
      <c r="Q219" s="92"/>
      <c r="R219" s="92"/>
      <c r="S219" s="92"/>
      <c r="T219" s="93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T219" s="18" t="s">
        <v>190</v>
      </c>
      <c r="AU219" s="18" t="s">
        <v>83</v>
      </c>
    </row>
    <row r="220" s="12" customFormat="1" ht="25.92" customHeight="1">
      <c r="A220" s="12"/>
      <c r="B220" s="212"/>
      <c r="C220" s="213"/>
      <c r="D220" s="214" t="s">
        <v>75</v>
      </c>
      <c r="E220" s="215" t="s">
        <v>953</v>
      </c>
      <c r="F220" s="215" t="s">
        <v>954</v>
      </c>
      <c r="G220" s="213"/>
      <c r="H220" s="213"/>
      <c r="I220" s="216"/>
      <c r="J220" s="217">
        <f>BK220</f>
        <v>0</v>
      </c>
      <c r="K220" s="213"/>
      <c r="L220" s="218"/>
      <c r="M220" s="219"/>
      <c r="N220" s="220"/>
      <c r="O220" s="220"/>
      <c r="P220" s="221">
        <f>SUM(P221:P261)</f>
        <v>0</v>
      </c>
      <c r="Q220" s="220"/>
      <c r="R220" s="221">
        <f>SUM(R221:R261)</f>
        <v>0</v>
      </c>
      <c r="S220" s="220"/>
      <c r="T220" s="222">
        <f>SUM(T221:T261)</f>
        <v>0</v>
      </c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R220" s="223" t="s">
        <v>85</v>
      </c>
      <c r="AT220" s="224" t="s">
        <v>75</v>
      </c>
      <c r="AU220" s="224" t="s">
        <v>76</v>
      </c>
      <c r="AY220" s="223" t="s">
        <v>181</v>
      </c>
      <c r="BK220" s="225">
        <f>SUM(BK221:BK261)</f>
        <v>0</v>
      </c>
    </row>
    <row r="221" s="2" customFormat="1" ht="24.15" customHeight="1">
      <c r="A221" s="39"/>
      <c r="B221" s="40"/>
      <c r="C221" s="226" t="s">
        <v>381</v>
      </c>
      <c r="D221" s="226" t="s">
        <v>182</v>
      </c>
      <c r="E221" s="227" t="s">
        <v>955</v>
      </c>
      <c r="F221" s="228" t="s">
        <v>956</v>
      </c>
      <c r="G221" s="229" t="s">
        <v>287</v>
      </c>
      <c r="H221" s="230">
        <v>1</v>
      </c>
      <c r="I221" s="231"/>
      <c r="J221" s="232">
        <f>ROUND(I221*H221,2)</f>
        <v>0</v>
      </c>
      <c r="K221" s="228" t="s">
        <v>880</v>
      </c>
      <c r="L221" s="233"/>
      <c r="M221" s="234" t="s">
        <v>1</v>
      </c>
      <c r="N221" s="235" t="s">
        <v>41</v>
      </c>
      <c r="O221" s="92"/>
      <c r="P221" s="236">
        <f>O221*H221</f>
        <v>0</v>
      </c>
      <c r="Q221" s="236">
        <v>0</v>
      </c>
      <c r="R221" s="236">
        <f>Q221*H221</f>
        <v>0</v>
      </c>
      <c r="S221" s="236">
        <v>0</v>
      </c>
      <c r="T221" s="237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38" t="s">
        <v>187</v>
      </c>
      <c r="AT221" s="238" t="s">
        <v>182</v>
      </c>
      <c r="AU221" s="238" t="s">
        <v>83</v>
      </c>
      <c r="AY221" s="18" t="s">
        <v>181</v>
      </c>
      <c r="BE221" s="239">
        <f>IF(N221="základní",J221,0)</f>
        <v>0</v>
      </c>
      <c r="BF221" s="239">
        <f>IF(N221="snížená",J221,0)</f>
        <v>0</v>
      </c>
      <c r="BG221" s="239">
        <f>IF(N221="zákl. přenesená",J221,0)</f>
        <v>0</v>
      </c>
      <c r="BH221" s="239">
        <f>IF(N221="sníž. přenesená",J221,0)</f>
        <v>0</v>
      </c>
      <c r="BI221" s="239">
        <f>IF(N221="nulová",J221,0)</f>
        <v>0</v>
      </c>
      <c r="BJ221" s="18" t="s">
        <v>83</v>
      </c>
      <c r="BK221" s="239">
        <f>ROUND(I221*H221,2)</f>
        <v>0</v>
      </c>
      <c r="BL221" s="18" t="s">
        <v>188</v>
      </c>
      <c r="BM221" s="238" t="s">
        <v>821</v>
      </c>
    </row>
    <row r="222" s="2" customFormat="1">
      <c r="A222" s="39"/>
      <c r="B222" s="40"/>
      <c r="C222" s="41"/>
      <c r="D222" s="240" t="s">
        <v>190</v>
      </c>
      <c r="E222" s="41"/>
      <c r="F222" s="241" t="s">
        <v>956</v>
      </c>
      <c r="G222" s="41"/>
      <c r="H222" s="41"/>
      <c r="I222" s="242"/>
      <c r="J222" s="41"/>
      <c r="K222" s="41"/>
      <c r="L222" s="45"/>
      <c r="M222" s="243"/>
      <c r="N222" s="244"/>
      <c r="O222" s="92"/>
      <c r="P222" s="92"/>
      <c r="Q222" s="92"/>
      <c r="R222" s="92"/>
      <c r="S222" s="92"/>
      <c r="T222" s="93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T222" s="18" t="s">
        <v>190</v>
      </c>
      <c r="AU222" s="18" t="s">
        <v>83</v>
      </c>
    </row>
    <row r="223" s="2" customFormat="1" ht="16.5" customHeight="1">
      <c r="A223" s="39"/>
      <c r="B223" s="40"/>
      <c r="C223" s="226" t="s">
        <v>385</v>
      </c>
      <c r="D223" s="226" t="s">
        <v>182</v>
      </c>
      <c r="E223" s="227" t="s">
        <v>957</v>
      </c>
      <c r="F223" s="228" t="s">
        <v>958</v>
      </c>
      <c r="G223" s="229" t="s">
        <v>287</v>
      </c>
      <c r="H223" s="230">
        <v>1</v>
      </c>
      <c r="I223" s="231"/>
      <c r="J223" s="232">
        <f>ROUND(I223*H223,2)</f>
        <v>0</v>
      </c>
      <c r="K223" s="228" t="s">
        <v>880</v>
      </c>
      <c r="L223" s="233"/>
      <c r="M223" s="234" t="s">
        <v>1</v>
      </c>
      <c r="N223" s="235" t="s">
        <v>41</v>
      </c>
      <c r="O223" s="92"/>
      <c r="P223" s="236">
        <f>O223*H223</f>
        <v>0</v>
      </c>
      <c r="Q223" s="236">
        <v>0</v>
      </c>
      <c r="R223" s="236">
        <f>Q223*H223</f>
        <v>0</v>
      </c>
      <c r="S223" s="236">
        <v>0</v>
      </c>
      <c r="T223" s="237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8" t="s">
        <v>187</v>
      </c>
      <c r="AT223" s="238" t="s">
        <v>182</v>
      </c>
      <c r="AU223" s="238" t="s">
        <v>83</v>
      </c>
      <c r="AY223" s="18" t="s">
        <v>181</v>
      </c>
      <c r="BE223" s="239">
        <f>IF(N223="základní",J223,0)</f>
        <v>0</v>
      </c>
      <c r="BF223" s="239">
        <f>IF(N223="snížená",J223,0)</f>
        <v>0</v>
      </c>
      <c r="BG223" s="239">
        <f>IF(N223="zákl. přenesená",J223,0)</f>
        <v>0</v>
      </c>
      <c r="BH223" s="239">
        <f>IF(N223="sníž. přenesená",J223,0)</f>
        <v>0</v>
      </c>
      <c r="BI223" s="239">
        <f>IF(N223="nulová",J223,0)</f>
        <v>0</v>
      </c>
      <c r="BJ223" s="18" t="s">
        <v>83</v>
      </c>
      <c r="BK223" s="239">
        <f>ROUND(I223*H223,2)</f>
        <v>0</v>
      </c>
      <c r="BL223" s="18" t="s">
        <v>188</v>
      </c>
      <c r="BM223" s="238" t="s">
        <v>959</v>
      </c>
    </row>
    <row r="224" s="2" customFormat="1" ht="16.5" customHeight="1">
      <c r="A224" s="39"/>
      <c r="B224" s="40"/>
      <c r="C224" s="226" t="s">
        <v>390</v>
      </c>
      <c r="D224" s="226" t="s">
        <v>182</v>
      </c>
      <c r="E224" s="227" t="s">
        <v>960</v>
      </c>
      <c r="F224" s="228" t="s">
        <v>961</v>
      </c>
      <c r="G224" s="229" t="s">
        <v>287</v>
      </c>
      <c r="H224" s="230">
        <v>3</v>
      </c>
      <c r="I224" s="231"/>
      <c r="J224" s="232">
        <f>ROUND(I224*H224,2)</f>
        <v>0</v>
      </c>
      <c r="K224" s="228" t="s">
        <v>880</v>
      </c>
      <c r="L224" s="233"/>
      <c r="M224" s="234" t="s">
        <v>1</v>
      </c>
      <c r="N224" s="235" t="s">
        <v>41</v>
      </c>
      <c r="O224" s="92"/>
      <c r="P224" s="236">
        <f>O224*H224</f>
        <v>0</v>
      </c>
      <c r="Q224" s="236">
        <v>0</v>
      </c>
      <c r="R224" s="236">
        <f>Q224*H224</f>
        <v>0</v>
      </c>
      <c r="S224" s="236">
        <v>0</v>
      </c>
      <c r="T224" s="237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38" t="s">
        <v>187</v>
      </c>
      <c r="AT224" s="238" t="s">
        <v>182</v>
      </c>
      <c r="AU224" s="238" t="s">
        <v>83</v>
      </c>
      <c r="AY224" s="18" t="s">
        <v>181</v>
      </c>
      <c r="BE224" s="239">
        <f>IF(N224="základní",J224,0)</f>
        <v>0</v>
      </c>
      <c r="BF224" s="239">
        <f>IF(N224="snížená",J224,0)</f>
        <v>0</v>
      </c>
      <c r="BG224" s="239">
        <f>IF(N224="zákl. přenesená",J224,0)</f>
        <v>0</v>
      </c>
      <c r="BH224" s="239">
        <f>IF(N224="sníž. přenesená",J224,0)</f>
        <v>0</v>
      </c>
      <c r="BI224" s="239">
        <f>IF(N224="nulová",J224,0)</f>
        <v>0</v>
      </c>
      <c r="BJ224" s="18" t="s">
        <v>83</v>
      </c>
      <c r="BK224" s="239">
        <f>ROUND(I224*H224,2)</f>
        <v>0</v>
      </c>
      <c r="BL224" s="18" t="s">
        <v>188</v>
      </c>
      <c r="BM224" s="238" t="s">
        <v>824</v>
      </c>
    </row>
    <row r="225" s="2" customFormat="1">
      <c r="A225" s="39"/>
      <c r="B225" s="40"/>
      <c r="C225" s="41"/>
      <c r="D225" s="240" t="s">
        <v>190</v>
      </c>
      <c r="E225" s="41"/>
      <c r="F225" s="241" t="s">
        <v>961</v>
      </c>
      <c r="G225" s="41"/>
      <c r="H225" s="41"/>
      <c r="I225" s="242"/>
      <c r="J225" s="41"/>
      <c r="K225" s="41"/>
      <c r="L225" s="45"/>
      <c r="M225" s="243"/>
      <c r="N225" s="244"/>
      <c r="O225" s="92"/>
      <c r="P225" s="92"/>
      <c r="Q225" s="92"/>
      <c r="R225" s="92"/>
      <c r="S225" s="92"/>
      <c r="T225" s="93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T225" s="18" t="s">
        <v>190</v>
      </c>
      <c r="AU225" s="18" t="s">
        <v>83</v>
      </c>
    </row>
    <row r="226" s="2" customFormat="1" ht="16.5" customHeight="1">
      <c r="A226" s="39"/>
      <c r="B226" s="40"/>
      <c r="C226" s="226" t="s">
        <v>394</v>
      </c>
      <c r="D226" s="226" t="s">
        <v>182</v>
      </c>
      <c r="E226" s="227" t="s">
        <v>962</v>
      </c>
      <c r="F226" s="228" t="s">
        <v>963</v>
      </c>
      <c r="G226" s="229" t="s">
        <v>287</v>
      </c>
      <c r="H226" s="230">
        <v>2</v>
      </c>
      <c r="I226" s="231"/>
      <c r="J226" s="232">
        <f>ROUND(I226*H226,2)</f>
        <v>0</v>
      </c>
      <c r="K226" s="228" t="s">
        <v>880</v>
      </c>
      <c r="L226" s="233"/>
      <c r="M226" s="234" t="s">
        <v>1</v>
      </c>
      <c r="N226" s="235" t="s">
        <v>41</v>
      </c>
      <c r="O226" s="92"/>
      <c r="P226" s="236">
        <f>O226*H226</f>
        <v>0</v>
      </c>
      <c r="Q226" s="236">
        <v>0</v>
      </c>
      <c r="R226" s="236">
        <f>Q226*H226</f>
        <v>0</v>
      </c>
      <c r="S226" s="236">
        <v>0</v>
      </c>
      <c r="T226" s="237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38" t="s">
        <v>187</v>
      </c>
      <c r="AT226" s="238" t="s">
        <v>182</v>
      </c>
      <c r="AU226" s="238" t="s">
        <v>83</v>
      </c>
      <c r="AY226" s="18" t="s">
        <v>181</v>
      </c>
      <c r="BE226" s="239">
        <f>IF(N226="základní",J226,0)</f>
        <v>0</v>
      </c>
      <c r="BF226" s="239">
        <f>IF(N226="snížená",J226,0)</f>
        <v>0</v>
      </c>
      <c r="BG226" s="239">
        <f>IF(N226="zákl. přenesená",J226,0)</f>
        <v>0</v>
      </c>
      <c r="BH226" s="239">
        <f>IF(N226="sníž. přenesená",J226,0)</f>
        <v>0</v>
      </c>
      <c r="BI226" s="239">
        <f>IF(N226="nulová",J226,0)</f>
        <v>0</v>
      </c>
      <c r="BJ226" s="18" t="s">
        <v>83</v>
      </c>
      <c r="BK226" s="239">
        <f>ROUND(I226*H226,2)</f>
        <v>0</v>
      </c>
      <c r="BL226" s="18" t="s">
        <v>188</v>
      </c>
      <c r="BM226" s="238" t="s">
        <v>828</v>
      </c>
    </row>
    <row r="227" s="2" customFormat="1">
      <c r="A227" s="39"/>
      <c r="B227" s="40"/>
      <c r="C227" s="41"/>
      <c r="D227" s="240" t="s">
        <v>190</v>
      </c>
      <c r="E227" s="41"/>
      <c r="F227" s="241" t="s">
        <v>963</v>
      </c>
      <c r="G227" s="41"/>
      <c r="H227" s="41"/>
      <c r="I227" s="242"/>
      <c r="J227" s="41"/>
      <c r="K227" s="41"/>
      <c r="L227" s="45"/>
      <c r="M227" s="243"/>
      <c r="N227" s="244"/>
      <c r="O227" s="92"/>
      <c r="P227" s="92"/>
      <c r="Q227" s="92"/>
      <c r="R227" s="92"/>
      <c r="S227" s="92"/>
      <c r="T227" s="93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T227" s="18" t="s">
        <v>190</v>
      </c>
      <c r="AU227" s="18" t="s">
        <v>83</v>
      </c>
    </row>
    <row r="228" s="2" customFormat="1">
      <c r="A228" s="39"/>
      <c r="B228" s="40"/>
      <c r="C228" s="41"/>
      <c r="D228" s="240" t="s">
        <v>467</v>
      </c>
      <c r="E228" s="41"/>
      <c r="F228" s="256" t="s">
        <v>964</v>
      </c>
      <c r="G228" s="41"/>
      <c r="H228" s="41"/>
      <c r="I228" s="242"/>
      <c r="J228" s="41"/>
      <c r="K228" s="41"/>
      <c r="L228" s="45"/>
      <c r="M228" s="243"/>
      <c r="N228" s="244"/>
      <c r="O228" s="92"/>
      <c r="P228" s="92"/>
      <c r="Q228" s="92"/>
      <c r="R228" s="92"/>
      <c r="S228" s="92"/>
      <c r="T228" s="93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T228" s="18" t="s">
        <v>467</v>
      </c>
      <c r="AU228" s="18" t="s">
        <v>83</v>
      </c>
    </row>
    <row r="229" s="2" customFormat="1" ht="24.15" customHeight="1">
      <c r="A229" s="39"/>
      <c r="B229" s="40"/>
      <c r="C229" s="226" t="s">
        <v>399</v>
      </c>
      <c r="D229" s="226" t="s">
        <v>182</v>
      </c>
      <c r="E229" s="227" t="s">
        <v>965</v>
      </c>
      <c r="F229" s="228" t="s">
        <v>966</v>
      </c>
      <c r="G229" s="229" t="s">
        <v>185</v>
      </c>
      <c r="H229" s="230">
        <v>5</v>
      </c>
      <c r="I229" s="231"/>
      <c r="J229" s="232">
        <f>ROUND(I229*H229,2)</f>
        <v>0</v>
      </c>
      <c r="K229" s="228" t="s">
        <v>854</v>
      </c>
      <c r="L229" s="233"/>
      <c r="M229" s="234" t="s">
        <v>1</v>
      </c>
      <c r="N229" s="235" t="s">
        <v>41</v>
      </c>
      <c r="O229" s="92"/>
      <c r="P229" s="236">
        <f>O229*H229</f>
        <v>0</v>
      </c>
      <c r="Q229" s="236">
        <v>0</v>
      </c>
      <c r="R229" s="236">
        <f>Q229*H229</f>
        <v>0</v>
      </c>
      <c r="S229" s="236">
        <v>0</v>
      </c>
      <c r="T229" s="237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38" t="s">
        <v>187</v>
      </c>
      <c r="AT229" s="238" t="s">
        <v>182</v>
      </c>
      <c r="AU229" s="238" t="s">
        <v>83</v>
      </c>
      <c r="AY229" s="18" t="s">
        <v>181</v>
      </c>
      <c r="BE229" s="239">
        <f>IF(N229="základní",J229,0)</f>
        <v>0</v>
      </c>
      <c r="BF229" s="239">
        <f>IF(N229="snížená",J229,0)</f>
        <v>0</v>
      </c>
      <c r="BG229" s="239">
        <f>IF(N229="zákl. přenesená",J229,0)</f>
        <v>0</v>
      </c>
      <c r="BH229" s="239">
        <f>IF(N229="sníž. přenesená",J229,0)</f>
        <v>0</v>
      </c>
      <c r="BI229" s="239">
        <f>IF(N229="nulová",J229,0)</f>
        <v>0</v>
      </c>
      <c r="BJ229" s="18" t="s">
        <v>83</v>
      </c>
      <c r="BK229" s="239">
        <f>ROUND(I229*H229,2)</f>
        <v>0</v>
      </c>
      <c r="BL229" s="18" t="s">
        <v>188</v>
      </c>
      <c r="BM229" s="238" t="s">
        <v>831</v>
      </c>
    </row>
    <row r="230" s="2" customFormat="1">
      <c r="A230" s="39"/>
      <c r="B230" s="40"/>
      <c r="C230" s="41"/>
      <c r="D230" s="240" t="s">
        <v>190</v>
      </c>
      <c r="E230" s="41"/>
      <c r="F230" s="241" t="s">
        <v>966</v>
      </c>
      <c r="G230" s="41"/>
      <c r="H230" s="41"/>
      <c r="I230" s="242"/>
      <c r="J230" s="41"/>
      <c r="K230" s="41"/>
      <c r="L230" s="45"/>
      <c r="M230" s="243"/>
      <c r="N230" s="244"/>
      <c r="O230" s="92"/>
      <c r="P230" s="92"/>
      <c r="Q230" s="92"/>
      <c r="R230" s="92"/>
      <c r="S230" s="92"/>
      <c r="T230" s="93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T230" s="18" t="s">
        <v>190</v>
      </c>
      <c r="AU230" s="18" t="s">
        <v>83</v>
      </c>
    </row>
    <row r="231" s="2" customFormat="1" ht="16.5" customHeight="1">
      <c r="A231" s="39"/>
      <c r="B231" s="40"/>
      <c r="C231" s="226" t="s">
        <v>403</v>
      </c>
      <c r="D231" s="226" t="s">
        <v>182</v>
      </c>
      <c r="E231" s="227" t="s">
        <v>967</v>
      </c>
      <c r="F231" s="228" t="s">
        <v>968</v>
      </c>
      <c r="G231" s="229" t="s">
        <v>185</v>
      </c>
      <c r="H231" s="230">
        <v>9</v>
      </c>
      <c r="I231" s="231"/>
      <c r="J231" s="232">
        <f>ROUND(I231*H231,2)</f>
        <v>0</v>
      </c>
      <c r="K231" s="228" t="s">
        <v>854</v>
      </c>
      <c r="L231" s="233"/>
      <c r="M231" s="234" t="s">
        <v>1</v>
      </c>
      <c r="N231" s="235" t="s">
        <v>41</v>
      </c>
      <c r="O231" s="92"/>
      <c r="P231" s="236">
        <f>O231*H231</f>
        <v>0</v>
      </c>
      <c r="Q231" s="236">
        <v>0</v>
      </c>
      <c r="R231" s="236">
        <f>Q231*H231</f>
        <v>0</v>
      </c>
      <c r="S231" s="236">
        <v>0</v>
      </c>
      <c r="T231" s="237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38" t="s">
        <v>187</v>
      </c>
      <c r="AT231" s="238" t="s">
        <v>182</v>
      </c>
      <c r="AU231" s="238" t="s">
        <v>83</v>
      </c>
      <c r="AY231" s="18" t="s">
        <v>181</v>
      </c>
      <c r="BE231" s="239">
        <f>IF(N231="základní",J231,0)</f>
        <v>0</v>
      </c>
      <c r="BF231" s="239">
        <f>IF(N231="snížená",J231,0)</f>
        <v>0</v>
      </c>
      <c r="BG231" s="239">
        <f>IF(N231="zákl. přenesená",J231,0)</f>
        <v>0</v>
      </c>
      <c r="BH231" s="239">
        <f>IF(N231="sníž. přenesená",J231,0)</f>
        <v>0</v>
      </c>
      <c r="BI231" s="239">
        <f>IF(N231="nulová",J231,0)</f>
        <v>0</v>
      </c>
      <c r="BJ231" s="18" t="s">
        <v>83</v>
      </c>
      <c r="BK231" s="239">
        <f>ROUND(I231*H231,2)</f>
        <v>0</v>
      </c>
      <c r="BL231" s="18" t="s">
        <v>188</v>
      </c>
      <c r="BM231" s="238" t="s">
        <v>834</v>
      </c>
    </row>
    <row r="232" s="2" customFormat="1">
      <c r="A232" s="39"/>
      <c r="B232" s="40"/>
      <c r="C232" s="41"/>
      <c r="D232" s="240" t="s">
        <v>190</v>
      </c>
      <c r="E232" s="41"/>
      <c r="F232" s="241" t="s">
        <v>968</v>
      </c>
      <c r="G232" s="41"/>
      <c r="H232" s="41"/>
      <c r="I232" s="242"/>
      <c r="J232" s="41"/>
      <c r="K232" s="41"/>
      <c r="L232" s="45"/>
      <c r="M232" s="243"/>
      <c r="N232" s="244"/>
      <c r="O232" s="92"/>
      <c r="P232" s="92"/>
      <c r="Q232" s="92"/>
      <c r="R232" s="92"/>
      <c r="S232" s="92"/>
      <c r="T232" s="93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T232" s="18" t="s">
        <v>190</v>
      </c>
      <c r="AU232" s="18" t="s">
        <v>83</v>
      </c>
    </row>
    <row r="233" s="2" customFormat="1" ht="24.15" customHeight="1">
      <c r="A233" s="39"/>
      <c r="B233" s="40"/>
      <c r="C233" s="226" t="s">
        <v>407</v>
      </c>
      <c r="D233" s="226" t="s">
        <v>182</v>
      </c>
      <c r="E233" s="227" t="s">
        <v>969</v>
      </c>
      <c r="F233" s="228" t="s">
        <v>970</v>
      </c>
      <c r="G233" s="229" t="s">
        <v>185</v>
      </c>
      <c r="H233" s="230">
        <v>5</v>
      </c>
      <c r="I233" s="231"/>
      <c r="J233" s="232">
        <f>ROUND(I233*H233,2)</f>
        <v>0</v>
      </c>
      <c r="K233" s="228" t="s">
        <v>854</v>
      </c>
      <c r="L233" s="233"/>
      <c r="M233" s="234" t="s">
        <v>1</v>
      </c>
      <c r="N233" s="235" t="s">
        <v>41</v>
      </c>
      <c r="O233" s="92"/>
      <c r="P233" s="236">
        <f>O233*H233</f>
        <v>0</v>
      </c>
      <c r="Q233" s="236">
        <v>0</v>
      </c>
      <c r="R233" s="236">
        <f>Q233*H233</f>
        <v>0</v>
      </c>
      <c r="S233" s="236">
        <v>0</v>
      </c>
      <c r="T233" s="237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38" t="s">
        <v>187</v>
      </c>
      <c r="AT233" s="238" t="s">
        <v>182</v>
      </c>
      <c r="AU233" s="238" t="s">
        <v>83</v>
      </c>
      <c r="AY233" s="18" t="s">
        <v>181</v>
      </c>
      <c r="BE233" s="239">
        <f>IF(N233="základní",J233,0)</f>
        <v>0</v>
      </c>
      <c r="BF233" s="239">
        <f>IF(N233="snížená",J233,0)</f>
        <v>0</v>
      </c>
      <c r="BG233" s="239">
        <f>IF(N233="zákl. přenesená",J233,0)</f>
        <v>0</v>
      </c>
      <c r="BH233" s="239">
        <f>IF(N233="sníž. přenesená",J233,0)</f>
        <v>0</v>
      </c>
      <c r="BI233" s="239">
        <f>IF(N233="nulová",J233,0)</f>
        <v>0</v>
      </c>
      <c r="BJ233" s="18" t="s">
        <v>83</v>
      </c>
      <c r="BK233" s="239">
        <f>ROUND(I233*H233,2)</f>
        <v>0</v>
      </c>
      <c r="BL233" s="18" t="s">
        <v>188</v>
      </c>
      <c r="BM233" s="238" t="s">
        <v>837</v>
      </c>
    </row>
    <row r="234" s="2" customFormat="1">
      <c r="A234" s="39"/>
      <c r="B234" s="40"/>
      <c r="C234" s="41"/>
      <c r="D234" s="240" t="s">
        <v>190</v>
      </c>
      <c r="E234" s="41"/>
      <c r="F234" s="241" t="s">
        <v>970</v>
      </c>
      <c r="G234" s="41"/>
      <c r="H234" s="41"/>
      <c r="I234" s="242"/>
      <c r="J234" s="41"/>
      <c r="K234" s="41"/>
      <c r="L234" s="45"/>
      <c r="M234" s="243"/>
      <c r="N234" s="244"/>
      <c r="O234" s="92"/>
      <c r="P234" s="92"/>
      <c r="Q234" s="92"/>
      <c r="R234" s="92"/>
      <c r="S234" s="92"/>
      <c r="T234" s="93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T234" s="18" t="s">
        <v>190</v>
      </c>
      <c r="AU234" s="18" t="s">
        <v>83</v>
      </c>
    </row>
    <row r="235" s="2" customFormat="1" ht="24.15" customHeight="1">
      <c r="A235" s="39"/>
      <c r="B235" s="40"/>
      <c r="C235" s="226" t="s">
        <v>412</v>
      </c>
      <c r="D235" s="226" t="s">
        <v>182</v>
      </c>
      <c r="E235" s="227" t="s">
        <v>971</v>
      </c>
      <c r="F235" s="228" t="s">
        <v>972</v>
      </c>
      <c r="G235" s="229" t="s">
        <v>185</v>
      </c>
      <c r="H235" s="230">
        <v>11</v>
      </c>
      <c r="I235" s="231"/>
      <c r="J235" s="232">
        <f>ROUND(I235*H235,2)</f>
        <v>0</v>
      </c>
      <c r="K235" s="228" t="s">
        <v>854</v>
      </c>
      <c r="L235" s="233"/>
      <c r="M235" s="234" t="s">
        <v>1</v>
      </c>
      <c r="N235" s="235" t="s">
        <v>41</v>
      </c>
      <c r="O235" s="92"/>
      <c r="P235" s="236">
        <f>O235*H235</f>
        <v>0</v>
      </c>
      <c r="Q235" s="236">
        <v>0</v>
      </c>
      <c r="R235" s="236">
        <f>Q235*H235</f>
        <v>0</v>
      </c>
      <c r="S235" s="236">
        <v>0</v>
      </c>
      <c r="T235" s="237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38" t="s">
        <v>187</v>
      </c>
      <c r="AT235" s="238" t="s">
        <v>182</v>
      </c>
      <c r="AU235" s="238" t="s">
        <v>83</v>
      </c>
      <c r="AY235" s="18" t="s">
        <v>181</v>
      </c>
      <c r="BE235" s="239">
        <f>IF(N235="základní",J235,0)</f>
        <v>0</v>
      </c>
      <c r="BF235" s="239">
        <f>IF(N235="snížená",J235,0)</f>
        <v>0</v>
      </c>
      <c r="BG235" s="239">
        <f>IF(N235="zákl. přenesená",J235,0)</f>
        <v>0</v>
      </c>
      <c r="BH235" s="239">
        <f>IF(N235="sníž. přenesená",J235,0)</f>
        <v>0</v>
      </c>
      <c r="BI235" s="239">
        <f>IF(N235="nulová",J235,0)</f>
        <v>0</v>
      </c>
      <c r="BJ235" s="18" t="s">
        <v>83</v>
      </c>
      <c r="BK235" s="239">
        <f>ROUND(I235*H235,2)</f>
        <v>0</v>
      </c>
      <c r="BL235" s="18" t="s">
        <v>188</v>
      </c>
      <c r="BM235" s="238" t="s">
        <v>973</v>
      </c>
    </row>
    <row r="236" s="2" customFormat="1">
      <c r="A236" s="39"/>
      <c r="B236" s="40"/>
      <c r="C236" s="41"/>
      <c r="D236" s="240" t="s">
        <v>190</v>
      </c>
      <c r="E236" s="41"/>
      <c r="F236" s="241" t="s">
        <v>972</v>
      </c>
      <c r="G236" s="41"/>
      <c r="H236" s="41"/>
      <c r="I236" s="242"/>
      <c r="J236" s="41"/>
      <c r="K236" s="41"/>
      <c r="L236" s="45"/>
      <c r="M236" s="243"/>
      <c r="N236" s="244"/>
      <c r="O236" s="92"/>
      <c r="P236" s="92"/>
      <c r="Q236" s="92"/>
      <c r="R236" s="92"/>
      <c r="S236" s="92"/>
      <c r="T236" s="93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T236" s="18" t="s">
        <v>190</v>
      </c>
      <c r="AU236" s="18" t="s">
        <v>83</v>
      </c>
    </row>
    <row r="237" s="2" customFormat="1" ht="24.15" customHeight="1">
      <c r="A237" s="39"/>
      <c r="B237" s="40"/>
      <c r="C237" s="226" t="s">
        <v>416</v>
      </c>
      <c r="D237" s="226" t="s">
        <v>182</v>
      </c>
      <c r="E237" s="227" t="s">
        <v>974</v>
      </c>
      <c r="F237" s="228" t="s">
        <v>975</v>
      </c>
      <c r="G237" s="229" t="s">
        <v>185</v>
      </c>
      <c r="H237" s="230">
        <v>4</v>
      </c>
      <c r="I237" s="231"/>
      <c r="J237" s="232">
        <f>ROUND(I237*H237,2)</f>
        <v>0</v>
      </c>
      <c r="K237" s="228" t="s">
        <v>854</v>
      </c>
      <c r="L237" s="233"/>
      <c r="M237" s="234" t="s">
        <v>1</v>
      </c>
      <c r="N237" s="235" t="s">
        <v>41</v>
      </c>
      <c r="O237" s="92"/>
      <c r="P237" s="236">
        <f>O237*H237</f>
        <v>0</v>
      </c>
      <c r="Q237" s="236">
        <v>0</v>
      </c>
      <c r="R237" s="236">
        <f>Q237*H237</f>
        <v>0</v>
      </c>
      <c r="S237" s="236">
        <v>0</v>
      </c>
      <c r="T237" s="237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38" t="s">
        <v>187</v>
      </c>
      <c r="AT237" s="238" t="s">
        <v>182</v>
      </c>
      <c r="AU237" s="238" t="s">
        <v>83</v>
      </c>
      <c r="AY237" s="18" t="s">
        <v>181</v>
      </c>
      <c r="BE237" s="239">
        <f>IF(N237="základní",J237,0)</f>
        <v>0</v>
      </c>
      <c r="BF237" s="239">
        <f>IF(N237="snížená",J237,0)</f>
        <v>0</v>
      </c>
      <c r="BG237" s="239">
        <f>IF(N237="zákl. přenesená",J237,0)</f>
        <v>0</v>
      </c>
      <c r="BH237" s="239">
        <f>IF(N237="sníž. přenesená",J237,0)</f>
        <v>0</v>
      </c>
      <c r="BI237" s="239">
        <f>IF(N237="nulová",J237,0)</f>
        <v>0</v>
      </c>
      <c r="BJ237" s="18" t="s">
        <v>83</v>
      </c>
      <c r="BK237" s="239">
        <f>ROUND(I237*H237,2)</f>
        <v>0</v>
      </c>
      <c r="BL237" s="18" t="s">
        <v>188</v>
      </c>
      <c r="BM237" s="238" t="s">
        <v>976</v>
      </c>
    </row>
    <row r="238" s="2" customFormat="1">
      <c r="A238" s="39"/>
      <c r="B238" s="40"/>
      <c r="C238" s="41"/>
      <c r="D238" s="240" t="s">
        <v>190</v>
      </c>
      <c r="E238" s="41"/>
      <c r="F238" s="241" t="s">
        <v>975</v>
      </c>
      <c r="G238" s="41"/>
      <c r="H238" s="41"/>
      <c r="I238" s="242"/>
      <c r="J238" s="41"/>
      <c r="K238" s="41"/>
      <c r="L238" s="45"/>
      <c r="M238" s="243"/>
      <c r="N238" s="244"/>
      <c r="O238" s="92"/>
      <c r="P238" s="92"/>
      <c r="Q238" s="92"/>
      <c r="R238" s="92"/>
      <c r="S238" s="92"/>
      <c r="T238" s="93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T238" s="18" t="s">
        <v>190</v>
      </c>
      <c r="AU238" s="18" t="s">
        <v>83</v>
      </c>
    </row>
    <row r="239" s="2" customFormat="1" ht="24.15" customHeight="1">
      <c r="A239" s="39"/>
      <c r="B239" s="40"/>
      <c r="C239" s="226" t="s">
        <v>421</v>
      </c>
      <c r="D239" s="226" t="s">
        <v>182</v>
      </c>
      <c r="E239" s="227" t="s">
        <v>977</v>
      </c>
      <c r="F239" s="228" t="s">
        <v>978</v>
      </c>
      <c r="G239" s="229" t="s">
        <v>185</v>
      </c>
      <c r="H239" s="230">
        <v>2</v>
      </c>
      <c r="I239" s="231"/>
      <c r="J239" s="232">
        <f>ROUND(I239*H239,2)</f>
        <v>0</v>
      </c>
      <c r="K239" s="228" t="s">
        <v>854</v>
      </c>
      <c r="L239" s="233"/>
      <c r="M239" s="234" t="s">
        <v>1</v>
      </c>
      <c r="N239" s="235" t="s">
        <v>41</v>
      </c>
      <c r="O239" s="92"/>
      <c r="P239" s="236">
        <f>O239*H239</f>
        <v>0</v>
      </c>
      <c r="Q239" s="236">
        <v>0</v>
      </c>
      <c r="R239" s="236">
        <f>Q239*H239</f>
        <v>0</v>
      </c>
      <c r="S239" s="236">
        <v>0</v>
      </c>
      <c r="T239" s="237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38" t="s">
        <v>187</v>
      </c>
      <c r="AT239" s="238" t="s">
        <v>182</v>
      </c>
      <c r="AU239" s="238" t="s">
        <v>83</v>
      </c>
      <c r="AY239" s="18" t="s">
        <v>181</v>
      </c>
      <c r="BE239" s="239">
        <f>IF(N239="základní",J239,0)</f>
        <v>0</v>
      </c>
      <c r="BF239" s="239">
        <f>IF(N239="snížená",J239,0)</f>
        <v>0</v>
      </c>
      <c r="BG239" s="239">
        <f>IF(N239="zákl. přenesená",J239,0)</f>
        <v>0</v>
      </c>
      <c r="BH239" s="239">
        <f>IF(N239="sníž. přenesená",J239,0)</f>
        <v>0</v>
      </c>
      <c r="BI239" s="239">
        <f>IF(N239="nulová",J239,0)</f>
        <v>0</v>
      </c>
      <c r="BJ239" s="18" t="s">
        <v>83</v>
      </c>
      <c r="BK239" s="239">
        <f>ROUND(I239*H239,2)</f>
        <v>0</v>
      </c>
      <c r="BL239" s="18" t="s">
        <v>188</v>
      </c>
      <c r="BM239" s="238" t="s">
        <v>979</v>
      </c>
    </row>
    <row r="240" s="2" customFormat="1">
      <c r="A240" s="39"/>
      <c r="B240" s="40"/>
      <c r="C240" s="41"/>
      <c r="D240" s="240" t="s">
        <v>190</v>
      </c>
      <c r="E240" s="41"/>
      <c r="F240" s="241" t="s">
        <v>978</v>
      </c>
      <c r="G240" s="41"/>
      <c r="H240" s="41"/>
      <c r="I240" s="242"/>
      <c r="J240" s="41"/>
      <c r="K240" s="41"/>
      <c r="L240" s="45"/>
      <c r="M240" s="243"/>
      <c r="N240" s="244"/>
      <c r="O240" s="92"/>
      <c r="P240" s="92"/>
      <c r="Q240" s="92"/>
      <c r="R240" s="92"/>
      <c r="S240" s="92"/>
      <c r="T240" s="93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T240" s="18" t="s">
        <v>190</v>
      </c>
      <c r="AU240" s="18" t="s">
        <v>83</v>
      </c>
    </row>
    <row r="241" s="2" customFormat="1" ht="24.15" customHeight="1">
      <c r="A241" s="39"/>
      <c r="B241" s="40"/>
      <c r="C241" s="226" t="s">
        <v>426</v>
      </c>
      <c r="D241" s="226" t="s">
        <v>182</v>
      </c>
      <c r="E241" s="227" t="s">
        <v>980</v>
      </c>
      <c r="F241" s="228" t="s">
        <v>981</v>
      </c>
      <c r="G241" s="229" t="s">
        <v>185</v>
      </c>
      <c r="H241" s="230">
        <v>1</v>
      </c>
      <c r="I241" s="231"/>
      <c r="J241" s="232">
        <f>ROUND(I241*H241,2)</f>
        <v>0</v>
      </c>
      <c r="K241" s="228" t="s">
        <v>854</v>
      </c>
      <c r="L241" s="233"/>
      <c r="M241" s="234" t="s">
        <v>1</v>
      </c>
      <c r="N241" s="235" t="s">
        <v>41</v>
      </c>
      <c r="O241" s="92"/>
      <c r="P241" s="236">
        <f>O241*H241</f>
        <v>0</v>
      </c>
      <c r="Q241" s="236">
        <v>0</v>
      </c>
      <c r="R241" s="236">
        <f>Q241*H241</f>
        <v>0</v>
      </c>
      <c r="S241" s="236">
        <v>0</v>
      </c>
      <c r="T241" s="237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38" t="s">
        <v>187</v>
      </c>
      <c r="AT241" s="238" t="s">
        <v>182</v>
      </c>
      <c r="AU241" s="238" t="s">
        <v>83</v>
      </c>
      <c r="AY241" s="18" t="s">
        <v>181</v>
      </c>
      <c r="BE241" s="239">
        <f>IF(N241="základní",J241,0)</f>
        <v>0</v>
      </c>
      <c r="BF241" s="239">
        <f>IF(N241="snížená",J241,0)</f>
        <v>0</v>
      </c>
      <c r="BG241" s="239">
        <f>IF(N241="zákl. přenesená",J241,0)</f>
        <v>0</v>
      </c>
      <c r="BH241" s="239">
        <f>IF(N241="sníž. přenesená",J241,0)</f>
        <v>0</v>
      </c>
      <c r="BI241" s="239">
        <f>IF(N241="nulová",J241,0)</f>
        <v>0</v>
      </c>
      <c r="BJ241" s="18" t="s">
        <v>83</v>
      </c>
      <c r="BK241" s="239">
        <f>ROUND(I241*H241,2)</f>
        <v>0</v>
      </c>
      <c r="BL241" s="18" t="s">
        <v>188</v>
      </c>
      <c r="BM241" s="238" t="s">
        <v>982</v>
      </c>
    </row>
    <row r="242" s="2" customFormat="1">
      <c r="A242" s="39"/>
      <c r="B242" s="40"/>
      <c r="C242" s="41"/>
      <c r="D242" s="240" t="s">
        <v>190</v>
      </c>
      <c r="E242" s="41"/>
      <c r="F242" s="241" t="s">
        <v>981</v>
      </c>
      <c r="G242" s="41"/>
      <c r="H242" s="41"/>
      <c r="I242" s="242"/>
      <c r="J242" s="41"/>
      <c r="K242" s="41"/>
      <c r="L242" s="45"/>
      <c r="M242" s="243"/>
      <c r="N242" s="244"/>
      <c r="O242" s="92"/>
      <c r="P242" s="92"/>
      <c r="Q242" s="92"/>
      <c r="R242" s="92"/>
      <c r="S242" s="92"/>
      <c r="T242" s="93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T242" s="18" t="s">
        <v>190</v>
      </c>
      <c r="AU242" s="18" t="s">
        <v>83</v>
      </c>
    </row>
    <row r="243" s="2" customFormat="1" ht="16.5" customHeight="1">
      <c r="A243" s="39"/>
      <c r="B243" s="40"/>
      <c r="C243" s="226" t="s">
        <v>431</v>
      </c>
      <c r="D243" s="226" t="s">
        <v>182</v>
      </c>
      <c r="E243" s="227" t="s">
        <v>983</v>
      </c>
      <c r="F243" s="228" t="s">
        <v>984</v>
      </c>
      <c r="G243" s="229" t="s">
        <v>185</v>
      </c>
      <c r="H243" s="230">
        <v>6</v>
      </c>
      <c r="I243" s="231"/>
      <c r="J243" s="232">
        <f>ROUND(I243*H243,2)</f>
        <v>0</v>
      </c>
      <c r="K243" s="228" t="s">
        <v>880</v>
      </c>
      <c r="L243" s="233"/>
      <c r="M243" s="234" t="s">
        <v>1</v>
      </c>
      <c r="N243" s="235" t="s">
        <v>41</v>
      </c>
      <c r="O243" s="92"/>
      <c r="P243" s="236">
        <f>O243*H243</f>
        <v>0</v>
      </c>
      <c r="Q243" s="236">
        <v>0</v>
      </c>
      <c r="R243" s="236">
        <f>Q243*H243</f>
        <v>0</v>
      </c>
      <c r="S243" s="236">
        <v>0</v>
      </c>
      <c r="T243" s="237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38" t="s">
        <v>187</v>
      </c>
      <c r="AT243" s="238" t="s">
        <v>182</v>
      </c>
      <c r="AU243" s="238" t="s">
        <v>83</v>
      </c>
      <c r="AY243" s="18" t="s">
        <v>181</v>
      </c>
      <c r="BE243" s="239">
        <f>IF(N243="základní",J243,0)</f>
        <v>0</v>
      </c>
      <c r="BF243" s="239">
        <f>IF(N243="snížená",J243,0)</f>
        <v>0</v>
      </c>
      <c r="BG243" s="239">
        <f>IF(N243="zákl. přenesená",J243,0)</f>
        <v>0</v>
      </c>
      <c r="BH243" s="239">
        <f>IF(N243="sníž. přenesená",J243,0)</f>
        <v>0</v>
      </c>
      <c r="BI243" s="239">
        <f>IF(N243="nulová",J243,0)</f>
        <v>0</v>
      </c>
      <c r="BJ243" s="18" t="s">
        <v>83</v>
      </c>
      <c r="BK243" s="239">
        <f>ROUND(I243*H243,2)</f>
        <v>0</v>
      </c>
      <c r="BL243" s="18" t="s">
        <v>188</v>
      </c>
      <c r="BM243" s="238" t="s">
        <v>985</v>
      </c>
    </row>
    <row r="244" s="2" customFormat="1">
      <c r="A244" s="39"/>
      <c r="B244" s="40"/>
      <c r="C244" s="41"/>
      <c r="D244" s="240" t="s">
        <v>190</v>
      </c>
      <c r="E244" s="41"/>
      <c r="F244" s="241" t="s">
        <v>984</v>
      </c>
      <c r="G244" s="41"/>
      <c r="H244" s="41"/>
      <c r="I244" s="242"/>
      <c r="J244" s="41"/>
      <c r="K244" s="41"/>
      <c r="L244" s="45"/>
      <c r="M244" s="243"/>
      <c r="N244" s="244"/>
      <c r="O244" s="92"/>
      <c r="P244" s="92"/>
      <c r="Q244" s="92"/>
      <c r="R244" s="92"/>
      <c r="S244" s="92"/>
      <c r="T244" s="93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T244" s="18" t="s">
        <v>190</v>
      </c>
      <c r="AU244" s="18" t="s">
        <v>83</v>
      </c>
    </row>
    <row r="245" s="2" customFormat="1" ht="37.8" customHeight="1">
      <c r="A245" s="39"/>
      <c r="B245" s="40"/>
      <c r="C245" s="226" t="s">
        <v>436</v>
      </c>
      <c r="D245" s="226" t="s">
        <v>182</v>
      </c>
      <c r="E245" s="227" t="s">
        <v>986</v>
      </c>
      <c r="F245" s="228" t="s">
        <v>987</v>
      </c>
      <c r="G245" s="229" t="s">
        <v>185</v>
      </c>
      <c r="H245" s="230">
        <v>9</v>
      </c>
      <c r="I245" s="231"/>
      <c r="J245" s="232">
        <f>ROUND(I245*H245,2)</f>
        <v>0</v>
      </c>
      <c r="K245" s="228" t="s">
        <v>854</v>
      </c>
      <c r="L245" s="233"/>
      <c r="M245" s="234" t="s">
        <v>1</v>
      </c>
      <c r="N245" s="235" t="s">
        <v>41</v>
      </c>
      <c r="O245" s="92"/>
      <c r="P245" s="236">
        <f>O245*H245</f>
        <v>0</v>
      </c>
      <c r="Q245" s="236">
        <v>0</v>
      </c>
      <c r="R245" s="236">
        <f>Q245*H245</f>
        <v>0</v>
      </c>
      <c r="S245" s="236">
        <v>0</v>
      </c>
      <c r="T245" s="237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38" t="s">
        <v>187</v>
      </c>
      <c r="AT245" s="238" t="s">
        <v>182</v>
      </c>
      <c r="AU245" s="238" t="s">
        <v>83</v>
      </c>
      <c r="AY245" s="18" t="s">
        <v>181</v>
      </c>
      <c r="BE245" s="239">
        <f>IF(N245="základní",J245,0)</f>
        <v>0</v>
      </c>
      <c r="BF245" s="239">
        <f>IF(N245="snížená",J245,0)</f>
        <v>0</v>
      </c>
      <c r="BG245" s="239">
        <f>IF(N245="zákl. přenesená",J245,0)</f>
        <v>0</v>
      </c>
      <c r="BH245" s="239">
        <f>IF(N245="sníž. přenesená",J245,0)</f>
        <v>0</v>
      </c>
      <c r="BI245" s="239">
        <f>IF(N245="nulová",J245,0)</f>
        <v>0</v>
      </c>
      <c r="BJ245" s="18" t="s">
        <v>83</v>
      </c>
      <c r="BK245" s="239">
        <f>ROUND(I245*H245,2)</f>
        <v>0</v>
      </c>
      <c r="BL245" s="18" t="s">
        <v>188</v>
      </c>
      <c r="BM245" s="238" t="s">
        <v>988</v>
      </c>
    </row>
    <row r="246" s="2" customFormat="1">
      <c r="A246" s="39"/>
      <c r="B246" s="40"/>
      <c r="C246" s="41"/>
      <c r="D246" s="240" t="s">
        <v>190</v>
      </c>
      <c r="E246" s="41"/>
      <c r="F246" s="241" t="s">
        <v>987</v>
      </c>
      <c r="G246" s="41"/>
      <c r="H246" s="41"/>
      <c r="I246" s="242"/>
      <c r="J246" s="41"/>
      <c r="K246" s="41"/>
      <c r="L246" s="45"/>
      <c r="M246" s="243"/>
      <c r="N246" s="244"/>
      <c r="O246" s="92"/>
      <c r="P246" s="92"/>
      <c r="Q246" s="92"/>
      <c r="R246" s="92"/>
      <c r="S246" s="92"/>
      <c r="T246" s="93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T246" s="18" t="s">
        <v>190</v>
      </c>
      <c r="AU246" s="18" t="s">
        <v>83</v>
      </c>
    </row>
    <row r="247" s="2" customFormat="1" ht="24.15" customHeight="1">
      <c r="A247" s="39"/>
      <c r="B247" s="40"/>
      <c r="C247" s="226" t="s">
        <v>441</v>
      </c>
      <c r="D247" s="226" t="s">
        <v>182</v>
      </c>
      <c r="E247" s="227" t="s">
        <v>989</v>
      </c>
      <c r="F247" s="228" t="s">
        <v>990</v>
      </c>
      <c r="G247" s="229" t="s">
        <v>185</v>
      </c>
      <c r="H247" s="230">
        <v>8</v>
      </c>
      <c r="I247" s="231"/>
      <c r="J247" s="232">
        <f>ROUND(I247*H247,2)</f>
        <v>0</v>
      </c>
      <c r="K247" s="228" t="s">
        <v>854</v>
      </c>
      <c r="L247" s="233"/>
      <c r="M247" s="234" t="s">
        <v>1</v>
      </c>
      <c r="N247" s="235" t="s">
        <v>41</v>
      </c>
      <c r="O247" s="92"/>
      <c r="P247" s="236">
        <f>O247*H247</f>
        <v>0</v>
      </c>
      <c r="Q247" s="236">
        <v>0</v>
      </c>
      <c r="R247" s="236">
        <f>Q247*H247</f>
        <v>0</v>
      </c>
      <c r="S247" s="236">
        <v>0</v>
      </c>
      <c r="T247" s="237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38" t="s">
        <v>187</v>
      </c>
      <c r="AT247" s="238" t="s">
        <v>182</v>
      </c>
      <c r="AU247" s="238" t="s">
        <v>83</v>
      </c>
      <c r="AY247" s="18" t="s">
        <v>181</v>
      </c>
      <c r="BE247" s="239">
        <f>IF(N247="základní",J247,0)</f>
        <v>0</v>
      </c>
      <c r="BF247" s="239">
        <f>IF(N247="snížená",J247,0)</f>
        <v>0</v>
      </c>
      <c r="BG247" s="239">
        <f>IF(N247="zákl. přenesená",J247,0)</f>
        <v>0</v>
      </c>
      <c r="BH247" s="239">
        <f>IF(N247="sníž. přenesená",J247,0)</f>
        <v>0</v>
      </c>
      <c r="BI247" s="239">
        <f>IF(N247="nulová",J247,0)</f>
        <v>0</v>
      </c>
      <c r="BJ247" s="18" t="s">
        <v>83</v>
      </c>
      <c r="BK247" s="239">
        <f>ROUND(I247*H247,2)</f>
        <v>0</v>
      </c>
      <c r="BL247" s="18" t="s">
        <v>188</v>
      </c>
      <c r="BM247" s="238" t="s">
        <v>991</v>
      </c>
    </row>
    <row r="248" s="2" customFormat="1">
      <c r="A248" s="39"/>
      <c r="B248" s="40"/>
      <c r="C248" s="41"/>
      <c r="D248" s="240" t="s">
        <v>190</v>
      </c>
      <c r="E248" s="41"/>
      <c r="F248" s="241" t="s">
        <v>990</v>
      </c>
      <c r="G248" s="41"/>
      <c r="H248" s="41"/>
      <c r="I248" s="242"/>
      <c r="J248" s="41"/>
      <c r="K248" s="41"/>
      <c r="L248" s="45"/>
      <c r="M248" s="243"/>
      <c r="N248" s="244"/>
      <c r="O248" s="92"/>
      <c r="P248" s="92"/>
      <c r="Q248" s="92"/>
      <c r="R248" s="92"/>
      <c r="S248" s="92"/>
      <c r="T248" s="93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T248" s="18" t="s">
        <v>190</v>
      </c>
      <c r="AU248" s="18" t="s">
        <v>83</v>
      </c>
    </row>
    <row r="249" s="2" customFormat="1" ht="24.15" customHeight="1">
      <c r="A249" s="39"/>
      <c r="B249" s="40"/>
      <c r="C249" s="226" t="s">
        <v>445</v>
      </c>
      <c r="D249" s="226" t="s">
        <v>182</v>
      </c>
      <c r="E249" s="227" t="s">
        <v>992</v>
      </c>
      <c r="F249" s="228" t="s">
        <v>993</v>
      </c>
      <c r="G249" s="229" t="s">
        <v>185</v>
      </c>
      <c r="H249" s="230">
        <v>2</v>
      </c>
      <c r="I249" s="231"/>
      <c r="J249" s="232">
        <f>ROUND(I249*H249,2)</f>
        <v>0</v>
      </c>
      <c r="K249" s="228" t="s">
        <v>854</v>
      </c>
      <c r="L249" s="233"/>
      <c r="M249" s="234" t="s">
        <v>1</v>
      </c>
      <c r="N249" s="235" t="s">
        <v>41</v>
      </c>
      <c r="O249" s="92"/>
      <c r="P249" s="236">
        <f>O249*H249</f>
        <v>0</v>
      </c>
      <c r="Q249" s="236">
        <v>0</v>
      </c>
      <c r="R249" s="236">
        <f>Q249*H249</f>
        <v>0</v>
      </c>
      <c r="S249" s="236">
        <v>0</v>
      </c>
      <c r="T249" s="237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38" t="s">
        <v>187</v>
      </c>
      <c r="AT249" s="238" t="s">
        <v>182</v>
      </c>
      <c r="AU249" s="238" t="s">
        <v>83</v>
      </c>
      <c r="AY249" s="18" t="s">
        <v>181</v>
      </c>
      <c r="BE249" s="239">
        <f>IF(N249="základní",J249,0)</f>
        <v>0</v>
      </c>
      <c r="BF249" s="239">
        <f>IF(N249="snížená",J249,0)</f>
        <v>0</v>
      </c>
      <c r="BG249" s="239">
        <f>IF(N249="zákl. přenesená",J249,0)</f>
        <v>0</v>
      </c>
      <c r="BH249" s="239">
        <f>IF(N249="sníž. přenesená",J249,0)</f>
        <v>0</v>
      </c>
      <c r="BI249" s="239">
        <f>IF(N249="nulová",J249,0)</f>
        <v>0</v>
      </c>
      <c r="BJ249" s="18" t="s">
        <v>83</v>
      </c>
      <c r="BK249" s="239">
        <f>ROUND(I249*H249,2)</f>
        <v>0</v>
      </c>
      <c r="BL249" s="18" t="s">
        <v>188</v>
      </c>
      <c r="BM249" s="238" t="s">
        <v>994</v>
      </c>
    </row>
    <row r="250" s="2" customFormat="1">
      <c r="A250" s="39"/>
      <c r="B250" s="40"/>
      <c r="C250" s="41"/>
      <c r="D250" s="240" t="s">
        <v>190</v>
      </c>
      <c r="E250" s="41"/>
      <c r="F250" s="241" t="s">
        <v>993</v>
      </c>
      <c r="G250" s="41"/>
      <c r="H250" s="41"/>
      <c r="I250" s="242"/>
      <c r="J250" s="41"/>
      <c r="K250" s="41"/>
      <c r="L250" s="45"/>
      <c r="M250" s="243"/>
      <c r="N250" s="244"/>
      <c r="O250" s="92"/>
      <c r="P250" s="92"/>
      <c r="Q250" s="92"/>
      <c r="R250" s="92"/>
      <c r="S250" s="92"/>
      <c r="T250" s="93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T250" s="18" t="s">
        <v>190</v>
      </c>
      <c r="AU250" s="18" t="s">
        <v>83</v>
      </c>
    </row>
    <row r="251" s="2" customFormat="1" ht="24.15" customHeight="1">
      <c r="A251" s="39"/>
      <c r="B251" s="40"/>
      <c r="C251" s="226" t="s">
        <v>450</v>
      </c>
      <c r="D251" s="226" t="s">
        <v>182</v>
      </c>
      <c r="E251" s="227" t="s">
        <v>995</v>
      </c>
      <c r="F251" s="228" t="s">
        <v>996</v>
      </c>
      <c r="G251" s="229" t="s">
        <v>185</v>
      </c>
      <c r="H251" s="230">
        <v>1</v>
      </c>
      <c r="I251" s="231"/>
      <c r="J251" s="232">
        <f>ROUND(I251*H251,2)</f>
        <v>0</v>
      </c>
      <c r="K251" s="228" t="s">
        <v>854</v>
      </c>
      <c r="L251" s="233"/>
      <c r="M251" s="234" t="s">
        <v>1</v>
      </c>
      <c r="N251" s="235" t="s">
        <v>41</v>
      </c>
      <c r="O251" s="92"/>
      <c r="P251" s="236">
        <f>O251*H251</f>
        <v>0</v>
      </c>
      <c r="Q251" s="236">
        <v>0</v>
      </c>
      <c r="R251" s="236">
        <f>Q251*H251</f>
        <v>0</v>
      </c>
      <c r="S251" s="236">
        <v>0</v>
      </c>
      <c r="T251" s="237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38" t="s">
        <v>187</v>
      </c>
      <c r="AT251" s="238" t="s">
        <v>182</v>
      </c>
      <c r="AU251" s="238" t="s">
        <v>83</v>
      </c>
      <c r="AY251" s="18" t="s">
        <v>181</v>
      </c>
      <c r="BE251" s="239">
        <f>IF(N251="základní",J251,0)</f>
        <v>0</v>
      </c>
      <c r="BF251" s="239">
        <f>IF(N251="snížená",J251,0)</f>
        <v>0</v>
      </c>
      <c r="BG251" s="239">
        <f>IF(N251="zákl. přenesená",J251,0)</f>
        <v>0</v>
      </c>
      <c r="BH251" s="239">
        <f>IF(N251="sníž. přenesená",J251,0)</f>
        <v>0</v>
      </c>
      <c r="BI251" s="239">
        <f>IF(N251="nulová",J251,0)</f>
        <v>0</v>
      </c>
      <c r="BJ251" s="18" t="s">
        <v>83</v>
      </c>
      <c r="BK251" s="239">
        <f>ROUND(I251*H251,2)</f>
        <v>0</v>
      </c>
      <c r="BL251" s="18" t="s">
        <v>188</v>
      </c>
      <c r="BM251" s="238" t="s">
        <v>997</v>
      </c>
    </row>
    <row r="252" s="2" customFormat="1">
      <c r="A252" s="39"/>
      <c r="B252" s="40"/>
      <c r="C252" s="41"/>
      <c r="D252" s="240" t="s">
        <v>190</v>
      </c>
      <c r="E252" s="41"/>
      <c r="F252" s="241" t="s">
        <v>996</v>
      </c>
      <c r="G252" s="41"/>
      <c r="H252" s="41"/>
      <c r="I252" s="242"/>
      <c r="J252" s="41"/>
      <c r="K252" s="41"/>
      <c r="L252" s="45"/>
      <c r="M252" s="243"/>
      <c r="N252" s="244"/>
      <c r="O252" s="92"/>
      <c r="P252" s="92"/>
      <c r="Q252" s="92"/>
      <c r="R252" s="92"/>
      <c r="S252" s="92"/>
      <c r="T252" s="93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T252" s="18" t="s">
        <v>190</v>
      </c>
      <c r="AU252" s="18" t="s">
        <v>83</v>
      </c>
    </row>
    <row r="253" s="2" customFormat="1" ht="16.5" customHeight="1">
      <c r="A253" s="39"/>
      <c r="B253" s="40"/>
      <c r="C253" s="226" t="s">
        <v>454</v>
      </c>
      <c r="D253" s="226" t="s">
        <v>182</v>
      </c>
      <c r="E253" s="227" t="s">
        <v>998</v>
      </c>
      <c r="F253" s="228" t="s">
        <v>999</v>
      </c>
      <c r="G253" s="229" t="s">
        <v>287</v>
      </c>
      <c r="H253" s="230">
        <v>9</v>
      </c>
      <c r="I253" s="231"/>
      <c r="J253" s="232">
        <f>ROUND(I253*H253,2)</f>
        <v>0</v>
      </c>
      <c r="K253" s="228" t="s">
        <v>880</v>
      </c>
      <c r="L253" s="233"/>
      <c r="M253" s="234" t="s">
        <v>1</v>
      </c>
      <c r="N253" s="235" t="s">
        <v>41</v>
      </c>
      <c r="O253" s="92"/>
      <c r="P253" s="236">
        <f>O253*H253</f>
        <v>0</v>
      </c>
      <c r="Q253" s="236">
        <v>0</v>
      </c>
      <c r="R253" s="236">
        <f>Q253*H253</f>
        <v>0</v>
      </c>
      <c r="S253" s="236">
        <v>0</v>
      </c>
      <c r="T253" s="237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38" t="s">
        <v>187</v>
      </c>
      <c r="AT253" s="238" t="s">
        <v>182</v>
      </c>
      <c r="AU253" s="238" t="s">
        <v>83</v>
      </c>
      <c r="AY253" s="18" t="s">
        <v>181</v>
      </c>
      <c r="BE253" s="239">
        <f>IF(N253="základní",J253,0)</f>
        <v>0</v>
      </c>
      <c r="BF253" s="239">
        <f>IF(N253="snížená",J253,0)</f>
        <v>0</v>
      </c>
      <c r="BG253" s="239">
        <f>IF(N253="zákl. přenesená",J253,0)</f>
        <v>0</v>
      </c>
      <c r="BH253" s="239">
        <f>IF(N253="sníž. přenesená",J253,0)</f>
        <v>0</v>
      </c>
      <c r="BI253" s="239">
        <f>IF(N253="nulová",J253,0)</f>
        <v>0</v>
      </c>
      <c r="BJ253" s="18" t="s">
        <v>83</v>
      </c>
      <c r="BK253" s="239">
        <f>ROUND(I253*H253,2)</f>
        <v>0</v>
      </c>
      <c r="BL253" s="18" t="s">
        <v>188</v>
      </c>
      <c r="BM253" s="238" t="s">
        <v>1000</v>
      </c>
    </row>
    <row r="254" s="2" customFormat="1">
      <c r="A254" s="39"/>
      <c r="B254" s="40"/>
      <c r="C254" s="41"/>
      <c r="D254" s="240" t="s">
        <v>190</v>
      </c>
      <c r="E254" s="41"/>
      <c r="F254" s="241" t="s">
        <v>999</v>
      </c>
      <c r="G254" s="41"/>
      <c r="H254" s="41"/>
      <c r="I254" s="242"/>
      <c r="J254" s="41"/>
      <c r="K254" s="41"/>
      <c r="L254" s="45"/>
      <c r="M254" s="243"/>
      <c r="N254" s="244"/>
      <c r="O254" s="92"/>
      <c r="P254" s="92"/>
      <c r="Q254" s="92"/>
      <c r="R254" s="92"/>
      <c r="S254" s="92"/>
      <c r="T254" s="93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T254" s="18" t="s">
        <v>190</v>
      </c>
      <c r="AU254" s="18" t="s">
        <v>83</v>
      </c>
    </row>
    <row r="255" s="2" customFormat="1" ht="24.15" customHeight="1">
      <c r="A255" s="39"/>
      <c r="B255" s="40"/>
      <c r="C255" s="226" t="s">
        <v>458</v>
      </c>
      <c r="D255" s="226" t="s">
        <v>182</v>
      </c>
      <c r="E255" s="227" t="s">
        <v>1001</v>
      </c>
      <c r="F255" s="228" t="s">
        <v>1002</v>
      </c>
      <c r="G255" s="229" t="s">
        <v>185</v>
      </c>
      <c r="H255" s="230">
        <v>12</v>
      </c>
      <c r="I255" s="231"/>
      <c r="J255" s="232">
        <f>ROUND(I255*H255,2)</f>
        <v>0</v>
      </c>
      <c r="K255" s="228" t="s">
        <v>854</v>
      </c>
      <c r="L255" s="233"/>
      <c r="M255" s="234" t="s">
        <v>1</v>
      </c>
      <c r="N255" s="235" t="s">
        <v>41</v>
      </c>
      <c r="O255" s="92"/>
      <c r="P255" s="236">
        <f>O255*H255</f>
        <v>0</v>
      </c>
      <c r="Q255" s="236">
        <v>0</v>
      </c>
      <c r="R255" s="236">
        <f>Q255*H255</f>
        <v>0</v>
      </c>
      <c r="S255" s="236">
        <v>0</v>
      </c>
      <c r="T255" s="237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38" t="s">
        <v>187</v>
      </c>
      <c r="AT255" s="238" t="s">
        <v>182</v>
      </c>
      <c r="AU255" s="238" t="s">
        <v>83</v>
      </c>
      <c r="AY255" s="18" t="s">
        <v>181</v>
      </c>
      <c r="BE255" s="239">
        <f>IF(N255="základní",J255,0)</f>
        <v>0</v>
      </c>
      <c r="BF255" s="239">
        <f>IF(N255="snížená",J255,0)</f>
        <v>0</v>
      </c>
      <c r="BG255" s="239">
        <f>IF(N255="zákl. přenesená",J255,0)</f>
        <v>0</v>
      </c>
      <c r="BH255" s="239">
        <f>IF(N255="sníž. přenesená",J255,0)</f>
        <v>0</v>
      </c>
      <c r="BI255" s="239">
        <f>IF(N255="nulová",J255,0)</f>
        <v>0</v>
      </c>
      <c r="BJ255" s="18" t="s">
        <v>83</v>
      </c>
      <c r="BK255" s="239">
        <f>ROUND(I255*H255,2)</f>
        <v>0</v>
      </c>
      <c r="BL255" s="18" t="s">
        <v>188</v>
      </c>
      <c r="BM255" s="238" t="s">
        <v>1003</v>
      </c>
    </row>
    <row r="256" s="2" customFormat="1">
      <c r="A256" s="39"/>
      <c r="B256" s="40"/>
      <c r="C256" s="41"/>
      <c r="D256" s="240" t="s">
        <v>190</v>
      </c>
      <c r="E256" s="41"/>
      <c r="F256" s="241" t="s">
        <v>1002</v>
      </c>
      <c r="G256" s="41"/>
      <c r="H256" s="41"/>
      <c r="I256" s="242"/>
      <c r="J256" s="41"/>
      <c r="K256" s="41"/>
      <c r="L256" s="45"/>
      <c r="M256" s="243"/>
      <c r="N256" s="244"/>
      <c r="O256" s="92"/>
      <c r="P256" s="92"/>
      <c r="Q256" s="92"/>
      <c r="R256" s="92"/>
      <c r="S256" s="92"/>
      <c r="T256" s="93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T256" s="18" t="s">
        <v>190</v>
      </c>
      <c r="AU256" s="18" t="s">
        <v>83</v>
      </c>
    </row>
    <row r="257" s="2" customFormat="1" ht="55.5" customHeight="1">
      <c r="A257" s="39"/>
      <c r="B257" s="40"/>
      <c r="C257" s="226" t="s">
        <v>463</v>
      </c>
      <c r="D257" s="226" t="s">
        <v>182</v>
      </c>
      <c r="E257" s="227" t="s">
        <v>1004</v>
      </c>
      <c r="F257" s="228" t="s">
        <v>1005</v>
      </c>
      <c r="G257" s="229" t="s">
        <v>185</v>
      </c>
      <c r="H257" s="230">
        <v>6</v>
      </c>
      <c r="I257" s="231"/>
      <c r="J257" s="232">
        <f>ROUND(I257*H257,2)</f>
        <v>0</v>
      </c>
      <c r="K257" s="228" t="s">
        <v>854</v>
      </c>
      <c r="L257" s="233"/>
      <c r="M257" s="234" t="s">
        <v>1</v>
      </c>
      <c r="N257" s="235" t="s">
        <v>41</v>
      </c>
      <c r="O257" s="92"/>
      <c r="P257" s="236">
        <f>O257*H257</f>
        <v>0</v>
      </c>
      <c r="Q257" s="236">
        <v>0</v>
      </c>
      <c r="R257" s="236">
        <f>Q257*H257</f>
        <v>0</v>
      </c>
      <c r="S257" s="236">
        <v>0</v>
      </c>
      <c r="T257" s="237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38" t="s">
        <v>187</v>
      </c>
      <c r="AT257" s="238" t="s">
        <v>182</v>
      </c>
      <c r="AU257" s="238" t="s">
        <v>83</v>
      </c>
      <c r="AY257" s="18" t="s">
        <v>181</v>
      </c>
      <c r="BE257" s="239">
        <f>IF(N257="základní",J257,0)</f>
        <v>0</v>
      </c>
      <c r="BF257" s="239">
        <f>IF(N257="snížená",J257,0)</f>
        <v>0</v>
      </c>
      <c r="BG257" s="239">
        <f>IF(N257="zákl. přenesená",J257,0)</f>
        <v>0</v>
      </c>
      <c r="BH257" s="239">
        <f>IF(N257="sníž. přenesená",J257,0)</f>
        <v>0</v>
      </c>
      <c r="BI257" s="239">
        <f>IF(N257="nulová",J257,0)</f>
        <v>0</v>
      </c>
      <c r="BJ257" s="18" t="s">
        <v>83</v>
      </c>
      <c r="BK257" s="239">
        <f>ROUND(I257*H257,2)</f>
        <v>0</v>
      </c>
      <c r="BL257" s="18" t="s">
        <v>188</v>
      </c>
      <c r="BM257" s="238" t="s">
        <v>1006</v>
      </c>
    </row>
    <row r="258" s="2" customFormat="1">
      <c r="A258" s="39"/>
      <c r="B258" s="40"/>
      <c r="C258" s="41"/>
      <c r="D258" s="240" t="s">
        <v>190</v>
      </c>
      <c r="E258" s="41"/>
      <c r="F258" s="241" t="s">
        <v>1005</v>
      </c>
      <c r="G258" s="41"/>
      <c r="H258" s="41"/>
      <c r="I258" s="242"/>
      <c r="J258" s="41"/>
      <c r="K258" s="41"/>
      <c r="L258" s="45"/>
      <c r="M258" s="243"/>
      <c r="N258" s="244"/>
      <c r="O258" s="92"/>
      <c r="P258" s="92"/>
      <c r="Q258" s="92"/>
      <c r="R258" s="92"/>
      <c r="S258" s="92"/>
      <c r="T258" s="93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T258" s="18" t="s">
        <v>190</v>
      </c>
      <c r="AU258" s="18" t="s">
        <v>83</v>
      </c>
    </row>
    <row r="259" s="2" customFormat="1" ht="16.5" customHeight="1">
      <c r="A259" s="39"/>
      <c r="B259" s="40"/>
      <c r="C259" s="226" t="s">
        <v>469</v>
      </c>
      <c r="D259" s="226" t="s">
        <v>182</v>
      </c>
      <c r="E259" s="227" t="s">
        <v>1007</v>
      </c>
      <c r="F259" s="228" t="s">
        <v>1008</v>
      </c>
      <c r="G259" s="229" t="s">
        <v>287</v>
      </c>
      <c r="H259" s="230">
        <v>1</v>
      </c>
      <c r="I259" s="231"/>
      <c r="J259" s="232">
        <f>ROUND(I259*H259,2)</f>
        <v>0</v>
      </c>
      <c r="K259" s="228" t="s">
        <v>880</v>
      </c>
      <c r="L259" s="233"/>
      <c r="M259" s="234" t="s">
        <v>1</v>
      </c>
      <c r="N259" s="235" t="s">
        <v>41</v>
      </c>
      <c r="O259" s="92"/>
      <c r="P259" s="236">
        <f>O259*H259</f>
        <v>0</v>
      </c>
      <c r="Q259" s="236">
        <v>0</v>
      </c>
      <c r="R259" s="236">
        <f>Q259*H259</f>
        <v>0</v>
      </c>
      <c r="S259" s="236">
        <v>0</v>
      </c>
      <c r="T259" s="237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38" t="s">
        <v>187</v>
      </c>
      <c r="AT259" s="238" t="s">
        <v>182</v>
      </c>
      <c r="AU259" s="238" t="s">
        <v>83</v>
      </c>
      <c r="AY259" s="18" t="s">
        <v>181</v>
      </c>
      <c r="BE259" s="239">
        <f>IF(N259="základní",J259,0)</f>
        <v>0</v>
      </c>
      <c r="BF259" s="239">
        <f>IF(N259="snížená",J259,0)</f>
        <v>0</v>
      </c>
      <c r="BG259" s="239">
        <f>IF(N259="zákl. přenesená",J259,0)</f>
        <v>0</v>
      </c>
      <c r="BH259" s="239">
        <f>IF(N259="sníž. přenesená",J259,0)</f>
        <v>0</v>
      </c>
      <c r="BI259" s="239">
        <f>IF(N259="nulová",J259,0)</f>
        <v>0</v>
      </c>
      <c r="BJ259" s="18" t="s">
        <v>83</v>
      </c>
      <c r="BK259" s="239">
        <f>ROUND(I259*H259,2)</f>
        <v>0</v>
      </c>
      <c r="BL259" s="18" t="s">
        <v>188</v>
      </c>
      <c r="BM259" s="238" t="s">
        <v>1009</v>
      </c>
    </row>
    <row r="260" s="2" customFormat="1" ht="16.5" customHeight="1">
      <c r="A260" s="39"/>
      <c r="B260" s="40"/>
      <c r="C260" s="226" t="s">
        <v>248</v>
      </c>
      <c r="D260" s="226" t="s">
        <v>182</v>
      </c>
      <c r="E260" s="227" t="s">
        <v>1010</v>
      </c>
      <c r="F260" s="228" t="s">
        <v>1011</v>
      </c>
      <c r="G260" s="229" t="s">
        <v>287</v>
      </c>
      <c r="H260" s="230">
        <v>1</v>
      </c>
      <c r="I260" s="231"/>
      <c r="J260" s="232">
        <f>ROUND(I260*H260,2)</f>
        <v>0</v>
      </c>
      <c r="K260" s="228" t="s">
        <v>880</v>
      </c>
      <c r="L260" s="233"/>
      <c r="M260" s="234" t="s">
        <v>1</v>
      </c>
      <c r="N260" s="235" t="s">
        <v>41</v>
      </c>
      <c r="O260" s="92"/>
      <c r="P260" s="236">
        <f>O260*H260</f>
        <v>0</v>
      </c>
      <c r="Q260" s="236">
        <v>0</v>
      </c>
      <c r="R260" s="236">
        <f>Q260*H260</f>
        <v>0</v>
      </c>
      <c r="S260" s="236">
        <v>0</v>
      </c>
      <c r="T260" s="237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38" t="s">
        <v>187</v>
      </c>
      <c r="AT260" s="238" t="s">
        <v>182</v>
      </c>
      <c r="AU260" s="238" t="s">
        <v>83</v>
      </c>
      <c r="AY260" s="18" t="s">
        <v>181</v>
      </c>
      <c r="BE260" s="239">
        <f>IF(N260="základní",J260,0)</f>
        <v>0</v>
      </c>
      <c r="BF260" s="239">
        <f>IF(N260="snížená",J260,0)</f>
        <v>0</v>
      </c>
      <c r="BG260" s="239">
        <f>IF(N260="zákl. přenesená",J260,0)</f>
        <v>0</v>
      </c>
      <c r="BH260" s="239">
        <f>IF(N260="sníž. přenesená",J260,0)</f>
        <v>0</v>
      </c>
      <c r="BI260" s="239">
        <f>IF(N260="nulová",J260,0)</f>
        <v>0</v>
      </c>
      <c r="BJ260" s="18" t="s">
        <v>83</v>
      </c>
      <c r="BK260" s="239">
        <f>ROUND(I260*H260,2)</f>
        <v>0</v>
      </c>
      <c r="BL260" s="18" t="s">
        <v>188</v>
      </c>
      <c r="BM260" s="238" t="s">
        <v>1012</v>
      </c>
    </row>
    <row r="261" s="2" customFormat="1" ht="21.75" customHeight="1">
      <c r="A261" s="39"/>
      <c r="B261" s="40"/>
      <c r="C261" s="226" t="s">
        <v>481</v>
      </c>
      <c r="D261" s="226" t="s">
        <v>182</v>
      </c>
      <c r="E261" s="227" t="s">
        <v>1013</v>
      </c>
      <c r="F261" s="228" t="s">
        <v>1014</v>
      </c>
      <c r="G261" s="229" t="s">
        <v>868</v>
      </c>
      <c r="H261" s="230">
        <v>0.071999999999999995</v>
      </c>
      <c r="I261" s="231"/>
      <c r="J261" s="232">
        <f>ROUND(I261*H261,2)</f>
        <v>0</v>
      </c>
      <c r="K261" s="228" t="s">
        <v>854</v>
      </c>
      <c r="L261" s="233"/>
      <c r="M261" s="234" t="s">
        <v>1</v>
      </c>
      <c r="N261" s="235" t="s">
        <v>41</v>
      </c>
      <c r="O261" s="92"/>
      <c r="P261" s="236">
        <f>O261*H261</f>
        <v>0</v>
      </c>
      <c r="Q261" s="236">
        <v>0</v>
      </c>
      <c r="R261" s="236">
        <f>Q261*H261</f>
        <v>0</v>
      </c>
      <c r="S261" s="236">
        <v>0</v>
      </c>
      <c r="T261" s="237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38" t="s">
        <v>187</v>
      </c>
      <c r="AT261" s="238" t="s">
        <v>182</v>
      </c>
      <c r="AU261" s="238" t="s">
        <v>83</v>
      </c>
      <c r="AY261" s="18" t="s">
        <v>181</v>
      </c>
      <c r="BE261" s="239">
        <f>IF(N261="základní",J261,0)</f>
        <v>0</v>
      </c>
      <c r="BF261" s="239">
        <f>IF(N261="snížená",J261,0)</f>
        <v>0</v>
      </c>
      <c r="BG261" s="239">
        <f>IF(N261="zákl. přenesená",J261,0)</f>
        <v>0</v>
      </c>
      <c r="BH261" s="239">
        <f>IF(N261="sníž. přenesená",J261,0)</f>
        <v>0</v>
      </c>
      <c r="BI261" s="239">
        <f>IF(N261="nulová",J261,0)</f>
        <v>0</v>
      </c>
      <c r="BJ261" s="18" t="s">
        <v>83</v>
      </c>
      <c r="BK261" s="239">
        <f>ROUND(I261*H261,2)</f>
        <v>0</v>
      </c>
      <c r="BL261" s="18" t="s">
        <v>188</v>
      </c>
      <c r="BM261" s="238" t="s">
        <v>364</v>
      </c>
    </row>
    <row r="262" s="12" customFormat="1" ht="25.92" customHeight="1">
      <c r="A262" s="12"/>
      <c r="B262" s="212"/>
      <c r="C262" s="213"/>
      <c r="D262" s="214" t="s">
        <v>75</v>
      </c>
      <c r="E262" s="215" t="s">
        <v>1015</v>
      </c>
      <c r="F262" s="215" t="s">
        <v>1016</v>
      </c>
      <c r="G262" s="213"/>
      <c r="H262" s="213"/>
      <c r="I262" s="216"/>
      <c r="J262" s="217">
        <f>BK262</f>
        <v>0</v>
      </c>
      <c r="K262" s="213"/>
      <c r="L262" s="218"/>
      <c r="M262" s="219"/>
      <c r="N262" s="220"/>
      <c r="O262" s="220"/>
      <c r="P262" s="221">
        <f>SUM(P263:P280)</f>
        <v>0</v>
      </c>
      <c r="Q262" s="220"/>
      <c r="R262" s="221">
        <f>SUM(R263:R280)</f>
        <v>0</v>
      </c>
      <c r="S262" s="220"/>
      <c r="T262" s="222">
        <f>SUM(T263:T280)</f>
        <v>0</v>
      </c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R262" s="223" t="s">
        <v>85</v>
      </c>
      <c r="AT262" s="224" t="s">
        <v>75</v>
      </c>
      <c r="AU262" s="224" t="s">
        <v>76</v>
      </c>
      <c r="AY262" s="223" t="s">
        <v>181</v>
      </c>
      <c r="BK262" s="225">
        <f>SUM(BK263:BK280)</f>
        <v>0</v>
      </c>
    </row>
    <row r="263" s="2" customFormat="1" ht="62.7" customHeight="1">
      <c r="A263" s="39"/>
      <c r="B263" s="40"/>
      <c r="C263" s="226" t="s">
        <v>487</v>
      </c>
      <c r="D263" s="226" t="s">
        <v>182</v>
      </c>
      <c r="E263" s="227" t="s">
        <v>1017</v>
      </c>
      <c r="F263" s="228" t="s">
        <v>1018</v>
      </c>
      <c r="G263" s="229" t="s">
        <v>185</v>
      </c>
      <c r="H263" s="230">
        <v>1</v>
      </c>
      <c r="I263" s="231"/>
      <c r="J263" s="232">
        <f>ROUND(I263*H263,2)</f>
        <v>0</v>
      </c>
      <c r="K263" s="228" t="s">
        <v>854</v>
      </c>
      <c r="L263" s="233"/>
      <c r="M263" s="234" t="s">
        <v>1</v>
      </c>
      <c r="N263" s="235" t="s">
        <v>41</v>
      </c>
      <c r="O263" s="92"/>
      <c r="P263" s="236">
        <f>O263*H263</f>
        <v>0</v>
      </c>
      <c r="Q263" s="236">
        <v>0</v>
      </c>
      <c r="R263" s="236">
        <f>Q263*H263</f>
        <v>0</v>
      </c>
      <c r="S263" s="236">
        <v>0</v>
      </c>
      <c r="T263" s="237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38" t="s">
        <v>187</v>
      </c>
      <c r="AT263" s="238" t="s">
        <v>182</v>
      </c>
      <c r="AU263" s="238" t="s">
        <v>83</v>
      </c>
      <c r="AY263" s="18" t="s">
        <v>181</v>
      </c>
      <c r="BE263" s="239">
        <f>IF(N263="základní",J263,0)</f>
        <v>0</v>
      </c>
      <c r="BF263" s="239">
        <f>IF(N263="snížená",J263,0)</f>
        <v>0</v>
      </c>
      <c r="BG263" s="239">
        <f>IF(N263="zákl. přenesená",J263,0)</f>
        <v>0</v>
      </c>
      <c r="BH263" s="239">
        <f>IF(N263="sníž. přenesená",J263,0)</f>
        <v>0</v>
      </c>
      <c r="BI263" s="239">
        <f>IF(N263="nulová",J263,0)</f>
        <v>0</v>
      </c>
      <c r="BJ263" s="18" t="s">
        <v>83</v>
      </c>
      <c r="BK263" s="239">
        <f>ROUND(I263*H263,2)</f>
        <v>0</v>
      </c>
      <c r="BL263" s="18" t="s">
        <v>188</v>
      </c>
      <c r="BM263" s="238" t="s">
        <v>1019</v>
      </c>
    </row>
    <row r="264" s="2" customFormat="1">
      <c r="A264" s="39"/>
      <c r="B264" s="40"/>
      <c r="C264" s="41"/>
      <c r="D264" s="240" t="s">
        <v>190</v>
      </c>
      <c r="E264" s="41"/>
      <c r="F264" s="241" t="s">
        <v>1018</v>
      </c>
      <c r="G264" s="41"/>
      <c r="H264" s="41"/>
      <c r="I264" s="242"/>
      <c r="J264" s="41"/>
      <c r="K264" s="41"/>
      <c r="L264" s="45"/>
      <c r="M264" s="243"/>
      <c r="N264" s="244"/>
      <c r="O264" s="92"/>
      <c r="P264" s="92"/>
      <c r="Q264" s="92"/>
      <c r="R264" s="92"/>
      <c r="S264" s="92"/>
      <c r="T264" s="93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T264" s="18" t="s">
        <v>190</v>
      </c>
      <c r="AU264" s="18" t="s">
        <v>83</v>
      </c>
    </row>
    <row r="265" s="2" customFormat="1" ht="62.7" customHeight="1">
      <c r="A265" s="39"/>
      <c r="B265" s="40"/>
      <c r="C265" s="226" t="s">
        <v>1020</v>
      </c>
      <c r="D265" s="226" t="s">
        <v>182</v>
      </c>
      <c r="E265" s="227" t="s">
        <v>1021</v>
      </c>
      <c r="F265" s="228" t="s">
        <v>1022</v>
      </c>
      <c r="G265" s="229" t="s">
        <v>185</v>
      </c>
      <c r="H265" s="230">
        <v>1</v>
      </c>
      <c r="I265" s="231"/>
      <c r="J265" s="232">
        <f>ROUND(I265*H265,2)</f>
        <v>0</v>
      </c>
      <c r="K265" s="228" t="s">
        <v>854</v>
      </c>
      <c r="L265" s="233"/>
      <c r="M265" s="234" t="s">
        <v>1</v>
      </c>
      <c r="N265" s="235" t="s">
        <v>41</v>
      </c>
      <c r="O265" s="92"/>
      <c r="P265" s="236">
        <f>O265*H265</f>
        <v>0</v>
      </c>
      <c r="Q265" s="236">
        <v>0</v>
      </c>
      <c r="R265" s="236">
        <f>Q265*H265</f>
        <v>0</v>
      </c>
      <c r="S265" s="236">
        <v>0</v>
      </c>
      <c r="T265" s="237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38" t="s">
        <v>187</v>
      </c>
      <c r="AT265" s="238" t="s">
        <v>182</v>
      </c>
      <c r="AU265" s="238" t="s">
        <v>83</v>
      </c>
      <c r="AY265" s="18" t="s">
        <v>181</v>
      </c>
      <c r="BE265" s="239">
        <f>IF(N265="základní",J265,0)</f>
        <v>0</v>
      </c>
      <c r="BF265" s="239">
        <f>IF(N265="snížená",J265,0)</f>
        <v>0</v>
      </c>
      <c r="BG265" s="239">
        <f>IF(N265="zákl. přenesená",J265,0)</f>
        <v>0</v>
      </c>
      <c r="BH265" s="239">
        <f>IF(N265="sníž. přenesená",J265,0)</f>
        <v>0</v>
      </c>
      <c r="BI265" s="239">
        <f>IF(N265="nulová",J265,0)</f>
        <v>0</v>
      </c>
      <c r="BJ265" s="18" t="s">
        <v>83</v>
      </c>
      <c r="BK265" s="239">
        <f>ROUND(I265*H265,2)</f>
        <v>0</v>
      </c>
      <c r="BL265" s="18" t="s">
        <v>188</v>
      </c>
      <c r="BM265" s="238" t="s">
        <v>1023</v>
      </c>
    </row>
    <row r="266" s="2" customFormat="1">
      <c r="A266" s="39"/>
      <c r="B266" s="40"/>
      <c r="C266" s="41"/>
      <c r="D266" s="240" t="s">
        <v>190</v>
      </c>
      <c r="E266" s="41"/>
      <c r="F266" s="241" t="s">
        <v>1022</v>
      </c>
      <c r="G266" s="41"/>
      <c r="H266" s="41"/>
      <c r="I266" s="242"/>
      <c r="J266" s="41"/>
      <c r="K266" s="41"/>
      <c r="L266" s="45"/>
      <c r="M266" s="243"/>
      <c r="N266" s="244"/>
      <c r="O266" s="92"/>
      <c r="P266" s="92"/>
      <c r="Q266" s="92"/>
      <c r="R266" s="92"/>
      <c r="S266" s="92"/>
      <c r="T266" s="93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T266" s="18" t="s">
        <v>190</v>
      </c>
      <c r="AU266" s="18" t="s">
        <v>83</v>
      </c>
    </row>
    <row r="267" s="2" customFormat="1" ht="62.7" customHeight="1">
      <c r="A267" s="39"/>
      <c r="B267" s="40"/>
      <c r="C267" s="226" t="s">
        <v>793</v>
      </c>
      <c r="D267" s="226" t="s">
        <v>182</v>
      </c>
      <c r="E267" s="227" t="s">
        <v>1024</v>
      </c>
      <c r="F267" s="228" t="s">
        <v>1025</v>
      </c>
      <c r="G267" s="229" t="s">
        <v>185</v>
      </c>
      <c r="H267" s="230">
        <v>1</v>
      </c>
      <c r="I267" s="231"/>
      <c r="J267" s="232">
        <f>ROUND(I267*H267,2)</f>
        <v>0</v>
      </c>
      <c r="K267" s="228" t="s">
        <v>854</v>
      </c>
      <c r="L267" s="233"/>
      <c r="M267" s="234" t="s">
        <v>1</v>
      </c>
      <c r="N267" s="235" t="s">
        <v>41</v>
      </c>
      <c r="O267" s="92"/>
      <c r="P267" s="236">
        <f>O267*H267</f>
        <v>0</v>
      </c>
      <c r="Q267" s="236">
        <v>0</v>
      </c>
      <c r="R267" s="236">
        <f>Q267*H267</f>
        <v>0</v>
      </c>
      <c r="S267" s="236">
        <v>0</v>
      </c>
      <c r="T267" s="237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38" t="s">
        <v>187</v>
      </c>
      <c r="AT267" s="238" t="s">
        <v>182</v>
      </c>
      <c r="AU267" s="238" t="s">
        <v>83</v>
      </c>
      <c r="AY267" s="18" t="s">
        <v>181</v>
      </c>
      <c r="BE267" s="239">
        <f>IF(N267="základní",J267,0)</f>
        <v>0</v>
      </c>
      <c r="BF267" s="239">
        <f>IF(N267="snížená",J267,0)</f>
        <v>0</v>
      </c>
      <c r="BG267" s="239">
        <f>IF(N267="zákl. přenesená",J267,0)</f>
        <v>0</v>
      </c>
      <c r="BH267" s="239">
        <f>IF(N267="sníž. přenesená",J267,0)</f>
        <v>0</v>
      </c>
      <c r="BI267" s="239">
        <f>IF(N267="nulová",J267,0)</f>
        <v>0</v>
      </c>
      <c r="BJ267" s="18" t="s">
        <v>83</v>
      </c>
      <c r="BK267" s="239">
        <f>ROUND(I267*H267,2)</f>
        <v>0</v>
      </c>
      <c r="BL267" s="18" t="s">
        <v>188</v>
      </c>
      <c r="BM267" s="238" t="s">
        <v>1026</v>
      </c>
    </row>
    <row r="268" s="2" customFormat="1">
      <c r="A268" s="39"/>
      <c r="B268" s="40"/>
      <c r="C268" s="41"/>
      <c r="D268" s="240" t="s">
        <v>190</v>
      </c>
      <c r="E268" s="41"/>
      <c r="F268" s="241" t="s">
        <v>1025</v>
      </c>
      <c r="G268" s="41"/>
      <c r="H268" s="41"/>
      <c r="I268" s="242"/>
      <c r="J268" s="41"/>
      <c r="K268" s="41"/>
      <c r="L268" s="45"/>
      <c r="M268" s="243"/>
      <c r="N268" s="244"/>
      <c r="O268" s="92"/>
      <c r="P268" s="92"/>
      <c r="Q268" s="92"/>
      <c r="R268" s="92"/>
      <c r="S268" s="92"/>
      <c r="T268" s="93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T268" s="18" t="s">
        <v>190</v>
      </c>
      <c r="AU268" s="18" t="s">
        <v>83</v>
      </c>
    </row>
    <row r="269" s="2" customFormat="1" ht="62.7" customHeight="1">
      <c r="A269" s="39"/>
      <c r="B269" s="40"/>
      <c r="C269" s="226" t="s">
        <v>1027</v>
      </c>
      <c r="D269" s="226" t="s">
        <v>182</v>
      </c>
      <c r="E269" s="227" t="s">
        <v>1028</v>
      </c>
      <c r="F269" s="228" t="s">
        <v>1029</v>
      </c>
      <c r="G269" s="229" t="s">
        <v>185</v>
      </c>
      <c r="H269" s="230">
        <v>1</v>
      </c>
      <c r="I269" s="231"/>
      <c r="J269" s="232">
        <f>ROUND(I269*H269,2)</f>
        <v>0</v>
      </c>
      <c r="K269" s="228" t="s">
        <v>854</v>
      </c>
      <c r="L269" s="233"/>
      <c r="M269" s="234" t="s">
        <v>1</v>
      </c>
      <c r="N269" s="235" t="s">
        <v>41</v>
      </c>
      <c r="O269" s="92"/>
      <c r="P269" s="236">
        <f>O269*H269</f>
        <v>0</v>
      </c>
      <c r="Q269" s="236">
        <v>0</v>
      </c>
      <c r="R269" s="236">
        <f>Q269*H269</f>
        <v>0</v>
      </c>
      <c r="S269" s="236">
        <v>0</v>
      </c>
      <c r="T269" s="237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38" t="s">
        <v>187</v>
      </c>
      <c r="AT269" s="238" t="s">
        <v>182</v>
      </c>
      <c r="AU269" s="238" t="s">
        <v>83</v>
      </c>
      <c r="AY269" s="18" t="s">
        <v>181</v>
      </c>
      <c r="BE269" s="239">
        <f>IF(N269="základní",J269,0)</f>
        <v>0</v>
      </c>
      <c r="BF269" s="239">
        <f>IF(N269="snížená",J269,0)</f>
        <v>0</v>
      </c>
      <c r="BG269" s="239">
        <f>IF(N269="zákl. přenesená",J269,0)</f>
        <v>0</v>
      </c>
      <c r="BH269" s="239">
        <f>IF(N269="sníž. přenesená",J269,0)</f>
        <v>0</v>
      </c>
      <c r="BI269" s="239">
        <f>IF(N269="nulová",J269,0)</f>
        <v>0</v>
      </c>
      <c r="BJ269" s="18" t="s">
        <v>83</v>
      </c>
      <c r="BK269" s="239">
        <f>ROUND(I269*H269,2)</f>
        <v>0</v>
      </c>
      <c r="BL269" s="18" t="s">
        <v>188</v>
      </c>
      <c r="BM269" s="238" t="s">
        <v>1030</v>
      </c>
    </row>
    <row r="270" s="2" customFormat="1">
      <c r="A270" s="39"/>
      <c r="B270" s="40"/>
      <c r="C270" s="41"/>
      <c r="D270" s="240" t="s">
        <v>190</v>
      </c>
      <c r="E270" s="41"/>
      <c r="F270" s="241" t="s">
        <v>1029</v>
      </c>
      <c r="G270" s="41"/>
      <c r="H270" s="41"/>
      <c r="I270" s="242"/>
      <c r="J270" s="41"/>
      <c r="K270" s="41"/>
      <c r="L270" s="45"/>
      <c r="M270" s="243"/>
      <c r="N270" s="244"/>
      <c r="O270" s="92"/>
      <c r="P270" s="92"/>
      <c r="Q270" s="92"/>
      <c r="R270" s="92"/>
      <c r="S270" s="92"/>
      <c r="T270" s="93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T270" s="18" t="s">
        <v>190</v>
      </c>
      <c r="AU270" s="18" t="s">
        <v>83</v>
      </c>
    </row>
    <row r="271" s="2" customFormat="1" ht="62.7" customHeight="1">
      <c r="A271" s="39"/>
      <c r="B271" s="40"/>
      <c r="C271" s="226" t="s">
        <v>796</v>
      </c>
      <c r="D271" s="226" t="s">
        <v>182</v>
      </c>
      <c r="E271" s="227" t="s">
        <v>1031</v>
      </c>
      <c r="F271" s="228" t="s">
        <v>1032</v>
      </c>
      <c r="G271" s="229" t="s">
        <v>185</v>
      </c>
      <c r="H271" s="230">
        <v>2</v>
      </c>
      <c r="I271" s="231"/>
      <c r="J271" s="232">
        <f>ROUND(I271*H271,2)</f>
        <v>0</v>
      </c>
      <c r="K271" s="228" t="s">
        <v>854</v>
      </c>
      <c r="L271" s="233"/>
      <c r="M271" s="234" t="s">
        <v>1</v>
      </c>
      <c r="N271" s="235" t="s">
        <v>41</v>
      </c>
      <c r="O271" s="92"/>
      <c r="P271" s="236">
        <f>O271*H271</f>
        <v>0</v>
      </c>
      <c r="Q271" s="236">
        <v>0</v>
      </c>
      <c r="R271" s="236">
        <f>Q271*H271</f>
        <v>0</v>
      </c>
      <c r="S271" s="236">
        <v>0</v>
      </c>
      <c r="T271" s="237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38" t="s">
        <v>187</v>
      </c>
      <c r="AT271" s="238" t="s">
        <v>182</v>
      </c>
      <c r="AU271" s="238" t="s">
        <v>83</v>
      </c>
      <c r="AY271" s="18" t="s">
        <v>181</v>
      </c>
      <c r="BE271" s="239">
        <f>IF(N271="základní",J271,0)</f>
        <v>0</v>
      </c>
      <c r="BF271" s="239">
        <f>IF(N271="snížená",J271,0)</f>
        <v>0</v>
      </c>
      <c r="BG271" s="239">
        <f>IF(N271="zákl. přenesená",J271,0)</f>
        <v>0</v>
      </c>
      <c r="BH271" s="239">
        <f>IF(N271="sníž. přenesená",J271,0)</f>
        <v>0</v>
      </c>
      <c r="BI271" s="239">
        <f>IF(N271="nulová",J271,0)</f>
        <v>0</v>
      </c>
      <c r="BJ271" s="18" t="s">
        <v>83</v>
      </c>
      <c r="BK271" s="239">
        <f>ROUND(I271*H271,2)</f>
        <v>0</v>
      </c>
      <c r="BL271" s="18" t="s">
        <v>188</v>
      </c>
      <c r="BM271" s="238" t="s">
        <v>1033</v>
      </c>
    </row>
    <row r="272" s="2" customFormat="1">
      <c r="A272" s="39"/>
      <c r="B272" s="40"/>
      <c r="C272" s="41"/>
      <c r="D272" s="240" t="s">
        <v>190</v>
      </c>
      <c r="E272" s="41"/>
      <c r="F272" s="241" t="s">
        <v>1032</v>
      </c>
      <c r="G272" s="41"/>
      <c r="H272" s="41"/>
      <c r="I272" s="242"/>
      <c r="J272" s="41"/>
      <c r="K272" s="41"/>
      <c r="L272" s="45"/>
      <c r="M272" s="243"/>
      <c r="N272" s="244"/>
      <c r="O272" s="92"/>
      <c r="P272" s="92"/>
      <c r="Q272" s="92"/>
      <c r="R272" s="92"/>
      <c r="S272" s="92"/>
      <c r="T272" s="93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T272" s="18" t="s">
        <v>190</v>
      </c>
      <c r="AU272" s="18" t="s">
        <v>83</v>
      </c>
    </row>
    <row r="273" s="2" customFormat="1" ht="62.7" customHeight="1">
      <c r="A273" s="39"/>
      <c r="B273" s="40"/>
      <c r="C273" s="226" t="s">
        <v>1034</v>
      </c>
      <c r="D273" s="226" t="s">
        <v>182</v>
      </c>
      <c r="E273" s="227" t="s">
        <v>1035</v>
      </c>
      <c r="F273" s="228" t="s">
        <v>1036</v>
      </c>
      <c r="G273" s="229" t="s">
        <v>185</v>
      </c>
      <c r="H273" s="230">
        <v>1</v>
      </c>
      <c r="I273" s="231"/>
      <c r="J273" s="232">
        <f>ROUND(I273*H273,2)</f>
        <v>0</v>
      </c>
      <c r="K273" s="228" t="s">
        <v>854</v>
      </c>
      <c r="L273" s="233"/>
      <c r="M273" s="234" t="s">
        <v>1</v>
      </c>
      <c r="N273" s="235" t="s">
        <v>41</v>
      </c>
      <c r="O273" s="92"/>
      <c r="P273" s="236">
        <f>O273*H273</f>
        <v>0</v>
      </c>
      <c r="Q273" s="236">
        <v>0</v>
      </c>
      <c r="R273" s="236">
        <f>Q273*H273</f>
        <v>0</v>
      </c>
      <c r="S273" s="236">
        <v>0</v>
      </c>
      <c r="T273" s="237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38" t="s">
        <v>187</v>
      </c>
      <c r="AT273" s="238" t="s">
        <v>182</v>
      </c>
      <c r="AU273" s="238" t="s">
        <v>83</v>
      </c>
      <c r="AY273" s="18" t="s">
        <v>181</v>
      </c>
      <c r="BE273" s="239">
        <f>IF(N273="základní",J273,0)</f>
        <v>0</v>
      </c>
      <c r="BF273" s="239">
        <f>IF(N273="snížená",J273,0)</f>
        <v>0</v>
      </c>
      <c r="BG273" s="239">
        <f>IF(N273="zákl. přenesená",J273,0)</f>
        <v>0</v>
      </c>
      <c r="BH273" s="239">
        <f>IF(N273="sníž. přenesená",J273,0)</f>
        <v>0</v>
      </c>
      <c r="BI273" s="239">
        <f>IF(N273="nulová",J273,0)</f>
        <v>0</v>
      </c>
      <c r="BJ273" s="18" t="s">
        <v>83</v>
      </c>
      <c r="BK273" s="239">
        <f>ROUND(I273*H273,2)</f>
        <v>0</v>
      </c>
      <c r="BL273" s="18" t="s">
        <v>188</v>
      </c>
      <c r="BM273" s="238" t="s">
        <v>1037</v>
      </c>
    </row>
    <row r="274" s="2" customFormat="1">
      <c r="A274" s="39"/>
      <c r="B274" s="40"/>
      <c r="C274" s="41"/>
      <c r="D274" s="240" t="s">
        <v>190</v>
      </c>
      <c r="E274" s="41"/>
      <c r="F274" s="241" t="s">
        <v>1036</v>
      </c>
      <c r="G274" s="41"/>
      <c r="H274" s="41"/>
      <c r="I274" s="242"/>
      <c r="J274" s="41"/>
      <c r="K274" s="41"/>
      <c r="L274" s="45"/>
      <c r="M274" s="243"/>
      <c r="N274" s="244"/>
      <c r="O274" s="92"/>
      <c r="P274" s="92"/>
      <c r="Q274" s="92"/>
      <c r="R274" s="92"/>
      <c r="S274" s="92"/>
      <c r="T274" s="93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T274" s="18" t="s">
        <v>190</v>
      </c>
      <c r="AU274" s="18" t="s">
        <v>83</v>
      </c>
    </row>
    <row r="275" s="2" customFormat="1" ht="62.7" customHeight="1">
      <c r="A275" s="39"/>
      <c r="B275" s="40"/>
      <c r="C275" s="226" t="s">
        <v>799</v>
      </c>
      <c r="D275" s="226" t="s">
        <v>182</v>
      </c>
      <c r="E275" s="227" t="s">
        <v>1038</v>
      </c>
      <c r="F275" s="228" t="s">
        <v>1039</v>
      </c>
      <c r="G275" s="229" t="s">
        <v>185</v>
      </c>
      <c r="H275" s="230">
        <v>1</v>
      </c>
      <c r="I275" s="231"/>
      <c r="J275" s="232">
        <f>ROUND(I275*H275,2)</f>
        <v>0</v>
      </c>
      <c r="K275" s="228" t="s">
        <v>854</v>
      </c>
      <c r="L275" s="233"/>
      <c r="M275" s="234" t="s">
        <v>1</v>
      </c>
      <c r="N275" s="235" t="s">
        <v>41</v>
      </c>
      <c r="O275" s="92"/>
      <c r="P275" s="236">
        <f>O275*H275</f>
        <v>0</v>
      </c>
      <c r="Q275" s="236">
        <v>0</v>
      </c>
      <c r="R275" s="236">
        <f>Q275*H275</f>
        <v>0</v>
      </c>
      <c r="S275" s="236">
        <v>0</v>
      </c>
      <c r="T275" s="237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38" t="s">
        <v>187</v>
      </c>
      <c r="AT275" s="238" t="s">
        <v>182</v>
      </c>
      <c r="AU275" s="238" t="s">
        <v>83</v>
      </c>
      <c r="AY275" s="18" t="s">
        <v>181</v>
      </c>
      <c r="BE275" s="239">
        <f>IF(N275="základní",J275,0)</f>
        <v>0</v>
      </c>
      <c r="BF275" s="239">
        <f>IF(N275="snížená",J275,0)</f>
        <v>0</v>
      </c>
      <c r="BG275" s="239">
        <f>IF(N275="zákl. přenesená",J275,0)</f>
        <v>0</v>
      </c>
      <c r="BH275" s="239">
        <f>IF(N275="sníž. přenesená",J275,0)</f>
        <v>0</v>
      </c>
      <c r="BI275" s="239">
        <f>IF(N275="nulová",J275,0)</f>
        <v>0</v>
      </c>
      <c r="BJ275" s="18" t="s">
        <v>83</v>
      </c>
      <c r="BK275" s="239">
        <f>ROUND(I275*H275,2)</f>
        <v>0</v>
      </c>
      <c r="BL275" s="18" t="s">
        <v>188</v>
      </c>
      <c r="BM275" s="238" t="s">
        <v>1040</v>
      </c>
    </row>
    <row r="276" s="2" customFormat="1">
      <c r="A276" s="39"/>
      <c r="B276" s="40"/>
      <c r="C276" s="41"/>
      <c r="D276" s="240" t="s">
        <v>190</v>
      </c>
      <c r="E276" s="41"/>
      <c r="F276" s="241" t="s">
        <v>1039</v>
      </c>
      <c r="G276" s="41"/>
      <c r="H276" s="41"/>
      <c r="I276" s="242"/>
      <c r="J276" s="41"/>
      <c r="K276" s="41"/>
      <c r="L276" s="45"/>
      <c r="M276" s="243"/>
      <c r="N276" s="244"/>
      <c r="O276" s="92"/>
      <c r="P276" s="92"/>
      <c r="Q276" s="92"/>
      <c r="R276" s="92"/>
      <c r="S276" s="92"/>
      <c r="T276" s="93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T276" s="18" t="s">
        <v>190</v>
      </c>
      <c r="AU276" s="18" t="s">
        <v>83</v>
      </c>
    </row>
    <row r="277" s="2" customFormat="1" ht="24.15" customHeight="1">
      <c r="A277" s="39"/>
      <c r="B277" s="40"/>
      <c r="C277" s="226" t="s">
        <v>1041</v>
      </c>
      <c r="D277" s="226" t="s">
        <v>182</v>
      </c>
      <c r="E277" s="227" t="s">
        <v>1042</v>
      </c>
      <c r="F277" s="228" t="s">
        <v>1043</v>
      </c>
      <c r="G277" s="229" t="s">
        <v>185</v>
      </c>
      <c r="H277" s="230">
        <v>1</v>
      </c>
      <c r="I277" s="231"/>
      <c r="J277" s="232">
        <f>ROUND(I277*H277,2)</f>
        <v>0</v>
      </c>
      <c r="K277" s="228" t="s">
        <v>880</v>
      </c>
      <c r="L277" s="233"/>
      <c r="M277" s="234" t="s">
        <v>1</v>
      </c>
      <c r="N277" s="235" t="s">
        <v>41</v>
      </c>
      <c r="O277" s="92"/>
      <c r="P277" s="236">
        <f>O277*H277</f>
        <v>0</v>
      </c>
      <c r="Q277" s="236">
        <v>0</v>
      </c>
      <c r="R277" s="236">
        <f>Q277*H277</f>
        <v>0</v>
      </c>
      <c r="S277" s="236">
        <v>0</v>
      </c>
      <c r="T277" s="237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38" t="s">
        <v>187</v>
      </c>
      <c r="AT277" s="238" t="s">
        <v>182</v>
      </c>
      <c r="AU277" s="238" t="s">
        <v>83</v>
      </c>
      <c r="AY277" s="18" t="s">
        <v>181</v>
      </c>
      <c r="BE277" s="239">
        <f>IF(N277="základní",J277,0)</f>
        <v>0</v>
      </c>
      <c r="BF277" s="239">
        <f>IF(N277="snížená",J277,0)</f>
        <v>0</v>
      </c>
      <c r="BG277" s="239">
        <f>IF(N277="zákl. přenesená",J277,0)</f>
        <v>0</v>
      </c>
      <c r="BH277" s="239">
        <f>IF(N277="sníž. přenesená",J277,0)</f>
        <v>0</v>
      </c>
      <c r="BI277" s="239">
        <f>IF(N277="nulová",J277,0)</f>
        <v>0</v>
      </c>
      <c r="BJ277" s="18" t="s">
        <v>83</v>
      </c>
      <c r="BK277" s="239">
        <f>ROUND(I277*H277,2)</f>
        <v>0</v>
      </c>
      <c r="BL277" s="18" t="s">
        <v>188</v>
      </c>
      <c r="BM277" s="238" t="s">
        <v>1044</v>
      </c>
    </row>
    <row r="278" s="2" customFormat="1">
      <c r="A278" s="39"/>
      <c r="B278" s="40"/>
      <c r="C278" s="41"/>
      <c r="D278" s="240" t="s">
        <v>190</v>
      </c>
      <c r="E278" s="41"/>
      <c r="F278" s="241" t="s">
        <v>1043</v>
      </c>
      <c r="G278" s="41"/>
      <c r="H278" s="41"/>
      <c r="I278" s="242"/>
      <c r="J278" s="41"/>
      <c r="K278" s="41"/>
      <c r="L278" s="45"/>
      <c r="M278" s="243"/>
      <c r="N278" s="244"/>
      <c r="O278" s="92"/>
      <c r="P278" s="92"/>
      <c r="Q278" s="92"/>
      <c r="R278" s="92"/>
      <c r="S278" s="92"/>
      <c r="T278" s="93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T278" s="18" t="s">
        <v>190</v>
      </c>
      <c r="AU278" s="18" t="s">
        <v>83</v>
      </c>
    </row>
    <row r="279" s="2" customFormat="1" ht="24.15" customHeight="1">
      <c r="A279" s="39"/>
      <c r="B279" s="40"/>
      <c r="C279" s="226" t="s">
        <v>802</v>
      </c>
      <c r="D279" s="226" t="s">
        <v>182</v>
      </c>
      <c r="E279" s="227" t="s">
        <v>1045</v>
      </c>
      <c r="F279" s="228" t="s">
        <v>1046</v>
      </c>
      <c r="G279" s="229" t="s">
        <v>868</v>
      </c>
      <c r="H279" s="230">
        <v>0.39200000000000002</v>
      </c>
      <c r="I279" s="231"/>
      <c r="J279" s="232">
        <f>ROUND(I279*H279,2)</f>
        <v>0</v>
      </c>
      <c r="K279" s="228" t="s">
        <v>854</v>
      </c>
      <c r="L279" s="233"/>
      <c r="M279" s="234" t="s">
        <v>1</v>
      </c>
      <c r="N279" s="235" t="s">
        <v>41</v>
      </c>
      <c r="O279" s="92"/>
      <c r="P279" s="236">
        <f>O279*H279</f>
        <v>0</v>
      </c>
      <c r="Q279" s="236">
        <v>0</v>
      </c>
      <c r="R279" s="236">
        <f>Q279*H279</f>
        <v>0</v>
      </c>
      <c r="S279" s="236">
        <v>0</v>
      </c>
      <c r="T279" s="237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38" t="s">
        <v>187</v>
      </c>
      <c r="AT279" s="238" t="s">
        <v>182</v>
      </c>
      <c r="AU279" s="238" t="s">
        <v>83</v>
      </c>
      <c r="AY279" s="18" t="s">
        <v>181</v>
      </c>
      <c r="BE279" s="239">
        <f>IF(N279="základní",J279,0)</f>
        <v>0</v>
      </c>
      <c r="BF279" s="239">
        <f>IF(N279="snížená",J279,0)</f>
        <v>0</v>
      </c>
      <c r="BG279" s="239">
        <f>IF(N279="zákl. přenesená",J279,0)</f>
        <v>0</v>
      </c>
      <c r="BH279" s="239">
        <f>IF(N279="sníž. přenesená",J279,0)</f>
        <v>0</v>
      </c>
      <c r="BI279" s="239">
        <f>IF(N279="nulová",J279,0)</f>
        <v>0</v>
      </c>
      <c r="BJ279" s="18" t="s">
        <v>83</v>
      </c>
      <c r="BK279" s="239">
        <f>ROUND(I279*H279,2)</f>
        <v>0</v>
      </c>
      <c r="BL279" s="18" t="s">
        <v>188</v>
      </c>
      <c r="BM279" s="238" t="s">
        <v>1047</v>
      </c>
    </row>
    <row r="280" s="2" customFormat="1">
      <c r="A280" s="39"/>
      <c r="B280" s="40"/>
      <c r="C280" s="41"/>
      <c r="D280" s="240" t="s">
        <v>190</v>
      </c>
      <c r="E280" s="41"/>
      <c r="F280" s="241" t="s">
        <v>1046</v>
      </c>
      <c r="G280" s="41"/>
      <c r="H280" s="41"/>
      <c r="I280" s="242"/>
      <c r="J280" s="41"/>
      <c r="K280" s="41"/>
      <c r="L280" s="45"/>
      <c r="M280" s="243"/>
      <c r="N280" s="244"/>
      <c r="O280" s="92"/>
      <c r="P280" s="92"/>
      <c r="Q280" s="92"/>
      <c r="R280" s="92"/>
      <c r="S280" s="92"/>
      <c r="T280" s="93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T280" s="18" t="s">
        <v>190</v>
      </c>
      <c r="AU280" s="18" t="s">
        <v>83</v>
      </c>
    </row>
    <row r="281" s="12" customFormat="1" ht="25.92" customHeight="1">
      <c r="A281" s="12"/>
      <c r="B281" s="212"/>
      <c r="C281" s="213"/>
      <c r="D281" s="214" t="s">
        <v>75</v>
      </c>
      <c r="E281" s="215" t="s">
        <v>1048</v>
      </c>
      <c r="F281" s="215" t="s">
        <v>1049</v>
      </c>
      <c r="G281" s="213"/>
      <c r="H281" s="213"/>
      <c r="I281" s="216"/>
      <c r="J281" s="217">
        <f>BK281</f>
        <v>0</v>
      </c>
      <c r="K281" s="213"/>
      <c r="L281" s="218"/>
      <c r="M281" s="219"/>
      <c r="N281" s="220"/>
      <c r="O281" s="220"/>
      <c r="P281" s="221">
        <f>SUM(P282:P306)</f>
        <v>0</v>
      </c>
      <c r="Q281" s="220"/>
      <c r="R281" s="221">
        <f>SUM(R282:R306)</f>
        <v>0</v>
      </c>
      <c r="S281" s="220"/>
      <c r="T281" s="222">
        <f>SUM(T282:T306)</f>
        <v>0</v>
      </c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R281" s="223" t="s">
        <v>83</v>
      </c>
      <c r="AT281" s="224" t="s">
        <v>75</v>
      </c>
      <c r="AU281" s="224" t="s">
        <v>76</v>
      </c>
      <c r="AY281" s="223" t="s">
        <v>181</v>
      </c>
      <c r="BK281" s="225">
        <f>SUM(BK282:BK306)</f>
        <v>0</v>
      </c>
    </row>
    <row r="282" s="2" customFormat="1" ht="21.75" customHeight="1">
      <c r="A282" s="39"/>
      <c r="B282" s="40"/>
      <c r="C282" s="226" t="s">
        <v>1050</v>
      </c>
      <c r="D282" s="226" t="s">
        <v>182</v>
      </c>
      <c r="E282" s="227" t="s">
        <v>1051</v>
      </c>
      <c r="F282" s="228" t="s">
        <v>1052</v>
      </c>
      <c r="G282" s="229" t="s">
        <v>734</v>
      </c>
      <c r="H282" s="230">
        <v>80</v>
      </c>
      <c r="I282" s="231"/>
      <c r="J282" s="232">
        <f>ROUND(I282*H282,2)</f>
        <v>0</v>
      </c>
      <c r="K282" s="228" t="s">
        <v>880</v>
      </c>
      <c r="L282" s="233"/>
      <c r="M282" s="234" t="s">
        <v>1</v>
      </c>
      <c r="N282" s="235" t="s">
        <v>41</v>
      </c>
      <c r="O282" s="92"/>
      <c r="P282" s="236">
        <f>O282*H282</f>
        <v>0</v>
      </c>
      <c r="Q282" s="236">
        <v>0</v>
      </c>
      <c r="R282" s="236">
        <f>Q282*H282</f>
        <v>0</v>
      </c>
      <c r="S282" s="236">
        <v>0</v>
      </c>
      <c r="T282" s="237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38" t="s">
        <v>220</v>
      </c>
      <c r="AT282" s="238" t="s">
        <v>182</v>
      </c>
      <c r="AU282" s="238" t="s">
        <v>83</v>
      </c>
      <c r="AY282" s="18" t="s">
        <v>181</v>
      </c>
      <c r="BE282" s="239">
        <f>IF(N282="základní",J282,0)</f>
        <v>0</v>
      </c>
      <c r="BF282" s="239">
        <f>IF(N282="snížená",J282,0)</f>
        <v>0</v>
      </c>
      <c r="BG282" s="239">
        <f>IF(N282="zákl. přenesená",J282,0)</f>
        <v>0</v>
      </c>
      <c r="BH282" s="239">
        <f>IF(N282="sníž. přenesená",J282,0)</f>
        <v>0</v>
      </c>
      <c r="BI282" s="239">
        <f>IF(N282="nulová",J282,0)</f>
        <v>0</v>
      </c>
      <c r="BJ282" s="18" t="s">
        <v>83</v>
      </c>
      <c r="BK282" s="239">
        <f>ROUND(I282*H282,2)</f>
        <v>0</v>
      </c>
      <c r="BL282" s="18" t="s">
        <v>200</v>
      </c>
      <c r="BM282" s="238" t="s">
        <v>1053</v>
      </c>
    </row>
    <row r="283" s="2" customFormat="1">
      <c r="A283" s="39"/>
      <c r="B283" s="40"/>
      <c r="C283" s="41"/>
      <c r="D283" s="240" t="s">
        <v>190</v>
      </c>
      <c r="E283" s="41"/>
      <c r="F283" s="241" t="s">
        <v>1052</v>
      </c>
      <c r="G283" s="41"/>
      <c r="H283" s="41"/>
      <c r="I283" s="242"/>
      <c r="J283" s="41"/>
      <c r="K283" s="41"/>
      <c r="L283" s="45"/>
      <c r="M283" s="243"/>
      <c r="N283" s="244"/>
      <c r="O283" s="92"/>
      <c r="P283" s="92"/>
      <c r="Q283" s="92"/>
      <c r="R283" s="92"/>
      <c r="S283" s="92"/>
      <c r="T283" s="93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T283" s="18" t="s">
        <v>190</v>
      </c>
      <c r="AU283" s="18" t="s">
        <v>83</v>
      </c>
    </row>
    <row r="284" s="2" customFormat="1" ht="16.5" customHeight="1">
      <c r="A284" s="39"/>
      <c r="B284" s="40"/>
      <c r="C284" s="226" t="s">
        <v>805</v>
      </c>
      <c r="D284" s="226" t="s">
        <v>182</v>
      </c>
      <c r="E284" s="227" t="s">
        <v>1054</v>
      </c>
      <c r="F284" s="228" t="s">
        <v>1055</v>
      </c>
      <c r="G284" s="229" t="s">
        <v>287</v>
      </c>
      <c r="H284" s="230">
        <v>1</v>
      </c>
      <c r="I284" s="231"/>
      <c r="J284" s="232">
        <f>ROUND(I284*H284,2)</f>
        <v>0</v>
      </c>
      <c r="K284" s="228" t="s">
        <v>880</v>
      </c>
      <c r="L284" s="233"/>
      <c r="M284" s="234" t="s">
        <v>1</v>
      </c>
      <c r="N284" s="235" t="s">
        <v>41</v>
      </c>
      <c r="O284" s="92"/>
      <c r="P284" s="236">
        <f>O284*H284</f>
        <v>0</v>
      </c>
      <c r="Q284" s="236">
        <v>0</v>
      </c>
      <c r="R284" s="236">
        <f>Q284*H284</f>
        <v>0</v>
      </c>
      <c r="S284" s="236">
        <v>0</v>
      </c>
      <c r="T284" s="237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38" t="s">
        <v>220</v>
      </c>
      <c r="AT284" s="238" t="s">
        <v>182</v>
      </c>
      <c r="AU284" s="238" t="s">
        <v>83</v>
      </c>
      <c r="AY284" s="18" t="s">
        <v>181</v>
      </c>
      <c r="BE284" s="239">
        <f>IF(N284="základní",J284,0)</f>
        <v>0</v>
      </c>
      <c r="BF284" s="239">
        <f>IF(N284="snížená",J284,0)</f>
        <v>0</v>
      </c>
      <c r="BG284" s="239">
        <f>IF(N284="zákl. přenesená",J284,0)</f>
        <v>0</v>
      </c>
      <c r="BH284" s="239">
        <f>IF(N284="sníž. přenesená",J284,0)</f>
        <v>0</v>
      </c>
      <c r="BI284" s="239">
        <f>IF(N284="nulová",J284,0)</f>
        <v>0</v>
      </c>
      <c r="BJ284" s="18" t="s">
        <v>83</v>
      </c>
      <c r="BK284" s="239">
        <f>ROUND(I284*H284,2)</f>
        <v>0</v>
      </c>
      <c r="BL284" s="18" t="s">
        <v>200</v>
      </c>
      <c r="BM284" s="238" t="s">
        <v>1056</v>
      </c>
    </row>
    <row r="285" s="2" customFormat="1">
      <c r="A285" s="39"/>
      <c r="B285" s="40"/>
      <c r="C285" s="41"/>
      <c r="D285" s="240" t="s">
        <v>190</v>
      </c>
      <c r="E285" s="41"/>
      <c r="F285" s="241" t="s">
        <v>1055</v>
      </c>
      <c r="G285" s="41"/>
      <c r="H285" s="41"/>
      <c r="I285" s="242"/>
      <c r="J285" s="41"/>
      <c r="K285" s="41"/>
      <c r="L285" s="45"/>
      <c r="M285" s="243"/>
      <c r="N285" s="244"/>
      <c r="O285" s="92"/>
      <c r="P285" s="92"/>
      <c r="Q285" s="92"/>
      <c r="R285" s="92"/>
      <c r="S285" s="92"/>
      <c r="T285" s="93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T285" s="18" t="s">
        <v>190</v>
      </c>
      <c r="AU285" s="18" t="s">
        <v>83</v>
      </c>
    </row>
    <row r="286" s="2" customFormat="1" ht="21.75" customHeight="1">
      <c r="A286" s="39"/>
      <c r="B286" s="40"/>
      <c r="C286" s="226" t="s">
        <v>1057</v>
      </c>
      <c r="D286" s="226" t="s">
        <v>182</v>
      </c>
      <c r="E286" s="227" t="s">
        <v>1058</v>
      </c>
      <c r="F286" s="228" t="s">
        <v>1059</v>
      </c>
      <c r="G286" s="229" t="s">
        <v>1060</v>
      </c>
      <c r="H286" s="230">
        <v>720</v>
      </c>
      <c r="I286" s="231"/>
      <c r="J286" s="232">
        <f>ROUND(I286*H286,2)</f>
        <v>0</v>
      </c>
      <c r="K286" s="228" t="s">
        <v>880</v>
      </c>
      <c r="L286" s="233"/>
      <c r="M286" s="234" t="s">
        <v>1</v>
      </c>
      <c r="N286" s="235" t="s">
        <v>41</v>
      </c>
      <c r="O286" s="92"/>
      <c r="P286" s="236">
        <f>O286*H286</f>
        <v>0</v>
      </c>
      <c r="Q286" s="236">
        <v>0</v>
      </c>
      <c r="R286" s="236">
        <f>Q286*H286</f>
        <v>0</v>
      </c>
      <c r="S286" s="236">
        <v>0</v>
      </c>
      <c r="T286" s="237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38" t="s">
        <v>220</v>
      </c>
      <c r="AT286" s="238" t="s">
        <v>182</v>
      </c>
      <c r="AU286" s="238" t="s">
        <v>83</v>
      </c>
      <c r="AY286" s="18" t="s">
        <v>181</v>
      </c>
      <c r="BE286" s="239">
        <f>IF(N286="základní",J286,0)</f>
        <v>0</v>
      </c>
      <c r="BF286" s="239">
        <f>IF(N286="snížená",J286,0)</f>
        <v>0</v>
      </c>
      <c r="BG286" s="239">
        <f>IF(N286="zákl. přenesená",J286,0)</f>
        <v>0</v>
      </c>
      <c r="BH286" s="239">
        <f>IF(N286="sníž. přenesená",J286,0)</f>
        <v>0</v>
      </c>
      <c r="BI286" s="239">
        <f>IF(N286="nulová",J286,0)</f>
        <v>0</v>
      </c>
      <c r="BJ286" s="18" t="s">
        <v>83</v>
      </c>
      <c r="BK286" s="239">
        <f>ROUND(I286*H286,2)</f>
        <v>0</v>
      </c>
      <c r="BL286" s="18" t="s">
        <v>200</v>
      </c>
      <c r="BM286" s="238" t="s">
        <v>1061</v>
      </c>
    </row>
    <row r="287" s="2" customFormat="1" ht="16.5" customHeight="1">
      <c r="A287" s="39"/>
      <c r="B287" s="40"/>
      <c r="C287" s="226" t="s">
        <v>808</v>
      </c>
      <c r="D287" s="226" t="s">
        <v>182</v>
      </c>
      <c r="E287" s="227" t="s">
        <v>1062</v>
      </c>
      <c r="F287" s="228" t="s">
        <v>1063</v>
      </c>
      <c r="G287" s="229" t="s">
        <v>1060</v>
      </c>
      <c r="H287" s="230">
        <v>50</v>
      </c>
      <c r="I287" s="231"/>
      <c r="J287" s="232">
        <f>ROUND(I287*H287,2)</f>
        <v>0</v>
      </c>
      <c r="K287" s="228" t="s">
        <v>880</v>
      </c>
      <c r="L287" s="233"/>
      <c r="M287" s="234" t="s">
        <v>1</v>
      </c>
      <c r="N287" s="235" t="s">
        <v>41</v>
      </c>
      <c r="O287" s="92"/>
      <c r="P287" s="236">
        <f>O287*H287</f>
        <v>0</v>
      </c>
      <c r="Q287" s="236">
        <v>0</v>
      </c>
      <c r="R287" s="236">
        <f>Q287*H287</f>
        <v>0</v>
      </c>
      <c r="S287" s="236">
        <v>0</v>
      </c>
      <c r="T287" s="237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38" t="s">
        <v>220</v>
      </c>
      <c r="AT287" s="238" t="s">
        <v>182</v>
      </c>
      <c r="AU287" s="238" t="s">
        <v>83</v>
      </c>
      <c r="AY287" s="18" t="s">
        <v>181</v>
      </c>
      <c r="BE287" s="239">
        <f>IF(N287="základní",J287,0)</f>
        <v>0</v>
      </c>
      <c r="BF287" s="239">
        <f>IF(N287="snížená",J287,0)</f>
        <v>0</v>
      </c>
      <c r="BG287" s="239">
        <f>IF(N287="zákl. přenesená",J287,0)</f>
        <v>0</v>
      </c>
      <c r="BH287" s="239">
        <f>IF(N287="sníž. přenesená",J287,0)</f>
        <v>0</v>
      </c>
      <c r="BI287" s="239">
        <f>IF(N287="nulová",J287,0)</f>
        <v>0</v>
      </c>
      <c r="BJ287" s="18" t="s">
        <v>83</v>
      </c>
      <c r="BK287" s="239">
        <f>ROUND(I287*H287,2)</f>
        <v>0</v>
      </c>
      <c r="BL287" s="18" t="s">
        <v>200</v>
      </c>
      <c r="BM287" s="238" t="s">
        <v>1064</v>
      </c>
    </row>
    <row r="288" s="2" customFormat="1">
      <c r="A288" s="39"/>
      <c r="B288" s="40"/>
      <c r="C288" s="41"/>
      <c r="D288" s="240" t="s">
        <v>190</v>
      </c>
      <c r="E288" s="41"/>
      <c r="F288" s="241" t="s">
        <v>1063</v>
      </c>
      <c r="G288" s="41"/>
      <c r="H288" s="41"/>
      <c r="I288" s="242"/>
      <c r="J288" s="41"/>
      <c r="K288" s="41"/>
      <c r="L288" s="45"/>
      <c r="M288" s="243"/>
      <c r="N288" s="244"/>
      <c r="O288" s="92"/>
      <c r="P288" s="92"/>
      <c r="Q288" s="92"/>
      <c r="R288" s="92"/>
      <c r="S288" s="92"/>
      <c r="T288" s="93"/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T288" s="18" t="s">
        <v>190</v>
      </c>
      <c r="AU288" s="18" t="s">
        <v>83</v>
      </c>
    </row>
    <row r="289" s="2" customFormat="1" ht="24.15" customHeight="1">
      <c r="A289" s="39"/>
      <c r="B289" s="40"/>
      <c r="C289" s="226" t="s">
        <v>1065</v>
      </c>
      <c r="D289" s="226" t="s">
        <v>182</v>
      </c>
      <c r="E289" s="227" t="s">
        <v>1066</v>
      </c>
      <c r="F289" s="228" t="s">
        <v>1067</v>
      </c>
      <c r="G289" s="229" t="s">
        <v>287</v>
      </c>
      <c r="H289" s="230">
        <v>14</v>
      </c>
      <c r="I289" s="231"/>
      <c r="J289" s="232">
        <f>ROUND(I289*H289,2)</f>
        <v>0</v>
      </c>
      <c r="K289" s="228" t="s">
        <v>880</v>
      </c>
      <c r="L289" s="233"/>
      <c r="M289" s="234" t="s">
        <v>1</v>
      </c>
      <c r="N289" s="235" t="s">
        <v>41</v>
      </c>
      <c r="O289" s="92"/>
      <c r="P289" s="236">
        <f>O289*H289</f>
        <v>0</v>
      </c>
      <c r="Q289" s="236">
        <v>0</v>
      </c>
      <c r="R289" s="236">
        <f>Q289*H289</f>
        <v>0</v>
      </c>
      <c r="S289" s="236">
        <v>0</v>
      </c>
      <c r="T289" s="237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238" t="s">
        <v>220</v>
      </c>
      <c r="AT289" s="238" t="s">
        <v>182</v>
      </c>
      <c r="AU289" s="238" t="s">
        <v>83</v>
      </c>
      <c r="AY289" s="18" t="s">
        <v>181</v>
      </c>
      <c r="BE289" s="239">
        <f>IF(N289="základní",J289,0)</f>
        <v>0</v>
      </c>
      <c r="BF289" s="239">
        <f>IF(N289="snížená",J289,0)</f>
        <v>0</v>
      </c>
      <c r="BG289" s="239">
        <f>IF(N289="zákl. přenesená",J289,0)</f>
        <v>0</v>
      </c>
      <c r="BH289" s="239">
        <f>IF(N289="sníž. přenesená",J289,0)</f>
        <v>0</v>
      </c>
      <c r="BI289" s="239">
        <f>IF(N289="nulová",J289,0)</f>
        <v>0</v>
      </c>
      <c r="BJ289" s="18" t="s">
        <v>83</v>
      </c>
      <c r="BK289" s="239">
        <f>ROUND(I289*H289,2)</f>
        <v>0</v>
      </c>
      <c r="BL289" s="18" t="s">
        <v>200</v>
      </c>
      <c r="BM289" s="238" t="s">
        <v>1068</v>
      </c>
    </row>
    <row r="290" s="2" customFormat="1">
      <c r="A290" s="39"/>
      <c r="B290" s="40"/>
      <c r="C290" s="41"/>
      <c r="D290" s="240" t="s">
        <v>190</v>
      </c>
      <c r="E290" s="41"/>
      <c r="F290" s="241" t="s">
        <v>1067</v>
      </c>
      <c r="G290" s="41"/>
      <c r="H290" s="41"/>
      <c r="I290" s="242"/>
      <c r="J290" s="41"/>
      <c r="K290" s="41"/>
      <c r="L290" s="45"/>
      <c r="M290" s="243"/>
      <c r="N290" s="244"/>
      <c r="O290" s="92"/>
      <c r="P290" s="92"/>
      <c r="Q290" s="92"/>
      <c r="R290" s="92"/>
      <c r="S290" s="92"/>
      <c r="T290" s="93"/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T290" s="18" t="s">
        <v>190</v>
      </c>
      <c r="AU290" s="18" t="s">
        <v>83</v>
      </c>
    </row>
    <row r="291" s="2" customFormat="1" ht="24.15" customHeight="1">
      <c r="A291" s="39"/>
      <c r="B291" s="40"/>
      <c r="C291" s="226" t="s">
        <v>809</v>
      </c>
      <c r="D291" s="226" t="s">
        <v>182</v>
      </c>
      <c r="E291" s="227" t="s">
        <v>1069</v>
      </c>
      <c r="F291" s="228" t="s">
        <v>1070</v>
      </c>
      <c r="G291" s="229" t="s">
        <v>734</v>
      </c>
      <c r="H291" s="230">
        <v>260</v>
      </c>
      <c r="I291" s="231"/>
      <c r="J291" s="232">
        <f>ROUND(I291*H291,2)</f>
        <v>0</v>
      </c>
      <c r="K291" s="228" t="s">
        <v>880</v>
      </c>
      <c r="L291" s="233"/>
      <c r="M291" s="234" t="s">
        <v>1</v>
      </c>
      <c r="N291" s="235" t="s">
        <v>41</v>
      </c>
      <c r="O291" s="92"/>
      <c r="P291" s="236">
        <f>O291*H291</f>
        <v>0</v>
      </c>
      <c r="Q291" s="236">
        <v>0</v>
      </c>
      <c r="R291" s="236">
        <f>Q291*H291</f>
        <v>0</v>
      </c>
      <c r="S291" s="236">
        <v>0</v>
      </c>
      <c r="T291" s="237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38" t="s">
        <v>220</v>
      </c>
      <c r="AT291" s="238" t="s">
        <v>182</v>
      </c>
      <c r="AU291" s="238" t="s">
        <v>83</v>
      </c>
      <c r="AY291" s="18" t="s">
        <v>181</v>
      </c>
      <c r="BE291" s="239">
        <f>IF(N291="základní",J291,0)</f>
        <v>0</v>
      </c>
      <c r="BF291" s="239">
        <f>IF(N291="snížená",J291,0)</f>
        <v>0</v>
      </c>
      <c r="BG291" s="239">
        <f>IF(N291="zákl. přenesená",J291,0)</f>
        <v>0</v>
      </c>
      <c r="BH291" s="239">
        <f>IF(N291="sníž. přenesená",J291,0)</f>
        <v>0</v>
      </c>
      <c r="BI291" s="239">
        <f>IF(N291="nulová",J291,0)</f>
        <v>0</v>
      </c>
      <c r="BJ291" s="18" t="s">
        <v>83</v>
      </c>
      <c r="BK291" s="239">
        <f>ROUND(I291*H291,2)</f>
        <v>0</v>
      </c>
      <c r="BL291" s="18" t="s">
        <v>200</v>
      </c>
      <c r="BM291" s="238" t="s">
        <v>1071</v>
      </c>
    </row>
    <row r="292" s="2" customFormat="1">
      <c r="A292" s="39"/>
      <c r="B292" s="40"/>
      <c r="C292" s="41"/>
      <c r="D292" s="240" t="s">
        <v>190</v>
      </c>
      <c r="E292" s="41"/>
      <c r="F292" s="241" t="s">
        <v>1070</v>
      </c>
      <c r="G292" s="41"/>
      <c r="H292" s="41"/>
      <c r="I292" s="242"/>
      <c r="J292" s="41"/>
      <c r="K292" s="41"/>
      <c r="L292" s="45"/>
      <c r="M292" s="243"/>
      <c r="N292" s="244"/>
      <c r="O292" s="92"/>
      <c r="P292" s="92"/>
      <c r="Q292" s="92"/>
      <c r="R292" s="92"/>
      <c r="S292" s="92"/>
      <c r="T292" s="93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T292" s="18" t="s">
        <v>190</v>
      </c>
      <c r="AU292" s="18" t="s">
        <v>83</v>
      </c>
    </row>
    <row r="293" s="2" customFormat="1" ht="24.15" customHeight="1">
      <c r="A293" s="39"/>
      <c r="B293" s="40"/>
      <c r="C293" s="226" t="s">
        <v>1072</v>
      </c>
      <c r="D293" s="226" t="s">
        <v>182</v>
      </c>
      <c r="E293" s="227" t="s">
        <v>1073</v>
      </c>
      <c r="F293" s="228" t="s">
        <v>1074</v>
      </c>
      <c r="G293" s="229" t="s">
        <v>734</v>
      </c>
      <c r="H293" s="230">
        <v>70</v>
      </c>
      <c r="I293" s="231"/>
      <c r="J293" s="232">
        <f>ROUND(I293*H293,2)</f>
        <v>0</v>
      </c>
      <c r="K293" s="228" t="s">
        <v>880</v>
      </c>
      <c r="L293" s="233"/>
      <c r="M293" s="234" t="s">
        <v>1</v>
      </c>
      <c r="N293" s="235" t="s">
        <v>41</v>
      </c>
      <c r="O293" s="92"/>
      <c r="P293" s="236">
        <f>O293*H293</f>
        <v>0</v>
      </c>
      <c r="Q293" s="236">
        <v>0</v>
      </c>
      <c r="R293" s="236">
        <f>Q293*H293</f>
        <v>0</v>
      </c>
      <c r="S293" s="236">
        <v>0</v>
      </c>
      <c r="T293" s="237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238" t="s">
        <v>220</v>
      </c>
      <c r="AT293" s="238" t="s">
        <v>182</v>
      </c>
      <c r="AU293" s="238" t="s">
        <v>83</v>
      </c>
      <c r="AY293" s="18" t="s">
        <v>181</v>
      </c>
      <c r="BE293" s="239">
        <f>IF(N293="základní",J293,0)</f>
        <v>0</v>
      </c>
      <c r="BF293" s="239">
        <f>IF(N293="snížená",J293,0)</f>
        <v>0</v>
      </c>
      <c r="BG293" s="239">
        <f>IF(N293="zákl. přenesená",J293,0)</f>
        <v>0</v>
      </c>
      <c r="BH293" s="239">
        <f>IF(N293="sníž. přenesená",J293,0)</f>
        <v>0</v>
      </c>
      <c r="BI293" s="239">
        <f>IF(N293="nulová",J293,0)</f>
        <v>0</v>
      </c>
      <c r="BJ293" s="18" t="s">
        <v>83</v>
      </c>
      <c r="BK293" s="239">
        <f>ROUND(I293*H293,2)</f>
        <v>0</v>
      </c>
      <c r="BL293" s="18" t="s">
        <v>200</v>
      </c>
      <c r="BM293" s="238" t="s">
        <v>1075</v>
      </c>
    </row>
    <row r="294" s="2" customFormat="1">
      <c r="A294" s="39"/>
      <c r="B294" s="40"/>
      <c r="C294" s="41"/>
      <c r="D294" s="240" t="s">
        <v>190</v>
      </c>
      <c r="E294" s="41"/>
      <c r="F294" s="241" t="s">
        <v>1074</v>
      </c>
      <c r="G294" s="41"/>
      <c r="H294" s="41"/>
      <c r="I294" s="242"/>
      <c r="J294" s="41"/>
      <c r="K294" s="41"/>
      <c r="L294" s="45"/>
      <c r="M294" s="243"/>
      <c r="N294" s="244"/>
      <c r="O294" s="92"/>
      <c r="P294" s="92"/>
      <c r="Q294" s="92"/>
      <c r="R294" s="92"/>
      <c r="S294" s="92"/>
      <c r="T294" s="93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T294" s="18" t="s">
        <v>190</v>
      </c>
      <c r="AU294" s="18" t="s">
        <v>83</v>
      </c>
    </row>
    <row r="295" s="2" customFormat="1" ht="24.15" customHeight="1">
      <c r="A295" s="39"/>
      <c r="B295" s="40"/>
      <c r="C295" s="226" t="s">
        <v>812</v>
      </c>
      <c r="D295" s="226" t="s">
        <v>182</v>
      </c>
      <c r="E295" s="227" t="s">
        <v>1076</v>
      </c>
      <c r="F295" s="228" t="s">
        <v>1077</v>
      </c>
      <c r="G295" s="229" t="s">
        <v>734</v>
      </c>
      <c r="H295" s="230">
        <v>70</v>
      </c>
      <c r="I295" s="231"/>
      <c r="J295" s="232">
        <f>ROUND(I295*H295,2)</f>
        <v>0</v>
      </c>
      <c r="K295" s="228" t="s">
        <v>880</v>
      </c>
      <c r="L295" s="233"/>
      <c r="M295" s="234" t="s">
        <v>1</v>
      </c>
      <c r="N295" s="235" t="s">
        <v>41</v>
      </c>
      <c r="O295" s="92"/>
      <c r="P295" s="236">
        <f>O295*H295</f>
        <v>0</v>
      </c>
      <c r="Q295" s="236">
        <v>0</v>
      </c>
      <c r="R295" s="236">
        <f>Q295*H295</f>
        <v>0</v>
      </c>
      <c r="S295" s="236">
        <v>0</v>
      </c>
      <c r="T295" s="237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38" t="s">
        <v>220</v>
      </c>
      <c r="AT295" s="238" t="s">
        <v>182</v>
      </c>
      <c r="AU295" s="238" t="s">
        <v>83</v>
      </c>
      <c r="AY295" s="18" t="s">
        <v>181</v>
      </c>
      <c r="BE295" s="239">
        <f>IF(N295="základní",J295,0)</f>
        <v>0</v>
      </c>
      <c r="BF295" s="239">
        <f>IF(N295="snížená",J295,0)</f>
        <v>0</v>
      </c>
      <c r="BG295" s="239">
        <f>IF(N295="zákl. přenesená",J295,0)</f>
        <v>0</v>
      </c>
      <c r="BH295" s="239">
        <f>IF(N295="sníž. přenesená",J295,0)</f>
        <v>0</v>
      </c>
      <c r="BI295" s="239">
        <f>IF(N295="nulová",J295,0)</f>
        <v>0</v>
      </c>
      <c r="BJ295" s="18" t="s">
        <v>83</v>
      </c>
      <c r="BK295" s="239">
        <f>ROUND(I295*H295,2)</f>
        <v>0</v>
      </c>
      <c r="BL295" s="18" t="s">
        <v>200</v>
      </c>
      <c r="BM295" s="238" t="s">
        <v>1078</v>
      </c>
    </row>
    <row r="296" s="2" customFormat="1">
      <c r="A296" s="39"/>
      <c r="B296" s="40"/>
      <c r="C296" s="41"/>
      <c r="D296" s="240" t="s">
        <v>190</v>
      </c>
      <c r="E296" s="41"/>
      <c r="F296" s="241" t="s">
        <v>1077</v>
      </c>
      <c r="G296" s="41"/>
      <c r="H296" s="41"/>
      <c r="I296" s="242"/>
      <c r="J296" s="41"/>
      <c r="K296" s="41"/>
      <c r="L296" s="45"/>
      <c r="M296" s="243"/>
      <c r="N296" s="244"/>
      <c r="O296" s="92"/>
      <c r="P296" s="92"/>
      <c r="Q296" s="92"/>
      <c r="R296" s="92"/>
      <c r="S296" s="92"/>
      <c r="T296" s="93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T296" s="18" t="s">
        <v>190</v>
      </c>
      <c r="AU296" s="18" t="s">
        <v>83</v>
      </c>
    </row>
    <row r="297" s="2" customFormat="1" ht="33" customHeight="1">
      <c r="A297" s="39"/>
      <c r="B297" s="40"/>
      <c r="C297" s="226" t="s">
        <v>1079</v>
      </c>
      <c r="D297" s="226" t="s">
        <v>182</v>
      </c>
      <c r="E297" s="227" t="s">
        <v>1080</v>
      </c>
      <c r="F297" s="228" t="s">
        <v>1081</v>
      </c>
      <c r="G297" s="229" t="s">
        <v>287</v>
      </c>
      <c r="H297" s="230">
        <v>1</v>
      </c>
      <c r="I297" s="231"/>
      <c r="J297" s="232">
        <f>ROUND(I297*H297,2)</f>
        <v>0</v>
      </c>
      <c r="K297" s="228" t="s">
        <v>880</v>
      </c>
      <c r="L297" s="233"/>
      <c r="M297" s="234" t="s">
        <v>1</v>
      </c>
      <c r="N297" s="235" t="s">
        <v>41</v>
      </c>
      <c r="O297" s="92"/>
      <c r="P297" s="236">
        <f>O297*H297</f>
        <v>0</v>
      </c>
      <c r="Q297" s="236">
        <v>0</v>
      </c>
      <c r="R297" s="236">
        <f>Q297*H297</f>
        <v>0</v>
      </c>
      <c r="S297" s="236">
        <v>0</v>
      </c>
      <c r="T297" s="237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38" t="s">
        <v>220</v>
      </c>
      <c r="AT297" s="238" t="s">
        <v>182</v>
      </c>
      <c r="AU297" s="238" t="s">
        <v>83</v>
      </c>
      <c r="AY297" s="18" t="s">
        <v>181</v>
      </c>
      <c r="BE297" s="239">
        <f>IF(N297="základní",J297,0)</f>
        <v>0</v>
      </c>
      <c r="BF297" s="239">
        <f>IF(N297="snížená",J297,0)</f>
        <v>0</v>
      </c>
      <c r="BG297" s="239">
        <f>IF(N297="zákl. přenesená",J297,0)</f>
        <v>0</v>
      </c>
      <c r="BH297" s="239">
        <f>IF(N297="sníž. přenesená",J297,0)</f>
        <v>0</v>
      </c>
      <c r="BI297" s="239">
        <f>IF(N297="nulová",J297,0)</f>
        <v>0</v>
      </c>
      <c r="BJ297" s="18" t="s">
        <v>83</v>
      </c>
      <c r="BK297" s="239">
        <f>ROUND(I297*H297,2)</f>
        <v>0</v>
      </c>
      <c r="BL297" s="18" t="s">
        <v>200</v>
      </c>
      <c r="BM297" s="238" t="s">
        <v>1082</v>
      </c>
    </row>
    <row r="298" s="2" customFormat="1">
      <c r="A298" s="39"/>
      <c r="B298" s="40"/>
      <c r="C298" s="41"/>
      <c r="D298" s="240" t="s">
        <v>190</v>
      </c>
      <c r="E298" s="41"/>
      <c r="F298" s="241" t="s">
        <v>1081</v>
      </c>
      <c r="G298" s="41"/>
      <c r="H298" s="41"/>
      <c r="I298" s="242"/>
      <c r="J298" s="41"/>
      <c r="K298" s="41"/>
      <c r="L298" s="45"/>
      <c r="M298" s="243"/>
      <c r="N298" s="244"/>
      <c r="O298" s="92"/>
      <c r="P298" s="92"/>
      <c r="Q298" s="92"/>
      <c r="R298" s="92"/>
      <c r="S298" s="92"/>
      <c r="T298" s="93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T298" s="18" t="s">
        <v>190</v>
      </c>
      <c r="AU298" s="18" t="s">
        <v>83</v>
      </c>
    </row>
    <row r="299" s="2" customFormat="1">
      <c r="A299" s="39"/>
      <c r="B299" s="40"/>
      <c r="C299" s="41"/>
      <c r="D299" s="240" t="s">
        <v>467</v>
      </c>
      <c r="E299" s="41"/>
      <c r="F299" s="256" t="s">
        <v>1083</v>
      </c>
      <c r="G299" s="41"/>
      <c r="H299" s="41"/>
      <c r="I299" s="242"/>
      <c r="J299" s="41"/>
      <c r="K299" s="41"/>
      <c r="L299" s="45"/>
      <c r="M299" s="243"/>
      <c r="N299" s="244"/>
      <c r="O299" s="92"/>
      <c r="P299" s="92"/>
      <c r="Q299" s="92"/>
      <c r="R299" s="92"/>
      <c r="S299" s="92"/>
      <c r="T299" s="93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T299" s="18" t="s">
        <v>467</v>
      </c>
      <c r="AU299" s="18" t="s">
        <v>83</v>
      </c>
    </row>
    <row r="300" s="2" customFormat="1" ht="24.15" customHeight="1">
      <c r="A300" s="39"/>
      <c r="B300" s="40"/>
      <c r="C300" s="226" t="s">
        <v>813</v>
      </c>
      <c r="D300" s="226" t="s">
        <v>182</v>
      </c>
      <c r="E300" s="227" t="s">
        <v>1084</v>
      </c>
      <c r="F300" s="228" t="s">
        <v>1085</v>
      </c>
      <c r="G300" s="229" t="s">
        <v>287</v>
      </c>
      <c r="H300" s="230">
        <v>1</v>
      </c>
      <c r="I300" s="231"/>
      <c r="J300" s="232">
        <f>ROUND(I300*H300,2)</f>
        <v>0</v>
      </c>
      <c r="K300" s="228" t="s">
        <v>880</v>
      </c>
      <c r="L300" s="233"/>
      <c r="M300" s="234" t="s">
        <v>1</v>
      </c>
      <c r="N300" s="235" t="s">
        <v>41</v>
      </c>
      <c r="O300" s="92"/>
      <c r="P300" s="236">
        <f>O300*H300</f>
        <v>0</v>
      </c>
      <c r="Q300" s="236">
        <v>0</v>
      </c>
      <c r="R300" s="236">
        <f>Q300*H300</f>
        <v>0</v>
      </c>
      <c r="S300" s="236">
        <v>0</v>
      </c>
      <c r="T300" s="237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38" t="s">
        <v>220</v>
      </c>
      <c r="AT300" s="238" t="s">
        <v>182</v>
      </c>
      <c r="AU300" s="238" t="s">
        <v>83</v>
      </c>
      <c r="AY300" s="18" t="s">
        <v>181</v>
      </c>
      <c r="BE300" s="239">
        <f>IF(N300="základní",J300,0)</f>
        <v>0</v>
      </c>
      <c r="BF300" s="239">
        <f>IF(N300="snížená",J300,0)</f>
        <v>0</v>
      </c>
      <c r="BG300" s="239">
        <f>IF(N300="zákl. přenesená",J300,0)</f>
        <v>0</v>
      </c>
      <c r="BH300" s="239">
        <f>IF(N300="sníž. přenesená",J300,0)</f>
        <v>0</v>
      </c>
      <c r="BI300" s="239">
        <f>IF(N300="nulová",J300,0)</f>
        <v>0</v>
      </c>
      <c r="BJ300" s="18" t="s">
        <v>83</v>
      </c>
      <c r="BK300" s="239">
        <f>ROUND(I300*H300,2)</f>
        <v>0</v>
      </c>
      <c r="BL300" s="18" t="s">
        <v>200</v>
      </c>
      <c r="BM300" s="238" t="s">
        <v>1086</v>
      </c>
    </row>
    <row r="301" s="2" customFormat="1" ht="24.15" customHeight="1">
      <c r="A301" s="39"/>
      <c r="B301" s="40"/>
      <c r="C301" s="226" t="s">
        <v>1087</v>
      </c>
      <c r="D301" s="226" t="s">
        <v>182</v>
      </c>
      <c r="E301" s="227" t="s">
        <v>1088</v>
      </c>
      <c r="F301" s="228" t="s">
        <v>1089</v>
      </c>
      <c r="G301" s="229" t="s">
        <v>287</v>
      </c>
      <c r="H301" s="230">
        <v>2</v>
      </c>
      <c r="I301" s="231"/>
      <c r="J301" s="232">
        <f>ROUND(I301*H301,2)</f>
        <v>0</v>
      </c>
      <c r="K301" s="228" t="s">
        <v>880</v>
      </c>
      <c r="L301" s="233"/>
      <c r="M301" s="234" t="s">
        <v>1</v>
      </c>
      <c r="N301" s="235" t="s">
        <v>41</v>
      </c>
      <c r="O301" s="92"/>
      <c r="P301" s="236">
        <f>O301*H301</f>
        <v>0</v>
      </c>
      <c r="Q301" s="236">
        <v>0</v>
      </c>
      <c r="R301" s="236">
        <f>Q301*H301</f>
        <v>0</v>
      </c>
      <c r="S301" s="236">
        <v>0</v>
      </c>
      <c r="T301" s="237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38" t="s">
        <v>220</v>
      </c>
      <c r="AT301" s="238" t="s">
        <v>182</v>
      </c>
      <c r="AU301" s="238" t="s">
        <v>83</v>
      </c>
      <c r="AY301" s="18" t="s">
        <v>181</v>
      </c>
      <c r="BE301" s="239">
        <f>IF(N301="základní",J301,0)</f>
        <v>0</v>
      </c>
      <c r="BF301" s="239">
        <f>IF(N301="snížená",J301,0)</f>
        <v>0</v>
      </c>
      <c r="BG301" s="239">
        <f>IF(N301="zákl. přenesená",J301,0)</f>
        <v>0</v>
      </c>
      <c r="BH301" s="239">
        <f>IF(N301="sníž. přenesená",J301,0)</f>
        <v>0</v>
      </c>
      <c r="BI301" s="239">
        <f>IF(N301="nulová",J301,0)</f>
        <v>0</v>
      </c>
      <c r="BJ301" s="18" t="s">
        <v>83</v>
      </c>
      <c r="BK301" s="239">
        <f>ROUND(I301*H301,2)</f>
        <v>0</v>
      </c>
      <c r="BL301" s="18" t="s">
        <v>200</v>
      </c>
      <c r="BM301" s="238" t="s">
        <v>1090</v>
      </c>
    </row>
    <row r="302" s="2" customFormat="1" ht="16.5" customHeight="1">
      <c r="A302" s="39"/>
      <c r="B302" s="40"/>
      <c r="C302" s="226" t="s">
        <v>816</v>
      </c>
      <c r="D302" s="226" t="s">
        <v>182</v>
      </c>
      <c r="E302" s="227" t="s">
        <v>1091</v>
      </c>
      <c r="F302" s="228" t="s">
        <v>1092</v>
      </c>
      <c r="G302" s="229" t="s">
        <v>287</v>
      </c>
      <c r="H302" s="230">
        <v>100</v>
      </c>
      <c r="I302" s="231"/>
      <c r="J302" s="232">
        <f>ROUND(I302*H302,2)</f>
        <v>0</v>
      </c>
      <c r="K302" s="228" t="s">
        <v>880</v>
      </c>
      <c r="L302" s="233"/>
      <c r="M302" s="234" t="s">
        <v>1</v>
      </c>
      <c r="N302" s="235" t="s">
        <v>41</v>
      </c>
      <c r="O302" s="92"/>
      <c r="P302" s="236">
        <f>O302*H302</f>
        <v>0</v>
      </c>
      <c r="Q302" s="236">
        <v>0</v>
      </c>
      <c r="R302" s="236">
        <f>Q302*H302</f>
        <v>0</v>
      </c>
      <c r="S302" s="236">
        <v>0</v>
      </c>
      <c r="T302" s="237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238" t="s">
        <v>220</v>
      </c>
      <c r="AT302" s="238" t="s">
        <v>182</v>
      </c>
      <c r="AU302" s="238" t="s">
        <v>83</v>
      </c>
      <c r="AY302" s="18" t="s">
        <v>181</v>
      </c>
      <c r="BE302" s="239">
        <f>IF(N302="základní",J302,0)</f>
        <v>0</v>
      </c>
      <c r="BF302" s="239">
        <f>IF(N302="snížená",J302,0)</f>
        <v>0</v>
      </c>
      <c r="BG302" s="239">
        <f>IF(N302="zákl. přenesená",J302,0)</f>
        <v>0</v>
      </c>
      <c r="BH302" s="239">
        <f>IF(N302="sníž. přenesená",J302,0)</f>
        <v>0</v>
      </c>
      <c r="BI302" s="239">
        <f>IF(N302="nulová",J302,0)</f>
        <v>0</v>
      </c>
      <c r="BJ302" s="18" t="s">
        <v>83</v>
      </c>
      <c r="BK302" s="239">
        <f>ROUND(I302*H302,2)</f>
        <v>0</v>
      </c>
      <c r="BL302" s="18" t="s">
        <v>200</v>
      </c>
      <c r="BM302" s="238" t="s">
        <v>1093</v>
      </c>
    </row>
    <row r="303" s="2" customFormat="1" ht="21.75" customHeight="1">
      <c r="A303" s="39"/>
      <c r="B303" s="40"/>
      <c r="C303" s="226" t="s">
        <v>1094</v>
      </c>
      <c r="D303" s="226" t="s">
        <v>182</v>
      </c>
      <c r="E303" s="227" t="s">
        <v>1095</v>
      </c>
      <c r="F303" s="228" t="s">
        <v>1096</v>
      </c>
      <c r="G303" s="229" t="s">
        <v>287</v>
      </c>
      <c r="H303" s="230">
        <v>14</v>
      </c>
      <c r="I303" s="231"/>
      <c r="J303" s="232">
        <f>ROUND(I303*H303,2)</f>
        <v>0</v>
      </c>
      <c r="K303" s="228" t="s">
        <v>880</v>
      </c>
      <c r="L303" s="233"/>
      <c r="M303" s="234" t="s">
        <v>1</v>
      </c>
      <c r="N303" s="235" t="s">
        <v>41</v>
      </c>
      <c r="O303" s="92"/>
      <c r="P303" s="236">
        <f>O303*H303</f>
        <v>0</v>
      </c>
      <c r="Q303" s="236">
        <v>0</v>
      </c>
      <c r="R303" s="236">
        <f>Q303*H303</f>
        <v>0</v>
      </c>
      <c r="S303" s="236">
        <v>0</v>
      </c>
      <c r="T303" s="237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38" t="s">
        <v>220</v>
      </c>
      <c r="AT303" s="238" t="s">
        <v>182</v>
      </c>
      <c r="AU303" s="238" t="s">
        <v>83</v>
      </c>
      <c r="AY303" s="18" t="s">
        <v>181</v>
      </c>
      <c r="BE303" s="239">
        <f>IF(N303="základní",J303,0)</f>
        <v>0</v>
      </c>
      <c r="BF303" s="239">
        <f>IF(N303="snížená",J303,0)</f>
        <v>0</v>
      </c>
      <c r="BG303" s="239">
        <f>IF(N303="zákl. přenesená",J303,0)</f>
        <v>0</v>
      </c>
      <c r="BH303" s="239">
        <f>IF(N303="sníž. přenesená",J303,0)</f>
        <v>0</v>
      </c>
      <c r="BI303" s="239">
        <f>IF(N303="nulová",J303,0)</f>
        <v>0</v>
      </c>
      <c r="BJ303" s="18" t="s">
        <v>83</v>
      </c>
      <c r="BK303" s="239">
        <f>ROUND(I303*H303,2)</f>
        <v>0</v>
      </c>
      <c r="BL303" s="18" t="s">
        <v>200</v>
      </c>
      <c r="BM303" s="238" t="s">
        <v>1097</v>
      </c>
    </row>
    <row r="304" s="2" customFormat="1">
      <c r="A304" s="39"/>
      <c r="B304" s="40"/>
      <c r="C304" s="41"/>
      <c r="D304" s="240" t="s">
        <v>190</v>
      </c>
      <c r="E304" s="41"/>
      <c r="F304" s="241" t="s">
        <v>1096</v>
      </c>
      <c r="G304" s="41"/>
      <c r="H304" s="41"/>
      <c r="I304" s="242"/>
      <c r="J304" s="41"/>
      <c r="K304" s="41"/>
      <c r="L304" s="45"/>
      <c r="M304" s="243"/>
      <c r="N304" s="244"/>
      <c r="O304" s="92"/>
      <c r="P304" s="92"/>
      <c r="Q304" s="92"/>
      <c r="R304" s="92"/>
      <c r="S304" s="92"/>
      <c r="T304" s="93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T304" s="18" t="s">
        <v>190</v>
      </c>
      <c r="AU304" s="18" t="s">
        <v>83</v>
      </c>
    </row>
    <row r="305" s="2" customFormat="1" ht="24.15" customHeight="1">
      <c r="A305" s="39"/>
      <c r="B305" s="40"/>
      <c r="C305" s="226" t="s">
        <v>821</v>
      </c>
      <c r="D305" s="226" t="s">
        <v>182</v>
      </c>
      <c r="E305" s="227" t="s">
        <v>1098</v>
      </c>
      <c r="F305" s="228" t="s">
        <v>1099</v>
      </c>
      <c r="G305" s="229" t="s">
        <v>868</v>
      </c>
      <c r="H305" s="230">
        <v>0</v>
      </c>
      <c r="I305" s="231"/>
      <c r="J305" s="232">
        <f>ROUND(I305*H305,2)</f>
        <v>0</v>
      </c>
      <c r="K305" s="228" t="s">
        <v>854</v>
      </c>
      <c r="L305" s="233"/>
      <c r="M305" s="234" t="s">
        <v>1</v>
      </c>
      <c r="N305" s="235" t="s">
        <v>41</v>
      </c>
      <c r="O305" s="92"/>
      <c r="P305" s="236">
        <f>O305*H305</f>
        <v>0</v>
      </c>
      <c r="Q305" s="236">
        <v>0</v>
      </c>
      <c r="R305" s="236">
        <f>Q305*H305</f>
        <v>0</v>
      </c>
      <c r="S305" s="236">
        <v>0</v>
      </c>
      <c r="T305" s="237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238" t="s">
        <v>220</v>
      </c>
      <c r="AT305" s="238" t="s">
        <v>182</v>
      </c>
      <c r="AU305" s="238" t="s">
        <v>83</v>
      </c>
      <c r="AY305" s="18" t="s">
        <v>181</v>
      </c>
      <c r="BE305" s="239">
        <f>IF(N305="základní",J305,0)</f>
        <v>0</v>
      </c>
      <c r="BF305" s="239">
        <f>IF(N305="snížená",J305,0)</f>
        <v>0</v>
      </c>
      <c r="BG305" s="239">
        <f>IF(N305="zákl. přenesená",J305,0)</f>
        <v>0</v>
      </c>
      <c r="BH305" s="239">
        <f>IF(N305="sníž. přenesená",J305,0)</f>
        <v>0</v>
      </c>
      <c r="BI305" s="239">
        <f>IF(N305="nulová",J305,0)</f>
        <v>0</v>
      </c>
      <c r="BJ305" s="18" t="s">
        <v>83</v>
      </c>
      <c r="BK305" s="239">
        <f>ROUND(I305*H305,2)</f>
        <v>0</v>
      </c>
      <c r="BL305" s="18" t="s">
        <v>200</v>
      </c>
      <c r="BM305" s="238" t="s">
        <v>1100</v>
      </c>
    </row>
    <row r="306" s="2" customFormat="1">
      <c r="A306" s="39"/>
      <c r="B306" s="40"/>
      <c r="C306" s="41"/>
      <c r="D306" s="240" t="s">
        <v>190</v>
      </c>
      <c r="E306" s="41"/>
      <c r="F306" s="241" t="s">
        <v>1099</v>
      </c>
      <c r="G306" s="41"/>
      <c r="H306" s="41"/>
      <c r="I306" s="242"/>
      <c r="J306" s="41"/>
      <c r="K306" s="41"/>
      <c r="L306" s="45"/>
      <c r="M306" s="243"/>
      <c r="N306" s="244"/>
      <c r="O306" s="92"/>
      <c r="P306" s="92"/>
      <c r="Q306" s="92"/>
      <c r="R306" s="92"/>
      <c r="S306" s="92"/>
      <c r="T306" s="93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T306" s="18" t="s">
        <v>190</v>
      </c>
      <c r="AU306" s="18" t="s">
        <v>83</v>
      </c>
    </row>
    <row r="307" s="12" customFormat="1" ht="25.92" customHeight="1">
      <c r="A307" s="12"/>
      <c r="B307" s="212"/>
      <c r="C307" s="213"/>
      <c r="D307" s="214" t="s">
        <v>75</v>
      </c>
      <c r="E307" s="215" t="s">
        <v>1101</v>
      </c>
      <c r="F307" s="215" t="s">
        <v>1102</v>
      </c>
      <c r="G307" s="213"/>
      <c r="H307" s="213"/>
      <c r="I307" s="216"/>
      <c r="J307" s="217">
        <f>BK307</f>
        <v>0</v>
      </c>
      <c r="K307" s="213"/>
      <c r="L307" s="218"/>
      <c r="M307" s="219"/>
      <c r="N307" s="220"/>
      <c r="O307" s="220"/>
      <c r="P307" s="221">
        <f>SUM(P308:P326)</f>
        <v>0</v>
      </c>
      <c r="Q307" s="220"/>
      <c r="R307" s="221">
        <f>SUM(R308:R326)</f>
        <v>0</v>
      </c>
      <c r="S307" s="220"/>
      <c r="T307" s="222">
        <f>SUM(T308:T326)</f>
        <v>0</v>
      </c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R307" s="223" t="s">
        <v>85</v>
      </c>
      <c r="AT307" s="224" t="s">
        <v>75</v>
      </c>
      <c r="AU307" s="224" t="s">
        <v>76</v>
      </c>
      <c r="AY307" s="223" t="s">
        <v>181</v>
      </c>
      <c r="BK307" s="225">
        <f>SUM(BK308:BK326)</f>
        <v>0</v>
      </c>
    </row>
    <row r="308" s="2" customFormat="1" ht="16.5" customHeight="1">
      <c r="A308" s="39"/>
      <c r="B308" s="40"/>
      <c r="C308" s="226" t="s">
        <v>1103</v>
      </c>
      <c r="D308" s="226" t="s">
        <v>182</v>
      </c>
      <c r="E308" s="227" t="s">
        <v>1104</v>
      </c>
      <c r="F308" s="228" t="s">
        <v>1105</v>
      </c>
      <c r="G308" s="229" t="s">
        <v>287</v>
      </c>
      <c r="H308" s="230">
        <v>16</v>
      </c>
      <c r="I308" s="231"/>
      <c r="J308" s="232">
        <f>ROUND(I308*H308,2)</f>
        <v>0</v>
      </c>
      <c r="K308" s="228" t="s">
        <v>880</v>
      </c>
      <c r="L308" s="233"/>
      <c r="M308" s="234" t="s">
        <v>1</v>
      </c>
      <c r="N308" s="235" t="s">
        <v>41</v>
      </c>
      <c r="O308" s="92"/>
      <c r="P308" s="236">
        <f>O308*H308</f>
        <v>0</v>
      </c>
      <c r="Q308" s="236">
        <v>0</v>
      </c>
      <c r="R308" s="236">
        <f>Q308*H308</f>
        <v>0</v>
      </c>
      <c r="S308" s="236">
        <v>0</v>
      </c>
      <c r="T308" s="237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38" t="s">
        <v>187</v>
      </c>
      <c r="AT308" s="238" t="s">
        <v>182</v>
      </c>
      <c r="AU308" s="238" t="s">
        <v>83</v>
      </c>
      <c r="AY308" s="18" t="s">
        <v>181</v>
      </c>
      <c r="BE308" s="239">
        <f>IF(N308="základní",J308,0)</f>
        <v>0</v>
      </c>
      <c r="BF308" s="239">
        <f>IF(N308="snížená",J308,0)</f>
        <v>0</v>
      </c>
      <c r="BG308" s="239">
        <f>IF(N308="zákl. přenesená",J308,0)</f>
        <v>0</v>
      </c>
      <c r="BH308" s="239">
        <f>IF(N308="sníž. přenesená",J308,0)</f>
        <v>0</v>
      </c>
      <c r="BI308" s="239">
        <f>IF(N308="nulová",J308,0)</f>
        <v>0</v>
      </c>
      <c r="BJ308" s="18" t="s">
        <v>83</v>
      </c>
      <c r="BK308" s="239">
        <f>ROUND(I308*H308,2)</f>
        <v>0</v>
      </c>
      <c r="BL308" s="18" t="s">
        <v>188</v>
      </c>
      <c r="BM308" s="238" t="s">
        <v>1106</v>
      </c>
    </row>
    <row r="309" s="2" customFormat="1">
      <c r="A309" s="39"/>
      <c r="B309" s="40"/>
      <c r="C309" s="41"/>
      <c r="D309" s="240" t="s">
        <v>190</v>
      </c>
      <c r="E309" s="41"/>
      <c r="F309" s="241" t="s">
        <v>1105</v>
      </c>
      <c r="G309" s="41"/>
      <c r="H309" s="41"/>
      <c r="I309" s="242"/>
      <c r="J309" s="41"/>
      <c r="K309" s="41"/>
      <c r="L309" s="45"/>
      <c r="M309" s="243"/>
      <c r="N309" s="244"/>
      <c r="O309" s="92"/>
      <c r="P309" s="92"/>
      <c r="Q309" s="92"/>
      <c r="R309" s="92"/>
      <c r="S309" s="92"/>
      <c r="T309" s="93"/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T309" s="18" t="s">
        <v>190</v>
      </c>
      <c r="AU309" s="18" t="s">
        <v>83</v>
      </c>
    </row>
    <row r="310" s="2" customFormat="1" ht="16.5" customHeight="1">
      <c r="A310" s="39"/>
      <c r="B310" s="40"/>
      <c r="C310" s="226" t="s">
        <v>824</v>
      </c>
      <c r="D310" s="226" t="s">
        <v>182</v>
      </c>
      <c r="E310" s="227" t="s">
        <v>1107</v>
      </c>
      <c r="F310" s="228" t="s">
        <v>1108</v>
      </c>
      <c r="G310" s="229" t="s">
        <v>630</v>
      </c>
      <c r="H310" s="230">
        <v>30</v>
      </c>
      <c r="I310" s="231"/>
      <c r="J310" s="232">
        <f>ROUND(I310*H310,2)</f>
        <v>0</v>
      </c>
      <c r="K310" s="228" t="s">
        <v>880</v>
      </c>
      <c r="L310" s="233"/>
      <c r="M310" s="234" t="s">
        <v>1</v>
      </c>
      <c r="N310" s="235" t="s">
        <v>41</v>
      </c>
      <c r="O310" s="92"/>
      <c r="P310" s="236">
        <f>O310*H310</f>
        <v>0</v>
      </c>
      <c r="Q310" s="236">
        <v>0</v>
      </c>
      <c r="R310" s="236">
        <f>Q310*H310</f>
        <v>0</v>
      </c>
      <c r="S310" s="236">
        <v>0</v>
      </c>
      <c r="T310" s="237">
        <f>S310*H310</f>
        <v>0</v>
      </c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R310" s="238" t="s">
        <v>187</v>
      </c>
      <c r="AT310" s="238" t="s">
        <v>182</v>
      </c>
      <c r="AU310" s="238" t="s">
        <v>83</v>
      </c>
      <c r="AY310" s="18" t="s">
        <v>181</v>
      </c>
      <c r="BE310" s="239">
        <f>IF(N310="základní",J310,0)</f>
        <v>0</v>
      </c>
      <c r="BF310" s="239">
        <f>IF(N310="snížená",J310,0)</f>
        <v>0</v>
      </c>
      <c r="BG310" s="239">
        <f>IF(N310="zákl. přenesená",J310,0)</f>
        <v>0</v>
      </c>
      <c r="BH310" s="239">
        <f>IF(N310="sníž. přenesená",J310,0)</f>
        <v>0</v>
      </c>
      <c r="BI310" s="239">
        <f>IF(N310="nulová",J310,0)</f>
        <v>0</v>
      </c>
      <c r="BJ310" s="18" t="s">
        <v>83</v>
      </c>
      <c r="BK310" s="239">
        <f>ROUND(I310*H310,2)</f>
        <v>0</v>
      </c>
      <c r="BL310" s="18" t="s">
        <v>188</v>
      </c>
      <c r="BM310" s="238" t="s">
        <v>1109</v>
      </c>
    </row>
    <row r="311" s="2" customFormat="1">
      <c r="A311" s="39"/>
      <c r="B311" s="40"/>
      <c r="C311" s="41"/>
      <c r="D311" s="240" t="s">
        <v>190</v>
      </c>
      <c r="E311" s="41"/>
      <c r="F311" s="241" t="s">
        <v>1108</v>
      </c>
      <c r="G311" s="41"/>
      <c r="H311" s="41"/>
      <c r="I311" s="242"/>
      <c r="J311" s="41"/>
      <c r="K311" s="41"/>
      <c r="L311" s="45"/>
      <c r="M311" s="243"/>
      <c r="N311" s="244"/>
      <c r="O311" s="92"/>
      <c r="P311" s="92"/>
      <c r="Q311" s="92"/>
      <c r="R311" s="92"/>
      <c r="S311" s="92"/>
      <c r="T311" s="93"/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T311" s="18" t="s">
        <v>190</v>
      </c>
      <c r="AU311" s="18" t="s">
        <v>83</v>
      </c>
    </row>
    <row r="312" s="2" customFormat="1" ht="24.15" customHeight="1">
      <c r="A312" s="39"/>
      <c r="B312" s="40"/>
      <c r="C312" s="226" t="s">
        <v>1110</v>
      </c>
      <c r="D312" s="226" t="s">
        <v>182</v>
      </c>
      <c r="E312" s="227" t="s">
        <v>1111</v>
      </c>
      <c r="F312" s="228" t="s">
        <v>1112</v>
      </c>
      <c r="G312" s="229" t="s">
        <v>217</v>
      </c>
      <c r="H312" s="230">
        <v>8</v>
      </c>
      <c r="I312" s="231"/>
      <c r="J312" s="232">
        <f>ROUND(I312*H312,2)</f>
        <v>0</v>
      </c>
      <c r="K312" s="228" t="s">
        <v>854</v>
      </c>
      <c r="L312" s="233"/>
      <c r="M312" s="234" t="s">
        <v>1</v>
      </c>
      <c r="N312" s="235" t="s">
        <v>41</v>
      </c>
      <c r="O312" s="92"/>
      <c r="P312" s="236">
        <f>O312*H312</f>
        <v>0</v>
      </c>
      <c r="Q312" s="236">
        <v>0</v>
      </c>
      <c r="R312" s="236">
        <f>Q312*H312</f>
        <v>0</v>
      </c>
      <c r="S312" s="236">
        <v>0</v>
      </c>
      <c r="T312" s="237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38" t="s">
        <v>187</v>
      </c>
      <c r="AT312" s="238" t="s">
        <v>182</v>
      </c>
      <c r="AU312" s="238" t="s">
        <v>83</v>
      </c>
      <c r="AY312" s="18" t="s">
        <v>181</v>
      </c>
      <c r="BE312" s="239">
        <f>IF(N312="základní",J312,0)</f>
        <v>0</v>
      </c>
      <c r="BF312" s="239">
        <f>IF(N312="snížená",J312,0)</f>
        <v>0</v>
      </c>
      <c r="BG312" s="239">
        <f>IF(N312="zákl. přenesená",J312,0)</f>
        <v>0</v>
      </c>
      <c r="BH312" s="239">
        <f>IF(N312="sníž. přenesená",J312,0)</f>
        <v>0</v>
      </c>
      <c r="BI312" s="239">
        <f>IF(N312="nulová",J312,0)</f>
        <v>0</v>
      </c>
      <c r="BJ312" s="18" t="s">
        <v>83</v>
      </c>
      <c r="BK312" s="239">
        <f>ROUND(I312*H312,2)</f>
        <v>0</v>
      </c>
      <c r="BL312" s="18" t="s">
        <v>188</v>
      </c>
      <c r="BM312" s="238" t="s">
        <v>1113</v>
      </c>
    </row>
    <row r="313" s="2" customFormat="1">
      <c r="A313" s="39"/>
      <c r="B313" s="40"/>
      <c r="C313" s="41"/>
      <c r="D313" s="240" t="s">
        <v>190</v>
      </c>
      <c r="E313" s="41"/>
      <c r="F313" s="241" t="s">
        <v>1112</v>
      </c>
      <c r="G313" s="41"/>
      <c r="H313" s="41"/>
      <c r="I313" s="242"/>
      <c r="J313" s="41"/>
      <c r="K313" s="41"/>
      <c r="L313" s="45"/>
      <c r="M313" s="243"/>
      <c r="N313" s="244"/>
      <c r="O313" s="92"/>
      <c r="P313" s="92"/>
      <c r="Q313" s="92"/>
      <c r="R313" s="92"/>
      <c r="S313" s="92"/>
      <c r="T313" s="93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T313" s="18" t="s">
        <v>190</v>
      </c>
      <c r="AU313" s="18" t="s">
        <v>83</v>
      </c>
    </row>
    <row r="314" s="2" customFormat="1" ht="44.25" customHeight="1">
      <c r="A314" s="39"/>
      <c r="B314" s="40"/>
      <c r="C314" s="226" t="s">
        <v>828</v>
      </c>
      <c r="D314" s="226" t="s">
        <v>182</v>
      </c>
      <c r="E314" s="227" t="s">
        <v>1114</v>
      </c>
      <c r="F314" s="228" t="s">
        <v>1115</v>
      </c>
      <c r="G314" s="229" t="s">
        <v>185</v>
      </c>
      <c r="H314" s="230">
        <v>8</v>
      </c>
      <c r="I314" s="231"/>
      <c r="J314" s="232">
        <f>ROUND(I314*H314,2)</f>
        <v>0</v>
      </c>
      <c r="K314" s="228" t="s">
        <v>854</v>
      </c>
      <c r="L314" s="233"/>
      <c r="M314" s="234" t="s">
        <v>1</v>
      </c>
      <c r="N314" s="235" t="s">
        <v>41</v>
      </c>
      <c r="O314" s="92"/>
      <c r="P314" s="236">
        <f>O314*H314</f>
        <v>0</v>
      </c>
      <c r="Q314" s="236">
        <v>0</v>
      </c>
      <c r="R314" s="236">
        <f>Q314*H314</f>
        <v>0</v>
      </c>
      <c r="S314" s="236">
        <v>0</v>
      </c>
      <c r="T314" s="237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38" t="s">
        <v>187</v>
      </c>
      <c r="AT314" s="238" t="s">
        <v>182</v>
      </c>
      <c r="AU314" s="238" t="s">
        <v>83</v>
      </c>
      <c r="AY314" s="18" t="s">
        <v>181</v>
      </c>
      <c r="BE314" s="239">
        <f>IF(N314="základní",J314,0)</f>
        <v>0</v>
      </c>
      <c r="BF314" s="239">
        <f>IF(N314="snížená",J314,0)</f>
        <v>0</v>
      </c>
      <c r="BG314" s="239">
        <f>IF(N314="zákl. přenesená",J314,0)</f>
        <v>0</v>
      </c>
      <c r="BH314" s="239">
        <f>IF(N314="sníž. přenesená",J314,0)</f>
        <v>0</v>
      </c>
      <c r="BI314" s="239">
        <f>IF(N314="nulová",J314,0)</f>
        <v>0</v>
      </c>
      <c r="BJ314" s="18" t="s">
        <v>83</v>
      </c>
      <c r="BK314" s="239">
        <f>ROUND(I314*H314,2)</f>
        <v>0</v>
      </c>
      <c r="BL314" s="18" t="s">
        <v>188</v>
      </c>
      <c r="BM314" s="238" t="s">
        <v>1116</v>
      </c>
    </row>
    <row r="315" s="2" customFormat="1">
      <c r="A315" s="39"/>
      <c r="B315" s="40"/>
      <c r="C315" s="41"/>
      <c r="D315" s="240" t="s">
        <v>190</v>
      </c>
      <c r="E315" s="41"/>
      <c r="F315" s="241" t="s">
        <v>1115</v>
      </c>
      <c r="G315" s="41"/>
      <c r="H315" s="41"/>
      <c r="I315" s="242"/>
      <c r="J315" s="41"/>
      <c r="K315" s="41"/>
      <c r="L315" s="45"/>
      <c r="M315" s="243"/>
      <c r="N315" s="244"/>
      <c r="O315" s="92"/>
      <c r="P315" s="92"/>
      <c r="Q315" s="92"/>
      <c r="R315" s="92"/>
      <c r="S315" s="92"/>
      <c r="T315" s="93"/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T315" s="18" t="s">
        <v>190</v>
      </c>
      <c r="AU315" s="18" t="s">
        <v>83</v>
      </c>
    </row>
    <row r="316" s="2" customFormat="1" ht="44.25" customHeight="1">
      <c r="A316" s="39"/>
      <c r="B316" s="40"/>
      <c r="C316" s="226" t="s">
        <v>1117</v>
      </c>
      <c r="D316" s="226" t="s">
        <v>182</v>
      </c>
      <c r="E316" s="227" t="s">
        <v>1118</v>
      </c>
      <c r="F316" s="228" t="s">
        <v>1119</v>
      </c>
      <c r="G316" s="229" t="s">
        <v>185</v>
      </c>
      <c r="H316" s="230">
        <v>26</v>
      </c>
      <c r="I316" s="231"/>
      <c r="J316" s="232">
        <f>ROUND(I316*H316,2)</f>
        <v>0</v>
      </c>
      <c r="K316" s="228" t="s">
        <v>854</v>
      </c>
      <c r="L316" s="233"/>
      <c r="M316" s="234" t="s">
        <v>1</v>
      </c>
      <c r="N316" s="235" t="s">
        <v>41</v>
      </c>
      <c r="O316" s="92"/>
      <c r="P316" s="236">
        <f>O316*H316</f>
        <v>0</v>
      </c>
      <c r="Q316" s="236">
        <v>0</v>
      </c>
      <c r="R316" s="236">
        <f>Q316*H316</f>
        <v>0</v>
      </c>
      <c r="S316" s="236">
        <v>0</v>
      </c>
      <c r="T316" s="237">
        <f>S316*H316</f>
        <v>0</v>
      </c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R316" s="238" t="s">
        <v>187</v>
      </c>
      <c r="AT316" s="238" t="s">
        <v>182</v>
      </c>
      <c r="AU316" s="238" t="s">
        <v>83</v>
      </c>
      <c r="AY316" s="18" t="s">
        <v>181</v>
      </c>
      <c r="BE316" s="239">
        <f>IF(N316="základní",J316,0)</f>
        <v>0</v>
      </c>
      <c r="BF316" s="239">
        <f>IF(N316="snížená",J316,0)</f>
        <v>0</v>
      </c>
      <c r="BG316" s="239">
        <f>IF(N316="zákl. přenesená",J316,0)</f>
        <v>0</v>
      </c>
      <c r="BH316" s="239">
        <f>IF(N316="sníž. přenesená",J316,0)</f>
        <v>0</v>
      </c>
      <c r="BI316" s="239">
        <f>IF(N316="nulová",J316,0)</f>
        <v>0</v>
      </c>
      <c r="BJ316" s="18" t="s">
        <v>83</v>
      </c>
      <c r="BK316" s="239">
        <f>ROUND(I316*H316,2)</f>
        <v>0</v>
      </c>
      <c r="BL316" s="18" t="s">
        <v>188</v>
      </c>
      <c r="BM316" s="238" t="s">
        <v>1120</v>
      </c>
    </row>
    <row r="317" s="2" customFormat="1">
      <c r="A317" s="39"/>
      <c r="B317" s="40"/>
      <c r="C317" s="41"/>
      <c r="D317" s="240" t="s">
        <v>190</v>
      </c>
      <c r="E317" s="41"/>
      <c r="F317" s="241" t="s">
        <v>1119</v>
      </c>
      <c r="G317" s="41"/>
      <c r="H317" s="41"/>
      <c r="I317" s="242"/>
      <c r="J317" s="41"/>
      <c r="K317" s="41"/>
      <c r="L317" s="45"/>
      <c r="M317" s="243"/>
      <c r="N317" s="244"/>
      <c r="O317" s="92"/>
      <c r="P317" s="92"/>
      <c r="Q317" s="92"/>
      <c r="R317" s="92"/>
      <c r="S317" s="92"/>
      <c r="T317" s="93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T317" s="18" t="s">
        <v>190</v>
      </c>
      <c r="AU317" s="18" t="s">
        <v>83</v>
      </c>
    </row>
    <row r="318" s="2" customFormat="1" ht="44.25" customHeight="1">
      <c r="A318" s="39"/>
      <c r="B318" s="40"/>
      <c r="C318" s="226" t="s">
        <v>831</v>
      </c>
      <c r="D318" s="226" t="s">
        <v>182</v>
      </c>
      <c r="E318" s="227" t="s">
        <v>1121</v>
      </c>
      <c r="F318" s="228" t="s">
        <v>1122</v>
      </c>
      <c r="G318" s="229" t="s">
        <v>185</v>
      </c>
      <c r="H318" s="230">
        <v>18</v>
      </c>
      <c r="I318" s="231"/>
      <c r="J318" s="232">
        <f>ROUND(I318*H318,2)</f>
        <v>0</v>
      </c>
      <c r="K318" s="228" t="s">
        <v>854</v>
      </c>
      <c r="L318" s="233"/>
      <c r="M318" s="234" t="s">
        <v>1</v>
      </c>
      <c r="N318" s="235" t="s">
        <v>41</v>
      </c>
      <c r="O318" s="92"/>
      <c r="P318" s="236">
        <f>O318*H318</f>
        <v>0</v>
      </c>
      <c r="Q318" s="236">
        <v>0</v>
      </c>
      <c r="R318" s="236">
        <f>Q318*H318</f>
        <v>0</v>
      </c>
      <c r="S318" s="236">
        <v>0</v>
      </c>
      <c r="T318" s="237">
        <f>S318*H318</f>
        <v>0</v>
      </c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R318" s="238" t="s">
        <v>187</v>
      </c>
      <c r="AT318" s="238" t="s">
        <v>182</v>
      </c>
      <c r="AU318" s="238" t="s">
        <v>83</v>
      </c>
      <c r="AY318" s="18" t="s">
        <v>181</v>
      </c>
      <c r="BE318" s="239">
        <f>IF(N318="základní",J318,0)</f>
        <v>0</v>
      </c>
      <c r="BF318" s="239">
        <f>IF(N318="snížená",J318,0)</f>
        <v>0</v>
      </c>
      <c r="BG318" s="239">
        <f>IF(N318="zákl. přenesená",J318,0)</f>
        <v>0</v>
      </c>
      <c r="BH318" s="239">
        <f>IF(N318="sníž. přenesená",J318,0)</f>
        <v>0</v>
      </c>
      <c r="BI318" s="239">
        <f>IF(N318="nulová",J318,0)</f>
        <v>0</v>
      </c>
      <c r="BJ318" s="18" t="s">
        <v>83</v>
      </c>
      <c r="BK318" s="239">
        <f>ROUND(I318*H318,2)</f>
        <v>0</v>
      </c>
      <c r="BL318" s="18" t="s">
        <v>188</v>
      </c>
      <c r="BM318" s="238" t="s">
        <v>1123</v>
      </c>
    </row>
    <row r="319" s="2" customFormat="1">
      <c r="A319" s="39"/>
      <c r="B319" s="40"/>
      <c r="C319" s="41"/>
      <c r="D319" s="240" t="s">
        <v>190</v>
      </c>
      <c r="E319" s="41"/>
      <c r="F319" s="241" t="s">
        <v>1122</v>
      </c>
      <c r="G319" s="41"/>
      <c r="H319" s="41"/>
      <c r="I319" s="242"/>
      <c r="J319" s="41"/>
      <c r="K319" s="41"/>
      <c r="L319" s="45"/>
      <c r="M319" s="243"/>
      <c r="N319" s="244"/>
      <c r="O319" s="92"/>
      <c r="P319" s="92"/>
      <c r="Q319" s="92"/>
      <c r="R319" s="92"/>
      <c r="S319" s="92"/>
      <c r="T319" s="93"/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T319" s="18" t="s">
        <v>190</v>
      </c>
      <c r="AU319" s="18" t="s">
        <v>83</v>
      </c>
    </row>
    <row r="320" s="2" customFormat="1" ht="44.25" customHeight="1">
      <c r="A320" s="39"/>
      <c r="B320" s="40"/>
      <c r="C320" s="226" t="s">
        <v>1124</v>
      </c>
      <c r="D320" s="226" t="s">
        <v>182</v>
      </c>
      <c r="E320" s="227" t="s">
        <v>1125</v>
      </c>
      <c r="F320" s="228" t="s">
        <v>1126</v>
      </c>
      <c r="G320" s="229" t="s">
        <v>185</v>
      </c>
      <c r="H320" s="230">
        <v>28</v>
      </c>
      <c r="I320" s="231"/>
      <c r="J320" s="232">
        <f>ROUND(I320*H320,2)</f>
        <v>0</v>
      </c>
      <c r="K320" s="228" t="s">
        <v>854</v>
      </c>
      <c r="L320" s="233"/>
      <c r="M320" s="234" t="s">
        <v>1</v>
      </c>
      <c r="N320" s="235" t="s">
        <v>41</v>
      </c>
      <c r="O320" s="92"/>
      <c r="P320" s="236">
        <f>O320*H320</f>
        <v>0</v>
      </c>
      <c r="Q320" s="236">
        <v>0</v>
      </c>
      <c r="R320" s="236">
        <f>Q320*H320</f>
        <v>0</v>
      </c>
      <c r="S320" s="236">
        <v>0</v>
      </c>
      <c r="T320" s="237">
        <f>S320*H320</f>
        <v>0</v>
      </c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R320" s="238" t="s">
        <v>187</v>
      </c>
      <c r="AT320" s="238" t="s">
        <v>182</v>
      </c>
      <c r="AU320" s="238" t="s">
        <v>83</v>
      </c>
      <c r="AY320" s="18" t="s">
        <v>181</v>
      </c>
      <c r="BE320" s="239">
        <f>IF(N320="základní",J320,0)</f>
        <v>0</v>
      </c>
      <c r="BF320" s="239">
        <f>IF(N320="snížená",J320,0)</f>
        <v>0</v>
      </c>
      <c r="BG320" s="239">
        <f>IF(N320="zákl. přenesená",J320,0)</f>
        <v>0</v>
      </c>
      <c r="BH320" s="239">
        <f>IF(N320="sníž. přenesená",J320,0)</f>
        <v>0</v>
      </c>
      <c r="BI320" s="239">
        <f>IF(N320="nulová",J320,0)</f>
        <v>0</v>
      </c>
      <c r="BJ320" s="18" t="s">
        <v>83</v>
      </c>
      <c r="BK320" s="239">
        <f>ROUND(I320*H320,2)</f>
        <v>0</v>
      </c>
      <c r="BL320" s="18" t="s">
        <v>188</v>
      </c>
      <c r="BM320" s="238" t="s">
        <v>1127</v>
      </c>
    </row>
    <row r="321" s="2" customFormat="1">
      <c r="A321" s="39"/>
      <c r="B321" s="40"/>
      <c r="C321" s="41"/>
      <c r="D321" s="240" t="s">
        <v>190</v>
      </c>
      <c r="E321" s="41"/>
      <c r="F321" s="241" t="s">
        <v>1126</v>
      </c>
      <c r="G321" s="41"/>
      <c r="H321" s="41"/>
      <c r="I321" s="242"/>
      <c r="J321" s="41"/>
      <c r="K321" s="41"/>
      <c r="L321" s="45"/>
      <c r="M321" s="243"/>
      <c r="N321" s="244"/>
      <c r="O321" s="92"/>
      <c r="P321" s="92"/>
      <c r="Q321" s="92"/>
      <c r="R321" s="92"/>
      <c r="S321" s="92"/>
      <c r="T321" s="93"/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T321" s="18" t="s">
        <v>190</v>
      </c>
      <c r="AU321" s="18" t="s">
        <v>83</v>
      </c>
    </row>
    <row r="322" s="2" customFormat="1" ht="44.25" customHeight="1">
      <c r="A322" s="39"/>
      <c r="B322" s="40"/>
      <c r="C322" s="226" t="s">
        <v>834</v>
      </c>
      <c r="D322" s="226" t="s">
        <v>182</v>
      </c>
      <c r="E322" s="227" t="s">
        <v>1128</v>
      </c>
      <c r="F322" s="228" t="s">
        <v>1129</v>
      </c>
      <c r="G322" s="229" t="s">
        <v>185</v>
      </c>
      <c r="H322" s="230">
        <v>4</v>
      </c>
      <c r="I322" s="231"/>
      <c r="J322" s="232">
        <f>ROUND(I322*H322,2)</f>
        <v>0</v>
      </c>
      <c r="K322" s="228" t="s">
        <v>854</v>
      </c>
      <c r="L322" s="233"/>
      <c r="M322" s="234" t="s">
        <v>1</v>
      </c>
      <c r="N322" s="235" t="s">
        <v>41</v>
      </c>
      <c r="O322" s="92"/>
      <c r="P322" s="236">
        <f>O322*H322</f>
        <v>0</v>
      </c>
      <c r="Q322" s="236">
        <v>0</v>
      </c>
      <c r="R322" s="236">
        <f>Q322*H322</f>
        <v>0</v>
      </c>
      <c r="S322" s="236">
        <v>0</v>
      </c>
      <c r="T322" s="237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238" t="s">
        <v>187</v>
      </c>
      <c r="AT322" s="238" t="s">
        <v>182</v>
      </c>
      <c r="AU322" s="238" t="s">
        <v>83</v>
      </c>
      <c r="AY322" s="18" t="s">
        <v>181</v>
      </c>
      <c r="BE322" s="239">
        <f>IF(N322="základní",J322,0)</f>
        <v>0</v>
      </c>
      <c r="BF322" s="239">
        <f>IF(N322="snížená",J322,0)</f>
        <v>0</v>
      </c>
      <c r="BG322" s="239">
        <f>IF(N322="zákl. přenesená",J322,0)</f>
        <v>0</v>
      </c>
      <c r="BH322" s="239">
        <f>IF(N322="sníž. přenesená",J322,0)</f>
        <v>0</v>
      </c>
      <c r="BI322" s="239">
        <f>IF(N322="nulová",J322,0)</f>
        <v>0</v>
      </c>
      <c r="BJ322" s="18" t="s">
        <v>83</v>
      </c>
      <c r="BK322" s="239">
        <f>ROUND(I322*H322,2)</f>
        <v>0</v>
      </c>
      <c r="BL322" s="18" t="s">
        <v>188</v>
      </c>
      <c r="BM322" s="238" t="s">
        <v>1130</v>
      </c>
    </row>
    <row r="323" s="2" customFormat="1">
      <c r="A323" s="39"/>
      <c r="B323" s="40"/>
      <c r="C323" s="41"/>
      <c r="D323" s="240" t="s">
        <v>190</v>
      </c>
      <c r="E323" s="41"/>
      <c r="F323" s="241" t="s">
        <v>1129</v>
      </c>
      <c r="G323" s="41"/>
      <c r="H323" s="41"/>
      <c r="I323" s="242"/>
      <c r="J323" s="41"/>
      <c r="K323" s="41"/>
      <c r="L323" s="45"/>
      <c r="M323" s="243"/>
      <c r="N323" s="244"/>
      <c r="O323" s="92"/>
      <c r="P323" s="92"/>
      <c r="Q323" s="92"/>
      <c r="R323" s="92"/>
      <c r="S323" s="92"/>
      <c r="T323" s="93"/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T323" s="18" t="s">
        <v>190</v>
      </c>
      <c r="AU323" s="18" t="s">
        <v>83</v>
      </c>
    </row>
    <row r="324" s="2" customFormat="1" ht="24.15" customHeight="1">
      <c r="A324" s="39"/>
      <c r="B324" s="40"/>
      <c r="C324" s="226" t="s">
        <v>1131</v>
      </c>
      <c r="D324" s="226" t="s">
        <v>182</v>
      </c>
      <c r="E324" s="227" t="s">
        <v>1132</v>
      </c>
      <c r="F324" s="228" t="s">
        <v>1133</v>
      </c>
      <c r="G324" s="229" t="s">
        <v>868</v>
      </c>
      <c r="H324" s="230">
        <v>0.014999999999999999</v>
      </c>
      <c r="I324" s="231"/>
      <c r="J324" s="232">
        <f>ROUND(I324*H324,2)</f>
        <v>0</v>
      </c>
      <c r="K324" s="228" t="s">
        <v>854</v>
      </c>
      <c r="L324" s="233"/>
      <c r="M324" s="234" t="s">
        <v>1</v>
      </c>
      <c r="N324" s="235" t="s">
        <v>41</v>
      </c>
      <c r="O324" s="92"/>
      <c r="P324" s="236">
        <f>O324*H324</f>
        <v>0</v>
      </c>
      <c r="Q324" s="236">
        <v>0</v>
      </c>
      <c r="R324" s="236">
        <f>Q324*H324</f>
        <v>0</v>
      </c>
      <c r="S324" s="236">
        <v>0</v>
      </c>
      <c r="T324" s="237">
        <f>S324*H324</f>
        <v>0</v>
      </c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R324" s="238" t="s">
        <v>187</v>
      </c>
      <c r="AT324" s="238" t="s">
        <v>182</v>
      </c>
      <c r="AU324" s="238" t="s">
        <v>83</v>
      </c>
      <c r="AY324" s="18" t="s">
        <v>181</v>
      </c>
      <c r="BE324" s="239">
        <f>IF(N324="základní",J324,0)</f>
        <v>0</v>
      </c>
      <c r="BF324" s="239">
        <f>IF(N324="snížená",J324,0)</f>
        <v>0</v>
      </c>
      <c r="BG324" s="239">
        <f>IF(N324="zákl. přenesená",J324,0)</f>
        <v>0</v>
      </c>
      <c r="BH324" s="239">
        <f>IF(N324="sníž. přenesená",J324,0)</f>
        <v>0</v>
      </c>
      <c r="BI324" s="239">
        <f>IF(N324="nulová",J324,0)</f>
        <v>0</v>
      </c>
      <c r="BJ324" s="18" t="s">
        <v>83</v>
      </c>
      <c r="BK324" s="239">
        <f>ROUND(I324*H324,2)</f>
        <v>0</v>
      </c>
      <c r="BL324" s="18" t="s">
        <v>188</v>
      </c>
      <c r="BM324" s="238" t="s">
        <v>1134</v>
      </c>
    </row>
    <row r="325" s="2" customFormat="1">
      <c r="A325" s="39"/>
      <c r="B325" s="40"/>
      <c r="C325" s="41"/>
      <c r="D325" s="240" t="s">
        <v>190</v>
      </c>
      <c r="E325" s="41"/>
      <c r="F325" s="241" t="s">
        <v>1133</v>
      </c>
      <c r="G325" s="41"/>
      <c r="H325" s="41"/>
      <c r="I325" s="242"/>
      <c r="J325" s="41"/>
      <c r="K325" s="41"/>
      <c r="L325" s="45"/>
      <c r="M325" s="243"/>
      <c r="N325" s="244"/>
      <c r="O325" s="92"/>
      <c r="P325" s="92"/>
      <c r="Q325" s="92"/>
      <c r="R325" s="92"/>
      <c r="S325" s="92"/>
      <c r="T325" s="93"/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T325" s="18" t="s">
        <v>190</v>
      </c>
      <c r="AU325" s="18" t="s">
        <v>83</v>
      </c>
    </row>
    <row r="326" s="2" customFormat="1">
      <c r="A326" s="39"/>
      <c r="B326" s="40"/>
      <c r="C326" s="41"/>
      <c r="D326" s="240" t="s">
        <v>467</v>
      </c>
      <c r="E326" s="41"/>
      <c r="F326" s="256" t="s">
        <v>869</v>
      </c>
      <c r="G326" s="41"/>
      <c r="H326" s="41"/>
      <c r="I326" s="242"/>
      <c r="J326" s="41"/>
      <c r="K326" s="41"/>
      <c r="L326" s="45"/>
      <c r="M326" s="243"/>
      <c r="N326" s="244"/>
      <c r="O326" s="92"/>
      <c r="P326" s="92"/>
      <c r="Q326" s="92"/>
      <c r="R326" s="92"/>
      <c r="S326" s="92"/>
      <c r="T326" s="93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T326" s="18" t="s">
        <v>467</v>
      </c>
      <c r="AU326" s="18" t="s">
        <v>83</v>
      </c>
    </row>
    <row r="327" s="12" customFormat="1" ht="25.92" customHeight="1">
      <c r="A327" s="12"/>
      <c r="B327" s="212"/>
      <c r="C327" s="213"/>
      <c r="D327" s="214" t="s">
        <v>75</v>
      </c>
      <c r="E327" s="215" t="s">
        <v>1135</v>
      </c>
      <c r="F327" s="215" t="s">
        <v>1136</v>
      </c>
      <c r="G327" s="213"/>
      <c r="H327" s="213"/>
      <c r="I327" s="216"/>
      <c r="J327" s="217">
        <f>BK327</f>
        <v>0</v>
      </c>
      <c r="K327" s="213"/>
      <c r="L327" s="218"/>
      <c r="M327" s="219"/>
      <c r="N327" s="220"/>
      <c r="O327" s="220"/>
      <c r="P327" s="221">
        <f>SUM(P328:P348)</f>
        <v>0</v>
      </c>
      <c r="Q327" s="220"/>
      <c r="R327" s="221">
        <f>SUM(R328:R348)</f>
        <v>0</v>
      </c>
      <c r="S327" s="220"/>
      <c r="T327" s="222">
        <f>SUM(T328:T348)</f>
        <v>0</v>
      </c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R327" s="223" t="s">
        <v>83</v>
      </c>
      <c r="AT327" s="224" t="s">
        <v>75</v>
      </c>
      <c r="AU327" s="224" t="s">
        <v>76</v>
      </c>
      <c r="AY327" s="223" t="s">
        <v>181</v>
      </c>
      <c r="BK327" s="225">
        <f>SUM(BK328:BK348)</f>
        <v>0</v>
      </c>
    </row>
    <row r="328" s="2" customFormat="1" ht="16.5" customHeight="1">
      <c r="A328" s="39"/>
      <c r="B328" s="40"/>
      <c r="C328" s="226" t="s">
        <v>837</v>
      </c>
      <c r="D328" s="226" t="s">
        <v>182</v>
      </c>
      <c r="E328" s="227" t="s">
        <v>1137</v>
      </c>
      <c r="F328" s="228" t="s">
        <v>1138</v>
      </c>
      <c r="G328" s="229" t="s">
        <v>476</v>
      </c>
      <c r="H328" s="230">
        <v>8</v>
      </c>
      <c r="I328" s="231"/>
      <c r="J328" s="232">
        <f>ROUND(I328*H328,2)</f>
        <v>0</v>
      </c>
      <c r="K328" s="228" t="s">
        <v>880</v>
      </c>
      <c r="L328" s="233"/>
      <c r="M328" s="234" t="s">
        <v>1</v>
      </c>
      <c r="N328" s="235" t="s">
        <v>41</v>
      </c>
      <c r="O328" s="92"/>
      <c r="P328" s="236">
        <f>O328*H328</f>
        <v>0</v>
      </c>
      <c r="Q328" s="236">
        <v>0</v>
      </c>
      <c r="R328" s="236">
        <f>Q328*H328</f>
        <v>0</v>
      </c>
      <c r="S328" s="236">
        <v>0</v>
      </c>
      <c r="T328" s="237">
        <f>S328*H328</f>
        <v>0</v>
      </c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R328" s="238" t="s">
        <v>220</v>
      </c>
      <c r="AT328" s="238" t="s">
        <v>182</v>
      </c>
      <c r="AU328" s="238" t="s">
        <v>83</v>
      </c>
      <c r="AY328" s="18" t="s">
        <v>181</v>
      </c>
      <c r="BE328" s="239">
        <f>IF(N328="základní",J328,0)</f>
        <v>0</v>
      </c>
      <c r="BF328" s="239">
        <f>IF(N328="snížená",J328,0)</f>
        <v>0</v>
      </c>
      <c r="BG328" s="239">
        <f>IF(N328="zákl. přenesená",J328,0)</f>
        <v>0</v>
      </c>
      <c r="BH328" s="239">
        <f>IF(N328="sníž. přenesená",J328,0)</f>
        <v>0</v>
      </c>
      <c r="BI328" s="239">
        <f>IF(N328="nulová",J328,0)</f>
        <v>0</v>
      </c>
      <c r="BJ328" s="18" t="s">
        <v>83</v>
      </c>
      <c r="BK328" s="239">
        <f>ROUND(I328*H328,2)</f>
        <v>0</v>
      </c>
      <c r="BL328" s="18" t="s">
        <v>200</v>
      </c>
      <c r="BM328" s="238" t="s">
        <v>1139</v>
      </c>
    </row>
    <row r="329" s="2" customFormat="1">
      <c r="A329" s="39"/>
      <c r="B329" s="40"/>
      <c r="C329" s="41"/>
      <c r="D329" s="240" t="s">
        <v>190</v>
      </c>
      <c r="E329" s="41"/>
      <c r="F329" s="241" t="s">
        <v>1138</v>
      </c>
      <c r="G329" s="41"/>
      <c r="H329" s="41"/>
      <c r="I329" s="242"/>
      <c r="J329" s="41"/>
      <c r="K329" s="41"/>
      <c r="L329" s="45"/>
      <c r="M329" s="243"/>
      <c r="N329" s="244"/>
      <c r="O329" s="92"/>
      <c r="P329" s="92"/>
      <c r="Q329" s="92"/>
      <c r="R329" s="92"/>
      <c r="S329" s="92"/>
      <c r="T329" s="93"/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T329" s="18" t="s">
        <v>190</v>
      </c>
      <c r="AU329" s="18" t="s">
        <v>83</v>
      </c>
    </row>
    <row r="330" s="2" customFormat="1" ht="16.5" customHeight="1">
      <c r="A330" s="39"/>
      <c r="B330" s="40"/>
      <c r="C330" s="226" t="s">
        <v>1140</v>
      </c>
      <c r="D330" s="226" t="s">
        <v>182</v>
      </c>
      <c r="E330" s="227" t="s">
        <v>1141</v>
      </c>
      <c r="F330" s="228" t="s">
        <v>1142</v>
      </c>
      <c r="G330" s="229" t="s">
        <v>889</v>
      </c>
      <c r="H330" s="230">
        <v>1</v>
      </c>
      <c r="I330" s="231"/>
      <c r="J330" s="232">
        <f>ROUND(I330*H330,2)</f>
        <v>0</v>
      </c>
      <c r="K330" s="228" t="s">
        <v>880</v>
      </c>
      <c r="L330" s="233"/>
      <c r="M330" s="234" t="s">
        <v>1</v>
      </c>
      <c r="N330" s="235" t="s">
        <v>41</v>
      </c>
      <c r="O330" s="92"/>
      <c r="P330" s="236">
        <f>O330*H330</f>
        <v>0</v>
      </c>
      <c r="Q330" s="236">
        <v>0</v>
      </c>
      <c r="R330" s="236">
        <f>Q330*H330</f>
        <v>0</v>
      </c>
      <c r="S330" s="236">
        <v>0</v>
      </c>
      <c r="T330" s="237">
        <f>S330*H330</f>
        <v>0</v>
      </c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R330" s="238" t="s">
        <v>220</v>
      </c>
      <c r="AT330" s="238" t="s">
        <v>182</v>
      </c>
      <c r="AU330" s="238" t="s">
        <v>83</v>
      </c>
      <c r="AY330" s="18" t="s">
        <v>181</v>
      </c>
      <c r="BE330" s="239">
        <f>IF(N330="základní",J330,0)</f>
        <v>0</v>
      </c>
      <c r="BF330" s="239">
        <f>IF(N330="snížená",J330,0)</f>
        <v>0</v>
      </c>
      <c r="BG330" s="239">
        <f>IF(N330="zákl. přenesená",J330,0)</f>
        <v>0</v>
      </c>
      <c r="BH330" s="239">
        <f>IF(N330="sníž. přenesená",J330,0)</f>
        <v>0</v>
      </c>
      <c r="BI330" s="239">
        <f>IF(N330="nulová",J330,0)</f>
        <v>0</v>
      </c>
      <c r="BJ330" s="18" t="s">
        <v>83</v>
      </c>
      <c r="BK330" s="239">
        <f>ROUND(I330*H330,2)</f>
        <v>0</v>
      </c>
      <c r="BL330" s="18" t="s">
        <v>200</v>
      </c>
      <c r="BM330" s="238" t="s">
        <v>1143</v>
      </c>
    </row>
    <row r="331" s="2" customFormat="1">
      <c r="A331" s="39"/>
      <c r="B331" s="40"/>
      <c r="C331" s="41"/>
      <c r="D331" s="240" t="s">
        <v>190</v>
      </c>
      <c r="E331" s="41"/>
      <c r="F331" s="241" t="s">
        <v>1142</v>
      </c>
      <c r="G331" s="41"/>
      <c r="H331" s="41"/>
      <c r="I331" s="242"/>
      <c r="J331" s="41"/>
      <c r="K331" s="41"/>
      <c r="L331" s="45"/>
      <c r="M331" s="243"/>
      <c r="N331" s="244"/>
      <c r="O331" s="92"/>
      <c r="P331" s="92"/>
      <c r="Q331" s="92"/>
      <c r="R331" s="92"/>
      <c r="S331" s="92"/>
      <c r="T331" s="93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T331" s="18" t="s">
        <v>190</v>
      </c>
      <c r="AU331" s="18" t="s">
        <v>83</v>
      </c>
    </row>
    <row r="332" s="2" customFormat="1" ht="16.5" customHeight="1">
      <c r="A332" s="39"/>
      <c r="B332" s="40"/>
      <c r="C332" s="226" t="s">
        <v>973</v>
      </c>
      <c r="D332" s="226" t="s">
        <v>182</v>
      </c>
      <c r="E332" s="227" t="s">
        <v>1144</v>
      </c>
      <c r="F332" s="228" t="s">
        <v>1145</v>
      </c>
      <c r="G332" s="229" t="s">
        <v>476</v>
      </c>
      <c r="H332" s="230">
        <v>8</v>
      </c>
      <c r="I332" s="231"/>
      <c r="J332" s="232">
        <f>ROUND(I332*H332,2)</f>
        <v>0</v>
      </c>
      <c r="K332" s="228" t="s">
        <v>880</v>
      </c>
      <c r="L332" s="233"/>
      <c r="M332" s="234" t="s">
        <v>1</v>
      </c>
      <c r="N332" s="235" t="s">
        <v>41</v>
      </c>
      <c r="O332" s="92"/>
      <c r="P332" s="236">
        <f>O332*H332</f>
        <v>0</v>
      </c>
      <c r="Q332" s="236">
        <v>0</v>
      </c>
      <c r="R332" s="236">
        <f>Q332*H332</f>
        <v>0</v>
      </c>
      <c r="S332" s="236">
        <v>0</v>
      </c>
      <c r="T332" s="237">
        <f>S332*H332</f>
        <v>0</v>
      </c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R332" s="238" t="s">
        <v>220</v>
      </c>
      <c r="AT332" s="238" t="s">
        <v>182</v>
      </c>
      <c r="AU332" s="238" t="s">
        <v>83</v>
      </c>
      <c r="AY332" s="18" t="s">
        <v>181</v>
      </c>
      <c r="BE332" s="239">
        <f>IF(N332="základní",J332,0)</f>
        <v>0</v>
      </c>
      <c r="BF332" s="239">
        <f>IF(N332="snížená",J332,0)</f>
        <v>0</v>
      </c>
      <c r="BG332" s="239">
        <f>IF(N332="zákl. přenesená",J332,0)</f>
        <v>0</v>
      </c>
      <c r="BH332" s="239">
        <f>IF(N332="sníž. přenesená",J332,0)</f>
        <v>0</v>
      </c>
      <c r="BI332" s="239">
        <f>IF(N332="nulová",J332,0)</f>
        <v>0</v>
      </c>
      <c r="BJ332" s="18" t="s">
        <v>83</v>
      </c>
      <c r="BK332" s="239">
        <f>ROUND(I332*H332,2)</f>
        <v>0</v>
      </c>
      <c r="BL332" s="18" t="s">
        <v>200</v>
      </c>
      <c r="BM332" s="238" t="s">
        <v>1146</v>
      </c>
    </row>
    <row r="333" s="2" customFormat="1">
      <c r="A333" s="39"/>
      <c r="B333" s="40"/>
      <c r="C333" s="41"/>
      <c r="D333" s="240" t="s">
        <v>190</v>
      </c>
      <c r="E333" s="41"/>
      <c r="F333" s="241" t="s">
        <v>1145</v>
      </c>
      <c r="G333" s="41"/>
      <c r="H333" s="41"/>
      <c r="I333" s="242"/>
      <c r="J333" s="41"/>
      <c r="K333" s="41"/>
      <c r="L333" s="45"/>
      <c r="M333" s="243"/>
      <c r="N333" s="244"/>
      <c r="O333" s="92"/>
      <c r="P333" s="92"/>
      <c r="Q333" s="92"/>
      <c r="R333" s="92"/>
      <c r="S333" s="92"/>
      <c r="T333" s="93"/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T333" s="18" t="s">
        <v>190</v>
      </c>
      <c r="AU333" s="18" t="s">
        <v>83</v>
      </c>
    </row>
    <row r="334" s="2" customFormat="1" ht="16.5" customHeight="1">
      <c r="A334" s="39"/>
      <c r="B334" s="40"/>
      <c r="C334" s="226" t="s">
        <v>1147</v>
      </c>
      <c r="D334" s="226" t="s">
        <v>182</v>
      </c>
      <c r="E334" s="227" t="s">
        <v>1148</v>
      </c>
      <c r="F334" s="228" t="s">
        <v>1149</v>
      </c>
      <c r="G334" s="229" t="s">
        <v>476</v>
      </c>
      <c r="H334" s="230">
        <v>24</v>
      </c>
      <c r="I334" s="231"/>
      <c r="J334" s="232">
        <f>ROUND(I334*H334,2)</f>
        <v>0</v>
      </c>
      <c r="K334" s="228" t="s">
        <v>880</v>
      </c>
      <c r="L334" s="233"/>
      <c r="M334" s="234" t="s">
        <v>1</v>
      </c>
      <c r="N334" s="235" t="s">
        <v>41</v>
      </c>
      <c r="O334" s="92"/>
      <c r="P334" s="236">
        <f>O334*H334</f>
        <v>0</v>
      </c>
      <c r="Q334" s="236">
        <v>0</v>
      </c>
      <c r="R334" s="236">
        <f>Q334*H334</f>
        <v>0</v>
      </c>
      <c r="S334" s="236">
        <v>0</v>
      </c>
      <c r="T334" s="237">
        <f>S334*H334</f>
        <v>0</v>
      </c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R334" s="238" t="s">
        <v>220</v>
      </c>
      <c r="AT334" s="238" t="s">
        <v>182</v>
      </c>
      <c r="AU334" s="238" t="s">
        <v>83</v>
      </c>
      <c r="AY334" s="18" t="s">
        <v>181</v>
      </c>
      <c r="BE334" s="239">
        <f>IF(N334="základní",J334,0)</f>
        <v>0</v>
      </c>
      <c r="BF334" s="239">
        <f>IF(N334="snížená",J334,0)</f>
        <v>0</v>
      </c>
      <c r="BG334" s="239">
        <f>IF(N334="zákl. přenesená",J334,0)</f>
        <v>0</v>
      </c>
      <c r="BH334" s="239">
        <f>IF(N334="sníž. přenesená",J334,0)</f>
        <v>0</v>
      </c>
      <c r="BI334" s="239">
        <f>IF(N334="nulová",J334,0)</f>
        <v>0</v>
      </c>
      <c r="BJ334" s="18" t="s">
        <v>83</v>
      </c>
      <c r="BK334" s="239">
        <f>ROUND(I334*H334,2)</f>
        <v>0</v>
      </c>
      <c r="BL334" s="18" t="s">
        <v>200</v>
      </c>
      <c r="BM334" s="238" t="s">
        <v>1150</v>
      </c>
    </row>
    <row r="335" s="2" customFormat="1">
      <c r="A335" s="39"/>
      <c r="B335" s="40"/>
      <c r="C335" s="41"/>
      <c r="D335" s="240" t="s">
        <v>190</v>
      </c>
      <c r="E335" s="41"/>
      <c r="F335" s="241" t="s">
        <v>1149</v>
      </c>
      <c r="G335" s="41"/>
      <c r="H335" s="41"/>
      <c r="I335" s="242"/>
      <c r="J335" s="41"/>
      <c r="K335" s="41"/>
      <c r="L335" s="45"/>
      <c r="M335" s="243"/>
      <c r="N335" s="244"/>
      <c r="O335" s="92"/>
      <c r="P335" s="92"/>
      <c r="Q335" s="92"/>
      <c r="R335" s="92"/>
      <c r="S335" s="92"/>
      <c r="T335" s="93"/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T335" s="18" t="s">
        <v>190</v>
      </c>
      <c r="AU335" s="18" t="s">
        <v>83</v>
      </c>
    </row>
    <row r="336" s="2" customFormat="1" ht="16.5" customHeight="1">
      <c r="A336" s="39"/>
      <c r="B336" s="40"/>
      <c r="C336" s="226" t="s">
        <v>976</v>
      </c>
      <c r="D336" s="226" t="s">
        <v>182</v>
      </c>
      <c r="E336" s="227" t="s">
        <v>1151</v>
      </c>
      <c r="F336" s="228" t="s">
        <v>1152</v>
      </c>
      <c r="G336" s="229" t="s">
        <v>476</v>
      </c>
      <c r="H336" s="230">
        <v>16</v>
      </c>
      <c r="I336" s="231"/>
      <c r="J336" s="232">
        <f>ROUND(I336*H336,2)</f>
        <v>0</v>
      </c>
      <c r="K336" s="228" t="s">
        <v>880</v>
      </c>
      <c r="L336" s="233"/>
      <c r="M336" s="234" t="s">
        <v>1</v>
      </c>
      <c r="N336" s="235" t="s">
        <v>41</v>
      </c>
      <c r="O336" s="92"/>
      <c r="P336" s="236">
        <f>O336*H336</f>
        <v>0</v>
      </c>
      <c r="Q336" s="236">
        <v>0</v>
      </c>
      <c r="R336" s="236">
        <f>Q336*H336</f>
        <v>0</v>
      </c>
      <c r="S336" s="236">
        <v>0</v>
      </c>
      <c r="T336" s="237">
        <f>S336*H336</f>
        <v>0</v>
      </c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R336" s="238" t="s">
        <v>220</v>
      </c>
      <c r="AT336" s="238" t="s">
        <v>182</v>
      </c>
      <c r="AU336" s="238" t="s">
        <v>83</v>
      </c>
      <c r="AY336" s="18" t="s">
        <v>181</v>
      </c>
      <c r="BE336" s="239">
        <f>IF(N336="základní",J336,0)</f>
        <v>0</v>
      </c>
      <c r="BF336" s="239">
        <f>IF(N336="snížená",J336,0)</f>
        <v>0</v>
      </c>
      <c r="BG336" s="239">
        <f>IF(N336="zákl. přenesená",J336,0)</f>
        <v>0</v>
      </c>
      <c r="BH336" s="239">
        <f>IF(N336="sníž. přenesená",J336,0)</f>
        <v>0</v>
      </c>
      <c r="BI336" s="239">
        <f>IF(N336="nulová",J336,0)</f>
        <v>0</v>
      </c>
      <c r="BJ336" s="18" t="s">
        <v>83</v>
      </c>
      <c r="BK336" s="239">
        <f>ROUND(I336*H336,2)</f>
        <v>0</v>
      </c>
      <c r="BL336" s="18" t="s">
        <v>200</v>
      </c>
      <c r="BM336" s="238" t="s">
        <v>1153</v>
      </c>
    </row>
    <row r="337" s="2" customFormat="1">
      <c r="A337" s="39"/>
      <c r="B337" s="40"/>
      <c r="C337" s="41"/>
      <c r="D337" s="240" t="s">
        <v>190</v>
      </c>
      <c r="E337" s="41"/>
      <c r="F337" s="241" t="s">
        <v>1152</v>
      </c>
      <c r="G337" s="41"/>
      <c r="H337" s="41"/>
      <c r="I337" s="242"/>
      <c r="J337" s="41"/>
      <c r="K337" s="41"/>
      <c r="L337" s="45"/>
      <c r="M337" s="243"/>
      <c r="N337" s="244"/>
      <c r="O337" s="92"/>
      <c r="P337" s="92"/>
      <c r="Q337" s="92"/>
      <c r="R337" s="92"/>
      <c r="S337" s="92"/>
      <c r="T337" s="93"/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T337" s="18" t="s">
        <v>190</v>
      </c>
      <c r="AU337" s="18" t="s">
        <v>83</v>
      </c>
    </row>
    <row r="338" s="2" customFormat="1" ht="16.5" customHeight="1">
      <c r="A338" s="39"/>
      <c r="B338" s="40"/>
      <c r="C338" s="226" t="s">
        <v>1154</v>
      </c>
      <c r="D338" s="226" t="s">
        <v>182</v>
      </c>
      <c r="E338" s="227" t="s">
        <v>1155</v>
      </c>
      <c r="F338" s="228" t="s">
        <v>1156</v>
      </c>
      <c r="G338" s="229" t="s">
        <v>476</v>
      </c>
      <c r="H338" s="230">
        <v>8</v>
      </c>
      <c r="I338" s="231"/>
      <c r="J338" s="232">
        <f>ROUND(I338*H338,2)</f>
        <v>0</v>
      </c>
      <c r="K338" s="228" t="s">
        <v>880</v>
      </c>
      <c r="L338" s="233"/>
      <c r="M338" s="234" t="s">
        <v>1</v>
      </c>
      <c r="N338" s="235" t="s">
        <v>41</v>
      </c>
      <c r="O338" s="92"/>
      <c r="P338" s="236">
        <f>O338*H338</f>
        <v>0</v>
      </c>
      <c r="Q338" s="236">
        <v>0</v>
      </c>
      <c r="R338" s="236">
        <f>Q338*H338</f>
        <v>0</v>
      </c>
      <c r="S338" s="236">
        <v>0</v>
      </c>
      <c r="T338" s="237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238" t="s">
        <v>220</v>
      </c>
      <c r="AT338" s="238" t="s">
        <v>182</v>
      </c>
      <c r="AU338" s="238" t="s">
        <v>83</v>
      </c>
      <c r="AY338" s="18" t="s">
        <v>181</v>
      </c>
      <c r="BE338" s="239">
        <f>IF(N338="základní",J338,0)</f>
        <v>0</v>
      </c>
      <c r="BF338" s="239">
        <f>IF(N338="snížená",J338,0)</f>
        <v>0</v>
      </c>
      <c r="BG338" s="239">
        <f>IF(N338="zákl. přenesená",J338,0)</f>
        <v>0</v>
      </c>
      <c r="BH338" s="239">
        <f>IF(N338="sníž. přenesená",J338,0)</f>
        <v>0</v>
      </c>
      <c r="BI338" s="239">
        <f>IF(N338="nulová",J338,0)</f>
        <v>0</v>
      </c>
      <c r="BJ338" s="18" t="s">
        <v>83</v>
      </c>
      <c r="BK338" s="239">
        <f>ROUND(I338*H338,2)</f>
        <v>0</v>
      </c>
      <c r="BL338" s="18" t="s">
        <v>200</v>
      </c>
      <c r="BM338" s="238" t="s">
        <v>1157</v>
      </c>
    </row>
    <row r="339" s="2" customFormat="1">
      <c r="A339" s="39"/>
      <c r="B339" s="40"/>
      <c r="C339" s="41"/>
      <c r="D339" s="240" t="s">
        <v>190</v>
      </c>
      <c r="E339" s="41"/>
      <c r="F339" s="241" t="s">
        <v>1156</v>
      </c>
      <c r="G339" s="41"/>
      <c r="H339" s="41"/>
      <c r="I339" s="242"/>
      <c r="J339" s="41"/>
      <c r="K339" s="41"/>
      <c r="L339" s="45"/>
      <c r="M339" s="243"/>
      <c r="N339" s="244"/>
      <c r="O339" s="92"/>
      <c r="P339" s="92"/>
      <c r="Q339" s="92"/>
      <c r="R339" s="92"/>
      <c r="S339" s="92"/>
      <c r="T339" s="93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T339" s="18" t="s">
        <v>190</v>
      </c>
      <c r="AU339" s="18" t="s">
        <v>83</v>
      </c>
    </row>
    <row r="340" s="2" customFormat="1" ht="24.15" customHeight="1">
      <c r="A340" s="39"/>
      <c r="B340" s="40"/>
      <c r="C340" s="226" t="s">
        <v>979</v>
      </c>
      <c r="D340" s="226" t="s">
        <v>182</v>
      </c>
      <c r="E340" s="227" t="s">
        <v>1158</v>
      </c>
      <c r="F340" s="228" t="s">
        <v>1159</v>
      </c>
      <c r="G340" s="229" t="s">
        <v>889</v>
      </c>
      <c r="H340" s="230">
        <v>1</v>
      </c>
      <c r="I340" s="231"/>
      <c r="J340" s="232">
        <f>ROUND(I340*H340,2)</f>
        <v>0</v>
      </c>
      <c r="K340" s="228" t="s">
        <v>880</v>
      </c>
      <c r="L340" s="233"/>
      <c r="M340" s="234" t="s">
        <v>1</v>
      </c>
      <c r="N340" s="235" t="s">
        <v>41</v>
      </c>
      <c r="O340" s="92"/>
      <c r="P340" s="236">
        <f>O340*H340</f>
        <v>0</v>
      </c>
      <c r="Q340" s="236">
        <v>0</v>
      </c>
      <c r="R340" s="236">
        <f>Q340*H340</f>
        <v>0</v>
      </c>
      <c r="S340" s="236">
        <v>0</v>
      </c>
      <c r="T340" s="237">
        <f>S340*H340</f>
        <v>0</v>
      </c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R340" s="238" t="s">
        <v>220</v>
      </c>
      <c r="AT340" s="238" t="s">
        <v>182</v>
      </c>
      <c r="AU340" s="238" t="s">
        <v>83</v>
      </c>
      <c r="AY340" s="18" t="s">
        <v>181</v>
      </c>
      <c r="BE340" s="239">
        <f>IF(N340="základní",J340,0)</f>
        <v>0</v>
      </c>
      <c r="BF340" s="239">
        <f>IF(N340="snížená",J340,0)</f>
        <v>0</v>
      </c>
      <c r="BG340" s="239">
        <f>IF(N340="zákl. přenesená",J340,0)</f>
        <v>0</v>
      </c>
      <c r="BH340" s="239">
        <f>IF(N340="sníž. přenesená",J340,0)</f>
        <v>0</v>
      </c>
      <c r="BI340" s="239">
        <f>IF(N340="nulová",J340,0)</f>
        <v>0</v>
      </c>
      <c r="BJ340" s="18" t="s">
        <v>83</v>
      </c>
      <c r="BK340" s="239">
        <f>ROUND(I340*H340,2)</f>
        <v>0</v>
      </c>
      <c r="BL340" s="18" t="s">
        <v>200</v>
      </c>
      <c r="BM340" s="238" t="s">
        <v>1160</v>
      </c>
    </row>
    <row r="341" s="2" customFormat="1">
      <c r="A341" s="39"/>
      <c r="B341" s="40"/>
      <c r="C341" s="41"/>
      <c r="D341" s="240" t="s">
        <v>190</v>
      </c>
      <c r="E341" s="41"/>
      <c r="F341" s="241" t="s">
        <v>1159</v>
      </c>
      <c r="G341" s="41"/>
      <c r="H341" s="41"/>
      <c r="I341" s="242"/>
      <c r="J341" s="41"/>
      <c r="K341" s="41"/>
      <c r="L341" s="45"/>
      <c r="M341" s="243"/>
      <c r="N341" s="244"/>
      <c r="O341" s="92"/>
      <c r="P341" s="92"/>
      <c r="Q341" s="92"/>
      <c r="R341" s="92"/>
      <c r="S341" s="92"/>
      <c r="T341" s="93"/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T341" s="18" t="s">
        <v>190</v>
      </c>
      <c r="AU341" s="18" t="s">
        <v>83</v>
      </c>
    </row>
    <row r="342" s="2" customFormat="1" ht="16.5" customHeight="1">
      <c r="A342" s="39"/>
      <c r="B342" s="40"/>
      <c r="C342" s="226" t="s">
        <v>1161</v>
      </c>
      <c r="D342" s="226" t="s">
        <v>182</v>
      </c>
      <c r="E342" s="227" t="s">
        <v>1162</v>
      </c>
      <c r="F342" s="228" t="s">
        <v>1163</v>
      </c>
      <c r="G342" s="229" t="s">
        <v>476</v>
      </c>
      <c r="H342" s="230">
        <v>4</v>
      </c>
      <c r="I342" s="231"/>
      <c r="J342" s="232">
        <f>ROUND(I342*H342,2)</f>
        <v>0</v>
      </c>
      <c r="K342" s="228" t="s">
        <v>880</v>
      </c>
      <c r="L342" s="233"/>
      <c r="M342" s="234" t="s">
        <v>1</v>
      </c>
      <c r="N342" s="235" t="s">
        <v>41</v>
      </c>
      <c r="O342" s="92"/>
      <c r="P342" s="236">
        <f>O342*H342</f>
        <v>0</v>
      </c>
      <c r="Q342" s="236">
        <v>0</v>
      </c>
      <c r="R342" s="236">
        <f>Q342*H342</f>
        <v>0</v>
      </c>
      <c r="S342" s="236">
        <v>0</v>
      </c>
      <c r="T342" s="237">
        <f>S342*H342</f>
        <v>0</v>
      </c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R342" s="238" t="s">
        <v>220</v>
      </c>
      <c r="AT342" s="238" t="s">
        <v>182</v>
      </c>
      <c r="AU342" s="238" t="s">
        <v>83</v>
      </c>
      <c r="AY342" s="18" t="s">
        <v>181</v>
      </c>
      <c r="BE342" s="239">
        <f>IF(N342="základní",J342,0)</f>
        <v>0</v>
      </c>
      <c r="BF342" s="239">
        <f>IF(N342="snížená",J342,0)</f>
        <v>0</v>
      </c>
      <c r="BG342" s="239">
        <f>IF(N342="zákl. přenesená",J342,0)</f>
        <v>0</v>
      </c>
      <c r="BH342" s="239">
        <f>IF(N342="sníž. přenesená",J342,0)</f>
        <v>0</v>
      </c>
      <c r="BI342" s="239">
        <f>IF(N342="nulová",J342,0)</f>
        <v>0</v>
      </c>
      <c r="BJ342" s="18" t="s">
        <v>83</v>
      </c>
      <c r="BK342" s="239">
        <f>ROUND(I342*H342,2)</f>
        <v>0</v>
      </c>
      <c r="BL342" s="18" t="s">
        <v>200</v>
      </c>
      <c r="BM342" s="238" t="s">
        <v>1164</v>
      </c>
    </row>
    <row r="343" s="2" customFormat="1">
      <c r="A343" s="39"/>
      <c r="B343" s="40"/>
      <c r="C343" s="41"/>
      <c r="D343" s="240" t="s">
        <v>190</v>
      </c>
      <c r="E343" s="41"/>
      <c r="F343" s="241" t="s">
        <v>1163</v>
      </c>
      <c r="G343" s="41"/>
      <c r="H343" s="41"/>
      <c r="I343" s="242"/>
      <c r="J343" s="41"/>
      <c r="K343" s="41"/>
      <c r="L343" s="45"/>
      <c r="M343" s="243"/>
      <c r="N343" s="244"/>
      <c r="O343" s="92"/>
      <c r="P343" s="92"/>
      <c r="Q343" s="92"/>
      <c r="R343" s="92"/>
      <c r="S343" s="92"/>
      <c r="T343" s="93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T343" s="18" t="s">
        <v>190</v>
      </c>
      <c r="AU343" s="18" t="s">
        <v>83</v>
      </c>
    </row>
    <row r="344" s="2" customFormat="1" ht="24.15" customHeight="1">
      <c r="A344" s="39"/>
      <c r="B344" s="40"/>
      <c r="C344" s="226" t="s">
        <v>982</v>
      </c>
      <c r="D344" s="226" t="s">
        <v>182</v>
      </c>
      <c r="E344" s="227" t="s">
        <v>1165</v>
      </c>
      <c r="F344" s="228" t="s">
        <v>1166</v>
      </c>
      <c r="G344" s="229" t="s">
        <v>889</v>
      </c>
      <c r="H344" s="230">
        <v>1</v>
      </c>
      <c r="I344" s="231"/>
      <c r="J344" s="232">
        <f>ROUND(I344*H344,2)</f>
        <v>0</v>
      </c>
      <c r="K344" s="228" t="s">
        <v>880</v>
      </c>
      <c r="L344" s="233"/>
      <c r="M344" s="234" t="s">
        <v>1</v>
      </c>
      <c r="N344" s="235" t="s">
        <v>41</v>
      </c>
      <c r="O344" s="92"/>
      <c r="P344" s="236">
        <f>O344*H344</f>
        <v>0</v>
      </c>
      <c r="Q344" s="236">
        <v>0</v>
      </c>
      <c r="R344" s="236">
        <f>Q344*H344</f>
        <v>0</v>
      </c>
      <c r="S344" s="236">
        <v>0</v>
      </c>
      <c r="T344" s="237">
        <f>S344*H344</f>
        <v>0</v>
      </c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R344" s="238" t="s">
        <v>220</v>
      </c>
      <c r="AT344" s="238" t="s">
        <v>182</v>
      </c>
      <c r="AU344" s="238" t="s">
        <v>83</v>
      </c>
      <c r="AY344" s="18" t="s">
        <v>181</v>
      </c>
      <c r="BE344" s="239">
        <f>IF(N344="základní",J344,0)</f>
        <v>0</v>
      </c>
      <c r="BF344" s="239">
        <f>IF(N344="snížená",J344,0)</f>
        <v>0</v>
      </c>
      <c r="BG344" s="239">
        <f>IF(N344="zákl. přenesená",J344,0)</f>
        <v>0</v>
      </c>
      <c r="BH344" s="239">
        <f>IF(N344="sníž. přenesená",J344,0)</f>
        <v>0</v>
      </c>
      <c r="BI344" s="239">
        <f>IF(N344="nulová",J344,0)</f>
        <v>0</v>
      </c>
      <c r="BJ344" s="18" t="s">
        <v>83</v>
      </c>
      <c r="BK344" s="239">
        <f>ROUND(I344*H344,2)</f>
        <v>0</v>
      </c>
      <c r="BL344" s="18" t="s">
        <v>200</v>
      </c>
      <c r="BM344" s="238" t="s">
        <v>1167</v>
      </c>
    </row>
    <row r="345" s="2" customFormat="1">
      <c r="A345" s="39"/>
      <c r="B345" s="40"/>
      <c r="C345" s="41"/>
      <c r="D345" s="240" t="s">
        <v>190</v>
      </c>
      <c r="E345" s="41"/>
      <c r="F345" s="241" t="s">
        <v>1166</v>
      </c>
      <c r="G345" s="41"/>
      <c r="H345" s="41"/>
      <c r="I345" s="242"/>
      <c r="J345" s="41"/>
      <c r="K345" s="41"/>
      <c r="L345" s="45"/>
      <c r="M345" s="243"/>
      <c r="N345" s="244"/>
      <c r="O345" s="92"/>
      <c r="P345" s="92"/>
      <c r="Q345" s="92"/>
      <c r="R345" s="92"/>
      <c r="S345" s="92"/>
      <c r="T345" s="93"/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T345" s="18" t="s">
        <v>190</v>
      </c>
      <c r="AU345" s="18" t="s">
        <v>83</v>
      </c>
    </row>
    <row r="346" s="2" customFormat="1">
      <c r="A346" s="39"/>
      <c r="B346" s="40"/>
      <c r="C346" s="41"/>
      <c r="D346" s="240" t="s">
        <v>467</v>
      </c>
      <c r="E346" s="41"/>
      <c r="F346" s="256" t="s">
        <v>1168</v>
      </c>
      <c r="G346" s="41"/>
      <c r="H346" s="41"/>
      <c r="I346" s="242"/>
      <c r="J346" s="41"/>
      <c r="K346" s="41"/>
      <c r="L346" s="45"/>
      <c r="M346" s="243"/>
      <c r="N346" s="244"/>
      <c r="O346" s="92"/>
      <c r="P346" s="92"/>
      <c r="Q346" s="92"/>
      <c r="R346" s="92"/>
      <c r="S346" s="92"/>
      <c r="T346" s="93"/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T346" s="18" t="s">
        <v>467</v>
      </c>
      <c r="AU346" s="18" t="s">
        <v>83</v>
      </c>
    </row>
    <row r="347" s="2" customFormat="1" ht="16.5" customHeight="1">
      <c r="A347" s="39"/>
      <c r="B347" s="40"/>
      <c r="C347" s="226" t="s">
        <v>1169</v>
      </c>
      <c r="D347" s="226" t="s">
        <v>182</v>
      </c>
      <c r="E347" s="227" t="s">
        <v>1170</v>
      </c>
      <c r="F347" s="228" t="s">
        <v>1171</v>
      </c>
      <c r="G347" s="229" t="s">
        <v>476</v>
      </c>
      <c r="H347" s="230">
        <v>40</v>
      </c>
      <c r="I347" s="231"/>
      <c r="J347" s="232">
        <f>ROUND(I347*H347,2)</f>
        <v>0</v>
      </c>
      <c r="K347" s="228" t="s">
        <v>880</v>
      </c>
      <c r="L347" s="233"/>
      <c r="M347" s="234" t="s">
        <v>1</v>
      </c>
      <c r="N347" s="235" t="s">
        <v>41</v>
      </c>
      <c r="O347" s="92"/>
      <c r="P347" s="236">
        <f>O347*H347</f>
        <v>0</v>
      </c>
      <c r="Q347" s="236">
        <v>0</v>
      </c>
      <c r="R347" s="236">
        <f>Q347*H347</f>
        <v>0</v>
      </c>
      <c r="S347" s="236">
        <v>0</v>
      </c>
      <c r="T347" s="237">
        <f>S347*H347</f>
        <v>0</v>
      </c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R347" s="238" t="s">
        <v>220</v>
      </c>
      <c r="AT347" s="238" t="s">
        <v>182</v>
      </c>
      <c r="AU347" s="238" t="s">
        <v>83</v>
      </c>
      <c r="AY347" s="18" t="s">
        <v>181</v>
      </c>
      <c r="BE347" s="239">
        <f>IF(N347="základní",J347,0)</f>
        <v>0</v>
      </c>
      <c r="BF347" s="239">
        <f>IF(N347="snížená",J347,0)</f>
        <v>0</v>
      </c>
      <c r="BG347" s="239">
        <f>IF(N347="zákl. přenesená",J347,0)</f>
        <v>0</v>
      </c>
      <c r="BH347" s="239">
        <f>IF(N347="sníž. přenesená",J347,0)</f>
        <v>0</v>
      </c>
      <c r="BI347" s="239">
        <f>IF(N347="nulová",J347,0)</f>
        <v>0</v>
      </c>
      <c r="BJ347" s="18" t="s">
        <v>83</v>
      </c>
      <c r="BK347" s="239">
        <f>ROUND(I347*H347,2)</f>
        <v>0</v>
      </c>
      <c r="BL347" s="18" t="s">
        <v>200</v>
      </c>
      <c r="BM347" s="238" t="s">
        <v>1172</v>
      </c>
    </row>
    <row r="348" s="2" customFormat="1">
      <c r="A348" s="39"/>
      <c r="B348" s="40"/>
      <c r="C348" s="41"/>
      <c r="D348" s="240" t="s">
        <v>190</v>
      </c>
      <c r="E348" s="41"/>
      <c r="F348" s="241" t="s">
        <v>1171</v>
      </c>
      <c r="G348" s="41"/>
      <c r="H348" s="41"/>
      <c r="I348" s="242"/>
      <c r="J348" s="41"/>
      <c r="K348" s="41"/>
      <c r="L348" s="45"/>
      <c r="M348" s="257"/>
      <c r="N348" s="258"/>
      <c r="O348" s="259"/>
      <c r="P348" s="259"/>
      <c r="Q348" s="259"/>
      <c r="R348" s="259"/>
      <c r="S348" s="259"/>
      <c r="T348" s="260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T348" s="18" t="s">
        <v>190</v>
      </c>
      <c r="AU348" s="18" t="s">
        <v>83</v>
      </c>
    </row>
    <row r="349" s="2" customFormat="1" ht="6.96" customHeight="1">
      <c r="A349" s="39"/>
      <c r="B349" s="67"/>
      <c r="C349" s="68"/>
      <c r="D349" s="68"/>
      <c r="E349" s="68"/>
      <c r="F349" s="68"/>
      <c r="G349" s="68"/>
      <c r="H349" s="68"/>
      <c r="I349" s="68"/>
      <c r="J349" s="68"/>
      <c r="K349" s="68"/>
      <c r="L349" s="45"/>
      <c r="M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</row>
  </sheetData>
  <sheetProtection sheet="1" autoFilter="0" formatColumns="0" formatRows="0" objects="1" scenarios="1" spinCount="100000" saltValue="82q4/ddwnVzcjtKtfzmRTny8bYLkuNGSs+AEl5e/42CZnd11GYXSgk8oD6GW2oY3+3Lz/9y8EcJ/8bs6y4WGdA==" hashValue="5SXne9zsWLqgG+yk7ONmuf3GRSO+VdSL2Sgw3+6TVRqdoJO9vqfbnEu9xbPk0ePODp33PMd9m/Jz4Bj1bbsiKQ==" algorithmName="SHA-512" password="CC35"/>
  <autoFilter ref="C129:K348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8:H118"/>
    <mergeCell ref="E120:H120"/>
    <mergeCell ref="E122:H12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Kovář Petr</dc:creator>
  <cp:lastModifiedBy>Kovář Petr</cp:lastModifiedBy>
  <dcterms:created xsi:type="dcterms:W3CDTF">2025-06-19T05:30:06Z</dcterms:created>
  <dcterms:modified xsi:type="dcterms:W3CDTF">2025-06-19T05:30:26Z</dcterms:modified>
</cp:coreProperties>
</file>