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ZAKÁZKY\2025\Litomysl_Metyse\ROZPOCET\"/>
    </mc:Choice>
  </mc:AlternateContent>
  <bookViews>
    <workbookView xWindow="0" yWindow="0" windowWidth="0" windowHeight="0"/>
  </bookViews>
  <sheets>
    <sheet name="Rekapitulace stavby" sheetId="1" r:id="rId1"/>
    <sheet name="1.1 - Vodovodní řad M" sheetId="2" r:id="rId2"/>
    <sheet name="VRN - Vedlejší náklady st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'1.1 - Vodovodní řad M'!$C$124:$K$480</definedName>
    <definedName name="_xlnm.Print_Area" localSheetId="1">'1.1 - Vodovodní řad M'!$C$4:$J$76,'1.1 - Vodovodní řad M'!$C$82:$J$106,'1.1 - Vodovodní řad M'!$C$112:$K$480</definedName>
    <definedName name="_xlnm.Print_Titles" localSheetId="1">'1.1 - Vodovodní řad M'!$124:$124</definedName>
    <definedName name="_xlnm._FilterDatabase" localSheetId="2" hidden="1">'VRN - Vedlejší náklady st...'!$C$119:$K$153</definedName>
    <definedName name="_xlnm.Print_Area" localSheetId="2">'VRN - Vedlejší náklady st...'!$C$4:$J$76,'VRN - Vedlejší náklady st...'!$C$82:$J$101,'VRN - Vedlejší náklady st...'!$C$107:$K$153</definedName>
    <definedName name="_xlnm.Print_Titles" localSheetId="2">'VRN - Vedlejší náklady st...'!$119:$119</definedName>
    <definedName name="_xlnm.Print_Area" localSheetId="3">'Seznam figur'!$C$4:$G$152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51"/>
  <c r="BH151"/>
  <c r="BG151"/>
  <c r="BF151"/>
  <c r="T151"/>
  <c r="T150"/>
  <c r="R151"/>
  <c r="R150"/>
  <c r="P151"/>
  <c r="P150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J117"/>
  <c r="J116"/>
  <c r="F114"/>
  <c r="E112"/>
  <c r="J92"/>
  <c r="J91"/>
  <c r="F89"/>
  <c r="E87"/>
  <c r="J18"/>
  <c r="E18"/>
  <c r="F117"/>
  <c r="J17"/>
  <c r="J15"/>
  <c r="E15"/>
  <c r="F116"/>
  <c r="J14"/>
  <c r="J12"/>
  <c r="J114"/>
  <c r="E7"/>
  <c r="E85"/>
  <c i="2" r="J37"/>
  <c r="J36"/>
  <c i="1" r="AY95"/>
  <c i="2" r="J35"/>
  <c i="1" r="AX95"/>
  <c i="2" r="BI479"/>
  <c r="BH479"/>
  <c r="BG479"/>
  <c r="BF479"/>
  <c r="T479"/>
  <c r="T478"/>
  <c r="R479"/>
  <c r="R478"/>
  <c r="P479"/>
  <c r="P478"/>
  <c r="BI476"/>
  <c r="BH476"/>
  <c r="BG476"/>
  <c r="BF476"/>
  <c r="T476"/>
  <c r="R476"/>
  <c r="P476"/>
  <c r="BI474"/>
  <c r="BH474"/>
  <c r="BG474"/>
  <c r="BF474"/>
  <c r="T474"/>
  <c r="R474"/>
  <c r="P474"/>
  <c r="BI472"/>
  <c r="BH472"/>
  <c r="BG472"/>
  <c r="BF472"/>
  <c r="T472"/>
  <c r="R472"/>
  <c r="P472"/>
  <c r="BI470"/>
  <c r="BH470"/>
  <c r="BG470"/>
  <c r="BF470"/>
  <c r="T470"/>
  <c r="R470"/>
  <c r="P470"/>
  <c r="BI467"/>
  <c r="BH467"/>
  <c r="BG467"/>
  <c r="BF467"/>
  <c r="T467"/>
  <c r="R467"/>
  <c r="P467"/>
  <c r="BI465"/>
  <c r="BH465"/>
  <c r="BG465"/>
  <c r="BF465"/>
  <c r="T465"/>
  <c r="R465"/>
  <c r="P465"/>
  <c r="BI462"/>
  <c r="BH462"/>
  <c r="BG462"/>
  <c r="BF462"/>
  <c r="T462"/>
  <c r="T461"/>
  <c r="R462"/>
  <c r="R461"/>
  <c r="P462"/>
  <c r="P461"/>
  <c r="BI459"/>
  <c r="BH459"/>
  <c r="BG459"/>
  <c r="BF459"/>
  <c r="T459"/>
  <c r="R459"/>
  <c r="P459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7"/>
  <c r="BH447"/>
  <c r="BG447"/>
  <c r="BF447"/>
  <c r="T447"/>
  <c r="R447"/>
  <c r="P447"/>
  <c r="BI444"/>
  <c r="BH444"/>
  <c r="BG444"/>
  <c r="BF444"/>
  <c r="T444"/>
  <c r="R444"/>
  <c r="P444"/>
  <c r="BI440"/>
  <c r="BH440"/>
  <c r="BG440"/>
  <c r="BF440"/>
  <c r="T440"/>
  <c r="R440"/>
  <c r="P440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5"/>
  <c r="BH325"/>
  <c r="BG325"/>
  <c r="BF325"/>
  <c r="T325"/>
  <c r="R325"/>
  <c r="P325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0"/>
  <c r="BH310"/>
  <c r="BG310"/>
  <c r="BF310"/>
  <c r="T310"/>
  <c r="R310"/>
  <c r="P310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3"/>
  <c r="BH273"/>
  <c r="BG273"/>
  <c r="BF273"/>
  <c r="T273"/>
  <c r="R273"/>
  <c r="P273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28"/>
  <c r="BH228"/>
  <c r="BG228"/>
  <c r="BF228"/>
  <c r="T228"/>
  <c r="R228"/>
  <c r="P228"/>
  <c r="BI226"/>
  <c r="BH226"/>
  <c r="BG226"/>
  <c r="BF226"/>
  <c r="T226"/>
  <c r="R226"/>
  <c r="P226"/>
  <c r="BI221"/>
  <c r="BH221"/>
  <c r="BG221"/>
  <c r="BF221"/>
  <c r="T221"/>
  <c r="R221"/>
  <c r="P221"/>
  <c r="BI219"/>
  <c r="BH219"/>
  <c r="BG219"/>
  <c r="BF219"/>
  <c r="T219"/>
  <c r="R219"/>
  <c r="P219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1"/>
  <c r="BH131"/>
  <c r="BG131"/>
  <c r="BF131"/>
  <c r="T131"/>
  <c r="R131"/>
  <c r="P131"/>
  <c r="BI128"/>
  <c r="BH128"/>
  <c r="BG128"/>
  <c r="BF128"/>
  <c r="T128"/>
  <c r="R128"/>
  <c r="P128"/>
  <c r="J122"/>
  <c r="J121"/>
  <c r="F119"/>
  <c r="E117"/>
  <c r="J92"/>
  <c r="J91"/>
  <c r="F89"/>
  <c r="E87"/>
  <c r="J18"/>
  <c r="E18"/>
  <c r="F92"/>
  <c r="J17"/>
  <c r="J15"/>
  <c r="E15"/>
  <c r="F121"/>
  <c r="J14"/>
  <c r="J12"/>
  <c r="J89"/>
  <c r="E7"/>
  <c r="E115"/>
  <c i="1" r="L90"/>
  <c r="AM90"/>
  <c r="AM89"/>
  <c r="L89"/>
  <c r="AM87"/>
  <c r="L87"/>
  <c r="L85"/>
  <c r="L84"/>
  <c i="2" r="BK479"/>
  <c r="J459"/>
  <c r="BK447"/>
  <c r="J434"/>
  <c r="J422"/>
  <c r="BK399"/>
  <c r="J384"/>
  <c r="BK345"/>
  <c r="J319"/>
  <c r="BK300"/>
  <c r="BK276"/>
  <c r="J255"/>
  <c r="J228"/>
  <c r="J170"/>
  <c r="BK158"/>
  <c r="J143"/>
  <c i="1" r="AS94"/>
  <c i="2" r="BK419"/>
  <c r="J387"/>
  <c r="J363"/>
  <c r="J351"/>
  <c r="J333"/>
  <c r="BK317"/>
  <c r="BK307"/>
  <c r="J288"/>
  <c r="BK253"/>
  <c r="J191"/>
  <c r="BK155"/>
  <c r="J479"/>
  <c r="BK474"/>
  <c r="J465"/>
  <c r="BK450"/>
  <c r="BK434"/>
  <c r="BK425"/>
  <c r="J416"/>
  <c r="J408"/>
  <c r="J399"/>
  <c r="BK384"/>
  <c r="BK375"/>
  <c r="J360"/>
  <c r="J345"/>
  <c r="BK336"/>
  <c r="J303"/>
  <c r="BK291"/>
  <c r="J276"/>
  <c r="BK266"/>
  <c r="BK251"/>
  <c r="J245"/>
  <c r="BK226"/>
  <c r="J208"/>
  <c r="J182"/>
  <c r="BK164"/>
  <c r="J149"/>
  <c r="BK128"/>
  <c r="J375"/>
  <c r="J336"/>
  <c r="J330"/>
  <c r="J307"/>
  <c r="J283"/>
  <c r="J278"/>
  <c r="J264"/>
  <c r="J251"/>
  <c r="BK208"/>
  <c r="BK185"/>
  <c r="J176"/>
  <c r="J152"/>
  <c r="BK140"/>
  <c i="3" r="F36"/>
  <c r="BK126"/>
  <c i="2" r="J474"/>
  <c r="BK453"/>
  <c r="J425"/>
  <c r="BK396"/>
  <c r="BK366"/>
  <c r="J339"/>
  <c r="J305"/>
  <c r="BK283"/>
  <c r="BK245"/>
  <c r="BK182"/>
  <c r="BK152"/>
  <c r="BK131"/>
  <c r="BK465"/>
  <c r="J450"/>
  <c r="J440"/>
  <c r="BK416"/>
  <c r="BK369"/>
  <c r="J354"/>
  <c r="BK320"/>
  <c r="BK305"/>
  <c r="BK268"/>
  <c r="J219"/>
  <c r="BK149"/>
  <c r="J472"/>
  <c r="BK462"/>
  <c r="J447"/>
  <c r="J431"/>
  <c r="J419"/>
  <c r="BK390"/>
  <c r="J378"/>
  <c r="BK363"/>
  <c r="BK348"/>
  <c r="BK325"/>
  <c r="J300"/>
  <c r="BK288"/>
  <c r="BK264"/>
  <c r="J247"/>
  <c r="BK219"/>
  <c r="BK188"/>
  <c r="BK176"/>
  <c r="J161"/>
  <c r="BK146"/>
  <c r="J405"/>
  <c r="J372"/>
  <c r="BK333"/>
  <c r="BK280"/>
  <c r="J253"/>
  <c r="BK211"/>
  <c r="BK179"/>
  <c r="J155"/>
  <c i="3" r="BK131"/>
  <c r="J146"/>
  <c r="BK133"/>
  <c r="BK146"/>
  <c r="J136"/>
  <c i="2" r="BK472"/>
  <c r="BK444"/>
  <c r="J413"/>
  <c r="J393"/>
  <c r="BK351"/>
  <c r="J325"/>
  <c r="J297"/>
  <c r="BK273"/>
  <c r="J226"/>
  <c r="J167"/>
  <c r="BK137"/>
  <c r="BK467"/>
  <c r="BK459"/>
  <c r="BK437"/>
  <c r="BK393"/>
  <c r="BK381"/>
  <c r="J357"/>
  <c r="J348"/>
  <c r="BK314"/>
  <c r="BK278"/>
  <c r="J179"/>
  <c r="J128"/>
  <c r="BK470"/>
  <c r="BK456"/>
  <c r="BK440"/>
  <c r="BK428"/>
  <c r="BK413"/>
  <c r="BK405"/>
  <c r="BK387"/>
  <c r="BK372"/>
  <c r="BK357"/>
  <c r="BK339"/>
  <c r="J314"/>
  <c r="J280"/>
  <c r="BK257"/>
  <c r="J249"/>
  <c r="J221"/>
  <c r="J206"/>
  <c r="J173"/>
  <c r="J158"/>
  <c r="BK143"/>
  <c r="BK402"/>
  <c r="J366"/>
  <c r="J320"/>
  <c r="J294"/>
  <c r="J266"/>
  <c r="BK221"/>
  <c r="BK191"/>
  <c r="BK173"/>
  <c r="J146"/>
  <c i="3" r="J133"/>
  <c r="J123"/>
  <c r="BK144"/>
  <c r="J126"/>
  <c r="J144"/>
  <c r="J131"/>
  <c i="2" r="J476"/>
  <c r="J456"/>
  <c r="J428"/>
  <c r="BK408"/>
  <c r="BK378"/>
  <c r="BK342"/>
  <c r="J317"/>
  <c r="BK294"/>
  <c r="J257"/>
  <c r="BK206"/>
  <c r="BK161"/>
  <c r="J140"/>
  <c r="J470"/>
  <c r="J462"/>
  <c r="J444"/>
  <c r="BK431"/>
  <c r="J390"/>
  <c r="BK360"/>
  <c r="BK330"/>
  <c r="J310"/>
  <c r="J291"/>
  <c r="BK247"/>
  <c r="BK167"/>
  <c r="BK476"/>
  <c r="J467"/>
  <c r="J453"/>
  <c r="J437"/>
  <c r="BK422"/>
  <c r="J402"/>
  <c r="J381"/>
  <c r="J369"/>
  <c r="BK354"/>
  <c r="BK319"/>
  <c r="BK297"/>
  <c r="J268"/>
  <c r="BK255"/>
  <c r="BK228"/>
  <c r="J211"/>
  <c r="J185"/>
  <c r="BK170"/>
  <c r="J131"/>
  <c r="J396"/>
  <c r="J342"/>
  <c r="BK310"/>
  <c r="BK303"/>
  <c r="J273"/>
  <c r="BK249"/>
  <c r="J188"/>
  <c r="J164"/>
  <c r="J137"/>
  <c i="3" r="BK136"/>
  <c r="J151"/>
  <c r="J142"/>
  <c r="BK151"/>
  <c r="BK142"/>
  <c r="BK123"/>
  <c i="2" l="1" r="P127"/>
  <c r="P275"/>
  <c r="R282"/>
  <c r="P306"/>
  <c r="R443"/>
  <c r="P464"/>
  <c r="R127"/>
  <c r="BK282"/>
  <c r="J282"/>
  <c r="J100"/>
  <c r="BK306"/>
  <c r="J306"/>
  <c r="J101"/>
  <c r="P443"/>
  <c r="BK464"/>
  <c r="J464"/>
  <c r="J104"/>
  <c r="T127"/>
  <c r="R275"/>
  <c r="T275"/>
  <c r="T282"/>
  <c r="T306"/>
  <c r="BK443"/>
  <c r="J443"/>
  <c r="J102"/>
  <c r="T464"/>
  <c i="3" r="P122"/>
  <c r="P121"/>
  <c r="P120"/>
  <c i="1" r="AU96"/>
  <c i="3" r="R122"/>
  <c r="P141"/>
  <c i="2" r="BK127"/>
  <c r="J127"/>
  <c r="J98"/>
  <c r="BK275"/>
  <c r="J275"/>
  <c r="J99"/>
  <c r="P282"/>
  <c r="R306"/>
  <c r="T443"/>
  <c r="R464"/>
  <c i="3" r="BK122"/>
  <c r="J122"/>
  <c r="J98"/>
  <c r="T122"/>
  <c r="BK141"/>
  <c r="J141"/>
  <c r="J99"/>
  <c r="R141"/>
  <c r="T141"/>
  <c i="2" r="BK461"/>
  <c r="J461"/>
  <c r="J103"/>
  <c r="BK478"/>
  <c r="J478"/>
  <c r="J105"/>
  <c i="3" r="BK150"/>
  <c r="J150"/>
  <c r="J100"/>
  <c r="J89"/>
  <c r="F92"/>
  <c r="BE123"/>
  <c r="BE131"/>
  <c r="BE133"/>
  <c r="BE151"/>
  <c r="F91"/>
  <c r="E110"/>
  <c r="BE126"/>
  <c r="BE136"/>
  <c r="BE142"/>
  <c r="BE144"/>
  <c r="BE146"/>
  <c i="1" r="BC96"/>
  <c i="2" r="J119"/>
  <c r="BE128"/>
  <c r="BE149"/>
  <c r="BE158"/>
  <c r="BE167"/>
  <c r="BE191"/>
  <c r="BE226"/>
  <c r="BE268"/>
  <c r="BE276"/>
  <c r="BE291"/>
  <c r="BE325"/>
  <c r="BE339"/>
  <c r="BE357"/>
  <c r="BE378"/>
  <c r="BE384"/>
  <c r="BE390"/>
  <c r="F122"/>
  <c r="BE131"/>
  <c r="BE140"/>
  <c r="BE155"/>
  <c r="BE161"/>
  <c r="BE179"/>
  <c r="BE211"/>
  <c r="BE253"/>
  <c r="BE257"/>
  <c r="BE273"/>
  <c r="BE280"/>
  <c r="BE283"/>
  <c r="BE297"/>
  <c r="BE303"/>
  <c r="BE305"/>
  <c r="BE307"/>
  <c r="BE320"/>
  <c r="BE333"/>
  <c r="BE345"/>
  <c r="BE348"/>
  <c r="BE351"/>
  <c r="BE354"/>
  <c r="BE360"/>
  <c r="BE363"/>
  <c r="BE366"/>
  <c r="BE381"/>
  <c r="BE393"/>
  <c r="BE402"/>
  <c r="BE405"/>
  <c r="BE416"/>
  <c r="BE419"/>
  <c r="BE422"/>
  <c r="BE425"/>
  <c r="BE431"/>
  <c r="BE434"/>
  <c r="BE437"/>
  <c r="BE450"/>
  <c r="BE453"/>
  <c r="BE462"/>
  <c r="BE467"/>
  <c r="BE470"/>
  <c r="BE472"/>
  <c r="BE474"/>
  <c r="BE479"/>
  <c r="BE137"/>
  <c r="BE143"/>
  <c r="BE152"/>
  <c r="BE164"/>
  <c r="BE170"/>
  <c r="BE176"/>
  <c r="BE182"/>
  <c r="BE188"/>
  <c r="BE206"/>
  <c r="BE221"/>
  <c r="BE245"/>
  <c r="BE249"/>
  <c r="BE255"/>
  <c r="BE264"/>
  <c r="BE294"/>
  <c r="BE300"/>
  <c r="BE336"/>
  <c r="BE342"/>
  <c r="BE375"/>
  <c r="BE396"/>
  <c r="BE399"/>
  <c r="BE408"/>
  <c r="BE444"/>
  <c r="BE447"/>
  <c r="BE456"/>
  <c r="BE476"/>
  <c r="E85"/>
  <c r="F91"/>
  <c r="BE146"/>
  <c r="BE173"/>
  <c r="BE185"/>
  <c r="BE208"/>
  <c r="BE219"/>
  <c r="BE228"/>
  <c r="BE247"/>
  <c r="BE251"/>
  <c r="BE266"/>
  <c r="BE278"/>
  <c r="BE288"/>
  <c r="BE310"/>
  <c r="BE314"/>
  <c r="BE317"/>
  <c r="BE319"/>
  <c r="BE330"/>
  <c r="BE369"/>
  <c r="BE372"/>
  <c r="BE387"/>
  <c r="BE413"/>
  <c r="BE428"/>
  <c r="BE440"/>
  <c r="BE459"/>
  <c r="BE465"/>
  <c r="F37"/>
  <c i="1" r="BD95"/>
  <c i="2" r="F34"/>
  <c i="1" r="BA95"/>
  <c i="3" r="F37"/>
  <c i="1" r="BD96"/>
  <c i="2" r="F35"/>
  <c i="1" r="BB95"/>
  <c i="3" r="J34"/>
  <c i="1" r="AW96"/>
  <c i="2" r="F36"/>
  <c i="1" r="BC95"/>
  <c r="BC94"/>
  <c r="W32"/>
  <c i="2" r="J34"/>
  <c i="1" r="AW95"/>
  <c i="3" r="F34"/>
  <c i="1" r="BA96"/>
  <c i="3" r="F35"/>
  <c i="1" r="BB96"/>
  <c i="2" l="1" r="R126"/>
  <c r="R125"/>
  <c r="T126"/>
  <c r="T125"/>
  <c i="3" r="T121"/>
  <c r="T120"/>
  <c r="R121"/>
  <c r="R120"/>
  <c i="2" r="P126"/>
  <c r="P125"/>
  <c i="1" r="AU95"/>
  <c i="2" r="BK126"/>
  <c r="J126"/>
  <c r="J97"/>
  <c i="3" r="BK121"/>
  <c r="BK120"/>
  <c r="J120"/>
  <c r="J96"/>
  <c i="1" r="AU94"/>
  <c i="2" r="F33"/>
  <c i="1" r="AZ95"/>
  <c r="BA94"/>
  <c r="W30"/>
  <c r="BD94"/>
  <c r="W33"/>
  <c i="3" r="F33"/>
  <c i="1" r="AZ96"/>
  <c i="2" r="J33"/>
  <c i="1" r="AV95"/>
  <c r="AT95"/>
  <c r="BB94"/>
  <c r="W31"/>
  <c r="AY94"/>
  <c i="3" r="J33"/>
  <c i="1" r="AV96"/>
  <c r="AT96"/>
  <c i="2" l="1" r="BK125"/>
  <c r="J125"/>
  <c r="J96"/>
  <c i="3" r="J121"/>
  <c r="J97"/>
  <c r="J30"/>
  <c i="1" r="AG96"/>
  <c r="AZ94"/>
  <c r="AV94"/>
  <c r="AK29"/>
  <c r="AX94"/>
  <c r="AW94"/>
  <c r="AK30"/>
  <c i="3" l="1" r="J39"/>
  <c i="1" r="AN96"/>
  <c i="2" r="J30"/>
  <c i="1" r="AG95"/>
  <c r="AG94"/>
  <c r="AK26"/>
  <c r="AK35"/>
  <c r="AT94"/>
  <c r="AN94"/>
  <c r="W29"/>
  <c i="2" l="1" r="J39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<sst xmlns="http://schemas.openxmlformats.org/spreadsheetml/2006/main">
  <si>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</si>
  <si>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</si>
  <si>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</si>
  <si>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</si>
  <si>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</si>
  <si>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{80ff96e1-fca5-4397-84ce-1b11d6758a82}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</si>
  <si>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</si>
  <si>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</si>
  <si>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</si>
  <si>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</si>
  <si>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</si>
  <si>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</si>
  <si>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</si>
  <si>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</si>
  <si>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</si>
  <si>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</si>
  <si>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</si>
  <si>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vodovodu ul. J. Metyše, Litomyšl</t>
  </si>
  <si>
    <t>KSO:</t>
  </si>
  <si>
    <t>CC-CZ:</t>
  </si>
  <si>
    <t>Místo:</t>
  </si>
  <si>
    <t>Litomyšl</t>
  </si>
  <si>
    <t>Datum:</t>
  </si>
  <si>
    <t>21. 5. 2025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</si>
  <si>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</si>
  <si>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</si>
  <si>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</si>
  <si>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</si>
  <si>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</si>
  <si>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</si>
  <si>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</si>
  <si>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Pravec František</t>
  </si>
  <si>
    <t>True</t>
  </si>
  <si>
    <t>Zpracovatel:</t>
  </si>
  <si>
    <t>Kašparová Věra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</si>
  <si>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</si>
  <si>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</si>
  <si>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</si>
  <si>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</si>
  <si>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</si>
  <si>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</si>
  <si>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</si>
  <si>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</si>
  <si>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</si>
  <si>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</si>
  <si>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</si>
  <si>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</si>
  <si>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</si>
  <si>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</si>
  <si>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</si>
  <si>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</si>
  <si>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</si>
  <si>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</si>
  <si>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</si>
  <si>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</si>
  <si>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</si>
  <si>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</si>
  <si>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</si>
  <si>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</si>
  <si>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</si>
  <si>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</si>
  <si>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</si>
  <si>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</si>
  <si>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</si>
  <si>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</si>
  <si>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</si>
  <si>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</si>
  <si>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</si>
  <si>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</si>
  <si>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</si>
  <si>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</si>
  <si>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</si>
  <si>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</si>
  <si>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</si>
  <si>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</si>
  <si>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</si>
  <si>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</si>
  <si>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</si>
  <si>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</si>
  <si>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</si>
  <si>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</si>
  <si>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1.1</t>
  </si>
  <si>
    <t>Vodovodní řad M</t>
  </si>
  <si>
    <t>STA</t>
  </si>
  <si>
    <t>1</t>
  </si>
  <si>
    <t>{88fb841d-5ec4-4432-bbdf-855bb53f5383}</t>
  </si>
  <si>
    <t>827 11</t>
  </si>
  <si>
    <t>2</t>
  </si>
  <si>
    <t>VRN</t>
  </si>
  <si>
    <t xml:space="preserve">Vedlejší náklady stavby </t>
  </si>
  <si>
    <t>VON</t>
  </si>
  <si>
    <t>{48bed205-944b-4dbb-90d6-b7495acbc689}</t>
  </si>
  <si>
    <t>loze_</t>
  </si>
  <si>
    <t>Mezisoučet</t>
  </si>
  <si>
    <t>2,068</t>
  </si>
  <si>
    <t>obsyp_</t>
  </si>
  <si>
    <t>8,074</t>
  </si>
  <si>
    <t>KRYCÍ LIST SOUPISU PRACÍ</t>
  </si>
  <si>
    <t>odvoz_suti</t>
  </si>
  <si>
    <t>48,607</t>
  </si>
  <si>
    <t>pazeni_2</t>
  </si>
  <si>
    <t>97,56</t>
  </si>
  <si>
    <t>PE_110</t>
  </si>
  <si>
    <t>95</t>
  </si>
  <si>
    <t>PE_32</t>
  </si>
  <si>
    <t>4</t>
  </si>
  <si>
    <t>Objekt:</t>
  </si>
  <si>
    <t>sypanina</t>
  </si>
  <si>
    <t>33,565</t>
  </si>
  <si>
    <t>1.1 - Vodovodní řad M</t>
  </si>
  <si>
    <t>štěrk</t>
  </si>
  <si>
    <t>obsyp_-0,294</t>
  </si>
  <si>
    <t>7,886</t>
  </si>
  <si>
    <t>štěrk_kom</t>
  </si>
  <si>
    <t>23,611</t>
  </si>
  <si>
    <t>22221</t>
  </si>
  <si>
    <t>vod_přem</t>
  </si>
  <si>
    <t>33,753</t>
  </si>
  <si>
    <t>vytlač</t>
  </si>
  <si>
    <t>Součet</t>
  </si>
  <si>
    <t>10,142</t>
  </si>
  <si>
    <t>zepráce</t>
  </si>
  <si>
    <t>57,585</t>
  </si>
  <si>
    <t>asfalt_místní</t>
  </si>
  <si>
    <t>26,969</t>
  </si>
  <si>
    <t>pazeni_4</t>
  </si>
  <si>
    <t>44</t>
  </si>
  <si>
    <t>zám_dlažba</t>
  </si>
  <si>
    <t>35,91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</si>
  <si>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</si>
  <si>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</si>
  <si>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</si>
  <si>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</si>
  <si>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</si>
  <si>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</si>
  <si>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</si>
  <si>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</si>
  <si>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</si>
  <si>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</si>
  <si>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</si>
  <si>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99 - Přesun hmot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</si>
  <si>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</si>
  <si>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</si>
  <si>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</si>
  <si>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</si>
  <si>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</si>
  <si>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</si>
  <si>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</si>
  <si>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</si>
  <si>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</si>
  <si>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</si>
  <si>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</si>
  <si>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</si>
  <si>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</si>
  <si>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</si>
  <si>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</si>
  <si>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</si>
  <si>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</si>
  <si>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</si>
  <si>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</si>
  <si>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</si>
  <si>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113106187</t>
  </si>
  <si>
    <t>Rozebrání dlažeb vozovek ze zámkové dlažby s ložem z kameniva strojně pl do 50 m2</t>
  </si>
  <si>
    <t>m2</t>
  </si>
  <si>
    <t>CS ÚRS 2025 01</t>
  </si>
  <si>
    <t>2032178236</t>
  </si>
  <si>
    <t>VV</t>
  </si>
  <si>
    <t xml:space="preserve">"viz.příloha D.1 Tecnická zpráva" </t>
  </si>
  <si>
    <t>(2,7*1,9)*7</t>
  </si>
  <si>
    <t>113107323</t>
  </si>
  <si>
    <t>Odstranění podkladu z kameniva drceného tl přes 200 do 300 mm strojně pl do 50 m2</t>
  </si>
  <si>
    <t>1380476714</t>
  </si>
  <si>
    <t>"viz.příloha D.1 Technická zpráva"</t>
  </si>
  <si>
    <t>"asfalt_místní" (6,4*0,81)+(4,0*1,5)+(3,0*1,5)+(2,0*2,0)*2+(1,5*0,1)*9+(1,5*0,3)*2+(1,5*0,69)</t>
  </si>
  <si>
    <t>"asfalt chodník" (1,5*1,4)*2+(1,5*1,2)*2</t>
  </si>
  <si>
    <t>"zámková dlažba" (1,5*1,4)*7</t>
  </si>
  <si>
    <t>3</t>
  </si>
  <si>
    <t>113107182</t>
  </si>
  <si>
    <t>Odstranění podkladu živičného tl přes 50 do 100 mm strojně pl přes 50 do 200 m2</t>
  </si>
  <si>
    <t>1176851395</t>
  </si>
  <si>
    <t>113107341</t>
  </si>
  <si>
    <t>Odstranění podkladu živičného tl 50 mm strojně pl do 50 m2</t>
  </si>
  <si>
    <t>558911746</t>
  </si>
  <si>
    <t>"asflat chodník" (2,5*1,9)*2+(2,5*1,7)*2</t>
  </si>
  <si>
    <t>5</t>
  </si>
  <si>
    <t>113201112</t>
  </si>
  <si>
    <t>Vytrhání obrub silničních ležatých</t>
  </si>
  <si>
    <t>m</t>
  </si>
  <si>
    <t>315847112</t>
  </si>
  <si>
    <t>7*3,0</t>
  </si>
  <si>
    <t>6</t>
  </si>
  <si>
    <t>113202111</t>
  </si>
  <si>
    <t>Vytrhání obrub krajníků obrubníků stojatých</t>
  </si>
  <si>
    <t>703206792</t>
  </si>
  <si>
    <t>4*3,0</t>
  </si>
  <si>
    <t>7</t>
  </si>
  <si>
    <t>115101201</t>
  </si>
  <si>
    <t>Čerpání vody na dopravní výšku do 10 m průměrný přítok do 500 l/min</t>
  </si>
  <si>
    <t>hod</t>
  </si>
  <si>
    <t>1040091772</t>
  </si>
  <si>
    <t>48</t>
  </si>
  <si>
    <t>8</t>
  </si>
  <si>
    <t>115101301</t>
  </si>
  <si>
    <t>Pohotovost čerpací soupravy pro dopravní výšku do 10 m přítok do 500 l/min</t>
  </si>
  <si>
    <t>den</t>
  </si>
  <si>
    <t>485634103</t>
  </si>
  <si>
    <t>4,8</t>
  </si>
  <si>
    <t>9</t>
  </si>
  <si>
    <t>119001401</t>
  </si>
  <si>
    <t>Dočasné zajištění potrubí ocelového nebo litinového DN do 200 mm</t>
  </si>
  <si>
    <t>681584591</t>
  </si>
  <si>
    <t>1,5*(1+5)</t>
  </si>
  <si>
    <t>10</t>
  </si>
  <si>
    <t>119001411</t>
  </si>
  <si>
    <t>Dočasné zajištění potrubí betonového, ŽB nebo kameninového DN do 200 mm</t>
  </si>
  <si>
    <t>-1105019489</t>
  </si>
  <si>
    <t>1,0</t>
  </si>
  <si>
    <t>11</t>
  </si>
  <si>
    <t>119001421</t>
  </si>
  <si>
    <t>Dočasné zajištění kabelů a kabelových tratí ze 3 volně ložených kabelů</t>
  </si>
  <si>
    <t>2006783813</t>
  </si>
  <si>
    <t xml:space="preserve"> (2*0,81)+1,5</t>
  </si>
  <si>
    <t>119002121</t>
  </si>
  <si>
    <t>Přechodová lávka délky do 2 m včetně zábradlí pro zabezpečení výkopu zřízení</t>
  </si>
  <si>
    <t>kus</t>
  </si>
  <si>
    <t>271921864</t>
  </si>
  <si>
    <t>13</t>
  </si>
  <si>
    <t>119002122</t>
  </si>
  <si>
    <t>Přechodová lávka délky do 2 m včetně zábradlí pro zabezpečení výkopu odstranění</t>
  </si>
  <si>
    <t>21524441</t>
  </si>
  <si>
    <t>14</t>
  </si>
  <si>
    <t>119003131</t>
  </si>
  <si>
    <t>Výstražná páska pro zabezpečení výkopu zřízení</t>
  </si>
  <si>
    <t>1187958687</t>
  </si>
  <si>
    <t>8,0*2</t>
  </si>
  <si>
    <t>15</t>
  </si>
  <si>
    <t>119003132</t>
  </si>
  <si>
    <t>Výstražná páska pro zabezpečení výkopu odstranění</t>
  </si>
  <si>
    <t>-1846848957</t>
  </si>
  <si>
    <t>16</t>
  </si>
  <si>
    <t>139001101</t>
  </si>
  <si>
    <t>Příplatek za ztížení vykopávky v blízkosti podzemního vedení</t>
  </si>
  <si>
    <t>m3</t>
  </si>
  <si>
    <t>-1996647660</t>
  </si>
  <si>
    <t>(2*0,81*1,0)*2+(2*1,5*1,0)+(2*1,5*1,1)+(2*1,5*1,6*6)</t>
  </si>
  <si>
    <t>17</t>
  </si>
  <si>
    <t>119003227</t>
  </si>
  <si>
    <t>Mobilní plotová zábrana vyplněná dráty výšky do 2,2 m pro zabezpečení výkopu zřízení</t>
  </si>
  <si>
    <t>1349718740</t>
  </si>
  <si>
    <t>(2*4,0+2*1,5)+(2*3,0+2*1,5)+(4*2,0)*3</t>
  </si>
  <si>
    <t>18</t>
  </si>
  <si>
    <t>119003228</t>
  </si>
  <si>
    <t>Mobilní plotová zábrana vyplněná dráty výšky do 2,2 m pro zabezpečení výkopu odstranění</t>
  </si>
  <si>
    <t>-1319480901</t>
  </si>
  <si>
    <t>19</t>
  </si>
  <si>
    <t>119004111</t>
  </si>
  <si>
    <t>Bezpečný vstup nebo výstup z výkopu pomocí žebříku zřízení</t>
  </si>
  <si>
    <t>-49508327</t>
  </si>
  <si>
    <t>1,7</t>
  </si>
  <si>
    <t>20</t>
  </si>
  <si>
    <t>119004112</t>
  </si>
  <si>
    <t>Bezpečný vstup nebo výstup z výkopu pomocí žebříku odstranění</t>
  </si>
  <si>
    <t>-280710159</t>
  </si>
  <si>
    <t>132254203</t>
  </si>
  <si>
    <t>Hloubení zapažených rýh š do 2000 mm v hornině třídy těžitelnosti I skupiny 3 objem do 100 m3</t>
  </si>
  <si>
    <t>2142789670</t>
  </si>
  <si>
    <t>"z výpisu objemu zem.prací"</t>
  </si>
  <si>
    <t>"vodovodní řad M - běžný výkop " 6,4*0,81*1,7</t>
  </si>
  <si>
    <t xml:space="preserve">"Startovací jáma  protlaku" 4,0*1,5*2,2</t>
  </si>
  <si>
    <t>"cílová jáma protlaku" 3,0*1,5*2,2</t>
  </si>
  <si>
    <t>"výkop na napojení na stávající vodovod" (2,0*2,0*1,7)*2</t>
  </si>
  <si>
    <t>"jámy na přepojení přípojek" (1,5*1,5*1,7)*3</t>
  </si>
  <si>
    <t>"sondy na zjištění stáv.sítí" (1,5*1,5*1,0)*4+(1,5*1,5*1,1)+(1,5*1,5*1,6)+(1,5*1,5*1,4)</t>
  </si>
  <si>
    <t>"sonda na zjištění stáv.sítí - rozšíření" 1,50*0,69*1,0</t>
  </si>
  <si>
    <t>-"asfalt místní" (6,4*0,81*0,40)-(4,0*1,5*0,40)-(3,0*1,5*0,40)-(2,0*2,0*0,40)*2-(1,5*0,3*0,40)*2-(1,5*0,1*0,40)*9-(1,5*0,69*0,40)</t>
  </si>
  <si>
    <t>-"asfalt chodník" (1,5*1,4*0,35)*2-(1,5*1,2*0,35)*2</t>
  </si>
  <si>
    <t>-"záková dlažba" (1,5*1,4*0,35)*7</t>
  </si>
  <si>
    <t>zepráce*0,30</t>
  </si>
  <si>
    <t>22</t>
  </si>
  <si>
    <t>132354203</t>
  </si>
  <si>
    <t>Hloubení zapažených rýh š do 2000 mm v hornině třídy těžitelnosti II skupiny 4 objem do 100 m3</t>
  </si>
  <si>
    <t>190601183</t>
  </si>
  <si>
    <t>zepráce*0,70</t>
  </si>
  <si>
    <t>23</t>
  </si>
  <si>
    <t>1417212121</t>
  </si>
  <si>
    <t>Řízený zemní protlak délky do 50 m hl do 6 m se zatažením potrubí průměru vrtu přes 90 do 110 mm v hornině třídy těžitelnosti I a II skupiny 1 až 4</t>
  </si>
  <si>
    <t>-2065076232</t>
  </si>
  <si>
    <t>87,0</t>
  </si>
  <si>
    <t>24</t>
  </si>
  <si>
    <t>151101101</t>
  </si>
  <si>
    <t>Zřízení příložného pažení a rozepření stěn rýh hl do 2 m</t>
  </si>
  <si>
    <t>-2087033100</t>
  </si>
  <si>
    <t>"vodovodní řad M" 6,4*1,7*2</t>
  </si>
  <si>
    <t>"výkop na napojení na stáv. vodovod" (4*2,0*1,7)*2</t>
  </si>
  <si>
    <t>"jámy na přepojení přípojek" (4*1,5*1,7)*3</t>
  </si>
  <si>
    <t>"sondy na zjištění stáv. sítí" (4*1,5*1,6)+(4*1,5*1,4)</t>
  </si>
  <si>
    <t>25</t>
  </si>
  <si>
    <t>151101111</t>
  </si>
  <si>
    <t>Odstranění příložného pažení a rozepření stěn rýh hl do 2 m</t>
  </si>
  <si>
    <t>-700068180</t>
  </si>
  <si>
    <t>26</t>
  </si>
  <si>
    <t>151101102</t>
  </si>
  <si>
    <t>Zřízení příložného pažení a rozepření stěn rýh hl přes 2 do 4 m</t>
  </si>
  <si>
    <t>1621301653</t>
  </si>
  <si>
    <t>"startovací jáma protlaku" (2*4,0+2*1,5)*2,2</t>
  </si>
  <si>
    <t>"cílová jáma protlaku" (2*3,0+2*1,5)*2,2</t>
  </si>
  <si>
    <t>27</t>
  </si>
  <si>
    <t>151101112</t>
  </si>
  <si>
    <t>Odstranění příložného pažení a rozepření stěn rýh hl přes 2 do 4 m</t>
  </si>
  <si>
    <t>-1553054263</t>
  </si>
  <si>
    <t>28</t>
  </si>
  <si>
    <t>162551108</t>
  </si>
  <si>
    <t>Vodorovné přemístění přes 2 500 do 3000 m výkopku/sypaniny z horniny třídy těžitelnosti I skupiny 1 až 3</t>
  </si>
  <si>
    <t>1138069433</t>
  </si>
  <si>
    <t xml:space="preserve">"viz.příloha D.1  Technická zpráva"</t>
  </si>
  <si>
    <t>"Vytlačená kubatura :"</t>
  </si>
  <si>
    <t>"lože pod potrubí"</t>
  </si>
  <si>
    <t>"řad M - výkop" 6,4*0,81*0,10</t>
  </si>
  <si>
    <t>"řad M v jámě" (4,0+3,0+3*1,5)*1,0*0,10</t>
  </si>
  <si>
    <t>"přepojení přípojek v jámě" 4,0*1,0*0,10</t>
  </si>
  <si>
    <t>"obsyp"</t>
  </si>
  <si>
    <t>"řad M - výkop" 6,4*0,81*0,40</t>
  </si>
  <si>
    <t>"řad M v jámě" (4,0+3,0+3*1,5)*1,0*0,40</t>
  </si>
  <si>
    <t>"přepojení přípojek v jámě" 4,0*1,0*0,35</t>
  </si>
  <si>
    <t>"zásyp v komunikaci" (6,4*0,81*0,70)+(4,0*1,5*1,2)+(3,0*1,5*1,2)+(2,0*2,0*0,70)*2+(1,5*0,1*0,70)*9+(1,5*0,3*0,7)*2+(1,5*0,69*0,2)</t>
  </si>
  <si>
    <t>vytlač+štěrk_kom</t>
  </si>
  <si>
    <t>"přemístění výkopku na skládku určenou investorem" vod_přem*0,30</t>
  </si>
  <si>
    <t>29</t>
  </si>
  <si>
    <t>162551128</t>
  </si>
  <si>
    <t>Vodorovné přemístění přes 2 500 do 3000 m výkopku/sypaniny z horniny třídy těžitelnosti II skupiny 4 a 5</t>
  </si>
  <si>
    <t>-1083229437</t>
  </si>
  <si>
    <t>"přemístění výkopku na skládku určenou investorem" vod_přem*0,70</t>
  </si>
  <si>
    <t>30</t>
  </si>
  <si>
    <t>167151101</t>
  </si>
  <si>
    <t>Nakládání výkopku z hornin třídy těžitelnosti I skupiny 1 až 3 do 100 m3</t>
  </si>
  <si>
    <t>1467872024</t>
  </si>
  <si>
    <t>vod_přem*0,30</t>
  </si>
  <si>
    <t>31</t>
  </si>
  <si>
    <t>167151102</t>
  </si>
  <si>
    <t>Nakládání výkopku z hornin třídy těžitelnosti II skupiny 4 a 5 do 100 m3</t>
  </si>
  <si>
    <t>1795849697</t>
  </si>
  <si>
    <t>vod_přem*0,70</t>
  </si>
  <si>
    <t>32</t>
  </si>
  <si>
    <t>17120123111</t>
  </si>
  <si>
    <t>Poplatek za uložení zeminy a kamení na recyklační skládce (skládkovné) kód odpadu 17 05 04</t>
  </si>
  <si>
    <t>t</t>
  </si>
  <si>
    <t>-1019083759</t>
  </si>
  <si>
    <t>vod_přem*1,8</t>
  </si>
  <si>
    <t>33</t>
  </si>
  <si>
    <t>171251201</t>
  </si>
  <si>
    <t>Uložení sypaniny na skládky nebo meziskládky</t>
  </si>
  <si>
    <t>-750683660</t>
  </si>
  <si>
    <t>"uložení sypaniny na skládku určenou investorem" vod_přem</t>
  </si>
  <si>
    <t>34</t>
  </si>
  <si>
    <t>174151101</t>
  </si>
  <si>
    <t>Zásyp jam, šachet rýh nebo kolem objektů sypaninou se zhutněním</t>
  </si>
  <si>
    <t>-1429187453</t>
  </si>
  <si>
    <t>zepráce-vytlač</t>
  </si>
  <si>
    <t>35</t>
  </si>
  <si>
    <t>175151101</t>
  </si>
  <si>
    <t>Obsypání potrubí strojně sypaninou bez prohození, uloženou do 3 m</t>
  </si>
  <si>
    <t>-1358411798</t>
  </si>
  <si>
    <t>"vodovodní řad M " 3,14*(0,110)^2/4*(8,0+4,0+3,0+1,5*3)</t>
  </si>
  <si>
    <t>"přepojení přípojek" 3,14*(0,032)^2/4*4,0</t>
  </si>
  <si>
    <t>obsyp_-0,188</t>
  </si>
  <si>
    <t>36</t>
  </si>
  <si>
    <t>M</t>
  </si>
  <si>
    <t>5834417111</t>
  </si>
  <si>
    <t>štěrkodrť frakce 0/32</t>
  </si>
  <si>
    <t>316226676</t>
  </si>
  <si>
    <t>štěrk_kom*1,8</t>
  </si>
  <si>
    <t>37</t>
  </si>
  <si>
    <t>5833731011</t>
  </si>
  <si>
    <t>štěrkopísek frakce 0/4</t>
  </si>
  <si>
    <t>876743108</t>
  </si>
  <si>
    <t>štěrk*1,8</t>
  </si>
  <si>
    <t>38</t>
  </si>
  <si>
    <t>309217584</t>
  </si>
  <si>
    <t>"přesun sypaniny, netýká se přesunu hmot"</t>
  </si>
  <si>
    <t>štěrk+loze_+štěrk_kom</t>
  </si>
  <si>
    <t>39</t>
  </si>
  <si>
    <t>162351104</t>
  </si>
  <si>
    <t>Vodorovné přemístění přes 500 do 1000 m výkopku/sypaniny z horniny třídy těžitelnosti I skupiny 1 až 3</t>
  </si>
  <si>
    <t>-1698174966</t>
  </si>
  <si>
    <t>Vodorovné konstrukce</t>
  </si>
  <si>
    <t>40</t>
  </si>
  <si>
    <t>451317777</t>
  </si>
  <si>
    <t>Podklad nebo lože pod dlažbu vodorovný nebo do sklonu 1:5 z betonu prostého tl přes 50 do 100 mm</t>
  </si>
  <si>
    <t>-244103422</t>
  </si>
  <si>
    <t>41</t>
  </si>
  <si>
    <t>451573111</t>
  </si>
  <si>
    <t>Lože pod potrubí otevřený výkop ze štěrkopísku</t>
  </si>
  <si>
    <t>M3</t>
  </si>
  <si>
    <t>-423597831</t>
  </si>
  <si>
    <t>42</t>
  </si>
  <si>
    <t>451577777</t>
  </si>
  <si>
    <t>Podklad nebo lože pod dlažbu vodorovný nebo do sklonu 1:5 z kameniva těženého tl přes 30 do 100 mm</t>
  </si>
  <si>
    <t>800515426</t>
  </si>
  <si>
    <t>Komunikace</t>
  </si>
  <si>
    <t>43</t>
  </si>
  <si>
    <t>564831011</t>
  </si>
  <si>
    <t>Podklad ze štěrkodrtě ŠD plochy do 100 m2 tl 100 mm</t>
  </si>
  <si>
    <t>-1642536362</t>
  </si>
  <si>
    <t>564871011</t>
  </si>
  <si>
    <t>Podklad ze štěrkodrtě ŠD plochy do 100 m2 tl 250 mm</t>
  </si>
  <si>
    <t>1144798876</t>
  </si>
  <si>
    <t>"viz.příloha D.1 Technická zpráva, příloha D.5 Uložení potrubí"</t>
  </si>
  <si>
    <t>45</t>
  </si>
  <si>
    <t>567122114</t>
  </si>
  <si>
    <t>Podklad ze směsi stmelené cementem SC C 8/10 (KSC I) tl 150 mm</t>
  </si>
  <si>
    <t>445507529</t>
  </si>
  <si>
    <t>46</t>
  </si>
  <si>
    <t>567132115</t>
  </si>
  <si>
    <t>Podklad ze směsi stmelené cementem SC C 8/10 (KSC I) tl 200 mm</t>
  </si>
  <si>
    <t>-94201351</t>
  </si>
  <si>
    <t>47</t>
  </si>
  <si>
    <t>577123111</t>
  </si>
  <si>
    <t>Asfaltový beton vrstva obrusná ACO 8 (ABJ) tl 30 mm š do 3 m z nemodifikovaného asfaltu</t>
  </si>
  <si>
    <t>376707330</t>
  </si>
  <si>
    <t>"asfalt chodník" (2,5*1,9)*2+(2,5*1,7)*2</t>
  </si>
  <si>
    <t>577133111</t>
  </si>
  <si>
    <t>Asfaltový beton vrstva obrusná ACO 8 (ABJ) tl 40 mm š do 3 m z nemodifikovaného asfaltu</t>
  </si>
  <si>
    <t>1092550069</t>
  </si>
  <si>
    <t>(2,5*1,9)*2+(2,5*1,7)*2</t>
  </si>
  <si>
    <t>49</t>
  </si>
  <si>
    <t>596212210</t>
  </si>
  <si>
    <t>Kladení zámkové dlažby pozemních komunikací ručně tl 80 mm skupiny A pl do 50 m2</t>
  </si>
  <si>
    <t>-1879979016</t>
  </si>
  <si>
    <t>50</t>
  </si>
  <si>
    <t>59245020</t>
  </si>
  <si>
    <t>dlažba skladebná betonová 200x100mm tl 80mm přírodní</t>
  </si>
  <si>
    <t>1987490092</t>
  </si>
  <si>
    <t>Trubní vedení</t>
  </si>
  <si>
    <t>51</t>
  </si>
  <si>
    <t>850265121</t>
  </si>
  <si>
    <t>Výřez nebo výsek na potrubí z trub litinových tlakových nebo plastických hmot DN 100</t>
  </si>
  <si>
    <t>1120307579</t>
  </si>
  <si>
    <t>"viz.příloha D.1 Technická zpráva, příloha D.4 Schéma kladečského plánu řadu M"</t>
  </si>
  <si>
    <t>52</t>
  </si>
  <si>
    <t>8573121221</t>
  </si>
  <si>
    <t>Spotřební materiál</t>
  </si>
  <si>
    <t>komplet</t>
  </si>
  <si>
    <t>1947124948</t>
  </si>
  <si>
    <t xml:space="preserve">"viz. příloha D.1 Technická zpráva" </t>
  </si>
  <si>
    <t>"ostatní spotřební materiál jinde neuvedený, spojovací materiál"</t>
  </si>
  <si>
    <t>53</t>
  </si>
  <si>
    <t>871161141</t>
  </si>
  <si>
    <t>Montáž potrubí z PE100 SDR 11 otevřený výkop svařovaných na tupo D 32 x 3,0 mm</t>
  </si>
  <si>
    <t>1716329449</t>
  </si>
  <si>
    <t>"přepojení přípojek" 4,0</t>
  </si>
  <si>
    <t>54</t>
  </si>
  <si>
    <t>286137521</t>
  </si>
  <si>
    <t>potrubí vodovodní LDPE (rPE) D 32x4,4mm</t>
  </si>
  <si>
    <t>586976620</t>
  </si>
  <si>
    <t>PE_32*1,015</t>
  </si>
  <si>
    <t>55</t>
  </si>
  <si>
    <t>871251221</t>
  </si>
  <si>
    <t>Montáž potrubí z PE100 SDR 17 otevřený výkop svařovaných elektrotvarovkou D 110 x 6,6 mm</t>
  </si>
  <si>
    <t>726638876</t>
  </si>
  <si>
    <t>56</t>
  </si>
  <si>
    <t>28613576</t>
  </si>
  <si>
    <t>potrubí dvouvrstvé PE100 RC SDR17 110x6,6 dl 12m</t>
  </si>
  <si>
    <t>1151159748</t>
  </si>
  <si>
    <t>"PE 100, RC AQUALINE ROBUST, 110x6,6 SDR17"</t>
  </si>
  <si>
    <t>"Potrubí musí být certifikované dle technického předpisu PAS1075"</t>
  </si>
  <si>
    <t>PE_110*1,015</t>
  </si>
  <si>
    <t>57</t>
  </si>
  <si>
    <t>877251101</t>
  </si>
  <si>
    <t>Montáž elektrospojek na vodovodním potrubí z PE trub d 110</t>
  </si>
  <si>
    <t>1353952948</t>
  </si>
  <si>
    <t>"elektrospojka" 5</t>
  </si>
  <si>
    <t>"oblouk" 2</t>
  </si>
  <si>
    <t>58</t>
  </si>
  <si>
    <t>28615975</t>
  </si>
  <si>
    <t>elektrospojka SDR11 PE 100 PN16 D 110mm</t>
  </si>
  <si>
    <t>512024464</t>
  </si>
  <si>
    <t>5*1,015</t>
  </si>
  <si>
    <t>59</t>
  </si>
  <si>
    <t>WVN.FF070814W</t>
  </si>
  <si>
    <t>Oblouk 60° PE100 SDR17 110</t>
  </si>
  <si>
    <t>-642796852</t>
  </si>
  <si>
    <t>2*1,015</t>
  </si>
  <si>
    <t>60</t>
  </si>
  <si>
    <t>877251110</t>
  </si>
  <si>
    <t>Montáž elektrokolen 45° na vodovodním potrubí z PE trub d 110</t>
  </si>
  <si>
    <t>1584152053</t>
  </si>
  <si>
    <t>61</t>
  </si>
  <si>
    <t>28614949</t>
  </si>
  <si>
    <t>elektrokoleno 45° PE 100 PN16 D 110mm</t>
  </si>
  <si>
    <t>-332686009</t>
  </si>
  <si>
    <t>62</t>
  </si>
  <si>
    <t>8912491113</t>
  </si>
  <si>
    <t>Montáž lemových nákružků na potrubí z jakýchkoli trub DN 110</t>
  </si>
  <si>
    <t>580088310</t>
  </si>
  <si>
    <t>63</t>
  </si>
  <si>
    <t>28653150</t>
  </si>
  <si>
    <t>nákružek lemový PE 100 SDR17 110mm</t>
  </si>
  <si>
    <t>-501850397</t>
  </si>
  <si>
    <t>1*1,015</t>
  </si>
  <si>
    <t>64</t>
  </si>
  <si>
    <t>28654410</t>
  </si>
  <si>
    <t>příruba volná k lemovému nákružku z polypropylénu 110</t>
  </si>
  <si>
    <t>1578693876</t>
  </si>
  <si>
    <t>65</t>
  </si>
  <si>
    <t>HWL.797410000016</t>
  </si>
  <si>
    <t>SYNOFLEX - SPOJKA 100 (104-132)</t>
  </si>
  <si>
    <t>451752054</t>
  </si>
  <si>
    <t>1*1,01</t>
  </si>
  <si>
    <t>66</t>
  </si>
  <si>
    <t>879171111</t>
  </si>
  <si>
    <t>Montáž vodovodní přípojky na potrubí DN 32</t>
  </si>
  <si>
    <t>-1381746260</t>
  </si>
  <si>
    <t>67</t>
  </si>
  <si>
    <t>8911739111</t>
  </si>
  <si>
    <t>Montáž vodovodního ventilu hlavního pro přípojky DN 32</t>
  </si>
  <si>
    <t>1821337219</t>
  </si>
  <si>
    <t>68</t>
  </si>
  <si>
    <t>HWL.313000103216</t>
  </si>
  <si>
    <t>VENTIL ISO DOMOVNÍ PŘÍPOJKY ROHOVÝ 32-5/4"</t>
  </si>
  <si>
    <t>-214921488</t>
  </si>
  <si>
    <t>4*1,01</t>
  </si>
  <si>
    <t>69</t>
  </si>
  <si>
    <t>HWL.910103401500</t>
  </si>
  <si>
    <t>SOUPRAVA ZEMNÍ PRO PŘÍPOJKY-1,5 m 3/4"-2" (1,5m)</t>
  </si>
  <si>
    <t>1355551230</t>
  </si>
  <si>
    <t>70</t>
  </si>
  <si>
    <t>891261112</t>
  </si>
  <si>
    <t>Montáž vodovodních šoupátek otevřený výkop DN 100</t>
  </si>
  <si>
    <t>189385533</t>
  </si>
  <si>
    <t>71</t>
  </si>
  <si>
    <t>HWL.400208000016</t>
  </si>
  <si>
    <t>ŠOUPĚ E2 PŘÍRUBOVÉ KRÁTKÉ 80</t>
  </si>
  <si>
    <t>-1680347165</t>
  </si>
  <si>
    <t>72</t>
  </si>
  <si>
    <t>HWL.950110000003</t>
  </si>
  <si>
    <t>SOUPRAVA ZEMNÍ TELESKOPICKÁ E1/A-1,3 -1,8 100 (1,3-1,8m)</t>
  </si>
  <si>
    <t>1951334849</t>
  </si>
  <si>
    <t>73</t>
  </si>
  <si>
    <t>891269111</t>
  </si>
  <si>
    <t>Montáž navrtávacích pasů na potrubí z jakýchkoli trub DN 100</t>
  </si>
  <si>
    <t>1543994414</t>
  </si>
  <si>
    <t>74</t>
  </si>
  <si>
    <t>HWL.531011005416</t>
  </si>
  <si>
    <t>PAS NAVRTÁVACÍ UZAVÍRACÍ HAKU 110-5/4''</t>
  </si>
  <si>
    <t>749068753</t>
  </si>
  <si>
    <t>75</t>
  </si>
  <si>
    <t>HWL.632003203216</t>
  </si>
  <si>
    <t>TVAROVKA ISO SPOJKA 32-32</t>
  </si>
  <si>
    <t>1271545958</t>
  </si>
  <si>
    <t>76</t>
  </si>
  <si>
    <t>HWL.641103200116</t>
  </si>
  <si>
    <t>TVAROVKA ISO VNĚJŠÍ ZÁVIT KOLENO 45° 32-1''</t>
  </si>
  <si>
    <t>-1951373565</t>
  </si>
  <si>
    <t>77</t>
  </si>
  <si>
    <t>899401111</t>
  </si>
  <si>
    <t>Osazení poklopů litinových ventilových</t>
  </si>
  <si>
    <t>-746204132</t>
  </si>
  <si>
    <t>78</t>
  </si>
  <si>
    <t>422914020</t>
  </si>
  <si>
    <t>poklop litinový ventilový</t>
  </si>
  <si>
    <t>1777922427</t>
  </si>
  <si>
    <t>79</t>
  </si>
  <si>
    <t>42210051</t>
  </si>
  <si>
    <t>deska podkladová uličního poklopu litinového ventilového</t>
  </si>
  <si>
    <t>-1423878023</t>
  </si>
  <si>
    <t>80</t>
  </si>
  <si>
    <t>899401112</t>
  </si>
  <si>
    <t>Osazení poklopů litinových šoupátkových</t>
  </si>
  <si>
    <t>1046010503</t>
  </si>
  <si>
    <t>81</t>
  </si>
  <si>
    <t>422913520</t>
  </si>
  <si>
    <t>poklop litinový šoupátkový pro zemní soupravy osazení do terénu a do vozovky</t>
  </si>
  <si>
    <t>1956969787</t>
  </si>
  <si>
    <t>82</t>
  </si>
  <si>
    <t>42210050</t>
  </si>
  <si>
    <t>deska podkladová uličního poklopu litinového šoupatového</t>
  </si>
  <si>
    <t>764642206</t>
  </si>
  <si>
    <t>83</t>
  </si>
  <si>
    <t>891261811</t>
  </si>
  <si>
    <t>Demontáž vodovodních šoupátek otevřený výkop DN 100</t>
  </si>
  <si>
    <t>-1119398633</t>
  </si>
  <si>
    <t>84</t>
  </si>
  <si>
    <t>899101211</t>
  </si>
  <si>
    <t>Demontáž poklopů litinových nebo ocelových včetně rámů hmotnosti do 50 kg</t>
  </si>
  <si>
    <t>1604709350</t>
  </si>
  <si>
    <t>"poklop šoupátkový" 1</t>
  </si>
  <si>
    <t>"poklop ventilový" 4</t>
  </si>
  <si>
    <t>85</t>
  </si>
  <si>
    <t>892241111</t>
  </si>
  <si>
    <t>Tlaková zkouška vodou potrubí do 80</t>
  </si>
  <si>
    <t>-345331864</t>
  </si>
  <si>
    <t>86</t>
  </si>
  <si>
    <t>892271111</t>
  </si>
  <si>
    <t>Tlaková zkouška vodou potrubí DN 100 nebo 125</t>
  </si>
  <si>
    <t>1434107905</t>
  </si>
  <si>
    <t>87</t>
  </si>
  <si>
    <t>892233122</t>
  </si>
  <si>
    <t>Proplach a dezinfekce vodovodního potrubí DN od 40 do 70</t>
  </si>
  <si>
    <t>-238108722</t>
  </si>
  <si>
    <t>88</t>
  </si>
  <si>
    <t>892273122</t>
  </si>
  <si>
    <t>Proplach a dezinfekce vodovodního potrubí DN od 80 do 125</t>
  </si>
  <si>
    <t>683362226</t>
  </si>
  <si>
    <t>89</t>
  </si>
  <si>
    <t>892372111</t>
  </si>
  <si>
    <t>Zabezpečení konců potrubí DN do 300 při tlakových zkouškách vodou</t>
  </si>
  <si>
    <t>-1642242087</t>
  </si>
  <si>
    <t>90</t>
  </si>
  <si>
    <t>899431111</t>
  </si>
  <si>
    <t>Výšková úprava uličního vstupu nebo vpusti do 200 mm zvýšením krycího hrnce, šoupěte nebo hydrantu</t>
  </si>
  <si>
    <t>749167757</t>
  </si>
  <si>
    <t>91</t>
  </si>
  <si>
    <t>899712111</t>
  </si>
  <si>
    <t>Orientační tabulky na zdivu</t>
  </si>
  <si>
    <t>-1939393415</t>
  </si>
  <si>
    <t>92</t>
  </si>
  <si>
    <t>899722114</t>
  </si>
  <si>
    <t>Krytí potrubí z plastů výstražnou fólií z PVC 40 cm</t>
  </si>
  <si>
    <t>1186770148</t>
  </si>
  <si>
    <t>(8,0+3*2,0+3*1,5+4,0)*1,05</t>
  </si>
  <si>
    <t>93</t>
  </si>
  <si>
    <t>8712411000</t>
  </si>
  <si>
    <t>Montáž vodiče nad potrubím ve výk.</t>
  </si>
  <si>
    <t>-758354382</t>
  </si>
  <si>
    <t>95+4</t>
  </si>
  <si>
    <t>94</t>
  </si>
  <si>
    <t>3411101201</t>
  </si>
  <si>
    <t>kabel silový s Cu jádrem CYKY 6mm2</t>
  </si>
  <si>
    <t>2032945365</t>
  </si>
  <si>
    <t>(95+4)*1,13</t>
  </si>
  <si>
    <t>Ostatní konstrukce a práce-bourání</t>
  </si>
  <si>
    <t>916131112</t>
  </si>
  <si>
    <t>Osazení silničního obrubníku betonového ležatého bez boční opěry do lože z betonu prostého</t>
  </si>
  <si>
    <t>1929990966</t>
  </si>
  <si>
    <t>96</t>
  </si>
  <si>
    <t>916131212</t>
  </si>
  <si>
    <t>Osazení silničního obrubníku betonového stojatého bez boční opěry do lože z betonu prostého</t>
  </si>
  <si>
    <t>-639542148</t>
  </si>
  <si>
    <t>97</t>
  </si>
  <si>
    <t>919735111</t>
  </si>
  <si>
    <t>Řezání stávajícího živičného krytu hl do 50 mm</t>
  </si>
  <si>
    <t>-1979614806</t>
  </si>
  <si>
    <t>"asfalt chodník" (2*1,4)*2+(2*1,2)*2</t>
  </si>
  <si>
    <t>98</t>
  </si>
  <si>
    <t>919735112</t>
  </si>
  <si>
    <t>Řezání stávajícího živičného krytu hl přes 50 do 100 mm</t>
  </si>
  <si>
    <t>419609928</t>
  </si>
  <si>
    <t>"asfalt místní" (6,4*2)+(2*4,0+2*1,5)+(2*3,0+2*1,5)+(4*2,0)*2+(1,5+2*0,1)*9+(1,5+2*0,3)*2+(1,5+2*0,81)</t>
  </si>
  <si>
    <t>99</t>
  </si>
  <si>
    <t>979024443</t>
  </si>
  <si>
    <t>Očištění vybouraných obrubníků a krajníků silničních</t>
  </si>
  <si>
    <t>1108524206</t>
  </si>
  <si>
    <t>(7*3,0)+(4*3,0)</t>
  </si>
  <si>
    <t>100</t>
  </si>
  <si>
    <t>979054451</t>
  </si>
  <si>
    <t>Očištění vybouraných zámkových dlaždic s původním spárováním z kameniva těženého</t>
  </si>
  <si>
    <t>1391179560</t>
  </si>
  <si>
    <t>Přesun hmot</t>
  </si>
  <si>
    <t>101</t>
  </si>
  <si>
    <t>998276101</t>
  </si>
  <si>
    <t>Přesun hmot pro trubní vedení z trub z plastických hmot otevřený výkop</t>
  </si>
  <si>
    <t>-507225192</t>
  </si>
  <si>
    <t>62,39-42,927</t>
  </si>
  <si>
    <t>997</t>
  </si>
  <si>
    <t>Přesun sutě</t>
  </si>
  <si>
    <t>102</t>
  </si>
  <si>
    <t>997221551</t>
  </si>
  <si>
    <t>Vodorovná doprava suti ze sypkých materiálů do 1 km</t>
  </si>
  <si>
    <t>-1607563971</t>
  </si>
  <si>
    <t>"odvoz suti na skládku určenou incestorem" 48,88-0,273</t>
  </si>
  <si>
    <t>103</t>
  </si>
  <si>
    <t>997221559</t>
  </si>
  <si>
    <t>Příplatek ZKD 1 km u vodorovné dopravy suti ze sypkých materiálů</t>
  </si>
  <si>
    <t>1185745383</t>
  </si>
  <si>
    <t>"odvoz suti na skládku určenou investorem"</t>
  </si>
  <si>
    <t>odvoz_suti*2</t>
  </si>
  <si>
    <t>104</t>
  </si>
  <si>
    <t>997221611</t>
  </si>
  <si>
    <t>Nakládání suti na dopravní prostředky pro vodorovnou dopravu</t>
  </si>
  <si>
    <t>1999053362</t>
  </si>
  <si>
    <t>"nakládání suti - odvoz na skládku určenou investorem" odvoz_suti</t>
  </si>
  <si>
    <t>105</t>
  </si>
  <si>
    <t>9972218731</t>
  </si>
  <si>
    <t>Poplatek za uložení stavebního odpadu na recyklační skládce (skládkovné) zeminy a kamení zatříděného do Katalogu odpadů pod kódem 17 05 04</t>
  </si>
  <si>
    <t>322993277</t>
  </si>
  <si>
    <t>odvoz_suti-7,697</t>
  </si>
  <si>
    <t>106</t>
  </si>
  <si>
    <t>9972218751</t>
  </si>
  <si>
    <t>Poplatek za uložení stavebního odpadu na recyklační skládce (skládkovné) asfaltového bez obsahu dehtu zatříděného do Katalogu odpadů pod kódem 17 03 02</t>
  </si>
  <si>
    <t>-1783782326</t>
  </si>
  <si>
    <t>7,697</t>
  </si>
  <si>
    <t>107</t>
  </si>
  <si>
    <t>9972215611</t>
  </si>
  <si>
    <t xml:space="preserve">Vodorovná  doprava a nakládání vybouraných armatur a potrubí</t>
  </si>
  <si>
    <t>932874837</t>
  </si>
  <si>
    <t>0,273</t>
  </si>
  <si>
    <t>998</t>
  </si>
  <si>
    <t>108</t>
  </si>
  <si>
    <t>998225111</t>
  </si>
  <si>
    <t>Přesun hmot pro pozemní komunikace s krytem z kamene, monolitickým betonovým nebo živičným</t>
  </si>
  <si>
    <t>-599603746</t>
  </si>
  <si>
    <t>42,927</t>
  </si>
  <si>
    <t xml:space="preserve">VRN - Vedlejší náklady stavby </t>
  </si>
  <si>
    <t xml:space="preserve">VRN - Vedlejší rozpočtové náklady </t>
  </si>
  <si>
    <t xml:space="preserve">    0 - Vedlejší rozpočtové náklady</t>
  </si>
  <si>
    <t xml:space="preserve">    VRN3 - Zařízení staveniště</t>
  </si>
  <si>
    <t xml:space="preserve">    VRN4 - Inženýrská činnost</t>
  </si>
  <si>
    <t xml:space="preserve">Vedlejší rozpočtové náklady </t>
  </si>
  <si>
    <t>Vedlejší rozpočtové náklady</t>
  </si>
  <si>
    <t>0121030001</t>
  </si>
  <si>
    <t>Geodetické práce před výstavbou</t>
  </si>
  <si>
    <t>1024</t>
  </si>
  <si>
    <t>-1044712251</t>
  </si>
  <si>
    <t>"vytýčení inženýrských sítí, vytýčení stavby"</t>
  </si>
  <si>
    <t>0123030001</t>
  </si>
  <si>
    <t>Geodetické práce po výstavbě</t>
  </si>
  <si>
    <t>-1019632667</t>
  </si>
  <si>
    <t>"geodetické zaměření sítí, včetně kompletního předání"</t>
  </si>
  <si>
    <t>"zhotovení geometrického plánu pro zřízení věcného břemene"</t>
  </si>
  <si>
    <t>"geodetické zaměření skutečného provedení stavby"</t>
  </si>
  <si>
    <t>0133540001</t>
  </si>
  <si>
    <t>Dokumentace skutečného provedení stavby</t>
  </si>
  <si>
    <t>Kč</t>
  </si>
  <si>
    <t>1208204307</t>
  </si>
  <si>
    <t>0431140001</t>
  </si>
  <si>
    <t>Hutnící statické zkoušky</t>
  </si>
  <si>
    <t>-1337139172</t>
  </si>
  <si>
    <t xml:space="preserve">"hutnící statické zkoušky" </t>
  </si>
  <si>
    <t>0710020001</t>
  </si>
  <si>
    <t>Provozně technické zabezpečení stavby</t>
  </si>
  <si>
    <t>365275979</t>
  </si>
  <si>
    <t>"provozně technické zabezpečení stavby"</t>
  </si>
  <si>
    <t>"aktualizace stávajících vyjádření DOSS a vlastníků sítí"</t>
  </si>
  <si>
    <t>"informování vlastníků nemovitostí "</t>
  </si>
  <si>
    <t>VRN3</t>
  </si>
  <si>
    <t>Zařízení staveniště</t>
  </si>
  <si>
    <t>0300010001</t>
  </si>
  <si>
    <t>-1322835447</t>
  </si>
  <si>
    <t>0344030001</t>
  </si>
  <si>
    <t>Dopravní značení na staveništi</t>
  </si>
  <si>
    <t>568451011</t>
  </si>
  <si>
    <t>0392030001</t>
  </si>
  <si>
    <t>Uvedení pozemků staveb do odpovídajícího stavu</t>
  </si>
  <si>
    <t>-1192771067</t>
  </si>
  <si>
    <t>"uvedení pozemků staveb, sítí a komunikací dotčených stavbou do odpovídajícího stavu"</t>
  </si>
  <si>
    <t>"včetně všech protokolů o zpětném předání"</t>
  </si>
  <si>
    <t>VRN4</t>
  </si>
  <si>
    <t>Inženýrská činnost</t>
  </si>
  <si>
    <t>0450020001</t>
  </si>
  <si>
    <t>Kompletační a koordinační činnost</t>
  </si>
  <si>
    <t>1237697692</t>
  </si>
  <si>
    <t>"kordinace s investorem a zhotovitelem komunikace"</t>
  </si>
  <si>
    <t>SEZNAM FIGUR</t>
  </si>
  <si>
    <t>Výměra</t>
  </si>
  <si>
    <t>Použití figury:</t>
  </si>
  <si>
    <t>"vodovodní řad M" 95</t>
  </si>
  <si>
    <t>řezání</t>
  </si>
  <si>
    <t>"asfalt místní" (6,4*2)+(2*5,5+2*2,5)+(2*4,0+2*2,5)+(4*3,0)*2+(2,5+2*0,6)*9+(2,5+2*0,8)*2+(2,5+2*0,7)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</si>
</sst>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Obnova vodovodu ul. J. Metyše, Litomyšl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Litomyšl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21. 5. 2025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Pravec František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Kašparová Věra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'1.1 - Vodovodní řad M'!J30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'1.1 - Vodovodní řad M'!P125</f>
        <v>0</v>
      </c>
      <c r="AV95" s="129">
        <f>'1.1 - Vodovodní řad M'!J33</f>
        <v>0</v>
      </c>
      <c r="AW95" s="129">
        <f>'1.1 - Vodovodní řad M'!J34</f>
        <v>0</v>
      </c>
      <c r="AX95" s="129">
        <f>'1.1 - Vodovodní řad M'!J35</f>
        <v>0</v>
      </c>
      <c r="AY95" s="129">
        <f>'1.1 - Vodovodní řad M'!J36</f>
        <v>0</v>
      </c>
      <c r="AZ95" s="129">
        <f>'1.1 - Vodovodní řad M'!F33</f>
        <v>0</v>
      </c>
      <c r="BA95" s="129">
        <f>'1.1 - Vodovodní řad M'!F34</f>
        <v>0</v>
      </c>
      <c r="BB95" s="129">
        <f>'1.1 - Vodovodní řad M'!F35</f>
        <v>0</v>
      </c>
      <c r="BC95" s="129">
        <f>'1.1 - Vodovodní řad M'!F36</f>
        <v>0</v>
      </c>
      <c r="BD95" s="131">
        <f>'1.1 - Vodovodní řad M'!F37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86</v>
      </c>
      <c r="CM95" s="132" t="s">
        <v>87</v>
      </c>
    </row>
    <row r="96" s="7" customFormat="1" ht="16.5" customHeight="1">
      <c r="A96" s="120" t="s">
        <v>80</v>
      </c>
      <c r="B96" s="121"/>
      <c r="C96" s="122"/>
      <c r="D96" s="123" t="s">
        <v>88</v>
      </c>
      <c r="E96" s="123"/>
      <c r="F96" s="123"/>
      <c r="G96" s="123"/>
      <c r="H96" s="123"/>
      <c r="I96" s="124"/>
      <c r="J96" s="123" t="s">
        <v>89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'VRN - Vedlejší náklady st...'!J30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90</v>
      </c>
      <c r="AR96" s="127"/>
      <c r="AS96" s="133">
        <v>0</v>
      </c>
      <c r="AT96" s="134">
        <f>ROUND(SUM(AV96:AW96),2)</f>
        <v>0</v>
      </c>
      <c r="AU96" s="135">
        <f>'VRN - Vedlejší náklady st...'!P120</f>
        <v>0</v>
      </c>
      <c r="AV96" s="134">
        <f>'VRN - Vedlejší náklady st...'!J33</f>
        <v>0</v>
      </c>
      <c r="AW96" s="134">
        <f>'VRN - Vedlejší náklady st...'!J34</f>
        <v>0</v>
      </c>
      <c r="AX96" s="134">
        <f>'VRN - Vedlejší náklady st...'!J35</f>
        <v>0</v>
      </c>
      <c r="AY96" s="134">
        <f>'VRN - Vedlejší náklady st...'!J36</f>
        <v>0</v>
      </c>
      <c r="AZ96" s="134">
        <f>'VRN - Vedlejší náklady st...'!F33</f>
        <v>0</v>
      </c>
      <c r="BA96" s="134">
        <f>'VRN - Vedlejší náklady st...'!F34</f>
        <v>0</v>
      </c>
      <c r="BB96" s="134">
        <f>'VRN - Vedlejší náklady st...'!F35</f>
        <v>0</v>
      </c>
      <c r="BC96" s="134">
        <f>'VRN - Vedlejší náklady st...'!F36</f>
        <v>0</v>
      </c>
      <c r="BD96" s="136">
        <f>'VRN - Vedlejší náklady st...'!F37</f>
        <v>0</v>
      </c>
      <c r="BE96" s="7"/>
      <c r="BT96" s="132" t="s">
        <v>84</v>
      </c>
      <c r="BV96" s="132" t="s">
        <v>78</v>
      </c>
      <c r="BW96" s="132" t="s">
        <v>91</v>
      </c>
      <c r="BX96" s="132" t="s">
        <v>5</v>
      </c>
      <c r="CL96" s="132" t="s">
        <v>1</v>
      </c>
      <c r="CM96" s="132" t="s">
        <v>87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PHO2R4Cd7XDBVF887aoxWN4PR03k87/T3twUs+R+paCza71K+PXw4jKX0YHdxSGhOUGwLoRpQuWS0Jb2Wc8mwA==" hashValue="L4Acktdiwstg53hwCzn3WuO/ZgNB4JJiYTF3qYlVOi05tZKHKiTgpejXIEqwFf5PCMEnwVXcyVgV7ojkKAhe8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.1 - Vodovodní řad M'!C2" display="/"/>
    <hyperlink ref="A96" location="'VRN - Vedlejší náklady s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7" t="s">
        <v>92</v>
      </c>
      <c r="BA2" s="137" t="s">
        <v>93</v>
      </c>
      <c r="BB2" s="137" t="s">
        <v>1</v>
      </c>
      <c r="BC2" s="137" t="s">
        <v>94</v>
      </c>
      <c r="BD2" s="137" t="s">
        <v>87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  <c r="AZ3" s="137" t="s">
        <v>95</v>
      </c>
      <c r="BA3" s="137" t="s">
        <v>93</v>
      </c>
      <c r="BB3" s="137" t="s">
        <v>1</v>
      </c>
      <c r="BC3" s="137" t="s">
        <v>96</v>
      </c>
      <c r="BD3" s="137" t="s">
        <v>87</v>
      </c>
    </row>
    <row r="4" s="1" customFormat="1" ht="24.96" customHeight="1">
      <c r="B4" s="21"/>
      <c r="D4" s="140" t="s">
        <v>97</v>
      </c>
      <c r="L4" s="21"/>
      <c r="M4" s="141" t="s">
        <v>10</v>
      </c>
      <c r="AT4" s="18" t="s">
        <v>4</v>
      </c>
      <c r="AZ4" s="137" t="s">
        <v>98</v>
      </c>
      <c r="BA4" s="137" t="s">
        <v>1</v>
      </c>
      <c r="BB4" s="137" t="s">
        <v>1</v>
      </c>
      <c r="BC4" s="137" t="s">
        <v>99</v>
      </c>
      <c r="BD4" s="137" t="s">
        <v>87</v>
      </c>
    </row>
    <row r="5" s="1" customFormat="1" ht="6.96" customHeight="1">
      <c r="B5" s="21"/>
      <c r="L5" s="21"/>
      <c r="AZ5" s="137" t="s">
        <v>100</v>
      </c>
      <c r="BA5" s="137" t="s">
        <v>1</v>
      </c>
      <c r="BB5" s="137" t="s">
        <v>1</v>
      </c>
      <c r="BC5" s="137" t="s">
        <v>101</v>
      </c>
      <c r="BD5" s="137" t="s">
        <v>87</v>
      </c>
    </row>
    <row r="6" s="1" customFormat="1" ht="12" customHeight="1">
      <c r="B6" s="21"/>
      <c r="D6" s="142" t="s">
        <v>16</v>
      </c>
      <c r="L6" s="21"/>
      <c r="AZ6" s="137" t="s">
        <v>102</v>
      </c>
      <c r="BA6" s="137" t="s">
        <v>1</v>
      </c>
      <c r="BB6" s="137" t="s">
        <v>1</v>
      </c>
      <c r="BC6" s="137" t="s">
        <v>103</v>
      </c>
      <c r="BD6" s="137" t="s">
        <v>87</v>
      </c>
    </row>
    <row r="7" s="1" customFormat="1" ht="16.5" customHeight="1">
      <c r="B7" s="21"/>
      <c r="E7" s="143" t="str">
        <f>'Rekapitulace stavby'!K6</f>
        <v>Obnova vodovodu ul. J. Metyše, Litomyšl</v>
      </c>
      <c r="F7" s="142"/>
      <c r="G7" s="142"/>
      <c r="H7" s="142"/>
      <c r="L7" s="21"/>
      <c r="AZ7" s="137" t="s">
        <v>104</v>
      </c>
      <c r="BA7" s="137" t="s">
        <v>1</v>
      </c>
      <c r="BB7" s="137" t="s">
        <v>1</v>
      </c>
      <c r="BC7" s="137" t="s">
        <v>105</v>
      </c>
      <c r="BD7" s="137" t="s">
        <v>87</v>
      </c>
    </row>
    <row r="8" s="2" customFormat="1" ht="12" customHeight="1">
      <c r="A8" s="39"/>
      <c r="B8" s="45"/>
      <c r="C8" s="39"/>
      <c r="D8" s="142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107</v>
      </c>
      <c r="BA8" s="137" t="s">
        <v>1</v>
      </c>
      <c r="BB8" s="137" t="s">
        <v>1</v>
      </c>
      <c r="BC8" s="137" t="s">
        <v>108</v>
      </c>
      <c r="BD8" s="137" t="s">
        <v>87</v>
      </c>
    </row>
    <row r="9" s="2" customFormat="1" ht="16.5" customHeight="1">
      <c r="A9" s="39"/>
      <c r="B9" s="45"/>
      <c r="C9" s="39"/>
      <c r="D9" s="39"/>
      <c r="E9" s="144" t="s">
        <v>109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110</v>
      </c>
      <c r="BA9" s="137" t="s">
        <v>111</v>
      </c>
      <c r="BB9" s="137" t="s">
        <v>1</v>
      </c>
      <c r="BC9" s="137" t="s">
        <v>112</v>
      </c>
      <c r="BD9" s="137" t="s">
        <v>87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113</v>
      </c>
      <c r="BA10" s="137" t="s">
        <v>1</v>
      </c>
      <c r="BB10" s="137" t="s">
        <v>1</v>
      </c>
      <c r="BC10" s="137" t="s">
        <v>114</v>
      </c>
      <c r="BD10" s="137" t="s">
        <v>87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86</v>
      </c>
      <c r="G11" s="39"/>
      <c r="H11" s="39"/>
      <c r="I11" s="142" t="s">
        <v>19</v>
      </c>
      <c r="J11" s="145" t="s">
        <v>115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116</v>
      </c>
      <c r="BA11" s="137" t="s">
        <v>1</v>
      </c>
      <c r="BB11" s="137" t="s">
        <v>1</v>
      </c>
      <c r="BC11" s="137" t="s">
        <v>117</v>
      </c>
      <c r="BD11" s="137" t="s">
        <v>87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118</v>
      </c>
      <c r="BA12" s="137" t="s">
        <v>119</v>
      </c>
      <c r="BB12" s="137" t="s">
        <v>1</v>
      </c>
      <c r="BC12" s="137" t="s">
        <v>120</v>
      </c>
      <c r="BD12" s="137" t="s">
        <v>87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121</v>
      </c>
      <c r="BA13" s="137" t="s">
        <v>1</v>
      </c>
      <c r="BB13" s="137" t="s">
        <v>1</v>
      </c>
      <c r="BC13" s="137" t="s">
        <v>122</v>
      </c>
      <c r="BD13" s="137" t="s">
        <v>87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123</v>
      </c>
      <c r="BA14" s="137" t="s">
        <v>1</v>
      </c>
      <c r="BB14" s="137" t="s">
        <v>1</v>
      </c>
      <c r="BC14" s="137" t="s">
        <v>124</v>
      </c>
      <c r="BD14" s="137" t="s">
        <v>87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125</v>
      </c>
      <c r="BA15" s="137" t="s">
        <v>1</v>
      </c>
      <c r="BB15" s="137" t="s">
        <v>1</v>
      </c>
      <c r="BC15" s="137" t="s">
        <v>126</v>
      </c>
      <c r="BD15" s="137" t="s">
        <v>87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127</v>
      </c>
      <c r="BA16" s="137" t="s">
        <v>1</v>
      </c>
      <c r="BB16" s="137" t="s">
        <v>1</v>
      </c>
      <c r="BC16" s="137" t="s">
        <v>128</v>
      </c>
      <c r="BD16" s="137" t="s">
        <v>87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ROUND((SUM(BE125:BE480)),  2)</f>
        <v>0</v>
      </c>
      <c r="G33" s="39"/>
      <c r="H33" s="39"/>
      <c r="I33" s="157">
        <v>0.20999999999999999</v>
      </c>
      <c r="J33" s="156">
        <f>ROUND(((SUM(BE125:BE480))*I33),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ROUND((SUM(BF125:BF480)),  2)</f>
        <v>0</v>
      </c>
      <c r="G34" s="39"/>
      <c r="H34" s="39"/>
      <c r="I34" s="157">
        <v>0.12</v>
      </c>
      <c r="J34" s="156">
        <f>ROUND(((SUM(BF125:BF480))*I34),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ROUND((SUM(BG125:BG480)),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ROUND((SUM(BH125:BH480)),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ROUND((SUM(BI125:BI480)),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Obnova vodovodu ul. J. Metyše, Litomyšl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1.1 - Vodovodní řad M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Litomyšl</v>
      </c>
      <c r="G89" s="41"/>
      <c r="H89" s="41"/>
      <c r="I89" s="33" t="s">
        <v>22</v>
      </c>
      <c r="J89" s="80" t="str">
        <f>IF(J12="","",J12)</f>
        <v>21. 5. 2025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Pravec František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Kašparová Věra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130</v>
      </c>
      <c r="D94" s="178"/>
      <c r="E94" s="178"/>
      <c r="F94" s="178"/>
      <c r="G94" s="178"/>
      <c r="H94" s="178"/>
      <c r="I94" s="178"/>
      <c r="J94" s="179" t="s">
        <v>131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132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133</v>
      </c>
    </row>
    <row r="97" s="9" customFormat="1" ht="24.96" customHeight="1">
      <c r="A97" s="9"/>
      <c r="B97" s="181"/>
      <c r="C97" s="182"/>
      <c r="D97" s="183" t="s">
        <v>134</v>
      </c>
      <c r="E97" s="184"/>
      <c r="F97" s="184"/>
      <c r="G97" s="184"/>
      <c r="H97" s="184"/>
      <c r="I97" s="184"/>
      <c r="J97" s="185">
        <f>J126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135</v>
      </c>
      <c r="E98" s="190"/>
      <c r="F98" s="190"/>
      <c r="G98" s="190"/>
      <c r="H98" s="190"/>
      <c r="I98" s="190"/>
      <c r="J98" s="191">
        <f>J127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136</v>
      </c>
      <c r="E99" s="190"/>
      <c r="F99" s="190"/>
      <c r="G99" s="190"/>
      <c r="H99" s="190"/>
      <c r="I99" s="190"/>
      <c r="J99" s="191">
        <f>J275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137</v>
      </c>
      <c r="E100" s="190"/>
      <c r="F100" s="190"/>
      <c r="G100" s="190"/>
      <c r="H100" s="190"/>
      <c r="I100" s="190"/>
      <c r="J100" s="191">
        <f>J282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138</v>
      </c>
      <c r="E101" s="190"/>
      <c r="F101" s="190"/>
      <c r="G101" s="190"/>
      <c r="H101" s="190"/>
      <c r="I101" s="190"/>
      <c r="J101" s="191">
        <f>J306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139</v>
      </c>
      <c r="E102" s="190"/>
      <c r="F102" s="190"/>
      <c r="G102" s="190"/>
      <c r="H102" s="190"/>
      <c r="I102" s="190"/>
      <c r="J102" s="191">
        <f>J443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140</v>
      </c>
      <c r="E103" s="190"/>
      <c r="F103" s="190"/>
      <c r="G103" s="190"/>
      <c r="H103" s="190"/>
      <c r="I103" s="190"/>
      <c r="J103" s="191">
        <f>J461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141</v>
      </c>
      <c r="E104" s="190"/>
      <c r="F104" s="190"/>
      <c r="G104" s="190"/>
      <c r="H104" s="190"/>
      <c r="I104" s="190"/>
      <c r="J104" s="191">
        <f>J464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142</v>
      </c>
      <c r="E105" s="190"/>
      <c r="F105" s="190"/>
      <c r="G105" s="190"/>
      <c r="H105" s="190"/>
      <c r="I105" s="190"/>
      <c r="J105" s="191">
        <f>J478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143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6" t="str">
        <f>E7</f>
        <v>Obnova vodovodu ul. J. Metyše, Litomyšl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106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1.1 - Vodovodní řad M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Litomyšl</v>
      </c>
      <c r="G119" s="41"/>
      <c r="H119" s="41"/>
      <c r="I119" s="33" t="s">
        <v>22</v>
      </c>
      <c r="J119" s="80" t="str">
        <f>IF(J12="","",J12)</f>
        <v>21. 5. 2025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 xml:space="preserve"> </v>
      </c>
      <c r="G121" s="41"/>
      <c r="H121" s="41"/>
      <c r="I121" s="33" t="s">
        <v>30</v>
      </c>
      <c r="J121" s="37" t="str">
        <f>E21</f>
        <v>Ing. Pravec František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33</v>
      </c>
      <c r="J122" s="37" t="str">
        <f>E24</f>
        <v>Kašparová Věra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3"/>
      <c r="B124" s="194"/>
      <c r="C124" s="195" t="s">
        <v>144</v>
      </c>
      <c r="D124" s="196" t="s">
        <v>61</v>
      </c>
      <c r="E124" s="196" t="s">
        <v>57</v>
      </c>
      <c r="F124" s="196" t="s">
        <v>58</v>
      </c>
      <c r="G124" s="196" t="s">
        <v>145</v>
      </c>
      <c r="H124" s="196" t="s">
        <v>146</v>
      </c>
      <c r="I124" s="196" t="s">
        <v>147</v>
      </c>
      <c r="J124" s="196" t="s">
        <v>131</v>
      </c>
      <c r="K124" s="197" t="s">
        <v>148</v>
      </c>
      <c r="L124" s="198"/>
      <c r="M124" s="101" t="s">
        <v>1</v>
      </c>
      <c r="N124" s="102" t="s">
        <v>40</v>
      </c>
      <c r="O124" s="102" t="s">
        <v>149</v>
      </c>
      <c r="P124" s="102" t="s">
        <v>150</v>
      </c>
      <c r="Q124" s="102" t="s">
        <v>151</v>
      </c>
      <c r="R124" s="102" t="s">
        <v>152</v>
      </c>
      <c r="S124" s="102" t="s">
        <v>153</v>
      </c>
      <c r="T124" s="103" t="s">
        <v>154</v>
      </c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</row>
    <row r="125" s="2" customFormat="1" ht="22.8" customHeight="1">
      <c r="A125" s="39"/>
      <c r="B125" s="40"/>
      <c r="C125" s="108" t="s">
        <v>155</v>
      </c>
      <c r="D125" s="41"/>
      <c r="E125" s="41"/>
      <c r="F125" s="41"/>
      <c r="G125" s="41"/>
      <c r="H125" s="41"/>
      <c r="I125" s="41"/>
      <c r="J125" s="199">
        <f>BK125</f>
        <v>0</v>
      </c>
      <c r="K125" s="41"/>
      <c r="L125" s="45"/>
      <c r="M125" s="104"/>
      <c r="N125" s="200"/>
      <c r="O125" s="105"/>
      <c r="P125" s="201">
        <f>P126</f>
        <v>0</v>
      </c>
      <c r="Q125" s="105"/>
      <c r="R125" s="201">
        <f>R126</f>
        <v>62.390007109999999</v>
      </c>
      <c r="S125" s="105"/>
      <c r="T125" s="202">
        <f>T126</f>
        <v>48.879589999999993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133</v>
      </c>
      <c r="BK125" s="203">
        <f>BK126</f>
        <v>0</v>
      </c>
    </row>
    <row r="126" s="12" customFormat="1" ht="25.92" customHeight="1">
      <c r="A126" s="12"/>
      <c r="B126" s="204"/>
      <c r="C126" s="205"/>
      <c r="D126" s="206" t="s">
        <v>75</v>
      </c>
      <c r="E126" s="207" t="s">
        <v>156</v>
      </c>
      <c r="F126" s="207" t="s">
        <v>157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P127+P275+P282+P306+P443+P461+P464+P478</f>
        <v>0</v>
      </c>
      <c r="Q126" s="212"/>
      <c r="R126" s="213">
        <f>R127+R275+R282+R306+R443+R461+R464+R478</f>
        <v>62.390007109999999</v>
      </c>
      <c r="S126" s="212"/>
      <c r="T126" s="214">
        <f>T127+T275+T282+T306+T443+T461+T464+T478</f>
        <v>48.879589999999993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84</v>
      </c>
      <c r="AT126" s="216" t="s">
        <v>75</v>
      </c>
      <c r="AU126" s="216" t="s">
        <v>76</v>
      </c>
      <c r="AY126" s="215" t="s">
        <v>158</v>
      </c>
      <c r="BK126" s="217">
        <f>BK127+BK275+BK282+BK306+BK443+BK461+BK464+BK478</f>
        <v>0</v>
      </c>
    </row>
    <row r="127" s="12" customFormat="1" ht="22.8" customHeight="1">
      <c r="A127" s="12"/>
      <c r="B127" s="204"/>
      <c r="C127" s="205"/>
      <c r="D127" s="206" t="s">
        <v>75</v>
      </c>
      <c r="E127" s="218" t="s">
        <v>84</v>
      </c>
      <c r="F127" s="218" t="s">
        <v>159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SUM(P128:P274)</f>
        <v>0</v>
      </c>
      <c r="Q127" s="212"/>
      <c r="R127" s="213">
        <f>SUM(R128:R274)</f>
        <v>0.59288739999999995</v>
      </c>
      <c r="S127" s="212"/>
      <c r="T127" s="214">
        <f>SUM(T128:T274)</f>
        <v>48.606989999999996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84</v>
      </c>
      <c r="AT127" s="216" t="s">
        <v>75</v>
      </c>
      <c r="AU127" s="216" t="s">
        <v>84</v>
      </c>
      <c r="AY127" s="215" t="s">
        <v>158</v>
      </c>
      <c r="BK127" s="217">
        <f>SUM(BK128:BK274)</f>
        <v>0</v>
      </c>
    </row>
    <row r="128" s="2" customFormat="1" ht="24.15" customHeight="1">
      <c r="A128" s="39"/>
      <c r="B128" s="40"/>
      <c r="C128" s="220" t="s">
        <v>84</v>
      </c>
      <c r="D128" s="220" t="s">
        <v>160</v>
      </c>
      <c r="E128" s="221" t="s">
        <v>161</v>
      </c>
      <c r="F128" s="222" t="s">
        <v>162</v>
      </c>
      <c r="G128" s="223" t="s">
        <v>163</v>
      </c>
      <c r="H128" s="224">
        <v>35.909999999999997</v>
      </c>
      <c r="I128" s="225"/>
      <c r="J128" s="226">
        <f>ROUND(I128*H128,2)</f>
        <v>0</v>
      </c>
      <c r="K128" s="222" t="s">
        <v>164</v>
      </c>
      <c r="L128" s="45"/>
      <c r="M128" s="227" t="s">
        <v>1</v>
      </c>
      <c r="N128" s="228" t="s">
        <v>41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0.29499999999999998</v>
      </c>
      <c r="T128" s="230">
        <f>S128*H128</f>
        <v>10.593449999999999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105</v>
      </c>
      <c r="AT128" s="231" t="s">
        <v>160</v>
      </c>
      <c r="AU128" s="231" t="s">
        <v>87</v>
      </c>
      <c r="AY128" s="18" t="s">
        <v>158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84</v>
      </c>
      <c r="BK128" s="232">
        <f>ROUND(I128*H128,2)</f>
        <v>0</v>
      </c>
      <c r="BL128" s="18" t="s">
        <v>105</v>
      </c>
      <c r="BM128" s="231" t="s">
        <v>165</v>
      </c>
    </row>
    <row r="129" s="13" customFormat="1">
      <c r="A129" s="13"/>
      <c r="B129" s="233"/>
      <c r="C129" s="234"/>
      <c r="D129" s="235" t="s">
        <v>166</v>
      </c>
      <c r="E129" s="236" t="s">
        <v>1</v>
      </c>
      <c r="F129" s="237" t="s">
        <v>167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166</v>
      </c>
      <c r="AU129" s="243" t="s">
        <v>87</v>
      </c>
      <c r="AV129" s="13" t="s">
        <v>84</v>
      </c>
      <c r="AW129" s="13" t="s">
        <v>32</v>
      </c>
      <c r="AX129" s="13" t="s">
        <v>76</v>
      </c>
      <c r="AY129" s="243" t="s">
        <v>158</v>
      </c>
    </row>
    <row r="130" s="14" customFormat="1">
      <c r="A130" s="14"/>
      <c r="B130" s="244"/>
      <c r="C130" s="245"/>
      <c r="D130" s="235" t="s">
        <v>166</v>
      </c>
      <c r="E130" s="246" t="s">
        <v>127</v>
      </c>
      <c r="F130" s="247" t="s">
        <v>168</v>
      </c>
      <c r="G130" s="245"/>
      <c r="H130" s="248">
        <v>35.909999999999997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166</v>
      </c>
      <c r="AU130" s="254" t="s">
        <v>87</v>
      </c>
      <c r="AV130" s="14" t="s">
        <v>87</v>
      </c>
      <c r="AW130" s="14" t="s">
        <v>32</v>
      </c>
      <c r="AX130" s="14" t="s">
        <v>84</v>
      </c>
      <c r="AY130" s="254" t="s">
        <v>158</v>
      </c>
    </row>
    <row r="131" s="2" customFormat="1" ht="24.15" customHeight="1">
      <c r="A131" s="39"/>
      <c r="B131" s="40"/>
      <c r="C131" s="220" t="s">
        <v>87</v>
      </c>
      <c r="D131" s="220" t="s">
        <v>160</v>
      </c>
      <c r="E131" s="221" t="s">
        <v>169</v>
      </c>
      <c r="F131" s="222" t="s">
        <v>170</v>
      </c>
      <c r="G131" s="223" t="s">
        <v>163</v>
      </c>
      <c r="H131" s="224">
        <v>49.469000000000001</v>
      </c>
      <c r="I131" s="225"/>
      <c r="J131" s="226">
        <f>ROUND(I131*H131,2)</f>
        <v>0</v>
      </c>
      <c r="K131" s="222" t="s">
        <v>164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0.44</v>
      </c>
      <c r="T131" s="230">
        <f>S131*H131</f>
        <v>21.766360000000002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105</v>
      </c>
      <c r="AT131" s="231" t="s">
        <v>160</v>
      </c>
      <c r="AU131" s="231" t="s">
        <v>87</v>
      </c>
      <c r="AY131" s="18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105</v>
      </c>
      <c r="BM131" s="231" t="s">
        <v>171</v>
      </c>
    </row>
    <row r="132" s="13" customFormat="1">
      <c r="A132" s="13"/>
      <c r="B132" s="233"/>
      <c r="C132" s="234"/>
      <c r="D132" s="235" t="s">
        <v>166</v>
      </c>
      <c r="E132" s="236" t="s">
        <v>1</v>
      </c>
      <c r="F132" s="237" t="s">
        <v>172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166</v>
      </c>
      <c r="AU132" s="243" t="s">
        <v>87</v>
      </c>
      <c r="AV132" s="13" t="s">
        <v>84</v>
      </c>
      <c r="AW132" s="13" t="s">
        <v>32</v>
      </c>
      <c r="AX132" s="13" t="s">
        <v>76</v>
      </c>
      <c r="AY132" s="243" t="s">
        <v>158</v>
      </c>
    </row>
    <row r="133" s="14" customFormat="1">
      <c r="A133" s="14"/>
      <c r="B133" s="244"/>
      <c r="C133" s="245"/>
      <c r="D133" s="235" t="s">
        <v>166</v>
      </c>
      <c r="E133" s="246" t="s">
        <v>123</v>
      </c>
      <c r="F133" s="247" t="s">
        <v>173</v>
      </c>
      <c r="G133" s="245"/>
      <c r="H133" s="248">
        <v>26.969000000000001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166</v>
      </c>
      <c r="AU133" s="254" t="s">
        <v>87</v>
      </c>
      <c r="AV133" s="14" t="s">
        <v>87</v>
      </c>
      <c r="AW133" s="14" t="s">
        <v>32</v>
      </c>
      <c r="AX133" s="14" t="s">
        <v>76</v>
      </c>
      <c r="AY133" s="254" t="s">
        <v>158</v>
      </c>
    </row>
    <row r="134" s="14" customFormat="1">
      <c r="A134" s="14"/>
      <c r="B134" s="244"/>
      <c r="C134" s="245"/>
      <c r="D134" s="235" t="s">
        <v>166</v>
      </c>
      <c r="E134" s="246" t="s">
        <v>1</v>
      </c>
      <c r="F134" s="247" t="s">
        <v>174</v>
      </c>
      <c r="G134" s="245"/>
      <c r="H134" s="248">
        <v>7.7999999999999998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166</v>
      </c>
      <c r="AU134" s="254" t="s">
        <v>87</v>
      </c>
      <c r="AV134" s="14" t="s">
        <v>87</v>
      </c>
      <c r="AW134" s="14" t="s">
        <v>32</v>
      </c>
      <c r="AX134" s="14" t="s">
        <v>76</v>
      </c>
      <c r="AY134" s="254" t="s">
        <v>158</v>
      </c>
    </row>
    <row r="135" s="14" customFormat="1">
      <c r="A135" s="14"/>
      <c r="B135" s="244"/>
      <c r="C135" s="245"/>
      <c r="D135" s="235" t="s">
        <v>166</v>
      </c>
      <c r="E135" s="246" t="s">
        <v>1</v>
      </c>
      <c r="F135" s="247" t="s">
        <v>175</v>
      </c>
      <c r="G135" s="245"/>
      <c r="H135" s="248">
        <v>14.699999999999999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166</v>
      </c>
      <c r="AU135" s="254" t="s">
        <v>87</v>
      </c>
      <c r="AV135" s="14" t="s">
        <v>87</v>
      </c>
      <c r="AW135" s="14" t="s">
        <v>32</v>
      </c>
      <c r="AX135" s="14" t="s">
        <v>76</v>
      </c>
      <c r="AY135" s="254" t="s">
        <v>158</v>
      </c>
    </row>
    <row r="136" s="15" customFormat="1">
      <c r="A136" s="15"/>
      <c r="B136" s="255"/>
      <c r="C136" s="256"/>
      <c r="D136" s="235" t="s">
        <v>166</v>
      </c>
      <c r="E136" s="257" t="s">
        <v>1</v>
      </c>
      <c r="F136" s="258" t="s">
        <v>119</v>
      </c>
      <c r="G136" s="256"/>
      <c r="H136" s="259">
        <v>49.469000000000001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166</v>
      </c>
      <c r="AU136" s="265" t="s">
        <v>87</v>
      </c>
      <c r="AV136" s="15" t="s">
        <v>105</v>
      </c>
      <c r="AW136" s="15" t="s">
        <v>32</v>
      </c>
      <c r="AX136" s="15" t="s">
        <v>84</v>
      </c>
      <c r="AY136" s="265" t="s">
        <v>158</v>
      </c>
    </row>
    <row r="137" s="2" customFormat="1" ht="24.15" customHeight="1">
      <c r="A137" s="39"/>
      <c r="B137" s="40"/>
      <c r="C137" s="220" t="s">
        <v>176</v>
      </c>
      <c r="D137" s="220" t="s">
        <v>160</v>
      </c>
      <c r="E137" s="221" t="s">
        <v>177</v>
      </c>
      <c r="F137" s="222" t="s">
        <v>178</v>
      </c>
      <c r="G137" s="223" t="s">
        <v>163</v>
      </c>
      <c r="H137" s="224">
        <v>26.969000000000001</v>
      </c>
      <c r="I137" s="225"/>
      <c r="J137" s="226">
        <f>ROUND(I137*H137,2)</f>
        <v>0</v>
      </c>
      <c r="K137" s="222" t="s">
        <v>164</v>
      </c>
      <c r="L137" s="45"/>
      <c r="M137" s="227" t="s">
        <v>1</v>
      </c>
      <c r="N137" s="228" t="s">
        <v>41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0.22</v>
      </c>
      <c r="T137" s="230">
        <f>S137*H137</f>
        <v>5.9331800000000001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105</v>
      </c>
      <c r="AT137" s="231" t="s">
        <v>160</v>
      </c>
      <c r="AU137" s="231" t="s">
        <v>87</v>
      </c>
      <c r="AY137" s="18" t="s">
        <v>158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105</v>
      </c>
      <c r="BM137" s="231" t="s">
        <v>179</v>
      </c>
    </row>
    <row r="138" s="13" customFormat="1">
      <c r="A138" s="13"/>
      <c r="B138" s="233"/>
      <c r="C138" s="234"/>
      <c r="D138" s="235" t="s">
        <v>166</v>
      </c>
      <c r="E138" s="236" t="s">
        <v>1</v>
      </c>
      <c r="F138" s="237" t="s">
        <v>172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166</v>
      </c>
      <c r="AU138" s="243" t="s">
        <v>87</v>
      </c>
      <c r="AV138" s="13" t="s">
        <v>84</v>
      </c>
      <c r="AW138" s="13" t="s">
        <v>32</v>
      </c>
      <c r="AX138" s="13" t="s">
        <v>76</v>
      </c>
      <c r="AY138" s="243" t="s">
        <v>158</v>
      </c>
    </row>
    <row r="139" s="14" customFormat="1">
      <c r="A139" s="14"/>
      <c r="B139" s="244"/>
      <c r="C139" s="245"/>
      <c r="D139" s="235" t="s">
        <v>166</v>
      </c>
      <c r="E139" s="246" t="s">
        <v>1</v>
      </c>
      <c r="F139" s="247" t="s">
        <v>123</v>
      </c>
      <c r="G139" s="245"/>
      <c r="H139" s="248">
        <v>26.969000000000001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166</v>
      </c>
      <c r="AU139" s="254" t="s">
        <v>87</v>
      </c>
      <c r="AV139" s="14" t="s">
        <v>87</v>
      </c>
      <c r="AW139" s="14" t="s">
        <v>32</v>
      </c>
      <c r="AX139" s="14" t="s">
        <v>84</v>
      </c>
      <c r="AY139" s="254" t="s">
        <v>158</v>
      </c>
    </row>
    <row r="140" s="2" customFormat="1" ht="24.15" customHeight="1">
      <c r="A140" s="39"/>
      <c r="B140" s="40"/>
      <c r="C140" s="220" t="s">
        <v>105</v>
      </c>
      <c r="D140" s="220" t="s">
        <v>160</v>
      </c>
      <c r="E140" s="221" t="s">
        <v>180</v>
      </c>
      <c r="F140" s="222" t="s">
        <v>181</v>
      </c>
      <c r="G140" s="223" t="s">
        <v>163</v>
      </c>
      <c r="H140" s="224">
        <v>18</v>
      </c>
      <c r="I140" s="225"/>
      <c r="J140" s="226">
        <f>ROUND(I140*H140,2)</f>
        <v>0</v>
      </c>
      <c r="K140" s="222" t="s">
        <v>164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0.098000000000000004</v>
      </c>
      <c r="T140" s="230">
        <f>S140*H140</f>
        <v>1.764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105</v>
      </c>
      <c r="AT140" s="231" t="s">
        <v>160</v>
      </c>
      <c r="AU140" s="231" t="s">
        <v>87</v>
      </c>
      <c r="AY140" s="18" t="s">
        <v>158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105</v>
      </c>
      <c r="BM140" s="231" t="s">
        <v>182</v>
      </c>
    </row>
    <row r="141" s="13" customFormat="1">
      <c r="A141" s="13"/>
      <c r="B141" s="233"/>
      <c r="C141" s="234"/>
      <c r="D141" s="235" t="s">
        <v>166</v>
      </c>
      <c r="E141" s="236" t="s">
        <v>1</v>
      </c>
      <c r="F141" s="237" t="s">
        <v>167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166</v>
      </c>
      <c r="AU141" s="243" t="s">
        <v>87</v>
      </c>
      <c r="AV141" s="13" t="s">
        <v>84</v>
      </c>
      <c r="AW141" s="13" t="s">
        <v>32</v>
      </c>
      <c r="AX141" s="13" t="s">
        <v>76</v>
      </c>
      <c r="AY141" s="243" t="s">
        <v>158</v>
      </c>
    </row>
    <row r="142" s="14" customFormat="1">
      <c r="A142" s="14"/>
      <c r="B142" s="244"/>
      <c r="C142" s="245"/>
      <c r="D142" s="235" t="s">
        <v>166</v>
      </c>
      <c r="E142" s="246" t="s">
        <v>1</v>
      </c>
      <c r="F142" s="247" t="s">
        <v>183</v>
      </c>
      <c r="G142" s="245"/>
      <c r="H142" s="248">
        <v>18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166</v>
      </c>
      <c r="AU142" s="254" t="s">
        <v>87</v>
      </c>
      <c r="AV142" s="14" t="s">
        <v>87</v>
      </c>
      <c r="AW142" s="14" t="s">
        <v>32</v>
      </c>
      <c r="AX142" s="14" t="s">
        <v>84</v>
      </c>
      <c r="AY142" s="254" t="s">
        <v>158</v>
      </c>
    </row>
    <row r="143" s="2" customFormat="1" ht="16.5" customHeight="1">
      <c r="A143" s="39"/>
      <c r="B143" s="40"/>
      <c r="C143" s="220" t="s">
        <v>184</v>
      </c>
      <c r="D143" s="220" t="s">
        <v>160</v>
      </c>
      <c r="E143" s="221" t="s">
        <v>185</v>
      </c>
      <c r="F143" s="222" t="s">
        <v>186</v>
      </c>
      <c r="G143" s="223" t="s">
        <v>187</v>
      </c>
      <c r="H143" s="224">
        <v>21</v>
      </c>
      <c r="I143" s="225"/>
      <c r="J143" s="226">
        <f>ROUND(I143*H143,2)</f>
        <v>0</v>
      </c>
      <c r="K143" s="222" t="s">
        <v>164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0.28999999999999998</v>
      </c>
      <c r="T143" s="230">
        <f>S143*H143</f>
        <v>6.0899999999999999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105</v>
      </c>
      <c r="AT143" s="231" t="s">
        <v>160</v>
      </c>
      <c r="AU143" s="231" t="s">
        <v>87</v>
      </c>
      <c r="AY143" s="18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105</v>
      </c>
      <c r="BM143" s="231" t="s">
        <v>188</v>
      </c>
    </row>
    <row r="144" s="13" customFormat="1">
      <c r="A144" s="13"/>
      <c r="B144" s="233"/>
      <c r="C144" s="234"/>
      <c r="D144" s="235" t="s">
        <v>166</v>
      </c>
      <c r="E144" s="236" t="s">
        <v>1</v>
      </c>
      <c r="F144" s="237" t="s">
        <v>167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166</v>
      </c>
      <c r="AU144" s="243" t="s">
        <v>87</v>
      </c>
      <c r="AV144" s="13" t="s">
        <v>84</v>
      </c>
      <c r="AW144" s="13" t="s">
        <v>32</v>
      </c>
      <c r="AX144" s="13" t="s">
        <v>76</v>
      </c>
      <c r="AY144" s="243" t="s">
        <v>158</v>
      </c>
    </row>
    <row r="145" s="14" customFormat="1">
      <c r="A145" s="14"/>
      <c r="B145" s="244"/>
      <c r="C145" s="245"/>
      <c r="D145" s="235" t="s">
        <v>166</v>
      </c>
      <c r="E145" s="246" t="s">
        <v>1</v>
      </c>
      <c r="F145" s="247" t="s">
        <v>189</v>
      </c>
      <c r="G145" s="245"/>
      <c r="H145" s="248">
        <v>21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166</v>
      </c>
      <c r="AU145" s="254" t="s">
        <v>87</v>
      </c>
      <c r="AV145" s="14" t="s">
        <v>87</v>
      </c>
      <c r="AW145" s="14" t="s">
        <v>32</v>
      </c>
      <c r="AX145" s="14" t="s">
        <v>84</v>
      </c>
      <c r="AY145" s="254" t="s">
        <v>158</v>
      </c>
    </row>
    <row r="146" s="2" customFormat="1" ht="16.5" customHeight="1">
      <c r="A146" s="39"/>
      <c r="B146" s="40"/>
      <c r="C146" s="220" t="s">
        <v>190</v>
      </c>
      <c r="D146" s="220" t="s">
        <v>160</v>
      </c>
      <c r="E146" s="221" t="s">
        <v>191</v>
      </c>
      <c r="F146" s="222" t="s">
        <v>192</v>
      </c>
      <c r="G146" s="223" t="s">
        <v>187</v>
      </c>
      <c r="H146" s="224">
        <v>12</v>
      </c>
      <c r="I146" s="225"/>
      <c r="J146" s="226">
        <f>ROUND(I146*H146,2)</f>
        <v>0</v>
      </c>
      <c r="K146" s="222" t="s">
        <v>164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0.20499999999999999</v>
      </c>
      <c r="T146" s="230">
        <f>S146*H146</f>
        <v>2.46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105</v>
      </c>
      <c r="AT146" s="231" t="s">
        <v>160</v>
      </c>
      <c r="AU146" s="231" t="s">
        <v>87</v>
      </c>
      <c r="AY146" s="18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105</v>
      </c>
      <c r="BM146" s="231" t="s">
        <v>193</v>
      </c>
    </row>
    <row r="147" s="13" customFormat="1">
      <c r="A147" s="13"/>
      <c r="B147" s="233"/>
      <c r="C147" s="234"/>
      <c r="D147" s="235" t="s">
        <v>166</v>
      </c>
      <c r="E147" s="236" t="s">
        <v>1</v>
      </c>
      <c r="F147" s="237" t="s">
        <v>172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166</v>
      </c>
      <c r="AU147" s="243" t="s">
        <v>87</v>
      </c>
      <c r="AV147" s="13" t="s">
        <v>84</v>
      </c>
      <c r="AW147" s="13" t="s">
        <v>32</v>
      </c>
      <c r="AX147" s="13" t="s">
        <v>76</v>
      </c>
      <c r="AY147" s="243" t="s">
        <v>158</v>
      </c>
    </row>
    <row r="148" s="14" customFormat="1">
      <c r="A148" s="14"/>
      <c r="B148" s="244"/>
      <c r="C148" s="245"/>
      <c r="D148" s="235" t="s">
        <v>166</v>
      </c>
      <c r="E148" s="246" t="s">
        <v>1</v>
      </c>
      <c r="F148" s="247" t="s">
        <v>194</v>
      </c>
      <c r="G148" s="245"/>
      <c r="H148" s="248">
        <v>12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166</v>
      </c>
      <c r="AU148" s="254" t="s">
        <v>87</v>
      </c>
      <c r="AV148" s="14" t="s">
        <v>87</v>
      </c>
      <c r="AW148" s="14" t="s">
        <v>32</v>
      </c>
      <c r="AX148" s="14" t="s">
        <v>84</v>
      </c>
      <c r="AY148" s="254" t="s">
        <v>158</v>
      </c>
    </row>
    <row r="149" s="2" customFormat="1" ht="24.15" customHeight="1">
      <c r="A149" s="39"/>
      <c r="B149" s="40"/>
      <c r="C149" s="220" t="s">
        <v>195</v>
      </c>
      <c r="D149" s="220" t="s">
        <v>160</v>
      </c>
      <c r="E149" s="221" t="s">
        <v>196</v>
      </c>
      <c r="F149" s="222" t="s">
        <v>197</v>
      </c>
      <c r="G149" s="223" t="s">
        <v>198</v>
      </c>
      <c r="H149" s="224">
        <v>48</v>
      </c>
      <c r="I149" s="225"/>
      <c r="J149" s="226">
        <f>ROUND(I149*H149,2)</f>
        <v>0</v>
      </c>
      <c r="K149" s="222" t="s">
        <v>164</v>
      </c>
      <c r="L149" s="45"/>
      <c r="M149" s="227" t="s">
        <v>1</v>
      </c>
      <c r="N149" s="228" t="s">
        <v>41</v>
      </c>
      <c r="O149" s="92"/>
      <c r="P149" s="229">
        <f>O149*H149</f>
        <v>0</v>
      </c>
      <c r="Q149" s="229">
        <v>3.0000000000000001E-05</v>
      </c>
      <c r="R149" s="229">
        <f>Q149*H149</f>
        <v>0.0014400000000000001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105</v>
      </c>
      <c r="AT149" s="231" t="s">
        <v>160</v>
      </c>
      <c r="AU149" s="231" t="s">
        <v>87</v>
      </c>
      <c r="AY149" s="18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105</v>
      </c>
      <c r="BM149" s="231" t="s">
        <v>199</v>
      </c>
    </row>
    <row r="150" s="13" customFormat="1">
      <c r="A150" s="13"/>
      <c r="B150" s="233"/>
      <c r="C150" s="234"/>
      <c r="D150" s="235" t="s">
        <v>166</v>
      </c>
      <c r="E150" s="236" t="s">
        <v>1</v>
      </c>
      <c r="F150" s="237" t="s">
        <v>172</v>
      </c>
      <c r="G150" s="234"/>
      <c r="H150" s="236" t="s">
        <v>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166</v>
      </c>
      <c r="AU150" s="243" t="s">
        <v>87</v>
      </c>
      <c r="AV150" s="13" t="s">
        <v>84</v>
      </c>
      <c r="AW150" s="13" t="s">
        <v>32</v>
      </c>
      <c r="AX150" s="13" t="s">
        <v>76</v>
      </c>
      <c r="AY150" s="243" t="s">
        <v>158</v>
      </c>
    </row>
    <row r="151" s="14" customFormat="1">
      <c r="A151" s="14"/>
      <c r="B151" s="244"/>
      <c r="C151" s="245"/>
      <c r="D151" s="235" t="s">
        <v>166</v>
      </c>
      <c r="E151" s="246" t="s">
        <v>1</v>
      </c>
      <c r="F151" s="247" t="s">
        <v>200</v>
      </c>
      <c r="G151" s="245"/>
      <c r="H151" s="248">
        <v>48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166</v>
      </c>
      <c r="AU151" s="254" t="s">
        <v>87</v>
      </c>
      <c r="AV151" s="14" t="s">
        <v>87</v>
      </c>
      <c r="AW151" s="14" t="s">
        <v>32</v>
      </c>
      <c r="AX151" s="14" t="s">
        <v>84</v>
      </c>
      <c r="AY151" s="254" t="s">
        <v>158</v>
      </c>
    </row>
    <row r="152" s="2" customFormat="1" ht="24.15" customHeight="1">
      <c r="A152" s="39"/>
      <c r="B152" s="40"/>
      <c r="C152" s="220" t="s">
        <v>201</v>
      </c>
      <c r="D152" s="220" t="s">
        <v>160</v>
      </c>
      <c r="E152" s="221" t="s">
        <v>202</v>
      </c>
      <c r="F152" s="222" t="s">
        <v>203</v>
      </c>
      <c r="G152" s="223" t="s">
        <v>204</v>
      </c>
      <c r="H152" s="224">
        <v>4.7999999999999998</v>
      </c>
      <c r="I152" s="225"/>
      <c r="J152" s="226">
        <f>ROUND(I152*H152,2)</f>
        <v>0</v>
      </c>
      <c r="K152" s="222" t="s">
        <v>164</v>
      </c>
      <c r="L152" s="45"/>
      <c r="M152" s="227" t="s">
        <v>1</v>
      </c>
      <c r="N152" s="228" t="s">
        <v>41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105</v>
      </c>
      <c r="AT152" s="231" t="s">
        <v>160</v>
      </c>
      <c r="AU152" s="231" t="s">
        <v>87</v>
      </c>
      <c r="AY152" s="18" t="s">
        <v>158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84</v>
      </c>
      <c r="BK152" s="232">
        <f>ROUND(I152*H152,2)</f>
        <v>0</v>
      </c>
      <c r="BL152" s="18" t="s">
        <v>105</v>
      </c>
      <c r="BM152" s="231" t="s">
        <v>205</v>
      </c>
    </row>
    <row r="153" s="13" customFormat="1">
      <c r="A153" s="13"/>
      <c r="B153" s="233"/>
      <c r="C153" s="234"/>
      <c r="D153" s="235" t="s">
        <v>166</v>
      </c>
      <c r="E153" s="236" t="s">
        <v>1</v>
      </c>
      <c r="F153" s="237" t="s">
        <v>172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166</v>
      </c>
      <c r="AU153" s="243" t="s">
        <v>87</v>
      </c>
      <c r="AV153" s="13" t="s">
        <v>84</v>
      </c>
      <c r="AW153" s="13" t="s">
        <v>32</v>
      </c>
      <c r="AX153" s="13" t="s">
        <v>76</v>
      </c>
      <c r="AY153" s="243" t="s">
        <v>158</v>
      </c>
    </row>
    <row r="154" s="14" customFormat="1">
      <c r="A154" s="14"/>
      <c r="B154" s="244"/>
      <c r="C154" s="245"/>
      <c r="D154" s="235" t="s">
        <v>166</v>
      </c>
      <c r="E154" s="246" t="s">
        <v>1</v>
      </c>
      <c r="F154" s="247" t="s">
        <v>206</v>
      </c>
      <c r="G154" s="245"/>
      <c r="H154" s="248">
        <v>4.7999999999999998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166</v>
      </c>
      <c r="AU154" s="254" t="s">
        <v>87</v>
      </c>
      <c r="AV154" s="14" t="s">
        <v>87</v>
      </c>
      <c r="AW154" s="14" t="s">
        <v>32</v>
      </c>
      <c r="AX154" s="14" t="s">
        <v>84</v>
      </c>
      <c r="AY154" s="254" t="s">
        <v>158</v>
      </c>
    </row>
    <row r="155" s="2" customFormat="1" ht="24.15" customHeight="1">
      <c r="A155" s="39"/>
      <c r="B155" s="40"/>
      <c r="C155" s="220" t="s">
        <v>207</v>
      </c>
      <c r="D155" s="220" t="s">
        <v>160</v>
      </c>
      <c r="E155" s="221" t="s">
        <v>208</v>
      </c>
      <c r="F155" s="222" t="s">
        <v>209</v>
      </c>
      <c r="G155" s="223" t="s">
        <v>187</v>
      </c>
      <c r="H155" s="224">
        <v>9</v>
      </c>
      <c r="I155" s="225"/>
      <c r="J155" s="226">
        <f>ROUND(I155*H155,2)</f>
        <v>0</v>
      </c>
      <c r="K155" s="222" t="s">
        <v>164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0.0086800000000000002</v>
      </c>
      <c r="R155" s="229">
        <f>Q155*H155</f>
        <v>0.078119999999999995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105</v>
      </c>
      <c r="AT155" s="231" t="s">
        <v>160</v>
      </c>
      <c r="AU155" s="231" t="s">
        <v>87</v>
      </c>
      <c r="AY155" s="18" t="s">
        <v>158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105</v>
      </c>
      <c r="BM155" s="231" t="s">
        <v>210</v>
      </c>
    </row>
    <row r="156" s="13" customFormat="1">
      <c r="A156" s="13"/>
      <c r="B156" s="233"/>
      <c r="C156" s="234"/>
      <c r="D156" s="235" t="s">
        <v>166</v>
      </c>
      <c r="E156" s="236" t="s">
        <v>1</v>
      </c>
      <c r="F156" s="237" t="s">
        <v>172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166</v>
      </c>
      <c r="AU156" s="243" t="s">
        <v>87</v>
      </c>
      <c r="AV156" s="13" t="s">
        <v>84</v>
      </c>
      <c r="AW156" s="13" t="s">
        <v>32</v>
      </c>
      <c r="AX156" s="13" t="s">
        <v>76</v>
      </c>
      <c r="AY156" s="243" t="s">
        <v>158</v>
      </c>
    </row>
    <row r="157" s="14" customFormat="1">
      <c r="A157" s="14"/>
      <c r="B157" s="244"/>
      <c r="C157" s="245"/>
      <c r="D157" s="235" t="s">
        <v>166</v>
      </c>
      <c r="E157" s="246" t="s">
        <v>1</v>
      </c>
      <c r="F157" s="247" t="s">
        <v>211</v>
      </c>
      <c r="G157" s="245"/>
      <c r="H157" s="248">
        <v>9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166</v>
      </c>
      <c r="AU157" s="254" t="s">
        <v>87</v>
      </c>
      <c r="AV157" s="14" t="s">
        <v>87</v>
      </c>
      <c r="AW157" s="14" t="s">
        <v>32</v>
      </c>
      <c r="AX157" s="14" t="s">
        <v>84</v>
      </c>
      <c r="AY157" s="254" t="s">
        <v>158</v>
      </c>
    </row>
    <row r="158" s="2" customFormat="1" ht="24.15" customHeight="1">
      <c r="A158" s="39"/>
      <c r="B158" s="40"/>
      <c r="C158" s="220" t="s">
        <v>212</v>
      </c>
      <c r="D158" s="220" t="s">
        <v>160</v>
      </c>
      <c r="E158" s="221" t="s">
        <v>213</v>
      </c>
      <c r="F158" s="222" t="s">
        <v>214</v>
      </c>
      <c r="G158" s="223" t="s">
        <v>187</v>
      </c>
      <c r="H158" s="224">
        <v>1</v>
      </c>
      <c r="I158" s="225"/>
      <c r="J158" s="226">
        <f>ROUND(I158*H158,2)</f>
        <v>0</v>
      </c>
      <c r="K158" s="222" t="s">
        <v>164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0.01068</v>
      </c>
      <c r="R158" s="229">
        <f>Q158*H158</f>
        <v>0.01068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105</v>
      </c>
      <c r="AT158" s="231" t="s">
        <v>160</v>
      </c>
      <c r="AU158" s="231" t="s">
        <v>87</v>
      </c>
      <c r="AY158" s="18" t="s">
        <v>158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105</v>
      </c>
      <c r="BM158" s="231" t="s">
        <v>215</v>
      </c>
    </row>
    <row r="159" s="13" customFormat="1">
      <c r="A159" s="13"/>
      <c r="B159" s="233"/>
      <c r="C159" s="234"/>
      <c r="D159" s="235" t="s">
        <v>166</v>
      </c>
      <c r="E159" s="236" t="s">
        <v>1</v>
      </c>
      <c r="F159" s="237" t="s">
        <v>172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166</v>
      </c>
      <c r="AU159" s="243" t="s">
        <v>87</v>
      </c>
      <c r="AV159" s="13" t="s">
        <v>84</v>
      </c>
      <c r="AW159" s="13" t="s">
        <v>32</v>
      </c>
      <c r="AX159" s="13" t="s">
        <v>76</v>
      </c>
      <c r="AY159" s="243" t="s">
        <v>158</v>
      </c>
    </row>
    <row r="160" s="14" customFormat="1">
      <c r="A160" s="14"/>
      <c r="B160" s="244"/>
      <c r="C160" s="245"/>
      <c r="D160" s="235" t="s">
        <v>166</v>
      </c>
      <c r="E160" s="246" t="s">
        <v>1</v>
      </c>
      <c r="F160" s="247" t="s">
        <v>216</v>
      </c>
      <c r="G160" s="245"/>
      <c r="H160" s="248">
        <v>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166</v>
      </c>
      <c r="AU160" s="254" t="s">
        <v>87</v>
      </c>
      <c r="AV160" s="14" t="s">
        <v>87</v>
      </c>
      <c r="AW160" s="14" t="s">
        <v>32</v>
      </c>
      <c r="AX160" s="14" t="s">
        <v>84</v>
      </c>
      <c r="AY160" s="254" t="s">
        <v>158</v>
      </c>
    </row>
    <row r="161" s="2" customFormat="1" ht="24.15" customHeight="1">
      <c r="A161" s="39"/>
      <c r="B161" s="40"/>
      <c r="C161" s="220" t="s">
        <v>217</v>
      </c>
      <c r="D161" s="220" t="s">
        <v>160</v>
      </c>
      <c r="E161" s="221" t="s">
        <v>218</v>
      </c>
      <c r="F161" s="222" t="s">
        <v>219</v>
      </c>
      <c r="G161" s="223" t="s">
        <v>187</v>
      </c>
      <c r="H161" s="224">
        <v>3.1200000000000001</v>
      </c>
      <c r="I161" s="225"/>
      <c r="J161" s="226">
        <f>ROUND(I161*H161,2)</f>
        <v>0</v>
      </c>
      <c r="K161" s="222" t="s">
        <v>164</v>
      </c>
      <c r="L161" s="45"/>
      <c r="M161" s="227" t="s">
        <v>1</v>
      </c>
      <c r="N161" s="228" t="s">
        <v>41</v>
      </c>
      <c r="O161" s="92"/>
      <c r="P161" s="229">
        <f>O161*H161</f>
        <v>0</v>
      </c>
      <c r="Q161" s="229">
        <v>0.036900000000000002</v>
      </c>
      <c r="R161" s="229">
        <f>Q161*H161</f>
        <v>0.11512800000000001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105</v>
      </c>
      <c r="AT161" s="231" t="s">
        <v>160</v>
      </c>
      <c r="AU161" s="231" t="s">
        <v>87</v>
      </c>
      <c r="AY161" s="18" t="s">
        <v>158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105</v>
      </c>
      <c r="BM161" s="231" t="s">
        <v>220</v>
      </c>
    </row>
    <row r="162" s="13" customFormat="1">
      <c r="A162" s="13"/>
      <c r="B162" s="233"/>
      <c r="C162" s="234"/>
      <c r="D162" s="235" t="s">
        <v>166</v>
      </c>
      <c r="E162" s="236" t="s">
        <v>1</v>
      </c>
      <c r="F162" s="237" t="s">
        <v>172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166</v>
      </c>
      <c r="AU162" s="243" t="s">
        <v>87</v>
      </c>
      <c r="AV162" s="13" t="s">
        <v>84</v>
      </c>
      <c r="AW162" s="13" t="s">
        <v>32</v>
      </c>
      <c r="AX162" s="13" t="s">
        <v>76</v>
      </c>
      <c r="AY162" s="243" t="s">
        <v>158</v>
      </c>
    </row>
    <row r="163" s="14" customFormat="1">
      <c r="A163" s="14"/>
      <c r="B163" s="244"/>
      <c r="C163" s="245"/>
      <c r="D163" s="235" t="s">
        <v>166</v>
      </c>
      <c r="E163" s="246" t="s">
        <v>1</v>
      </c>
      <c r="F163" s="247" t="s">
        <v>221</v>
      </c>
      <c r="G163" s="245"/>
      <c r="H163" s="248">
        <v>3.1200000000000001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166</v>
      </c>
      <c r="AU163" s="254" t="s">
        <v>87</v>
      </c>
      <c r="AV163" s="14" t="s">
        <v>87</v>
      </c>
      <c r="AW163" s="14" t="s">
        <v>32</v>
      </c>
      <c r="AX163" s="14" t="s">
        <v>84</v>
      </c>
      <c r="AY163" s="254" t="s">
        <v>158</v>
      </c>
    </row>
    <row r="164" s="2" customFormat="1" ht="24.15" customHeight="1">
      <c r="A164" s="39"/>
      <c r="B164" s="40"/>
      <c r="C164" s="220" t="s">
        <v>8</v>
      </c>
      <c r="D164" s="220" t="s">
        <v>160</v>
      </c>
      <c r="E164" s="221" t="s">
        <v>222</v>
      </c>
      <c r="F164" s="222" t="s">
        <v>223</v>
      </c>
      <c r="G164" s="223" t="s">
        <v>224</v>
      </c>
      <c r="H164" s="224">
        <v>3</v>
      </c>
      <c r="I164" s="225"/>
      <c r="J164" s="226">
        <f>ROUND(I164*H164,2)</f>
        <v>0</v>
      </c>
      <c r="K164" s="222" t="s">
        <v>164</v>
      </c>
      <c r="L164" s="45"/>
      <c r="M164" s="227" t="s">
        <v>1</v>
      </c>
      <c r="N164" s="228" t="s">
        <v>41</v>
      </c>
      <c r="O164" s="92"/>
      <c r="P164" s="229">
        <f>O164*H164</f>
        <v>0</v>
      </c>
      <c r="Q164" s="229">
        <v>0.00064999999999999997</v>
      </c>
      <c r="R164" s="229">
        <f>Q164*H164</f>
        <v>0.0019499999999999999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105</v>
      </c>
      <c r="AT164" s="231" t="s">
        <v>160</v>
      </c>
      <c r="AU164" s="231" t="s">
        <v>87</v>
      </c>
      <c r="AY164" s="18" t="s">
        <v>158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105</v>
      </c>
      <c r="BM164" s="231" t="s">
        <v>225</v>
      </c>
    </row>
    <row r="165" s="13" customFormat="1">
      <c r="A165" s="13"/>
      <c r="B165" s="233"/>
      <c r="C165" s="234"/>
      <c r="D165" s="235" t="s">
        <v>166</v>
      </c>
      <c r="E165" s="236" t="s">
        <v>1</v>
      </c>
      <c r="F165" s="237" t="s">
        <v>167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166</v>
      </c>
      <c r="AU165" s="243" t="s">
        <v>87</v>
      </c>
      <c r="AV165" s="13" t="s">
        <v>84</v>
      </c>
      <c r="AW165" s="13" t="s">
        <v>32</v>
      </c>
      <c r="AX165" s="13" t="s">
        <v>76</v>
      </c>
      <c r="AY165" s="243" t="s">
        <v>158</v>
      </c>
    </row>
    <row r="166" s="14" customFormat="1">
      <c r="A166" s="14"/>
      <c r="B166" s="244"/>
      <c r="C166" s="245"/>
      <c r="D166" s="235" t="s">
        <v>166</v>
      </c>
      <c r="E166" s="246" t="s">
        <v>1</v>
      </c>
      <c r="F166" s="247" t="s">
        <v>176</v>
      </c>
      <c r="G166" s="245"/>
      <c r="H166" s="248">
        <v>3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166</v>
      </c>
      <c r="AU166" s="254" t="s">
        <v>87</v>
      </c>
      <c r="AV166" s="14" t="s">
        <v>87</v>
      </c>
      <c r="AW166" s="14" t="s">
        <v>32</v>
      </c>
      <c r="AX166" s="14" t="s">
        <v>84</v>
      </c>
      <c r="AY166" s="254" t="s">
        <v>158</v>
      </c>
    </row>
    <row r="167" s="2" customFormat="1" ht="24.15" customHeight="1">
      <c r="A167" s="39"/>
      <c r="B167" s="40"/>
      <c r="C167" s="220" t="s">
        <v>226</v>
      </c>
      <c r="D167" s="220" t="s">
        <v>160</v>
      </c>
      <c r="E167" s="221" t="s">
        <v>227</v>
      </c>
      <c r="F167" s="222" t="s">
        <v>228</v>
      </c>
      <c r="G167" s="223" t="s">
        <v>224</v>
      </c>
      <c r="H167" s="224">
        <v>3</v>
      </c>
      <c r="I167" s="225"/>
      <c r="J167" s="226">
        <f>ROUND(I167*H167,2)</f>
        <v>0</v>
      </c>
      <c r="K167" s="222" t="s">
        <v>164</v>
      </c>
      <c r="L167" s="45"/>
      <c r="M167" s="227" t="s">
        <v>1</v>
      </c>
      <c r="N167" s="228" t="s">
        <v>41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105</v>
      </c>
      <c r="AT167" s="231" t="s">
        <v>160</v>
      </c>
      <c r="AU167" s="231" t="s">
        <v>87</v>
      </c>
      <c r="AY167" s="18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105</v>
      </c>
      <c r="BM167" s="231" t="s">
        <v>229</v>
      </c>
    </row>
    <row r="168" s="13" customFormat="1">
      <c r="A168" s="13"/>
      <c r="B168" s="233"/>
      <c r="C168" s="234"/>
      <c r="D168" s="235" t="s">
        <v>166</v>
      </c>
      <c r="E168" s="236" t="s">
        <v>1</v>
      </c>
      <c r="F168" s="237" t="s">
        <v>167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166</v>
      </c>
      <c r="AU168" s="243" t="s">
        <v>87</v>
      </c>
      <c r="AV168" s="13" t="s">
        <v>84</v>
      </c>
      <c r="AW168" s="13" t="s">
        <v>32</v>
      </c>
      <c r="AX168" s="13" t="s">
        <v>76</v>
      </c>
      <c r="AY168" s="243" t="s">
        <v>158</v>
      </c>
    </row>
    <row r="169" s="14" customFormat="1">
      <c r="A169" s="14"/>
      <c r="B169" s="244"/>
      <c r="C169" s="245"/>
      <c r="D169" s="235" t="s">
        <v>166</v>
      </c>
      <c r="E169" s="246" t="s">
        <v>1</v>
      </c>
      <c r="F169" s="247" t="s">
        <v>176</v>
      </c>
      <c r="G169" s="245"/>
      <c r="H169" s="248">
        <v>3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166</v>
      </c>
      <c r="AU169" s="254" t="s">
        <v>87</v>
      </c>
      <c r="AV169" s="14" t="s">
        <v>87</v>
      </c>
      <c r="AW169" s="14" t="s">
        <v>32</v>
      </c>
      <c r="AX169" s="14" t="s">
        <v>84</v>
      </c>
      <c r="AY169" s="254" t="s">
        <v>158</v>
      </c>
    </row>
    <row r="170" s="2" customFormat="1" ht="16.5" customHeight="1">
      <c r="A170" s="39"/>
      <c r="B170" s="40"/>
      <c r="C170" s="220" t="s">
        <v>230</v>
      </c>
      <c r="D170" s="220" t="s">
        <v>160</v>
      </c>
      <c r="E170" s="221" t="s">
        <v>231</v>
      </c>
      <c r="F170" s="222" t="s">
        <v>232</v>
      </c>
      <c r="G170" s="223" t="s">
        <v>187</v>
      </c>
      <c r="H170" s="224">
        <v>16</v>
      </c>
      <c r="I170" s="225"/>
      <c r="J170" s="226">
        <f>ROUND(I170*H170,2)</f>
        <v>0</v>
      </c>
      <c r="K170" s="222" t="s">
        <v>164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0.00055999999999999995</v>
      </c>
      <c r="R170" s="229">
        <f>Q170*H170</f>
        <v>0.0089599999999999992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105</v>
      </c>
      <c r="AT170" s="231" t="s">
        <v>160</v>
      </c>
      <c r="AU170" s="231" t="s">
        <v>87</v>
      </c>
      <c r="AY170" s="18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105</v>
      </c>
      <c r="BM170" s="231" t="s">
        <v>233</v>
      </c>
    </row>
    <row r="171" s="13" customFormat="1">
      <c r="A171" s="13"/>
      <c r="B171" s="233"/>
      <c r="C171" s="234"/>
      <c r="D171" s="235" t="s">
        <v>166</v>
      </c>
      <c r="E171" s="236" t="s">
        <v>1</v>
      </c>
      <c r="F171" s="237" t="s">
        <v>172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166</v>
      </c>
      <c r="AU171" s="243" t="s">
        <v>87</v>
      </c>
      <c r="AV171" s="13" t="s">
        <v>84</v>
      </c>
      <c r="AW171" s="13" t="s">
        <v>32</v>
      </c>
      <c r="AX171" s="13" t="s">
        <v>76</v>
      </c>
      <c r="AY171" s="243" t="s">
        <v>158</v>
      </c>
    </row>
    <row r="172" s="14" customFormat="1">
      <c r="A172" s="14"/>
      <c r="B172" s="244"/>
      <c r="C172" s="245"/>
      <c r="D172" s="235" t="s">
        <v>166</v>
      </c>
      <c r="E172" s="246" t="s">
        <v>1</v>
      </c>
      <c r="F172" s="247" t="s">
        <v>234</v>
      </c>
      <c r="G172" s="245"/>
      <c r="H172" s="248">
        <v>16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166</v>
      </c>
      <c r="AU172" s="254" t="s">
        <v>87</v>
      </c>
      <c r="AV172" s="14" t="s">
        <v>87</v>
      </c>
      <c r="AW172" s="14" t="s">
        <v>32</v>
      </c>
      <c r="AX172" s="14" t="s">
        <v>84</v>
      </c>
      <c r="AY172" s="254" t="s">
        <v>158</v>
      </c>
    </row>
    <row r="173" s="2" customFormat="1" ht="21.75" customHeight="1">
      <c r="A173" s="39"/>
      <c r="B173" s="40"/>
      <c r="C173" s="220" t="s">
        <v>235</v>
      </c>
      <c r="D173" s="220" t="s">
        <v>160</v>
      </c>
      <c r="E173" s="221" t="s">
        <v>236</v>
      </c>
      <c r="F173" s="222" t="s">
        <v>237</v>
      </c>
      <c r="G173" s="223" t="s">
        <v>187</v>
      </c>
      <c r="H173" s="224">
        <v>16</v>
      </c>
      <c r="I173" s="225"/>
      <c r="J173" s="226">
        <f>ROUND(I173*H173,2)</f>
        <v>0</v>
      </c>
      <c r="K173" s="222" t="s">
        <v>164</v>
      </c>
      <c r="L173" s="45"/>
      <c r="M173" s="227" t="s">
        <v>1</v>
      </c>
      <c r="N173" s="228" t="s">
        <v>41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105</v>
      </c>
      <c r="AT173" s="231" t="s">
        <v>160</v>
      </c>
      <c r="AU173" s="231" t="s">
        <v>87</v>
      </c>
      <c r="AY173" s="18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105</v>
      </c>
      <c r="BM173" s="231" t="s">
        <v>238</v>
      </c>
    </row>
    <row r="174" s="13" customFormat="1">
      <c r="A174" s="13"/>
      <c r="B174" s="233"/>
      <c r="C174" s="234"/>
      <c r="D174" s="235" t="s">
        <v>166</v>
      </c>
      <c r="E174" s="236" t="s">
        <v>1</v>
      </c>
      <c r="F174" s="237" t="s">
        <v>172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166</v>
      </c>
      <c r="AU174" s="243" t="s">
        <v>87</v>
      </c>
      <c r="AV174" s="13" t="s">
        <v>84</v>
      </c>
      <c r="AW174" s="13" t="s">
        <v>32</v>
      </c>
      <c r="AX174" s="13" t="s">
        <v>76</v>
      </c>
      <c r="AY174" s="243" t="s">
        <v>158</v>
      </c>
    </row>
    <row r="175" s="14" customFormat="1">
      <c r="A175" s="14"/>
      <c r="B175" s="244"/>
      <c r="C175" s="245"/>
      <c r="D175" s="235" t="s">
        <v>166</v>
      </c>
      <c r="E175" s="246" t="s">
        <v>1</v>
      </c>
      <c r="F175" s="247" t="s">
        <v>234</v>
      </c>
      <c r="G175" s="245"/>
      <c r="H175" s="248">
        <v>16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166</v>
      </c>
      <c r="AU175" s="254" t="s">
        <v>87</v>
      </c>
      <c r="AV175" s="14" t="s">
        <v>87</v>
      </c>
      <c r="AW175" s="14" t="s">
        <v>32</v>
      </c>
      <c r="AX175" s="14" t="s">
        <v>84</v>
      </c>
      <c r="AY175" s="254" t="s">
        <v>158</v>
      </c>
    </row>
    <row r="176" s="2" customFormat="1" ht="24.15" customHeight="1">
      <c r="A176" s="39"/>
      <c r="B176" s="40"/>
      <c r="C176" s="220" t="s">
        <v>239</v>
      </c>
      <c r="D176" s="220" t="s">
        <v>160</v>
      </c>
      <c r="E176" s="221" t="s">
        <v>240</v>
      </c>
      <c r="F176" s="222" t="s">
        <v>241</v>
      </c>
      <c r="G176" s="223" t="s">
        <v>242</v>
      </c>
      <c r="H176" s="224">
        <v>38.340000000000003</v>
      </c>
      <c r="I176" s="225"/>
      <c r="J176" s="226">
        <f>ROUND(I176*H176,2)</f>
        <v>0</v>
      </c>
      <c r="K176" s="222" t="s">
        <v>164</v>
      </c>
      <c r="L176" s="45"/>
      <c r="M176" s="227" t="s">
        <v>1</v>
      </c>
      <c r="N176" s="228" t="s">
        <v>41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105</v>
      </c>
      <c r="AT176" s="231" t="s">
        <v>160</v>
      </c>
      <c r="AU176" s="231" t="s">
        <v>87</v>
      </c>
      <c r="AY176" s="18" t="s">
        <v>158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84</v>
      </c>
      <c r="BK176" s="232">
        <f>ROUND(I176*H176,2)</f>
        <v>0</v>
      </c>
      <c r="BL176" s="18" t="s">
        <v>105</v>
      </c>
      <c r="BM176" s="231" t="s">
        <v>243</v>
      </c>
    </row>
    <row r="177" s="13" customFormat="1">
      <c r="A177" s="13"/>
      <c r="B177" s="233"/>
      <c r="C177" s="234"/>
      <c r="D177" s="235" t="s">
        <v>166</v>
      </c>
      <c r="E177" s="236" t="s">
        <v>1</v>
      </c>
      <c r="F177" s="237" t="s">
        <v>172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166</v>
      </c>
      <c r="AU177" s="243" t="s">
        <v>87</v>
      </c>
      <c r="AV177" s="13" t="s">
        <v>84</v>
      </c>
      <c r="AW177" s="13" t="s">
        <v>32</v>
      </c>
      <c r="AX177" s="13" t="s">
        <v>76</v>
      </c>
      <c r="AY177" s="243" t="s">
        <v>158</v>
      </c>
    </row>
    <row r="178" s="14" customFormat="1">
      <c r="A178" s="14"/>
      <c r="B178" s="244"/>
      <c r="C178" s="245"/>
      <c r="D178" s="235" t="s">
        <v>166</v>
      </c>
      <c r="E178" s="246" t="s">
        <v>1</v>
      </c>
      <c r="F178" s="247" t="s">
        <v>244</v>
      </c>
      <c r="G178" s="245"/>
      <c r="H178" s="248">
        <v>38.340000000000003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166</v>
      </c>
      <c r="AU178" s="254" t="s">
        <v>87</v>
      </c>
      <c r="AV178" s="14" t="s">
        <v>87</v>
      </c>
      <c r="AW178" s="14" t="s">
        <v>32</v>
      </c>
      <c r="AX178" s="14" t="s">
        <v>84</v>
      </c>
      <c r="AY178" s="254" t="s">
        <v>158</v>
      </c>
    </row>
    <row r="179" s="2" customFormat="1" ht="24.15" customHeight="1">
      <c r="A179" s="39"/>
      <c r="B179" s="40"/>
      <c r="C179" s="220" t="s">
        <v>245</v>
      </c>
      <c r="D179" s="220" t="s">
        <v>160</v>
      </c>
      <c r="E179" s="221" t="s">
        <v>246</v>
      </c>
      <c r="F179" s="222" t="s">
        <v>247</v>
      </c>
      <c r="G179" s="223" t="s">
        <v>187</v>
      </c>
      <c r="H179" s="224">
        <v>44</v>
      </c>
      <c r="I179" s="225"/>
      <c r="J179" s="226">
        <f>ROUND(I179*H179,2)</f>
        <v>0</v>
      </c>
      <c r="K179" s="222" t="s">
        <v>164</v>
      </c>
      <c r="L179" s="45"/>
      <c r="M179" s="227" t="s">
        <v>1</v>
      </c>
      <c r="N179" s="228" t="s">
        <v>41</v>
      </c>
      <c r="O179" s="92"/>
      <c r="P179" s="229">
        <f>O179*H179</f>
        <v>0</v>
      </c>
      <c r="Q179" s="229">
        <v>0.00048999999999999998</v>
      </c>
      <c r="R179" s="229">
        <f>Q179*H179</f>
        <v>0.021559999999999999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105</v>
      </c>
      <c r="AT179" s="231" t="s">
        <v>160</v>
      </c>
      <c r="AU179" s="231" t="s">
        <v>87</v>
      </c>
      <c r="AY179" s="18" t="s">
        <v>158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84</v>
      </c>
      <c r="BK179" s="232">
        <f>ROUND(I179*H179,2)</f>
        <v>0</v>
      </c>
      <c r="BL179" s="18" t="s">
        <v>105</v>
      </c>
      <c r="BM179" s="231" t="s">
        <v>248</v>
      </c>
    </row>
    <row r="180" s="13" customFormat="1">
      <c r="A180" s="13"/>
      <c r="B180" s="233"/>
      <c r="C180" s="234"/>
      <c r="D180" s="235" t="s">
        <v>166</v>
      </c>
      <c r="E180" s="236" t="s">
        <v>1</v>
      </c>
      <c r="F180" s="237" t="s">
        <v>172</v>
      </c>
      <c r="G180" s="234"/>
      <c r="H180" s="236" t="s">
        <v>1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166</v>
      </c>
      <c r="AU180" s="243" t="s">
        <v>87</v>
      </c>
      <c r="AV180" s="13" t="s">
        <v>84</v>
      </c>
      <c r="AW180" s="13" t="s">
        <v>32</v>
      </c>
      <c r="AX180" s="13" t="s">
        <v>76</v>
      </c>
      <c r="AY180" s="243" t="s">
        <v>158</v>
      </c>
    </row>
    <row r="181" s="14" customFormat="1">
      <c r="A181" s="14"/>
      <c r="B181" s="244"/>
      <c r="C181" s="245"/>
      <c r="D181" s="235" t="s">
        <v>166</v>
      </c>
      <c r="E181" s="246" t="s">
        <v>1</v>
      </c>
      <c r="F181" s="247" t="s">
        <v>249</v>
      </c>
      <c r="G181" s="245"/>
      <c r="H181" s="248">
        <v>44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166</v>
      </c>
      <c r="AU181" s="254" t="s">
        <v>87</v>
      </c>
      <c r="AV181" s="14" t="s">
        <v>87</v>
      </c>
      <c r="AW181" s="14" t="s">
        <v>32</v>
      </c>
      <c r="AX181" s="14" t="s">
        <v>84</v>
      </c>
      <c r="AY181" s="254" t="s">
        <v>158</v>
      </c>
    </row>
    <row r="182" s="2" customFormat="1" ht="24.15" customHeight="1">
      <c r="A182" s="39"/>
      <c r="B182" s="40"/>
      <c r="C182" s="220" t="s">
        <v>250</v>
      </c>
      <c r="D182" s="220" t="s">
        <v>160</v>
      </c>
      <c r="E182" s="221" t="s">
        <v>251</v>
      </c>
      <c r="F182" s="222" t="s">
        <v>252</v>
      </c>
      <c r="G182" s="223" t="s">
        <v>187</v>
      </c>
      <c r="H182" s="224">
        <v>44</v>
      </c>
      <c r="I182" s="225"/>
      <c r="J182" s="226">
        <f>ROUND(I182*H182,2)</f>
        <v>0</v>
      </c>
      <c r="K182" s="222" t="s">
        <v>164</v>
      </c>
      <c r="L182" s="45"/>
      <c r="M182" s="227" t="s">
        <v>1</v>
      </c>
      <c r="N182" s="228" t="s">
        <v>41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105</v>
      </c>
      <c r="AT182" s="231" t="s">
        <v>160</v>
      </c>
      <c r="AU182" s="231" t="s">
        <v>87</v>
      </c>
      <c r="AY182" s="18" t="s">
        <v>158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84</v>
      </c>
      <c r="BK182" s="232">
        <f>ROUND(I182*H182,2)</f>
        <v>0</v>
      </c>
      <c r="BL182" s="18" t="s">
        <v>105</v>
      </c>
      <c r="BM182" s="231" t="s">
        <v>253</v>
      </c>
    </row>
    <row r="183" s="13" customFormat="1">
      <c r="A183" s="13"/>
      <c r="B183" s="233"/>
      <c r="C183" s="234"/>
      <c r="D183" s="235" t="s">
        <v>166</v>
      </c>
      <c r="E183" s="236" t="s">
        <v>1</v>
      </c>
      <c r="F183" s="237" t="s">
        <v>172</v>
      </c>
      <c r="G183" s="234"/>
      <c r="H183" s="236" t="s">
        <v>1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166</v>
      </c>
      <c r="AU183" s="243" t="s">
        <v>87</v>
      </c>
      <c r="AV183" s="13" t="s">
        <v>84</v>
      </c>
      <c r="AW183" s="13" t="s">
        <v>32</v>
      </c>
      <c r="AX183" s="13" t="s">
        <v>76</v>
      </c>
      <c r="AY183" s="243" t="s">
        <v>158</v>
      </c>
    </row>
    <row r="184" s="14" customFormat="1">
      <c r="A184" s="14"/>
      <c r="B184" s="244"/>
      <c r="C184" s="245"/>
      <c r="D184" s="235" t="s">
        <v>166</v>
      </c>
      <c r="E184" s="246" t="s">
        <v>1</v>
      </c>
      <c r="F184" s="247" t="s">
        <v>249</v>
      </c>
      <c r="G184" s="245"/>
      <c r="H184" s="248">
        <v>44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166</v>
      </c>
      <c r="AU184" s="254" t="s">
        <v>87</v>
      </c>
      <c r="AV184" s="14" t="s">
        <v>87</v>
      </c>
      <c r="AW184" s="14" t="s">
        <v>32</v>
      </c>
      <c r="AX184" s="14" t="s">
        <v>84</v>
      </c>
      <c r="AY184" s="254" t="s">
        <v>158</v>
      </c>
    </row>
    <row r="185" s="2" customFormat="1" ht="24.15" customHeight="1">
      <c r="A185" s="39"/>
      <c r="B185" s="40"/>
      <c r="C185" s="220" t="s">
        <v>254</v>
      </c>
      <c r="D185" s="220" t="s">
        <v>160</v>
      </c>
      <c r="E185" s="221" t="s">
        <v>255</v>
      </c>
      <c r="F185" s="222" t="s">
        <v>256</v>
      </c>
      <c r="G185" s="223" t="s">
        <v>187</v>
      </c>
      <c r="H185" s="224">
        <v>1.7</v>
      </c>
      <c r="I185" s="225"/>
      <c r="J185" s="226">
        <f>ROUND(I185*H185,2)</f>
        <v>0</v>
      </c>
      <c r="K185" s="222" t="s">
        <v>164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0.00046999999999999999</v>
      </c>
      <c r="R185" s="229">
        <f>Q185*H185</f>
        <v>0.00079899999999999991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105</v>
      </c>
      <c r="AT185" s="231" t="s">
        <v>160</v>
      </c>
      <c r="AU185" s="231" t="s">
        <v>87</v>
      </c>
      <c r="AY185" s="18" t="s">
        <v>158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105</v>
      </c>
      <c r="BM185" s="231" t="s">
        <v>257</v>
      </c>
    </row>
    <row r="186" s="13" customFormat="1">
      <c r="A186" s="13"/>
      <c r="B186" s="233"/>
      <c r="C186" s="234"/>
      <c r="D186" s="235" t="s">
        <v>166</v>
      </c>
      <c r="E186" s="236" t="s">
        <v>1</v>
      </c>
      <c r="F186" s="237" t="s">
        <v>172</v>
      </c>
      <c r="G186" s="234"/>
      <c r="H186" s="236" t="s">
        <v>1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166</v>
      </c>
      <c r="AU186" s="243" t="s">
        <v>87</v>
      </c>
      <c r="AV186" s="13" t="s">
        <v>84</v>
      </c>
      <c r="AW186" s="13" t="s">
        <v>32</v>
      </c>
      <c r="AX186" s="13" t="s">
        <v>76</v>
      </c>
      <c r="AY186" s="243" t="s">
        <v>158</v>
      </c>
    </row>
    <row r="187" s="14" customFormat="1">
      <c r="A187" s="14"/>
      <c r="B187" s="244"/>
      <c r="C187" s="245"/>
      <c r="D187" s="235" t="s">
        <v>166</v>
      </c>
      <c r="E187" s="246" t="s">
        <v>1</v>
      </c>
      <c r="F187" s="247" t="s">
        <v>258</v>
      </c>
      <c r="G187" s="245"/>
      <c r="H187" s="248">
        <v>1.7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166</v>
      </c>
      <c r="AU187" s="254" t="s">
        <v>87</v>
      </c>
      <c r="AV187" s="14" t="s">
        <v>87</v>
      </c>
      <c r="AW187" s="14" t="s">
        <v>32</v>
      </c>
      <c r="AX187" s="14" t="s">
        <v>84</v>
      </c>
      <c r="AY187" s="254" t="s">
        <v>158</v>
      </c>
    </row>
    <row r="188" s="2" customFormat="1" ht="24.15" customHeight="1">
      <c r="A188" s="39"/>
      <c r="B188" s="40"/>
      <c r="C188" s="220" t="s">
        <v>259</v>
      </c>
      <c r="D188" s="220" t="s">
        <v>160</v>
      </c>
      <c r="E188" s="221" t="s">
        <v>260</v>
      </c>
      <c r="F188" s="222" t="s">
        <v>261</v>
      </c>
      <c r="G188" s="223" t="s">
        <v>187</v>
      </c>
      <c r="H188" s="224">
        <v>1.7</v>
      </c>
      <c r="I188" s="225"/>
      <c r="J188" s="226">
        <f>ROUND(I188*H188,2)</f>
        <v>0</v>
      </c>
      <c r="K188" s="222" t="s">
        <v>164</v>
      </c>
      <c r="L188" s="45"/>
      <c r="M188" s="227" t="s">
        <v>1</v>
      </c>
      <c r="N188" s="228" t="s">
        <v>41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105</v>
      </c>
      <c r="AT188" s="231" t="s">
        <v>160</v>
      </c>
      <c r="AU188" s="231" t="s">
        <v>87</v>
      </c>
      <c r="AY188" s="18" t="s">
        <v>158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84</v>
      </c>
      <c r="BK188" s="232">
        <f>ROUND(I188*H188,2)</f>
        <v>0</v>
      </c>
      <c r="BL188" s="18" t="s">
        <v>105</v>
      </c>
      <c r="BM188" s="231" t="s">
        <v>262</v>
      </c>
    </row>
    <row r="189" s="13" customFormat="1">
      <c r="A189" s="13"/>
      <c r="B189" s="233"/>
      <c r="C189" s="234"/>
      <c r="D189" s="235" t="s">
        <v>166</v>
      </c>
      <c r="E189" s="236" t="s">
        <v>1</v>
      </c>
      <c r="F189" s="237" t="s">
        <v>172</v>
      </c>
      <c r="G189" s="234"/>
      <c r="H189" s="236" t="s">
        <v>1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166</v>
      </c>
      <c r="AU189" s="243" t="s">
        <v>87</v>
      </c>
      <c r="AV189" s="13" t="s">
        <v>84</v>
      </c>
      <c r="AW189" s="13" t="s">
        <v>32</v>
      </c>
      <c r="AX189" s="13" t="s">
        <v>76</v>
      </c>
      <c r="AY189" s="243" t="s">
        <v>158</v>
      </c>
    </row>
    <row r="190" s="14" customFormat="1">
      <c r="A190" s="14"/>
      <c r="B190" s="244"/>
      <c r="C190" s="245"/>
      <c r="D190" s="235" t="s">
        <v>166</v>
      </c>
      <c r="E190" s="246" t="s">
        <v>1</v>
      </c>
      <c r="F190" s="247" t="s">
        <v>258</v>
      </c>
      <c r="G190" s="245"/>
      <c r="H190" s="248">
        <v>1.7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166</v>
      </c>
      <c r="AU190" s="254" t="s">
        <v>87</v>
      </c>
      <c r="AV190" s="14" t="s">
        <v>87</v>
      </c>
      <c r="AW190" s="14" t="s">
        <v>32</v>
      </c>
      <c r="AX190" s="14" t="s">
        <v>84</v>
      </c>
      <c r="AY190" s="254" t="s">
        <v>158</v>
      </c>
    </row>
    <row r="191" s="2" customFormat="1" ht="33" customHeight="1">
      <c r="A191" s="39"/>
      <c r="B191" s="40"/>
      <c r="C191" s="220" t="s">
        <v>7</v>
      </c>
      <c r="D191" s="220" t="s">
        <v>160</v>
      </c>
      <c r="E191" s="221" t="s">
        <v>263</v>
      </c>
      <c r="F191" s="222" t="s">
        <v>264</v>
      </c>
      <c r="G191" s="223" t="s">
        <v>242</v>
      </c>
      <c r="H191" s="224">
        <v>17.276</v>
      </c>
      <c r="I191" s="225"/>
      <c r="J191" s="226">
        <f>ROUND(I191*H191,2)</f>
        <v>0</v>
      </c>
      <c r="K191" s="222" t="s">
        <v>164</v>
      </c>
      <c r="L191" s="45"/>
      <c r="M191" s="227" t="s">
        <v>1</v>
      </c>
      <c r="N191" s="228" t="s">
        <v>41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105</v>
      </c>
      <c r="AT191" s="231" t="s">
        <v>160</v>
      </c>
      <c r="AU191" s="231" t="s">
        <v>87</v>
      </c>
      <c r="AY191" s="18" t="s">
        <v>158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105</v>
      </c>
      <c r="BM191" s="231" t="s">
        <v>265</v>
      </c>
    </row>
    <row r="192" s="13" customFormat="1">
      <c r="A192" s="13"/>
      <c r="B192" s="233"/>
      <c r="C192" s="234"/>
      <c r="D192" s="235" t="s">
        <v>166</v>
      </c>
      <c r="E192" s="236" t="s">
        <v>1</v>
      </c>
      <c r="F192" s="237" t="s">
        <v>172</v>
      </c>
      <c r="G192" s="234"/>
      <c r="H192" s="236" t="s">
        <v>1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166</v>
      </c>
      <c r="AU192" s="243" t="s">
        <v>87</v>
      </c>
      <c r="AV192" s="13" t="s">
        <v>84</v>
      </c>
      <c r="AW192" s="13" t="s">
        <v>32</v>
      </c>
      <c r="AX192" s="13" t="s">
        <v>76</v>
      </c>
      <c r="AY192" s="243" t="s">
        <v>158</v>
      </c>
    </row>
    <row r="193" s="13" customFormat="1">
      <c r="A193" s="13"/>
      <c r="B193" s="233"/>
      <c r="C193" s="234"/>
      <c r="D193" s="235" t="s">
        <v>166</v>
      </c>
      <c r="E193" s="236" t="s">
        <v>1</v>
      </c>
      <c r="F193" s="237" t="s">
        <v>266</v>
      </c>
      <c r="G193" s="234"/>
      <c r="H193" s="236" t="s">
        <v>1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166</v>
      </c>
      <c r="AU193" s="243" t="s">
        <v>87</v>
      </c>
      <c r="AV193" s="13" t="s">
        <v>84</v>
      </c>
      <c r="AW193" s="13" t="s">
        <v>32</v>
      </c>
      <c r="AX193" s="13" t="s">
        <v>76</v>
      </c>
      <c r="AY193" s="243" t="s">
        <v>158</v>
      </c>
    </row>
    <row r="194" s="14" customFormat="1">
      <c r="A194" s="14"/>
      <c r="B194" s="244"/>
      <c r="C194" s="245"/>
      <c r="D194" s="235" t="s">
        <v>166</v>
      </c>
      <c r="E194" s="246" t="s">
        <v>1</v>
      </c>
      <c r="F194" s="247" t="s">
        <v>267</v>
      </c>
      <c r="G194" s="245"/>
      <c r="H194" s="248">
        <v>8.8130000000000006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166</v>
      </c>
      <c r="AU194" s="254" t="s">
        <v>87</v>
      </c>
      <c r="AV194" s="14" t="s">
        <v>87</v>
      </c>
      <c r="AW194" s="14" t="s">
        <v>32</v>
      </c>
      <c r="AX194" s="14" t="s">
        <v>76</v>
      </c>
      <c r="AY194" s="254" t="s">
        <v>158</v>
      </c>
    </row>
    <row r="195" s="14" customFormat="1">
      <c r="A195" s="14"/>
      <c r="B195" s="244"/>
      <c r="C195" s="245"/>
      <c r="D195" s="235" t="s">
        <v>166</v>
      </c>
      <c r="E195" s="246" t="s">
        <v>1</v>
      </c>
      <c r="F195" s="247" t="s">
        <v>268</v>
      </c>
      <c r="G195" s="245"/>
      <c r="H195" s="248">
        <v>13.199999999999999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166</v>
      </c>
      <c r="AU195" s="254" t="s">
        <v>87</v>
      </c>
      <c r="AV195" s="14" t="s">
        <v>87</v>
      </c>
      <c r="AW195" s="14" t="s">
        <v>32</v>
      </c>
      <c r="AX195" s="14" t="s">
        <v>76</v>
      </c>
      <c r="AY195" s="254" t="s">
        <v>158</v>
      </c>
    </row>
    <row r="196" s="14" customFormat="1">
      <c r="A196" s="14"/>
      <c r="B196" s="244"/>
      <c r="C196" s="245"/>
      <c r="D196" s="235" t="s">
        <v>166</v>
      </c>
      <c r="E196" s="246" t="s">
        <v>1</v>
      </c>
      <c r="F196" s="247" t="s">
        <v>269</v>
      </c>
      <c r="G196" s="245"/>
      <c r="H196" s="248">
        <v>9.9000000000000004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166</v>
      </c>
      <c r="AU196" s="254" t="s">
        <v>87</v>
      </c>
      <c r="AV196" s="14" t="s">
        <v>87</v>
      </c>
      <c r="AW196" s="14" t="s">
        <v>32</v>
      </c>
      <c r="AX196" s="14" t="s">
        <v>76</v>
      </c>
      <c r="AY196" s="254" t="s">
        <v>158</v>
      </c>
    </row>
    <row r="197" s="14" customFormat="1">
      <c r="A197" s="14"/>
      <c r="B197" s="244"/>
      <c r="C197" s="245"/>
      <c r="D197" s="235" t="s">
        <v>166</v>
      </c>
      <c r="E197" s="246" t="s">
        <v>1</v>
      </c>
      <c r="F197" s="247" t="s">
        <v>270</v>
      </c>
      <c r="G197" s="245"/>
      <c r="H197" s="248">
        <v>13.6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166</v>
      </c>
      <c r="AU197" s="254" t="s">
        <v>87</v>
      </c>
      <c r="AV197" s="14" t="s">
        <v>87</v>
      </c>
      <c r="AW197" s="14" t="s">
        <v>32</v>
      </c>
      <c r="AX197" s="14" t="s">
        <v>76</v>
      </c>
      <c r="AY197" s="254" t="s">
        <v>158</v>
      </c>
    </row>
    <row r="198" s="14" customFormat="1">
      <c r="A198" s="14"/>
      <c r="B198" s="244"/>
      <c r="C198" s="245"/>
      <c r="D198" s="235" t="s">
        <v>166</v>
      </c>
      <c r="E198" s="246" t="s">
        <v>1</v>
      </c>
      <c r="F198" s="247" t="s">
        <v>271</v>
      </c>
      <c r="G198" s="245"/>
      <c r="H198" s="248">
        <v>11.475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166</v>
      </c>
      <c r="AU198" s="254" t="s">
        <v>87</v>
      </c>
      <c r="AV198" s="14" t="s">
        <v>87</v>
      </c>
      <c r="AW198" s="14" t="s">
        <v>32</v>
      </c>
      <c r="AX198" s="14" t="s">
        <v>76</v>
      </c>
      <c r="AY198" s="254" t="s">
        <v>158</v>
      </c>
    </row>
    <row r="199" s="14" customFormat="1">
      <c r="A199" s="14"/>
      <c r="B199" s="244"/>
      <c r="C199" s="245"/>
      <c r="D199" s="235" t="s">
        <v>166</v>
      </c>
      <c r="E199" s="246" t="s">
        <v>1</v>
      </c>
      <c r="F199" s="247" t="s">
        <v>272</v>
      </c>
      <c r="G199" s="245"/>
      <c r="H199" s="248">
        <v>18.225000000000001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166</v>
      </c>
      <c r="AU199" s="254" t="s">
        <v>87</v>
      </c>
      <c r="AV199" s="14" t="s">
        <v>87</v>
      </c>
      <c r="AW199" s="14" t="s">
        <v>32</v>
      </c>
      <c r="AX199" s="14" t="s">
        <v>76</v>
      </c>
      <c r="AY199" s="254" t="s">
        <v>158</v>
      </c>
    </row>
    <row r="200" s="14" customFormat="1">
      <c r="A200" s="14"/>
      <c r="B200" s="244"/>
      <c r="C200" s="245"/>
      <c r="D200" s="235" t="s">
        <v>166</v>
      </c>
      <c r="E200" s="246" t="s">
        <v>1</v>
      </c>
      <c r="F200" s="247" t="s">
        <v>273</v>
      </c>
      <c r="G200" s="245"/>
      <c r="H200" s="248">
        <v>1.0349999999999999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166</v>
      </c>
      <c r="AU200" s="254" t="s">
        <v>87</v>
      </c>
      <c r="AV200" s="14" t="s">
        <v>87</v>
      </c>
      <c r="AW200" s="14" t="s">
        <v>32</v>
      </c>
      <c r="AX200" s="14" t="s">
        <v>76</v>
      </c>
      <c r="AY200" s="254" t="s">
        <v>158</v>
      </c>
    </row>
    <row r="201" s="14" customFormat="1">
      <c r="A201" s="14"/>
      <c r="B201" s="244"/>
      <c r="C201" s="245"/>
      <c r="D201" s="235" t="s">
        <v>166</v>
      </c>
      <c r="E201" s="246" t="s">
        <v>1</v>
      </c>
      <c r="F201" s="247" t="s">
        <v>274</v>
      </c>
      <c r="G201" s="245"/>
      <c r="H201" s="248">
        <v>-10.788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166</v>
      </c>
      <c r="AU201" s="254" t="s">
        <v>87</v>
      </c>
      <c r="AV201" s="14" t="s">
        <v>87</v>
      </c>
      <c r="AW201" s="14" t="s">
        <v>32</v>
      </c>
      <c r="AX201" s="14" t="s">
        <v>76</v>
      </c>
      <c r="AY201" s="254" t="s">
        <v>158</v>
      </c>
    </row>
    <row r="202" s="14" customFormat="1">
      <c r="A202" s="14"/>
      <c r="B202" s="244"/>
      <c r="C202" s="245"/>
      <c r="D202" s="235" t="s">
        <v>166</v>
      </c>
      <c r="E202" s="246" t="s">
        <v>1</v>
      </c>
      <c r="F202" s="247" t="s">
        <v>275</v>
      </c>
      <c r="G202" s="245"/>
      <c r="H202" s="248">
        <v>-2.73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166</v>
      </c>
      <c r="AU202" s="254" t="s">
        <v>87</v>
      </c>
      <c r="AV202" s="14" t="s">
        <v>87</v>
      </c>
      <c r="AW202" s="14" t="s">
        <v>32</v>
      </c>
      <c r="AX202" s="14" t="s">
        <v>76</v>
      </c>
      <c r="AY202" s="254" t="s">
        <v>158</v>
      </c>
    </row>
    <row r="203" s="14" customFormat="1">
      <c r="A203" s="14"/>
      <c r="B203" s="244"/>
      <c r="C203" s="245"/>
      <c r="D203" s="235" t="s">
        <v>166</v>
      </c>
      <c r="E203" s="246" t="s">
        <v>1</v>
      </c>
      <c r="F203" s="247" t="s">
        <v>276</v>
      </c>
      <c r="G203" s="245"/>
      <c r="H203" s="248">
        <v>-5.1449999999999996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166</v>
      </c>
      <c r="AU203" s="254" t="s">
        <v>87</v>
      </c>
      <c r="AV203" s="14" t="s">
        <v>87</v>
      </c>
      <c r="AW203" s="14" t="s">
        <v>32</v>
      </c>
      <c r="AX203" s="14" t="s">
        <v>76</v>
      </c>
      <c r="AY203" s="254" t="s">
        <v>158</v>
      </c>
    </row>
    <row r="204" s="15" customFormat="1">
      <c r="A204" s="15"/>
      <c r="B204" s="255"/>
      <c r="C204" s="256"/>
      <c r="D204" s="235" t="s">
        <v>166</v>
      </c>
      <c r="E204" s="257" t="s">
        <v>121</v>
      </c>
      <c r="F204" s="258" t="s">
        <v>119</v>
      </c>
      <c r="G204" s="256"/>
      <c r="H204" s="259">
        <v>57.585000000000001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166</v>
      </c>
      <c r="AU204" s="265" t="s">
        <v>87</v>
      </c>
      <c r="AV204" s="15" t="s">
        <v>105</v>
      </c>
      <c r="AW204" s="15" t="s">
        <v>32</v>
      </c>
      <c r="AX204" s="15" t="s">
        <v>76</v>
      </c>
      <c r="AY204" s="265" t="s">
        <v>158</v>
      </c>
    </row>
    <row r="205" s="14" customFormat="1">
      <c r="A205" s="14"/>
      <c r="B205" s="244"/>
      <c r="C205" s="245"/>
      <c r="D205" s="235" t="s">
        <v>166</v>
      </c>
      <c r="E205" s="246" t="s">
        <v>1</v>
      </c>
      <c r="F205" s="247" t="s">
        <v>277</v>
      </c>
      <c r="G205" s="245"/>
      <c r="H205" s="248">
        <v>17.276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166</v>
      </c>
      <c r="AU205" s="254" t="s">
        <v>87</v>
      </c>
      <c r="AV205" s="14" t="s">
        <v>87</v>
      </c>
      <c r="AW205" s="14" t="s">
        <v>32</v>
      </c>
      <c r="AX205" s="14" t="s">
        <v>84</v>
      </c>
      <c r="AY205" s="254" t="s">
        <v>158</v>
      </c>
    </row>
    <row r="206" s="2" customFormat="1" ht="33" customHeight="1">
      <c r="A206" s="39"/>
      <c r="B206" s="40"/>
      <c r="C206" s="220" t="s">
        <v>278</v>
      </c>
      <c r="D206" s="220" t="s">
        <v>160</v>
      </c>
      <c r="E206" s="221" t="s">
        <v>279</v>
      </c>
      <c r="F206" s="222" t="s">
        <v>280</v>
      </c>
      <c r="G206" s="223" t="s">
        <v>242</v>
      </c>
      <c r="H206" s="224">
        <v>40.310000000000002</v>
      </c>
      <c r="I206" s="225"/>
      <c r="J206" s="226">
        <f>ROUND(I206*H206,2)</f>
        <v>0</v>
      </c>
      <c r="K206" s="222" t="s">
        <v>164</v>
      </c>
      <c r="L206" s="45"/>
      <c r="M206" s="227" t="s">
        <v>1</v>
      </c>
      <c r="N206" s="228" t="s">
        <v>41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105</v>
      </c>
      <c r="AT206" s="231" t="s">
        <v>160</v>
      </c>
      <c r="AU206" s="231" t="s">
        <v>87</v>
      </c>
      <c r="AY206" s="18" t="s">
        <v>158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105</v>
      </c>
      <c r="BM206" s="231" t="s">
        <v>281</v>
      </c>
    </row>
    <row r="207" s="14" customFormat="1">
      <c r="A207" s="14"/>
      <c r="B207" s="244"/>
      <c r="C207" s="245"/>
      <c r="D207" s="235" t="s">
        <v>166</v>
      </c>
      <c r="E207" s="246" t="s">
        <v>1</v>
      </c>
      <c r="F207" s="247" t="s">
        <v>282</v>
      </c>
      <c r="G207" s="245"/>
      <c r="H207" s="248">
        <v>40.310000000000002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166</v>
      </c>
      <c r="AU207" s="254" t="s">
        <v>87</v>
      </c>
      <c r="AV207" s="14" t="s">
        <v>87</v>
      </c>
      <c r="AW207" s="14" t="s">
        <v>32</v>
      </c>
      <c r="AX207" s="14" t="s">
        <v>84</v>
      </c>
      <c r="AY207" s="254" t="s">
        <v>158</v>
      </c>
    </row>
    <row r="208" s="2" customFormat="1" ht="44.25" customHeight="1">
      <c r="A208" s="39"/>
      <c r="B208" s="40"/>
      <c r="C208" s="220" t="s">
        <v>283</v>
      </c>
      <c r="D208" s="220" t="s">
        <v>160</v>
      </c>
      <c r="E208" s="221" t="s">
        <v>284</v>
      </c>
      <c r="F208" s="222" t="s">
        <v>285</v>
      </c>
      <c r="G208" s="223" t="s">
        <v>187</v>
      </c>
      <c r="H208" s="224">
        <v>87</v>
      </c>
      <c r="I208" s="225"/>
      <c r="J208" s="226">
        <f>ROUND(I208*H208,2)</f>
        <v>0</v>
      </c>
      <c r="K208" s="222" t="s">
        <v>1</v>
      </c>
      <c r="L208" s="45"/>
      <c r="M208" s="227" t="s">
        <v>1</v>
      </c>
      <c r="N208" s="228" t="s">
        <v>41</v>
      </c>
      <c r="O208" s="92"/>
      <c r="P208" s="229">
        <f>O208*H208</f>
        <v>0</v>
      </c>
      <c r="Q208" s="229">
        <v>0.0027000000000000001</v>
      </c>
      <c r="R208" s="229">
        <f>Q208*H208</f>
        <v>0.23490000000000003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105</v>
      </c>
      <c r="AT208" s="231" t="s">
        <v>160</v>
      </c>
      <c r="AU208" s="231" t="s">
        <v>87</v>
      </c>
      <c r="AY208" s="18" t="s">
        <v>158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84</v>
      </c>
      <c r="BK208" s="232">
        <f>ROUND(I208*H208,2)</f>
        <v>0</v>
      </c>
      <c r="BL208" s="18" t="s">
        <v>105</v>
      </c>
      <c r="BM208" s="231" t="s">
        <v>286</v>
      </c>
    </row>
    <row r="209" s="13" customFormat="1">
      <c r="A209" s="13"/>
      <c r="B209" s="233"/>
      <c r="C209" s="234"/>
      <c r="D209" s="235" t="s">
        <v>166</v>
      </c>
      <c r="E209" s="236" t="s">
        <v>1</v>
      </c>
      <c r="F209" s="237" t="s">
        <v>167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166</v>
      </c>
      <c r="AU209" s="243" t="s">
        <v>87</v>
      </c>
      <c r="AV209" s="13" t="s">
        <v>84</v>
      </c>
      <c r="AW209" s="13" t="s">
        <v>32</v>
      </c>
      <c r="AX209" s="13" t="s">
        <v>76</v>
      </c>
      <c r="AY209" s="243" t="s">
        <v>158</v>
      </c>
    </row>
    <row r="210" s="14" customFormat="1">
      <c r="A210" s="14"/>
      <c r="B210" s="244"/>
      <c r="C210" s="245"/>
      <c r="D210" s="235" t="s">
        <v>166</v>
      </c>
      <c r="E210" s="246" t="s">
        <v>1</v>
      </c>
      <c r="F210" s="247" t="s">
        <v>287</v>
      </c>
      <c r="G210" s="245"/>
      <c r="H210" s="248">
        <v>87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166</v>
      </c>
      <c r="AU210" s="254" t="s">
        <v>87</v>
      </c>
      <c r="AV210" s="14" t="s">
        <v>87</v>
      </c>
      <c r="AW210" s="14" t="s">
        <v>32</v>
      </c>
      <c r="AX210" s="14" t="s">
        <v>84</v>
      </c>
      <c r="AY210" s="254" t="s">
        <v>158</v>
      </c>
    </row>
    <row r="211" s="2" customFormat="1" ht="21.75" customHeight="1">
      <c r="A211" s="39"/>
      <c r="B211" s="40"/>
      <c r="C211" s="220" t="s">
        <v>288</v>
      </c>
      <c r="D211" s="220" t="s">
        <v>160</v>
      </c>
      <c r="E211" s="221" t="s">
        <v>289</v>
      </c>
      <c r="F211" s="222" t="s">
        <v>290</v>
      </c>
      <c r="G211" s="223" t="s">
        <v>163</v>
      </c>
      <c r="H211" s="224">
        <v>97.560000000000002</v>
      </c>
      <c r="I211" s="225"/>
      <c r="J211" s="226">
        <f>ROUND(I211*H211,2)</f>
        <v>0</v>
      </c>
      <c r="K211" s="222" t="s">
        <v>164</v>
      </c>
      <c r="L211" s="45"/>
      <c r="M211" s="227" t="s">
        <v>1</v>
      </c>
      <c r="N211" s="228" t="s">
        <v>41</v>
      </c>
      <c r="O211" s="92"/>
      <c r="P211" s="229">
        <f>O211*H211</f>
        <v>0</v>
      </c>
      <c r="Q211" s="229">
        <v>0.00084000000000000003</v>
      </c>
      <c r="R211" s="229">
        <f>Q211*H211</f>
        <v>0.081950400000000007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105</v>
      </c>
      <c r="AT211" s="231" t="s">
        <v>160</v>
      </c>
      <c r="AU211" s="231" t="s">
        <v>87</v>
      </c>
      <c r="AY211" s="18" t="s">
        <v>158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84</v>
      </c>
      <c r="BK211" s="232">
        <f>ROUND(I211*H211,2)</f>
        <v>0</v>
      </c>
      <c r="BL211" s="18" t="s">
        <v>105</v>
      </c>
      <c r="BM211" s="231" t="s">
        <v>291</v>
      </c>
    </row>
    <row r="212" s="13" customFormat="1">
      <c r="A212" s="13"/>
      <c r="B212" s="233"/>
      <c r="C212" s="234"/>
      <c r="D212" s="235" t="s">
        <v>166</v>
      </c>
      <c r="E212" s="236" t="s">
        <v>1</v>
      </c>
      <c r="F212" s="237" t="s">
        <v>172</v>
      </c>
      <c r="G212" s="234"/>
      <c r="H212" s="236" t="s">
        <v>1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166</v>
      </c>
      <c r="AU212" s="243" t="s">
        <v>87</v>
      </c>
      <c r="AV212" s="13" t="s">
        <v>84</v>
      </c>
      <c r="AW212" s="13" t="s">
        <v>32</v>
      </c>
      <c r="AX212" s="13" t="s">
        <v>76</v>
      </c>
      <c r="AY212" s="243" t="s">
        <v>158</v>
      </c>
    </row>
    <row r="213" s="14" customFormat="1">
      <c r="A213" s="14"/>
      <c r="B213" s="244"/>
      <c r="C213" s="245"/>
      <c r="D213" s="235" t="s">
        <v>166</v>
      </c>
      <c r="E213" s="246" t="s">
        <v>1</v>
      </c>
      <c r="F213" s="247" t="s">
        <v>292</v>
      </c>
      <c r="G213" s="245"/>
      <c r="H213" s="248">
        <v>21.760000000000002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166</v>
      </c>
      <c r="AU213" s="254" t="s">
        <v>87</v>
      </c>
      <c r="AV213" s="14" t="s">
        <v>87</v>
      </c>
      <c r="AW213" s="14" t="s">
        <v>32</v>
      </c>
      <c r="AX213" s="14" t="s">
        <v>76</v>
      </c>
      <c r="AY213" s="254" t="s">
        <v>158</v>
      </c>
    </row>
    <row r="214" s="14" customFormat="1">
      <c r="A214" s="14"/>
      <c r="B214" s="244"/>
      <c r="C214" s="245"/>
      <c r="D214" s="235" t="s">
        <v>166</v>
      </c>
      <c r="E214" s="246" t="s">
        <v>1</v>
      </c>
      <c r="F214" s="247" t="s">
        <v>293</v>
      </c>
      <c r="G214" s="245"/>
      <c r="H214" s="248">
        <v>27.199999999999999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166</v>
      </c>
      <c r="AU214" s="254" t="s">
        <v>87</v>
      </c>
      <c r="AV214" s="14" t="s">
        <v>87</v>
      </c>
      <c r="AW214" s="14" t="s">
        <v>32</v>
      </c>
      <c r="AX214" s="14" t="s">
        <v>76</v>
      </c>
      <c r="AY214" s="254" t="s">
        <v>158</v>
      </c>
    </row>
    <row r="215" s="14" customFormat="1">
      <c r="A215" s="14"/>
      <c r="B215" s="244"/>
      <c r="C215" s="245"/>
      <c r="D215" s="235" t="s">
        <v>166</v>
      </c>
      <c r="E215" s="246" t="s">
        <v>1</v>
      </c>
      <c r="F215" s="247" t="s">
        <v>294</v>
      </c>
      <c r="G215" s="245"/>
      <c r="H215" s="248">
        <v>30.600000000000001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166</v>
      </c>
      <c r="AU215" s="254" t="s">
        <v>87</v>
      </c>
      <c r="AV215" s="14" t="s">
        <v>87</v>
      </c>
      <c r="AW215" s="14" t="s">
        <v>32</v>
      </c>
      <c r="AX215" s="14" t="s">
        <v>76</v>
      </c>
      <c r="AY215" s="254" t="s">
        <v>158</v>
      </c>
    </row>
    <row r="216" s="14" customFormat="1">
      <c r="A216" s="14"/>
      <c r="B216" s="244"/>
      <c r="C216" s="245"/>
      <c r="D216" s="235" t="s">
        <v>166</v>
      </c>
      <c r="E216" s="246" t="s">
        <v>1</v>
      </c>
      <c r="F216" s="247" t="s">
        <v>295</v>
      </c>
      <c r="G216" s="245"/>
      <c r="H216" s="248">
        <v>18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166</v>
      </c>
      <c r="AU216" s="254" t="s">
        <v>87</v>
      </c>
      <c r="AV216" s="14" t="s">
        <v>87</v>
      </c>
      <c r="AW216" s="14" t="s">
        <v>32</v>
      </c>
      <c r="AX216" s="14" t="s">
        <v>76</v>
      </c>
      <c r="AY216" s="254" t="s">
        <v>158</v>
      </c>
    </row>
    <row r="217" s="15" customFormat="1">
      <c r="A217" s="15"/>
      <c r="B217" s="255"/>
      <c r="C217" s="256"/>
      <c r="D217" s="235" t="s">
        <v>166</v>
      </c>
      <c r="E217" s="257" t="s">
        <v>100</v>
      </c>
      <c r="F217" s="258" t="s">
        <v>119</v>
      </c>
      <c r="G217" s="256"/>
      <c r="H217" s="259">
        <v>97.560000000000002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5" t="s">
        <v>166</v>
      </c>
      <c r="AU217" s="265" t="s">
        <v>87</v>
      </c>
      <c r="AV217" s="15" t="s">
        <v>105</v>
      </c>
      <c r="AW217" s="15" t="s">
        <v>32</v>
      </c>
      <c r="AX217" s="15" t="s">
        <v>76</v>
      </c>
      <c r="AY217" s="265" t="s">
        <v>158</v>
      </c>
    </row>
    <row r="218" s="14" customFormat="1">
      <c r="A218" s="14"/>
      <c r="B218" s="244"/>
      <c r="C218" s="245"/>
      <c r="D218" s="235" t="s">
        <v>166</v>
      </c>
      <c r="E218" s="246" t="s">
        <v>1</v>
      </c>
      <c r="F218" s="247" t="s">
        <v>100</v>
      </c>
      <c r="G218" s="245"/>
      <c r="H218" s="248">
        <v>97.560000000000002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166</v>
      </c>
      <c r="AU218" s="254" t="s">
        <v>87</v>
      </c>
      <c r="AV218" s="14" t="s">
        <v>87</v>
      </c>
      <c r="AW218" s="14" t="s">
        <v>32</v>
      </c>
      <c r="AX218" s="14" t="s">
        <v>84</v>
      </c>
      <c r="AY218" s="254" t="s">
        <v>158</v>
      </c>
    </row>
    <row r="219" s="2" customFormat="1" ht="24.15" customHeight="1">
      <c r="A219" s="39"/>
      <c r="B219" s="40"/>
      <c r="C219" s="220" t="s">
        <v>296</v>
      </c>
      <c r="D219" s="220" t="s">
        <v>160</v>
      </c>
      <c r="E219" s="221" t="s">
        <v>297</v>
      </c>
      <c r="F219" s="222" t="s">
        <v>298</v>
      </c>
      <c r="G219" s="223" t="s">
        <v>163</v>
      </c>
      <c r="H219" s="224">
        <v>97.560000000000002</v>
      </c>
      <c r="I219" s="225"/>
      <c r="J219" s="226">
        <f>ROUND(I219*H219,2)</f>
        <v>0</v>
      </c>
      <c r="K219" s="222" t="s">
        <v>164</v>
      </c>
      <c r="L219" s="45"/>
      <c r="M219" s="227" t="s">
        <v>1</v>
      </c>
      <c r="N219" s="228" t="s">
        <v>41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105</v>
      </c>
      <c r="AT219" s="231" t="s">
        <v>160</v>
      </c>
      <c r="AU219" s="231" t="s">
        <v>87</v>
      </c>
      <c r="AY219" s="18" t="s">
        <v>158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105</v>
      </c>
      <c r="BM219" s="231" t="s">
        <v>299</v>
      </c>
    </row>
    <row r="220" s="14" customFormat="1">
      <c r="A220" s="14"/>
      <c r="B220" s="244"/>
      <c r="C220" s="245"/>
      <c r="D220" s="235" t="s">
        <v>166</v>
      </c>
      <c r="E220" s="246" t="s">
        <v>1</v>
      </c>
      <c r="F220" s="247" t="s">
        <v>100</v>
      </c>
      <c r="G220" s="245"/>
      <c r="H220" s="248">
        <v>97.560000000000002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166</v>
      </c>
      <c r="AU220" s="254" t="s">
        <v>87</v>
      </c>
      <c r="AV220" s="14" t="s">
        <v>87</v>
      </c>
      <c r="AW220" s="14" t="s">
        <v>32</v>
      </c>
      <c r="AX220" s="14" t="s">
        <v>84</v>
      </c>
      <c r="AY220" s="254" t="s">
        <v>158</v>
      </c>
    </row>
    <row r="221" s="2" customFormat="1" ht="24.15" customHeight="1">
      <c r="A221" s="39"/>
      <c r="B221" s="40"/>
      <c r="C221" s="220" t="s">
        <v>300</v>
      </c>
      <c r="D221" s="220" t="s">
        <v>160</v>
      </c>
      <c r="E221" s="221" t="s">
        <v>301</v>
      </c>
      <c r="F221" s="222" t="s">
        <v>302</v>
      </c>
      <c r="G221" s="223" t="s">
        <v>163</v>
      </c>
      <c r="H221" s="224">
        <v>44</v>
      </c>
      <c r="I221" s="225"/>
      <c r="J221" s="226">
        <f>ROUND(I221*H221,2)</f>
        <v>0</v>
      </c>
      <c r="K221" s="222" t="s">
        <v>164</v>
      </c>
      <c r="L221" s="45"/>
      <c r="M221" s="227" t="s">
        <v>1</v>
      </c>
      <c r="N221" s="228" t="s">
        <v>41</v>
      </c>
      <c r="O221" s="92"/>
      <c r="P221" s="229">
        <f>O221*H221</f>
        <v>0</v>
      </c>
      <c r="Q221" s="229">
        <v>0.00084999999999999995</v>
      </c>
      <c r="R221" s="229">
        <f>Q221*H221</f>
        <v>0.037399999999999996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105</v>
      </c>
      <c r="AT221" s="231" t="s">
        <v>160</v>
      </c>
      <c r="AU221" s="231" t="s">
        <v>87</v>
      </c>
      <c r="AY221" s="18" t="s">
        <v>158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84</v>
      </c>
      <c r="BK221" s="232">
        <f>ROUND(I221*H221,2)</f>
        <v>0</v>
      </c>
      <c r="BL221" s="18" t="s">
        <v>105</v>
      </c>
      <c r="BM221" s="231" t="s">
        <v>303</v>
      </c>
    </row>
    <row r="222" s="13" customFormat="1">
      <c r="A222" s="13"/>
      <c r="B222" s="233"/>
      <c r="C222" s="234"/>
      <c r="D222" s="235" t="s">
        <v>166</v>
      </c>
      <c r="E222" s="236" t="s">
        <v>1</v>
      </c>
      <c r="F222" s="237" t="s">
        <v>167</v>
      </c>
      <c r="G222" s="234"/>
      <c r="H222" s="236" t="s">
        <v>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166</v>
      </c>
      <c r="AU222" s="243" t="s">
        <v>87</v>
      </c>
      <c r="AV222" s="13" t="s">
        <v>84</v>
      </c>
      <c r="AW222" s="13" t="s">
        <v>32</v>
      </c>
      <c r="AX222" s="13" t="s">
        <v>76</v>
      </c>
      <c r="AY222" s="243" t="s">
        <v>158</v>
      </c>
    </row>
    <row r="223" s="14" customFormat="1">
      <c r="A223" s="14"/>
      <c r="B223" s="244"/>
      <c r="C223" s="245"/>
      <c r="D223" s="235" t="s">
        <v>166</v>
      </c>
      <c r="E223" s="246" t="s">
        <v>1</v>
      </c>
      <c r="F223" s="247" t="s">
        <v>304</v>
      </c>
      <c r="G223" s="245"/>
      <c r="H223" s="248">
        <v>24.199999999999999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166</v>
      </c>
      <c r="AU223" s="254" t="s">
        <v>87</v>
      </c>
      <c r="AV223" s="14" t="s">
        <v>87</v>
      </c>
      <c r="AW223" s="14" t="s">
        <v>32</v>
      </c>
      <c r="AX223" s="14" t="s">
        <v>76</v>
      </c>
      <c r="AY223" s="254" t="s">
        <v>158</v>
      </c>
    </row>
    <row r="224" s="14" customFormat="1">
      <c r="A224" s="14"/>
      <c r="B224" s="244"/>
      <c r="C224" s="245"/>
      <c r="D224" s="235" t="s">
        <v>166</v>
      </c>
      <c r="E224" s="246" t="s">
        <v>1</v>
      </c>
      <c r="F224" s="247" t="s">
        <v>305</v>
      </c>
      <c r="G224" s="245"/>
      <c r="H224" s="248">
        <v>19.800000000000001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166</v>
      </c>
      <c r="AU224" s="254" t="s">
        <v>87</v>
      </c>
      <c r="AV224" s="14" t="s">
        <v>87</v>
      </c>
      <c r="AW224" s="14" t="s">
        <v>32</v>
      </c>
      <c r="AX224" s="14" t="s">
        <v>76</v>
      </c>
      <c r="AY224" s="254" t="s">
        <v>158</v>
      </c>
    </row>
    <row r="225" s="15" customFormat="1">
      <c r="A225" s="15"/>
      <c r="B225" s="255"/>
      <c r="C225" s="256"/>
      <c r="D225" s="235" t="s">
        <v>166</v>
      </c>
      <c r="E225" s="257" t="s">
        <v>125</v>
      </c>
      <c r="F225" s="258" t="s">
        <v>119</v>
      </c>
      <c r="G225" s="256"/>
      <c r="H225" s="259">
        <v>44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5" t="s">
        <v>166</v>
      </c>
      <c r="AU225" s="265" t="s">
        <v>87</v>
      </c>
      <c r="AV225" s="15" t="s">
        <v>105</v>
      </c>
      <c r="AW225" s="15" t="s">
        <v>32</v>
      </c>
      <c r="AX225" s="15" t="s">
        <v>84</v>
      </c>
      <c r="AY225" s="265" t="s">
        <v>158</v>
      </c>
    </row>
    <row r="226" s="2" customFormat="1" ht="24.15" customHeight="1">
      <c r="A226" s="39"/>
      <c r="B226" s="40"/>
      <c r="C226" s="220" t="s">
        <v>306</v>
      </c>
      <c r="D226" s="220" t="s">
        <v>160</v>
      </c>
      <c r="E226" s="221" t="s">
        <v>307</v>
      </c>
      <c r="F226" s="222" t="s">
        <v>308</v>
      </c>
      <c r="G226" s="223" t="s">
        <v>163</v>
      </c>
      <c r="H226" s="224">
        <v>44</v>
      </c>
      <c r="I226" s="225"/>
      <c r="J226" s="226">
        <f>ROUND(I226*H226,2)</f>
        <v>0</v>
      </c>
      <c r="K226" s="222" t="s">
        <v>164</v>
      </c>
      <c r="L226" s="45"/>
      <c r="M226" s="227" t="s">
        <v>1</v>
      </c>
      <c r="N226" s="228" t="s">
        <v>41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105</v>
      </c>
      <c r="AT226" s="231" t="s">
        <v>160</v>
      </c>
      <c r="AU226" s="231" t="s">
        <v>87</v>
      </c>
      <c r="AY226" s="18" t="s">
        <v>158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84</v>
      </c>
      <c r="BK226" s="232">
        <f>ROUND(I226*H226,2)</f>
        <v>0</v>
      </c>
      <c r="BL226" s="18" t="s">
        <v>105</v>
      </c>
      <c r="BM226" s="231" t="s">
        <v>309</v>
      </c>
    </row>
    <row r="227" s="14" customFormat="1">
      <c r="A227" s="14"/>
      <c r="B227" s="244"/>
      <c r="C227" s="245"/>
      <c r="D227" s="235" t="s">
        <v>166</v>
      </c>
      <c r="E227" s="246" t="s">
        <v>1</v>
      </c>
      <c r="F227" s="247" t="s">
        <v>125</v>
      </c>
      <c r="G227" s="245"/>
      <c r="H227" s="248">
        <v>44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166</v>
      </c>
      <c r="AU227" s="254" t="s">
        <v>87</v>
      </c>
      <c r="AV227" s="14" t="s">
        <v>87</v>
      </c>
      <c r="AW227" s="14" t="s">
        <v>32</v>
      </c>
      <c r="AX227" s="14" t="s">
        <v>84</v>
      </c>
      <c r="AY227" s="254" t="s">
        <v>158</v>
      </c>
    </row>
    <row r="228" s="2" customFormat="1" ht="37.8" customHeight="1">
      <c r="A228" s="39"/>
      <c r="B228" s="40"/>
      <c r="C228" s="220" t="s">
        <v>310</v>
      </c>
      <c r="D228" s="220" t="s">
        <v>160</v>
      </c>
      <c r="E228" s="221" t="s">
        <v>311</v>
      </c>
      <c r="F228" s="222" t="s">
        <v>312</v>
      </c>
      <c r="G228" s="223" t="s">
        <v>242</v>
      </c>
      <c r="H228" s="224">
        <v>10.125999999999999</v>
      </c>
      <c r="I228" s="225"/>
      <c r="J228" s="226">
        <f>ROUND(I228*H228,2)</f>
        <v>0</v>
      </c>
      <c r="K228" s="222" t="s">
        <v>164</v>
      </c>
      <c r="L228" s="45"/>
      <c r="M228" s="227" t="s">
        <v>1</v>
      </c>
      <c r="N228" s="228" t="s">
        <v>41</v>
      </c>
      <c r="O228" s="92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105</v>
      </c>
      <c r="AT228" s="231" t="s">
        <v>160</v>
      </c>
      <c r="AU228" s="231" t="s">
        <v>87</v>
      </c>
      <c r="AY228" s="18" t="s">
        <v>158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84</v>
      </c>
      <c r="BK228" s="232">
        <f>ROUND(I228*H228,2)</f>
        <v>0</v>
      </c>
      <c r="BL228" s="18" t="s">
        <v>105</v>
      </c>
      <c r="BM228" s="231" t="s">
        <v>313</v>
      </c>
    </row>
    <row r="229" s="13" customFormat="1">
      <c r="A229" s="13"/>
      <c r="B229" s="233"/>
      <c r="C229" s="234"/>
      <c r="D229" s="235" t="s">
        <v>166</v>
      </c>
      <c r="E229" s="236" t="s">
        <v>1</v>
      </c>
      <c r="F229" s="237" t="s">
        <v>314</v>
      </c>
      <c r="G229" s="234"/>
      <c r="H229" s="236" t="s">
        <v>1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166</v>
      </c>
      <c r="AU229" s="243" t="s">
        <v>87</v>
      </c>
      <c r="AV229" s="13" t="s">
        <v>84</v>
      </c>
      <c r="AW229" s="13" t="s">
        <v>32</v>
      </c>
      <c r="AX229" s="13" t="s">
        <v>76</v>
      </c>
      <c r="AY229" s="243" t="s">
        <v>158</v>
      </c>
    </row>
    <row r="230" s="13" customFormat="1">
      <c r="A230" s="13"/>
      <c r="B230" s="233"/>
      <c r="C230" s="234"/>
      <c r="D230" s="235" t="s">
        <v>166</v>
      </c>
      <c r="E230" s="236" t="s">
        <v>1</v>
      </c>
      <c r="F230" s="237" t="s">
        <v>315</v>
      </c>
      <c r="G230" s="234"/>
      <c r="H230" s="236" t="s">
        <v>1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166</v>
      </c>
      <c r="AU230" s="243" t="s">
        <v>87</v>
      </c>
      <c r="AV230" s="13" t="s">
        <v>84</v>
      </c>
      <c r="AW230" s="13" t="s">
        <v>32</v>
      </c>
      <c r="AX230" s="13" t="s">
        <v>76</v>
      </c>
      <c r="AY230" s="243" t="s">
        <v>158</v>
      </c>
    </row>
    <row r="231" s="13" customFormat="1">
      <c r="A231" s="13"/>
      <c r="B231" s="233"/>
      <c r="C231" s="234"/>
      <c r="D231" s="235" t="s">
        <v>166</v>
      </c>
      <c r="E231" s="236" t="s">
        <v>1</v>
      </c>
      <c r="F231" s="237" t="s">
        <v>316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166</v>
      </c>
      <c r="AU231" s="243" t="s">
        <v>87</v>
      </c>
      <c r="AV231" s="13" t="s">
        <v>84</v>
      </c>
      <c r="AW231" s="13" t="s">
        <v>32</v>
      </c>
      <c r="AX231" s="13" t="s">
        <v>76</v>
      </c>
      <c r="AY231" s="243" t="s">
        <v>158</v>
      </c>
    </row>
    <row r="232" s="14" customFormat="1">
      <c r="A232" s="14"/>
      <c r="B232" s="244"/>
      <c r="C232" s="245"/>
      <c r="D232" s="235" t="s">
        <v>166</v>
      </c>
      <c r="E232" s="246" t="s">
        <v>1</v>
      </c>
      <c r="F232" s="247" t="s">
        <v>317</v>
      </c>
      <c r="G232" s="245"/>
      <c r="H232" s="248">
        <v>0.51800000000000002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166</v>
      </c>
      <c r="AU232" s="254" t="s">
        <v>87</v>
      </c>
      <c r="AV232" s="14" t="s">
        <v>87</v>
      </c>
      <c r="AW232" s="14" t="s">
        <v>32</v>
      </c>
      <c r="AX232" s="14" t="s">
        <v>76</v>
      </c>
      <c r="AY232" s="254" t="s">
        <v>158</v>
      </c>
    </row>
    <row r="233" s="14" customFormat="1">
      <c r="A233" s="14"/>
      <c r="B233" s="244"/>
      <c r="C233" s="245"/>
      <c r="D233" s="235" t="s">
        <v>166</v>
      </c>
      <c r="E233" s="246" t="s">
        <v>1</v>
      </c>
      <c r="F233" s="247" t="s">
        <v>318</v>
      </c>
      <c r="G233" s="245"/>
      <c r="H233" s="248">
        <v>1.1499999999999999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166</v>
      </c>
      <c r="AU233" s="254" t="s">
        <v>87</v>
      </c>
      <c r="AV233" s="14" t="s">
        <v>87</v>
      </c>
      <c r="AW233" s="14" t="s">
        <v>32</v>
      </c>
      <c r="AX233" s="14" t="s">
        <v>76</v>
      </c>
      <c r="AY233" s="254" t="s">
        <v>158</v>
      </c>
    </row>
    <row r="234" s="14" customFormat="1">
      <c r="A234" s="14"/>
      <c r="B234" s="244"/>
      <c r="C234" s="245"/>
      <c r="D234" s="235" t="s">
        <v>166</v>
      </c>
      <c r="E234" s="246" t="s">
        <v>1</v>
      </c>
      <c r="F234" s="247" t="s">
        <v>319</v>
      </c>
      <c r="G234" s="245"/>
      <c r="H234" s="248">
        <v>0.40000000000000002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166</v>
      </c>
      <c r="AU234" s="254" t="s">
        <v>87</v>
      </c>
      <c r="AV234" s="14" t="s">
        <v>87</v>
      </c>
      <c r="AW234" s="14" t="s">
        <v>32</v>
      </c>
      <c r="AX234" s="14" t="s">
        <v>76</v>
      </c>
      <c r="AY234" s="254" t="s">
        <v>158</v>
      </c>
    </row>
    <row r="235" s="16" customFormat="1">
      <c r="A235" s="16"/>
      <c r="B235" s="266"/>
      <c r="C235" s="267"/>
      <c r="D235" s="235" t="s">
        <v>166</v>
      </c>
      <c r="E235" s="268" t="s">
        <v>92</v>
      </c>
      <c r="F235" s="269" t="s">
        <v>93</v>
      </c>
      <c r="G235" s="267"/>
      <c r="H235" s="270">
        <v>2.0680000000000001</v>
      </c>
      <c r="I235" s="271"/>
      <c r="J235" s="267"/>
      <c r="K235" s="267"/>
      <c r="L235" s="272"/>
      <c r="M235" s="273"/>
      <c r="N235" s="274"/>
      <c r="O235" s="274"/>
      <c r="P235" s="274"/>
      <c r="Q235" s="274"/>
      <c r="R235" s="274"/>
      <c r="S235" s="274"/>
      <c r="T235" s="275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76" t="s">
        <v>166</v>
      </c>
      <c r="AU235" s="276" t="s">
        <v>87</v>
      </c>
      <c r="AV235" s="16" t="s">
        <v>176</v>
      </c>
      <c r="AW235" s="16" t="s">
        <v>32</v>
      </c>
      <c r="AX235" s="16" t="s">
        <v>76</v>
      </c>
      <c r="AY235" s="276" t="s">
        <v>158</v>
      </c>
    </row>
    <row r="236" s="13" customFormat="1">
      <c r="A236" s="13"/>
      <c r="B236" s="233"/>
      <c r="C236" s="234"/>
      <c r="D236" s="235" t="s">
        <v>166</v>
      </c>
      <c r="E236" s="236" t="s">
        <v>1</v>
      </c>
      <c r="F236" s="237" t="s">
        <v>320</v>
      </c>
      <c r="G236" s="234"/>
      <c r="H236" s="236" t="s">
        <v>1</v>
      </c>
      <c r="I236" s="238"/>
      <c r="J236" s="234"/>
      <c r="K236" s="234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166</v>
      </c>
      <c r="AU236" s="243" t="s">
        <v>87</v>
      </c>
      <c r="AV236" s="13" t="s">
        <v>84</v>
      </c>
      <c r="AW236" s="13" t="s">
        <v>32</v>
      </c>
      <c r="AX236" s="13" t="s">
        <v>76</v>
      </c>
      <c r="AY236" s="243" t="s">
        <v>158</v>
      </c>
    </row>
    <row r="237" s="14" customFormat="1">
      <c r="A237" s="14"/>
      <c r="B237" s="244"/>
      <c r="C237" s="245"/>
      <c r="D237" s="235" t="s">
        <v>166</v>
      </c>
      <c r="E237" s="246" t="s">
        <v>1</v>
      </c>
      <c r="F237" s="247" t="s">
        <v>321</v>
      </c>
      <c r="G237" s="245"/>
      <c r="H237" s="248">
        <v>2.0739999999999998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166</v>
      </c>
      <c r="AU237" s="254" t="s">
        <v>87</v>
      </c>
      <c r="AV237" s="14" t="s">
        <v>87</v>
      </c>
      <c r="AW237" s="14" t="s">
        <v>32</v>
      </c>
      <c r="AX237" s="14" t="s">
        <v>76</v>
      </c>
      <c r="AY237" s="254" t="s">
        <v>158</v>
      </c>
    </row>
    <row r="238" s="14" customFormat="1">
      <c r="A238" s="14"/>
      <c r="B238" s="244"/>
      <c r="C238" s="245"/>
      <c r="D238" s="235" t="s">
        <v>166</v>
      </c>
      <c r="E238" s="246" t="s">
        <v>1</v>
      </c>
      <c r="F238" s="247" t="s">
        <v>322</v>
      </c>
      <c r="G238" s="245"/>
      <c r="H238" s="248">
        <v>4.5999999999999996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166</v>
      </c>
      <c r="AU238" s="254" t="s">
        <v>87</v>
      </c>
      <c r="AV238" s="14" t="s">
        <v>87</v>
      </c>
      <c r="AW238" s="14" t="s">
        <v>32</v>
      </c>
      <c r="AX238" s="14" t="s">
        <v>76</v>
      </c>
      <c r="AY238" s="254" t="s">
        <v>158</v>
      </c>
    </row>
    <row r="239" s="14" customFormat="1">
      <c r="A239" s="14"/>
      <c r="B239" s="244"/>
      <c r="C239" s="245"/>
      <c r="D239" s="235" t="s">
        <v>166</v>
      </c>
      <c r="E239" s="246" t="s">
        <v>1</v>
      </c>
      <c r="F239" s="247" t="s">
        <v>323</v>
      </c>
      <c r="G239" s="245"/>
      <c r="H239" s="248">
        <v>1.3999999999999999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166</v>
      </c>
      <c r="AU239" s="254" t="s">
        <v>87</v>
      </c>
      <c r="AV239" s="14" t="s">
        <v>87</v>
      </c>
      <c r="AW239" s="14" t="s">
        <v>32</v>
      </c>
      <c r="AX239" s="14" t="s">
        <v>76</v>
      </c>
      <c r="AY239" s="254" t="s">
        <v>158</v>
      </c>
    </row>
    <row r="240" s="16" customFormat="1">
      <c r="A240" s="16"/>
      <c r="B240" s="266"/>
      <c r="C240" s="267"/>
      <c r="D240" s="235" t="s">
        <v>166</v>
      </c>
      <c r="E240" s="268" t="s">
        <v>95</v>
      </c>
      <c r="F240" s="269" t="s">
        <v>93</v>
      </c>
      <c r="G240" s="267"/>
      <c r="H240" s="270">
        <v>8.0739999999999998</v>
      </c>
      <c r="I240" s="271"/>
      <c r="J240" s="267"/>
      <c r="K240" s="267"/>
      <c r="L240" s="272"/>
      <c r="M240" s="273"/>
      <c r="N240" s="274"/>
      <c r="O240" s="274"/>
      <c r="P240" s="274"/>
      <c r="Q240" s="274"/>
      <c r="R240" s="274"/>
      <c r="S240" s="274"/>
      <c r="T240" s="275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76" t="s">
        <v>166</v>
      </c>
      <c r="AU240" s="276" t="s">
        <v>87</v>
      </c>
      <c r="AV240" s="16" t="s">
        <v>176</v>
      </c>
      <c r="AW240" s="16" t="s">
        <v>32</v>
      </c>
      <c r="AX240" s="16" t="s">
        <v>76</v>
      </c>
      <c r="AY240" s="276" t="s">
        <v>158</v>
      </c>
    </row>
    <row r="241" s="15" customFormat="1">
      <c r="A241" s="15"/>
      <c r="B241" s="255"/>
      <c r="C241" s="256"/>
      <c r="D241" s="235" t="s">
        <v>166</v>
      </c>
      <c r="E241" s="257" t="s">
        <v>118</v>
      </c>
      <c r="F241" s="258" t="s">
        <v>119</v>
      </c>
      <c r="G241" s="256"/>
      <c r="H241" s="259">
        <v>10.142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5" t="s">
        <v>166</v>
      </c>
      <c r="AU241" s="265" t="s">
        <v>87</v>
      </c>
      <c r="AV241" s="15" t="s">
        <v>105</v>
      </c>
      <c r="AW241" s="15" t="s">
        <v>32</v>
      </c>
      <c r="AX241" s="15" t="s">
        <v>76</v>
      </c>
      <c r="AY241" s="265" t="s">
        <v>158</v>
      </c>
    </row>
    <row r="242" s="14" customFormat="1">
      <c r="A242" s="14"/>
      <c r="B242" s="244"/>
      <c r="C242" s="245"/>
      <c r="D242" s="235" t="s">
        <v>166</v>
      </c>
      <c r="E242" s="246" t="s">
        <v>113</v>
      </c>
      <c r="F242" s="247" t="s">
        <v>324</v>
      </c>
      <c r="G242" s="245"/>
      <c r="H242" s="248">
        <v>23.611000000000001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166</v>
      </c>
      <c r="AU242" s="254" t="s">
        <v>87</v>
      </c>
      <c r="AV242" s="14" t="s">
        <v>87</v>
      </c>
      <c r="AW242" s="14" t="s">
        <v>32</v>
      </c>
      <c r="AX242" s="14" t="s">
        <v>76</v>
      </c>
      <c r="AY242" s="254" t="s">
        <v>158</v>
      </c>
    </row>
    <row r="243" s="14" customFormat="1">
      <c r="A243" s="14"/>
      <c r="B243" s="244"/>
      <c r="C243" s="245"/>
      <c r="D243" s="235" t="s">
        <v>166</v>
      </c>
      <c r="E243" s="246" t="s">
        <v>116</v>
      </c>
      <c r="F243" s="247" t="s">
        <v>325</v>
      </c>
      <c r="G243" s="245"/>
      <c r="H243" s="248">
        <v>33.753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166</v>
      </c>
      <c r="AU243" s="254" t="s">
        <v>87</v>
      </c>
      <c r="AV243" s="14" t="s">
        <v>87</v>
      </c>
      <c r="AW243" s="14" t="s">
        <v>32</v>
      </c>
      <c r="AX243" s="14" t="s">
        <v>76</v>
      </c>
      <c r="AY243" s="254" t="s">
        <v>158</v>
      </c>
    </row>
    <row r="244" s="14" customFormat="1">
      <c r="A244" s="14"/>
      <c r="B244" s="244"/>
      <c r="C244" s="245"/>
      <c r="D244" s="235" t="s">
        <v>166</v>
      </c>
      <c r="E244" s="246" t="s">
        <v>1</v>
      </c>
      <c r="F244" s="247" t="s">
        <v>326</v>
      </c>
      <c r="G244" s="245"/>
      <c r="H244" s="248">
        <v>10.125999999999999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166</v>
      </c>
      <c r="AU244" s="254" t="s">
        <v>87</v>
      </c>
      <c r="AV244" s="14" t="s">
        <v>87</v>
      </c>
      <c r="AW244" s="14" t="s">
        <v>32</v>
      </c>
      <c r="AX244" s="14" t="s">
        <v>84</v>
      </c>
      <c r="AY244" s="254" t="s">
        <v>158</v>
      </c>
    </row>
    <row r="245" s="2" customFormat="1" ht="37.8" customHeight="1">
      <c r="A245" s="39"/>
      <c r="B245" s="40"/>
      <c r="C245" s="220" t="s">
        <v>327</v>
      </c>
      <c r="D245" s="220" t="s">
        <v>160</v>
      </c>
      <c r="E245" s="221" t="s">
        <v>328</v>
      </c>
      <c r="F245" s="222" t="s">
        <v>329</v>
      </c>
      <c r="G245" s="223" t="s">
        <v>242</v>
      </c>
      <c r="H245" s="224">
        <v>23.626999999999999</v>
      </c>
      <c r="I245" s="225"/>
      <c r="J245" s="226">
        <f>ROUND(I245*H245,2)</f>
        <v>0</v>
      </c>
      <c r="K245" s="222" t="s">
        <v>164</v>
      </c>
      <c r="L245" s="45"/>
      <c r="M245" s="227" t="s">
        <v>1</v>
      </c>
      <c r="N245" s="228" t="s">
        <v>41</v>
      </c>
      <c r="O245" s="92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105</v>
      </c>
      <c r="AT245" s="231" t="s">
        <v>160</v>
      </c>
      <c r="AU245" s="231" t="s">
        <v>87</v>
      </c>
      <c r="AY245" s="18" t="s">
        <v>158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84</v>
      </c>
      <c r="BK245" s="232">
        <f>ROUND(I245*H245,2)</f>
        <v>0</v>
      </c>
      <c r="BL245" s="18" t="s">
        <v>105</v>
      </c>
      <c r="BM245" s="231" t="s">
        <v>330</v>
      </c>
    </row>
    <row r="246" s="14" customFormat="1">
      <c r="A246" s="14"/>
      <c r="B246" s="244"/>
      <c r="C246" s="245"/>
      <c r="D246" s="235" t="s">
        <v>166</v>
      </c>
      <c r="E246" s="246" t="s">
        <v>1</v>
      </c>
      <c r="F246" s="247" t="s">
        <v>331</v>
      </c>
      <c r="G246" s="245"/>
      <c r="H246" s="248">
        <v>23.626999999999999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166</v>
      </c>
      <c r="AU246" s="254" t="s">
        <v>87</v>
      </c>
      <c r="AV246" s="14" t="s">
        <v>87</v>
      </c>
      <c r="AW246" s="14" t="s">
        <v>32</v>
      </c>
      <c r="AX246" s="14" t="s">
        <v>84</v>
      </c>
      <c r="AY246" s="254" t="s">
        <v>158</v>
      </c>
    </row>
    <row r="247" s="2" customFormat="1" ht="24.15" customHeight="1">
      <c r="A247" s="39"/>
      <c r="B247" s="40"/>
      <c r="C247" s="220" t="s">
        <v>332</v>
      </c>
      <c r="D247" s="220" t="s">
        <v>160</v>
      </c>
      <c r="E247" s="221" t="s">
        <v>333</v>
      </c>
      <c r="F247" s="222" t="s">
        <v>334</v>
      </c>
      <c r="G247" s="223" t="s">
        <v>242</v>
      </c>
      <c r="H247" s="224">
        <v>10.125999999999999</v>
      </c>
      <c r="I247" s="225"/>
      <c r="J247" s="226">
        <f>ROUND(I247*H247,2)</f>
        <v>0</v>
      </c>
      <c r="K247" s="222" t="s">
        <v>164</v>
      </c>
      <c r="L247" s="45"/>
      <c r="M247" s="227" t="s">
        <v>1</v>
      </c>
      <c r="N247" s="228" t="s">
        <v>41</v>
      </c>
      <c r="O247" s="92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105</v>
      </c>
      <c r="AT247" s="231" t="s">
        <v>160</v>
      </c>
      <c r="AU247" s="231" t="s">
        <v>87</v>
      </c>
      <c r="AY247" s="18" t="s">
        <v>158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84</v>
      </c>
      <c r="BK247" s="232">
        <f>ROUND(I247*H247,2)</f>
        <v>0</v>
      </c>
      <c r="BL247" s="18" t="s">
        <v>105</v>
      </c>
      <c r="BM247" s="231" t="s">
        <v>335</v>
      </c>
    </row>
    <row r="248" s="14" customFormat="1">
      <c r="A248" s="14"/>
      <c r="B248" s="244"/>
      <c r="C248" s="245"/>
      <c r="D248" s="235" t="s">
        <v>166</v>
      </c>
      <c r="E248" s="246" t="s">
        <v>1</v>
      </c>
      <c r="F248" s="247" t="s">
        <v>336</v>
      </c>
      <c r="G248" s="245"/>
      <c r="H248" s="248">
        <v>10.125999999999999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166</v>
      </c>
      <c r="AU248" s="254" t="s">
        <v>87</v>
      </c>
      <c r="AV248" s="14" t="s">
        <v>87</v>
      </c>
      <c r="AW248" s="14" t="s">
        <v>32</v>
      </c>
      <c r="AX248" s="14" t="s">
        <v>84</v>
      </c>
      <c r="AY248" s="254" t="s">
        <v>158</v>
      </c>
    </row>
    <row r="249" s="2" customFormat="1" ht="24.15" customHeight="1">
      <c r="A249" s="39"/>
      <c r="B249" s="40"/>
      <c r="C249" s="220" t="s">
        <v>337</v>
      </c>
      <c r="D249" s="220" t="s">
        <v>160</v>
      </c>
      <c r="E249" s="221" t="s">
        <v>338</v>
      </c>
      <c r="F249" s="222" t="s">
        <v>339</v>
      </c>
      <c r="G249" s="223" t="s">
        <v>242</v>
      </c>
      <c r="H249" s="224">
        <v>23.626999999999999</v>
      </c>
      <c r="I249" s="225"/>
      <c r="J249" s="226">
        <f>ROUND(I249*H249,2)</f>
        <v>0</v>
      </c>
      <c r="K249" s="222" t="s">
        <v>164</v>
      </c>
      <c r="L249" s="45"/>
      <c r="M249" s="227" t="s">
        <v>1</v>
      </c>
      <c r="N249" s="228" t="s">
        <v>41</v>
      </c>
      <c r="O249" s="92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105</v>
      </c>
      <c r="AT249" s="231" t="s">
        <v>160</v>
      </c>
      <c r="AU249" s="231" t="s">
        <v>87</v>
      </c>
      <c r="AY249" s="18" t="s">
        <v>158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84</v>
      </c>
      <c r="BK249" s="232">
        <f>ROUND(I249*H249,2)</f>
        <v>0</v>
      </c>
      <c r="BL249" s="18" t="s">
        <v>105</v>
      </c>
      <c r="BM249" s="231" t="s">
        <v>340</v>
      </c>
    </row>
    <row r="250" s="14" customFormat="1">
      <c r="A250" s="14"/>
      <c r="B250" s="244"/>
      <c r="C250" s="245"/>
      <c r="D250" s="235" t="s">
        <v>166</v>
      </c>
      <c r="E250" s="246" t="s">
        <v>1</v>
      </c>
      <c r="F250" s="247" t="s">
        <v>341</v>
      </c>
      <c r="G250" s="245"/>
      <c r="H250" s="248">
        <v>23.626999999999999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166</v>
      </c>
      <c r="AU250" s="254" t="s">
        <v>87</v>
      </c>
      <c r="AV250" s="14" t="s">
        <v>87</v>
      </c>
      <c r="AW250" s="14" t="s">
        <v>32</v>
      </c>
      <c r="AX250" s="14" t="s">
        <v>84</v>
      </c>
      <c r="AY250" s="254" t="s">
        <v>158</v>
      </c>
    </row>
    <row r="251" s="2" customFormat="1" ht="33" customHeight="1">
      <c r="A251" s="39"/>
      <c r="B251" s="40"/>
      <c r="C251" s="220" t="s">
        <v>342</v>
      </c>
      <c r="D251" s="220" t="s">
        <v>160</v>
      </c>
      <c r="E251" s="221" t="s">
        <v>343</v>
      </c>
      <c r="F251" s="222" t="s">
        <v>344</v>
      </c>
      <c r="G251" s="223" t="s">
        <v>345</v>
      </c>
      <c r="H251" s="224">
        <v>60.755000000000003</v>
      </c>
      <c r="I251" s="225"/>
      <c r="J251" s="226">
        <f>ROUND(I251*H251,2)</f>
        <v>0</v>
      </c>
      <c r="K251" s="222" t="s">
        <v>1</v>
      </c>
      <c r="L251" s="45"/>
      <c r="M251" s="227" t="s">
        <v>1</v>
      </c>
      <c r="N251" s="228" t="s">
        <v>41</v>
      </c>
      <c r="O251" s="92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105</v>
      </c>
      <c r="AT251" s="231" t="s">
        <v>160</v>
      </c>
      <c r="AU251" s="231" t="s">
        <v>87</v>
      </c>
      <c r="AY251" s="18" t="s">
        <v>158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84</v>
      </c>
      <c r="BK251" s="232">
        <f>ROUND(I251*H251,2)</f>
        <v>0</v>
      </c>
      <c r="BL251" s="18" t="s">
        <v>105</v>
      </c>
      <c r="BM251" s="231" t="s">
        <v>346</v>
      </c>
    </row>
    <row r="252" s="14" customFormat="1">
      <c r="A252" s="14"/>
      <c r="B252" s="244"/>
      <c r="C252" s="245"/>
      <c r="D252" s="235" t="s">
        <v>166</v>
      </c>
      <c r="E252" s="246" t="s">
        <v>1</v>
      </c>
      <c r="F252" s="247" t="s">
        <v>347</v>
      </c>
      <c r="G252" s="245"/>
      <c r="H252" s="248">
        <v>60.755000000000003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166</v>
      </c>
      <c r="AU252" s="254" t="s">
        <v>87</v>
      </c>
      <c r="AV252" s="14" t="s">
        <v>87</v>
      </c>
      <c r="AW252" s="14" t="s">
        <v>32</v>
      </c>
      <c r="AX252" s="14" t="s">
        <v>84</v>
      </c>
      <c r="AY252" s="254" t="s">
        <v>158</v>
      </c>
    </row>
    <row r="253" s="2" customFormat="1" ht="16.5" customHeight="1">
      <c r="A253" s="39"/>
      <c r="B253" s="40"/>
      <c r="C253" s="220" t="s">
        <v>348</v>
      </c>
      <c r="D253" s="220" t="s">
        <v>160</v>
      </c>
      <c r="E253" s="221" t="s">
        <v>349</v>
      </c>
      <c r="F253" s="222" t="s">
        <v>350</v>
      </c>
      <c r="G253" s="223" t="s">
        <v>242</v>
      </c>
      <c r="H253" s="224">
        <v>33.753</v>
      </c>
      <c r="I253" s="225"/>
      <c r="J253" s="226">
        <f>ROUND(I253*H253,2)</f>
        <v>0</v>
      </c>
      <c r="K253" s="222" t="s">
        <v>164</v>
      </c>
      <c r="L253" s="45"/>
      <c r="M253" s="227" t="s">
        <v>1</v>
      </c>
      <c r="N253" s="228" t="s">
        <v>41</v>
      </c>
      <c r="O253" s="92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105</v>
      </c>
      <c r="AT253" s="231" t="s">
        <v>160</v>
      </c>
      <c r="AU253" s="231" t="s">
        <v>87</v>
      </c>
      <c r="AY253" s="18" t="s">
        <v>158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84</v>
      </c>
      <c r="BK253" s="232">
        <f>ROUND(I253*H253,2)</f>
        <v>0</v>
      </c>
      <c r="BL253" s="18" t="s">
        <v>105</v>
      </c>
      <c r="BM253" s="231" t="s">
        <v>351</v>
      </c>
    </row>
    <row r="254" s="14" customFormat="1">
      <c r="A254" s="14"/>
      <c r="B254" s="244"/>
      <c r="C254" s="245"/>
      <c r="D254" s="235" t="s">
        <v>166</v>
      </c>
      <c r="E254" s="246" t="s">
        <v>1</v>
      </c>
      <c r="F254" s="247" t="s">
        <v>352</v>
      </c>
      <c r="G254" s="245"/>
      <c r="H254" s="248">
        <v>33.753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166</v>
      </c>
      <c r="AU254" s="254" t="s">
        <v>87</v>
      </c>
      <c r="AV254" s="14" t="s">
        <v>87</v>
      </c>
      <c r="AW254" s="14" t="s">
        <v>32</v>
      </c>
      <c r="AX254" s="14" t="s">
        <v>84</v>
      </c>
      <c r="AY254" s="254" t="s">
        <v>158</v>
      </c>
    </row>
    <row r="255" s="2" customFormat="1" ht="24.15" customHeight="1">
      <c r="A255" s="39"/>
      <c r="B255" s="40"/>
      <c r="C255" s="220" t="s">
        <v>353</v>
      </c>
      <c r="D255" s="220" t="s">
        <v>160</v>
      </c>
      <c r="E255" s="221" t="s">
        <v>354</v>
      </c>
      <c r="F255" s="222" t="s">
        <v>355</v>
      </c>
      <c r="G255" s="223" t="s">
        <v>242</v>
      </c>
      <c r="H255" s="224">
        <v>47.442999999999998</v>
      </c>
      <c r="I255" s="225"/>
      <c r="J255" s="226">
        <f>ROUND(I255*H255,2)</f>
        <v>0</v>
      </c>
      <c r="K255" s="222" t="s">
        <v>164</v>
      </c>
      <c r="L255" s="45"/>
      <c r="M255" s="227" t="s">
        <v>1</v>
      </c>
      <c r="N255" s="228" t="s">
        <v>41</v>
      </c>
      <c r="O255" s="92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105</v>
      </c>
      <c r="AT255" s="231" t="s">
        <v>160</v>
      </c>
      <c r="AU255" s="231" t="s">
        <v>87</v>
      </c>
      <c r="AY255" s="18" t="s">
        <v>158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84</v>
      </c>
      <c r="BK255" s="232">
        <f>ROUND(I255*H255,2)</f>
        <v>0</v>
      </c>
      <c r="BL255" s="18" t="s">
        <v>105</v>
      </c>
      <c r="BM255" s="231" t="s">
        <v>356</v>
      </c>
    </row>
    <row r="256" s="14" customFormat="1">
      <c r="A256" s="14"/>
      <c r="B256" s="244"/>
      <c r="C256" s="245"/>
      <c r="D256" s="235" t="s">
        <v>166</v>
      </c>
      <c r="E256" s="246" t="s">
        <v>1</v>
      </c>
      <c r="F256" s="247" t="s">
        <v>357</v>
      </c>
      <c r="G256" s="245"/>
      <c r="H256" s="248">
        <v>47.442999999999998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166</v>
      </c>
      <c r="AU256" s="254" t="s">
        <v>87</v>
      </c>
      <c r="AV256" s="14" t="s">
        <v>87</v>
      </c>
      <c r="AW256" s="14" t="s">
        <v>32</v>
      </c>
      <c r="AX256" s="14" t="s">
        <v>84</v>
      </c>
      <c r="AY256" s="254" t="s">
        <v>158</v>
      </c>
    </row>
    <row r="257" s="2" customFormat="1" ht="24.15" customHeight="1">
      <c r="A257" s="39"/>
      <c r="B257" s="40"/>
      <c r="C257" s="220" t="s">
        <v>358</v>
      </c>
      <c r="D257" s="220" t="s">
        <v>160</v>
      </c>
      <c r="E257" s="221" t="s">
        <v>359</v>
      </c>
      <c r="F257" s="222" t="s">
        <v>360</v>
      </c>
      <c r="G257" s="223" t="s">
        <v>242</v>
      </c>
      <c r="H257" s="224">
        <v>7.8860000000000001</v>
      </c>
      <c r="I257" s="225"/>
      <c r="J257" s="226">
        <f>ROUND(I257*H257,2)</f>
        <v>0</v>
      </c>
      <c r="K257" s="222" t="s">
        <v>164</v>
      </c>
      <c r="L257" s="45"/>
      <c r="M257" s="227" t="s">
        <v>1</v>
      </c>
      <c r="N257" s="228" t="s">
        <v>41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105</v>
      </c>
      <c r="AT257" s="231" t="s">
        <v>160</v>
      </c>
      <c r="AU257" s="231" t="s">
        <v>87</v>
      </c>
      <c r="AY257" s="18" t="s">
        <v>158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84</v>
      </c>
      <c r="BK257" s="232">
        <f>ROUND(I257*H257,2)</f>
        <v>0</v>
      </c>
      <c r="BL257" s="18" t="s">
        <v>105</v>
      </c>
      <c r="BM257" s="231" t="s">
        <v>361</v>
      </c>
    </row>
    <row r="258" s="13" customFormat="1">
      <c r="A258" s="13"/>
      <c r="B258" s="233"/>
      <c r="C258" s="234"/>
      <c r="D258" s="235" t="s">
        <v>166</v>
      </c>
      <c r="E258" s="236" t="s">
        <v>1</v>
      </c>
      <c r="F258" s="237" t="s">
        <v>172</v>
      </c>
      <c r="G258" s="234"/>
      <c r="H258" s="236" t="s">
        <v>1</v>
      </c>
      <c r="I258" s="238"/>
      <c r="J258" s="234"/>
      <c r="K258" s="234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166</v>
      </c>
      <c r="AU258" s="243" t="s">
        <v>87</v>
      </c>
      <c r="AV258" s="13" t="s">
        <v>84</v>
      </c>
      <c r="AW258" s="13" t="s">
        <v>32</v>
      </c>
      <c r="AX258" s="13" t="s">
        <v>76</v>
      </c>
      <c r="AY258" s="243" t="s">
        <v>158</v>
      </c>
    </row>
    <row r="259" s="14" customFormat="1">
      <c r="A259" s="14"/>
      <c r="B259" s="244"/>
      <c r="C259" s="245"/>
      <c r="D259" s="235" t="s">
        <v>166</v>
      </c>
      <c r="E259" s="246" t="s">
        <v>1</v>
      </c>
      <c r="F259" s="247" t="s">
        <v>362</v>
      </c>
      <c r="G259" s="245"/>
      <c r="H259" s="248">
        <v>0.185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166</v>
      </c>
      <c r="AU259" s="254" t="s">
        <v>87</v>
      </c>
      <c r="AV259" s="14" t="s">
        <v>87</v>
      </c>
      <c r="AW259" s="14" t="s">
        <v>32</v>
      </c>
      <c r="AX259" s="14" t="s">
        <v>76</v>
      </c>
      <c r="AY259" s="254" t="s">
        <v>158</v>
      </c>
    </row>
    <row r="260" s="14" customFormat="1">
      <c r="A260" s="14"/>
      <c r="B260" s="244"/>
      <c r="C260" s="245"/>
      <c r="D260" s="235" t="s">
        <v>166</v>
      </c>
      <c r="E260" s="246" t="s">
        <v>1</v>
      </c>
      <c r="F260" s="247" t="s">
        <v>363</v>
      </c>
      <c r="G260" s="245"/>
      <c r="H260" s="248">
        <v>0.0030000000000000001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166</v>
      </c>
      <c r="AU260" s="254" t="s">
        <v>87</v>
      </c>
      <c r="AV260" s="14" t="s">
        <v>87</v>
      </c>
      <c r="AW260" s="14" t="s">
        <v>32</v>
      </c>
      <c r="AX260" s="14" t="s">
        <v>76</v>
      </c>
      <c r="AY260" s="254" t="s">
        <v>158</v>
      </c>
    </row>
    <row r="261" s="16" customFormat="1">
      <c r="A261" s="16"/>
      <c r="B261" s="266"/>
      <c r="C261" s="267"/>
      <c r="D261" s="235" t="s">
        <v>166</v>
      </c>
      <c r="E261" s="268" t="s">
        <v>1</v>
      </c>
      <c r="F261" s="269" t="s">
        <v>93</v>
      </c>
      <c r="G261" s="267"/>
      <c r="H261" s="270">
        <v>0.188</v>
      </c>
      <c r="I261" s="271"/>
      <c r="J261" s="267"/>
      <c r="K261" s="267"/>
      <c r="L261" s="272"/>
      <c r="M261" s="273"/>
      <c r="N261" s="274"/>
      <c r="O261" s="274"/>
      <c r="P261" s="274"/>
      <c r="Q261" s="274"/>
      <c r="R261" s="274"/>
      <c r="S261" s="274"/>
      <c r="T261" s="275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76" t="s">
        <v>166</v>
      </c>
      <c r="AU261" s="276" t="s">
        <v>87</v>
      </c>
      <c r="AV261" s="16" t="s">
        <v>176</v>
      </c>
      <c r="AW261" s="16" t="s">
        <v>32</v>
      </c>
      <c r="AX261" s="16" t="s">
        <v>76</v>
      </c>
      <c r="AY261" s="276" t="s">
        <v>158</v>
      </c>
    </row>
    <row r="262" s="14" customFormat="1">
      <c r="A262" s="14"/>
      <c r="B262" s="244"/>
      <c r="C262" s="245"/>
      <c r="D262" s="235" t="s">
        <v>166</v>
      </c>
      <c r="E262" s="246" t="s">
        <v>110</v>
      </c>
      <c r="F262" s="247" t="s">
        <v>364</v>
      </c>
      <c r="G262" s="245"/>
      <c r="H262" s="248">
        <v>7.8860000000000001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166</v>
      </c>
      <c r="AU262" s="254" t="s">
        <v>87</v>
      </c>
      <c r="AV262" s="14" t="s">
        <v>87</v>
      </c>
      <c r="AW262" s="14" t="s">
        <v>32</v>
      </c>
      <c r="AX262" s="14" t="s">
        <v>76</v>
      </c>
      <c r="AY262" s="254" t="s">
        <v>158</v>
      </c>
    </row>
    <row r="263" s="14" customFormat="1">
      <c r="A263" s="14"/>
      <c r="B263" s="244"/>
      <c r="C263" s="245"/>
      <c r="D263" s="235" t="s">
        <v>166</v>
      </c>
      <c r="E263" s="246" t="s">
        <v>1</v>
      </c>
      <c r="F263" s="247" t="s">
        <v>110</v>
      </c>
      <c r="G263" s="245"/>
      <c r="H263" s="248">
        <v>7.8860000000000001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166</v>
      </c>
      <c r="AU263" s="254" t="s">
        <v>87</v>
      </c>
      <c r="AV263" s="14" t="s">
        <v>87</v>
      </c>
      <c r="AW263" s="14" t="s">
        <v>32</v>
      </c>
      <c r="AX263" s="14" t="s">
        <v>84</v>
      </c>
      <c r="AY263" s="254" t="s">
        <v>158</v>
      </c>
    </row>
    <row r="264" s="2" customFormat="1" ht="16.5" customHeight="1">
      <c r="A264" s="39"/>
      <c r="B264" s="40"/>
      <c r="C264" s="277" t="s">
        <v>365</v>
      </c>
      <c r="D264" s="277" t="s">
        <v>366</v>
      </c>
      <c r="E264" s="278" t="s">
        <v>367</v>
      </c>
      <c r="F264" s="279" t="s">
        <v>368</v>
      </c>
      <c r="G264" s="280" t="s">
        <v>345</v>
      </c>
      <c r="H264" s="281">
        <v>42.5</v>
      </c>
      <c r="I264" s="282"/>
      <c r="J264" s="283">
        <f>ROUND(I264*H264,2)</f>
        <v>0</v>
      </c>
      <c r="K264" s="279" t="s">
        <v>1</v>
      </c>
      <c r="L264" s="284"/>
      <c r="M264" s="285" t="s">
        <v>1</v>
      </c>
      <c r="N264" s="286" t="s">
        <v>41</v>
      </c>
      <c r="O264" s="92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201</v>
      </c>
      <c r="AT264" s="231" t="s">
        <v>366</v>
      </c>
      <c r="AU264" s="231" t="s">
        <v>87</v>
      </c>
      <c r="AY264" s="18" t="s">
        <v>158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84</v>
      </c>
      <c r="BK264" s="232">
        <f>ROUND(I264*H264,2)</f>
        <v>0</v>
      </c>
      <c r="BL264" s="18" t="s">
        <v>105</v>
      </c>
      <c r="BM264" s="231" t="s">
        <v>369</v>
      </c>
    </row>
    <row r="265" s="14" customFormat="1">
      <c r="A265" s="14"/>
      <c r="B265" s="244"/>
      <c r="C265" s="245"/>
      <c r="D265" s="235" t="s">
        <v>166</v>
      </c>
      <c r="E265" s="246" t="s">
        <v>1</v>
      </c>
      <c r="F265" s="247" t="s">
        <v>370</v>
      </c>
      <c r="G265" s="245"/>
      <c r="H265" s="248">
        <v>42.5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166</v>
      </c>
      <c r="AU265" s="254" t="s">
        <v>87</v>
      </c>
      <c r="AV265" s="14" t="s">
        <v>87</v>
      </c>
      <c r="AW265" s="14" t="s">
        <v>32</v>
      </c>
      <c r="AX265" s="14" t="s">
        <v>84</v>
      </c>
      <c r="AY265" s="254" t="s">
        <v>158</v>
      </c>
    </row>
    <row r="266" s="2" customFormat="1" ht="16.5" customHeight="1">
      <c r="A266" s="39"/>
      <c r="B266" s="40"/>
      <c r="C266" s="277" t="s">
        <v>371</v>
      </c>
      <c r="D266" s="277" t="s">
        <v>366</v>
      </c>
      <c r="E266" s="278" t="s">
        <v>372</v>
      </c>
      <c r="F266" s="279" t="s">
        <v>373</v>
      </c>
      <c r="G266" s="280" t="s">
        <v>345</v>
      </c>
      <c r="H266" s="281">
        <v>14.195</v>
      </c>
      <c r="I266" s="282"/>
      <c r="J266" s="283">
        <f>ROUND(I266*H266,2)</f>
        <v>0</v>
      </c>
      <c r="K266" s="279" t="s">
        <v>1</v>
      </c>
      <c r="L266" s="284"/>
      <c r="M266" s="285" t="s">
        <v>1</v>
      </c>
      <c r="N266" s="286" t="s">
        <v>41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201</v>
      </c>
      <c r="AT266" s="231" t="s">
        <v>366</v>
      </c>
      <c r="AU266" s="231" t="s">
        <v>87</v>
      </c>
      <c r="AY266" s="18" t="s">
        <v>158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84</v>
      </c>
      <c r="BK266" s="232">
        <f>ROUND(I266*H266,2)</f>
        <v>0</v>
      </c>
      <c r="BL266" s="18" t="s">
        <v>105</v>
      </c>
      <c r="BM266" s="231" t="s">
        <v>374</v>
      </c>
    </row>
    <row r="267" s="14" customFormat="1">
      <c r="A267" s="14"/>
      <c r="B267" s="244"/>
      <c r="C267" s="245"/>
      <c r="D267" s="235" t="s">
        <v>166</v>
      </c>
      <c r="E267" s="246" t="s">
        <v>1</v>
      </c>
      <c r="F267" s="247" t="s">
        <v>375</v>
      </c>
      <c r="G267" s="245"/>
      <c r="H267" s="248">
        <v>14.195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166</v>
      </c>
      <c r="AU267" s="254" t="s">
        <v>87</v>
      </c>
      <c r="AV267" s="14" t="s">
        <v>87</v>
      </c>
      <c r="AW267" s="14" t="s">
        <v>32</v>
      </c>
      <c r="AX267" s="14" t="s">
        <v>84</v>
      </c>
      <c r="AY267" s="254" t="s">
        <v>158</v>
      </c>
    </row>
    <row r="268" s="2" customFormat="1" ht="24.15" customHeight="1">
      <c r="A268" s="39"/>
      <c r="B268" s="40"/>
      <c r="C268" s="220" t="s">
        <v>376</v>
      </c>
      <c r="D268" s="220" t="s">
        <v>160</v>
      </c>
      <c r="E268" s="221" t="s">
        <v>333</v>
      </c>
      <c r="F268" s="222" t="s">
        <v>334</v>
      </c>
      <c r="G268" s="223" t="s">
        <v>242</v>
      </c>
      <c r="H268" s="224">
        <v>33.564999999999998</v>
      </c>
      <c r="I268" s="225"/>
      <c r="J268" s="226">
        <f>ROUND(I268*H268,2)</f>
        <v>0</v>
      </c>
      <c r="K268" s="222" t="s">
        <v>164</v>
      </c>
      <c r="L268" s="45"/>
      <c r="M268" s="227" t="s">
        <v>1</v>
      </c>
      <c r="N268" s="228" t="s">
        <v>41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105</v>
      </c>
      <c r="AT268" s="231" t="s">
        <v>160</v>
      </c>
      <c r="AU268" s="231" t="s">
        <v>87</v>
      </c>
      <c r="AY268" s="18" t="s">
        <v>158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105</v>
      </c>
      <c r="BM268" s="231" t="s">
        <v>377</v>
      </c>
    </row>
    <row r="269" s="13" customFormat="1">
      <c r="A269" s="13"/>
      <c r="B269" s="233"/>
      <c r="C269" s="234"/>
      <c r="D269" s="235" t="s">
        <v>166</v>
      </c>
      <c r="E269" s="236" t="s">
        <v>1</v>
      </c>
      <c r="F269" s="237" t="s">
        <v>172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166</v>
      </c>
      <c r="AU269" s="243" t="s">
        <v>87</v>
      </c>
      <c r="AV269" s="13" t="s">
        <v>84</v>
      </c>
      <c r="AW269" s="13" t="s">
        <v>32</v>
      </c>
      <c r="AX269" s="13" t="s">
        <v>76</v>
      </c>
      <c r="AY269" s="243" t="s">
        <v>158</v>
      </c>
    </row>
    <row r="270" s="13" customFormat="1">
      <c r="A270" s="13"/>
      <c r="B270" s="233"/>
      <c r="C270" s="234"/>
      <c r="D270" s="235" t="s">
        <v>166</v>
      </c>
      <c r="E270" s="236" t="s">
        <v>1</v>
      </c>
      <c r="F270" s="237" t="s">
        <v>378</v>
      </c>
      <c r="G270" s="234"/>
      <c r="H270" s="236" t="s">
        <v>1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166</v>
      </c>
      <c r="AU270" s="243" t="s">
        <v>87</v>
      </c>
      <c r="AV270" s="13" t="s">
        <v>84</v>
      </c>
      <c r="AW270" s="13" t="s">
        <v>32</v>
      </c>
      <c r="AX270" s="13" t="s">
        <v>76</v>
      </c>
      <c r="AY270" s="243" t="s">
        <v>158</v>
      </c>
    </row>
    <row r="271" s="14" customFormat="1">
      <c r="A271" s="14"/>
      <c r="B271" s="244"/>
      <c r="C271" s="245"/>
      <c r="D271" s="235" t="s">
        <v>166</v>
      </c>
      <c r="E271" s="246" t="s">
        <v>1</v>
      </c>
      <c r="F271" s="247" t="s">
        <v>379</v>
      </c>
      <c r="G271" s="245"/>
      <c r="H271" s="248">
        <v>33.564999999999998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166</v>
      </c>
      <c r="AU271" s="254" t="s">
        <v>87</v>
      </c>
      <c r="AV271" s="14" t="s">
        <v>87</v>
      </c>
      <c r="AW271" s="14" t="s">
        <v>32</v>
      </c>
      <c r="AX271" s="14" t="s">
        <v>76</v>
      </c>
      <c r="AY271" s="254" t="s">
        <v>158</v>
      </c>
    </row>
    <row r="272" s="15" customFormat="1">
      <c r="A272" s="15"/>
      <c r="B272" s="255"/>
      <c r="C272" s="256"/>
      <c r="D272" s="235" t="s">
        <v>166</v>
      </c>
      <c r="E272" s="257" t="s">
        <v>107</v>
      </c>
      <c r="F272" s="258" t="s">
        <v>119</v>
      </c>
      <c r="G272" s="256"/>
      <c r="H272" s="259">
        <v>33.564999999999998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5" t="s">
        <v>166</v>
      </c>
      <c r="AU272" s="265" t="s">
        <v>87</v>
      </c>
      <c r="AV272" s="15" t="s">
        <v>105</v>
      </c>
      <c r="AW272" s="15" t="s">
        <v>32</v>
      </c>
      <c r="AX272" s="15" t="s">
        <v>84</v>
      </c>
      <c r="AY272" s="265" t="s">
        <v>158</v>
      </c>
    </row>
    <row r="273" s="2" customFormat="1" ht="37.8" customHeight="1">
      <c r="A273" s="39"/>
      <c r="B273" s="40"/>
      <c r="C273" s="220" t="s">
        <v>380</v>
      </c>
      <c r="D273" s="220" t="s">
        <v>160</v>
      </c>
      <c r="E273" s="221" t="s">
        <v>381</v>
      </c>
      <c r="F273" s="222" t="s">
        <v>382</v>
      </c>
      <c r="G273" s="223" t="s">
        <v>242</v>
      </c>
      <c r="H273" s="224">
        <v>33.564999999999998</v>
      </c>
      <c r="I273" s="225"/>
      <c r="J273" s="226">
        <f>ROUND(I273*H273,2)</f>
        <v>0</v>
      </c>
      <c r="K273" s="222" t="s">
        <v>164</v>
      </c>
      <c r="L273" s="45"/>
      <c r="M273" s="227" t="s">
        <v>1</v>
      </c>
      <c r="N273" s="228" t="s">
        <v>41</v>
      </c>
      <c r="O273" s="92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105</v>
      </c>
      <c r="AT273" s="231" t="s">
        <v>160</v>
      </c>
      <c r="AU273" s="231" t="s">
        <v>87</v>
      </c>
      <c r="AY273" s="18" t="s">
        <v>158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84</v>
      </c>
      <c r="BK273" s="232">
        <f>ROUND(I273*H273,2)</f>
        <v>0</v>
      </c>
      <c r="BL273" s="18" t="s">
        <v>105</v>
      </c>
      <c r="BM273" s="231" t="s">
        <v>383</v>
      </c>
    </row>
    <row r="274" s="14" customFormat="1">
      <c r="A274" s="14"/>
      <c r="B274" s="244"/>
      <c r="C274" s="245"/>
      <c r="D274" s="235" t="s">
        <v>166</v>
      </c>
      <c r="E274" s="246" t="s">
        <v>1</v>
      </c>
      <c r="F274" s="247" t="s">
        <v>107</v>
      </c>
      <c r="G274" s="245"/>
      <c r="H274" s="248">
        <v>33.564999999999998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166</v>
      </c>
      <c r="AU274" s="254" t="s">
        <v>87</v>
      </c>
      <c r="AV274" s="14" t="s">
        <v>87</v>
      </c>
      <c r="AW274" s="14" t="s">
        <v>32</v>
      </c>
      <c r="AX274" s="14" t="s">
        <v>84</v>
      </c>
      <c r="AY274" s="254" t="s">
        <v>158</v>
      </c>
    </row>
    <row r="275" s="12" customFormat="1" ht="22.8" customHeight="1">
      <c r="A275" s="12"/>
      <c r="B275" s="204"/>
      <c r="C275" s="205"/>
      <c r="D275" s="206" t="s">
        <v>75</v>
      </c>
      <c r="E275" s="218" t="s">
        <v>105</v>
      </c>
      <c r="F275" s="218" t="s">
        <v>384</v>
      </c>
      <c r="G275" s="205"/>
      <c r="H275" s="205"/>
      <c r="I275" s="208"/>
      <c r="J275" s="219">
        <f>BK275</f>
        <v>0</v>
      </c>
      <c r="K275" s="205"/>
      <c r="L275" s="210"/>
      <c r="M275" s="211"/>
      <c r="N275" s="212"/>
      <c r="O275" s="212"/>
      <c r="P275" s="213">
        <f>SUM(P276:P281)</f>
        <v>0</v>
      </c>
      <c r="Q275" s="212"/>
      <c r="R275" s="213">
        <f>SUM(R276:R281)</f>
        <v>12.2966613</v>
      </c>
      <c r="S275" s="212"/>
      <c r="T275" s="214">
        <f>SUM(T276:T281)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5" t="s">
        <v>84</v>
      </c>
      <c r="AT275" s="216" t="s">
        <v>75</v>
      </c>
      <c r="AU275" s="216" t="s">
        <v>84</v>
      </c>
      <c r="AY275" s="215" t="s">
        <v>158</v>
      </c>
      <c r="BK275" s="217">
        <f>SUM(BK276:BK281)</f>
        <v>0</v>
      </c>
    </row>
    <row r="276" s="2" customFormat="1" ht="33" customHeight="1">
      <c r="A276" s="39"/>
      <c r="B276" s="40"/>
      <c r="C276" s="220" t="s">
        <v>385</v>
      </c>
      <c r="D276" s="220" t="s">
        <v>160</v>
      </c>
      <c r="E276" s="221" t="s">
        <v>386</v>
      </c>
      <c r="F276" s="222" t="s">
        <v>387</v>
      </c>
      <c r="G276" s="223" t="s">
        <v>163</v>
      </c>
      <c r="H276" s="224">
        <v>35.909999999999997</v>
      </c>
      <c r="I276" s="225"/>
      <c r="J276" s="226">
        <f>ROUND(I276*H276,2)</f>
        <v>0</v>
      </c>
      <c r="K276" s="222" t="s">
        <v>164</v>
      </c>
      <c r="L276" s="45"/>
      <c r="M276" s="227" t="s">
        <v>1</v>
      </c>
      <c r="N276" s="228" t="s">
        <v>41</v>
      </c>
      <c r="O276" s="92"/>
      <c r="P276" s="229">
        <f>O276*H276</f>
        <v>0</v>
      </c>
      <c r="Q276" s="229">
        <v>0.18051</v>
      </c>
      <c r="R276" s="229">
        <f>Q276*H276</f>
        <v>6.4821140999999995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105</v>
      </c>
      <c r="AT276" s="231" t="s">
        <v>160</v>
      </c>
      <c r="AU276" s="231" t="s">
        <v>87</v>
      </c>
      <c r="AY276" s="18" t="s">
        <v>158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84</v>
      </c>
      <c r="BK276" s="232">
        <f>ROUND(I276*H276,2)</f>
        <v>0</v>
      </c>
      <c r="BL276" s="18" t="s">
        <v>105</v>
      </c>
      <c r="BM276" s="231" t="s">
        <v>388</v>
      </c>
    </row>
    <row r="277" s="14" customFormat="1">
      <c r="A277" s="14"/>
      <c r="B277" s="244"/>
      <c r="C277" s="245"/>
      <c r="D277" s="235" t="s">
        <v>166</v>
      </c>
      <c r="E277" s="246" t="s">
        <v>1</v>
      </c>
      <c r="F277" s="247" t="s">
        <v>127</v>
      </c>
      <c r="G277" s="245"/>
      <c r="H277" s="248">
        <v>35.909999999999997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166</v>
      </c>
      <c r="AU277" s="254" t="s">
        <v>87</v>
      </c>
      <c r="AV277" s="14" t="s">
        <v>87</v>
      </c>
      <c r="AW277" s="14" t="s">
        <v>32</v>
      </c>
      <c r="AX277" s="14" t="s">
        <v>84</v>
      </c>
      <c r="AY277" s="254" t="s">
        <v>158</v>
      </c>
    </row>
    <row r="278" s="2" customFormat="1" ht="16.5" customHeight="1">
      <c r="A278" s="39"/>
      <c r="B278" s="40"/>
      <c r="C278" s="220" t="s">
        <v>389</v>
      </c>
      <c r="D278" s="220" t="s">
        <v>160</v>
      </c>
      <c r="E278" s="221" t="s">
        <v>390</v>
      </c>
      <c r="F278" s="222" t="s">
        <v>391</v>
      </c>
      <c r="G278" s="223" t="s">
        <v>392</v>
      </c>
      <c r="H278" s="224">
        <v>2.0680000000000001</v>
      </c>
      <c r="I278" s="225"/>
      <c r="J278" s="226">
        <f>ROUND(I278*H278,2)</f>
        <v>0</v>
      </c>
      <c r="K278" s="222" t="s">
        <v>164</v>
      </c>
      <c r="L278" s="45"/>
      <c r="M278" s="227" t="s">
        <v>1</v>
      </c>
      <c r="N278" s="228" t="s">
        <v>41</v>
      </c>
      <c r="O278" s="92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105</v>
      </c>
      <c r="AT278" s="231" t="s">
        <v>160</v>
      </c>
      <c r="AU278" s="231" t="s">
        <v>87</v>
      </c>
      <c r="AY278" s="18" t="s">
        <v>158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84</v>
      </c>
      <c r="BK278" s="232">
        <f>ROUND(I278*H278,2)</f>
        <v>0</v>
      </c>
      <c r="BL278" s="18" t="s">
        <v>105</v>
      </c>
      <c r="BM278" s="231" t="s">
        <v>393</v>
      </c>
    </row>
    <row r="279" s="14" customFormat="1">
      <c r="A279" s="14"/>
      <c r="B279" s="244"/>
      <c r="C279" s="245"/>
      <c r="D279" s="235" t="s">
        <v>166</v>
      </c>
      <c r="E279" s="246" t="s">
        <v>1</v>
      </c>
      <c r="F279" s="247" t="s">
        <v>92</v>
      </c>
      <c r="G279" s="245"/>
      <c r="H279" s="248">
        <v>2.0680000000000001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166</v>
      </c>
      <c r="AU279" s="254" t="s">
        <v>87</v>
      </c>
      <c r="AV279" s="14" t="s">
        <v>87</v>
      </c>
      <c r="AW279" s="14" t="s">
        <v>32</v>
      </c>
      <c r="AX279" s="14" t="s">
        <v>84</v>
      </c>
      <c r="AY279" s="254" t="s">
        <v>158</v>
      </c>
    </row>
    <row r="280" s="2" customFormat="1" ht="33" customHeight="1">
      <c r="A280" s="39"/>
      <c r="B280" s="40"/>
      <c r="C280" s="220" t="s">
        <v>394</v>
      </c>
      <c r="D280" s="220" t="s">
        <v>160</v>
      </c>
      <c r="E280" s="221" t="s">
        <v>395</v>
      </c>
      <c r="F280" s="222" t="s">
        <v>396</v>
      </c>
      <c r="G280" s="223" t="s">
        <v>163</v>
      </c>
      <c r="H280" s="224">
        <v>35.909999999999997</v>
      </c>
      <c r="I280" s="225"/>
      <c r="J280" s="226">
        <f>ROUND(I280*H280,2)</f>
        <v>0</v>
      </c>
      <c r="K280" s="222" t="s">
        <v>164</v>
      </c>
      <c r="L280" s="45"/>
      <c r="M280" s="227" t="s">
        <v>1</v>
      </c>
      <c r="N280" s="228" t="s">
        <v>41</v>
      </c>
      <c r="O280" s="92"/>
      <c r="P280" s="229">
        <f>O280*H280</f>
        <v>0</v>
      </c>
      <c r="Q280" s="229">
        <v>0.16192000000000001</v>
      </c>
      <c r="R280" s="229">
        <f>Q280*H280</f>
        <v>5.8145471999999998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105</v>
      </c>
      <c r="AT280" s="231" t="s">
        <v>160</v>
      </c>
      <c r="AU280" s="231" t="s">
        <v>87</v>
      </c>
      <c r="AY280" s="18" t="s">
        <v>158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105</v>
      </c>
      <c r="BM280" s="231" t="s">
        <v>397</v>
      </c>
    </row>
    <row r="281" s="14" customFormat="1">
      <c r="A281" s="14"/>
      <c r="B281" s="244"/>
      <c r="C281" s="245"/>
      <c r="D281" s="235" t="s">
        <v>166</v>
      </c>
      <c r="E281" s="246" t="s">
        <v>1</v>
      </c>
      <c r="F281" s="247" t="s">
        <v>127</v>
      </c>
      <c r="G281" s="245"/>
      <c r="H281" s="248">
        <v>35.909999999999997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166</v>
      </c>
      <c r="AU281" s="254" t="s">
        <v>87</v>
      </c>
      <c r="AV281" s="14" t="s">
        <v>87</v>
      </c>
      <c r="AW281" s="14" t="s">
        <v>32</v>
      </c>
      <c r="AX281" s="14" t="s">
        <v>84</v>
      </c>
      <c r="AY281" s="254" t="s">
        <v>158</v>
      </c>
    </row>
    <row r="282" s="12" customFormat="1" ht="22.8" customHeight="1">
      <c r="A282" s="12"/>
      <c r="B282" s="204"/>
      <c r="C282" s="205"/>
      <c r="D282" s="206" t="s">
        <v>75</v>
      </c>
      <c r="E282" s="218" t="s">
        <v>184</v>
      </c>
      <c r="F282" s="218" t="s">
        <v>398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SUM(P283:P305)</f>
        <v>0</v>
      </c>
      <c r="Q282" s="212"/>
      <c r="R282" s="213">
        <f>SUM(R283:R305)</f>
        <v>42.926623859999999</v>
      </c>
      <c r="S282" s="212"/>
      <c r="T282" s="214">
        <f>SUM(T283:T305)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84</v>
      </c>
      <c r="AT282" s="216" t="s">
        <v>75</v>
      </c>
      <c r="AU282" s="216" t="s">
        <v>84</v>
      </c>
      <c r="AY282" s="215" t="s">
        <v>158</v>
      </c>
      <c r="BK282" s="217">
        <f>SUM(BK283:BK305)</f>
        <v>0</v>
      </c>
    </row>
    <row r="283" s="2" customFormat="1" ht="21.75" customHeight="1">
      <c r="A283" s="39"/>
      <c r="B283" s="40"/>
      <c r="C283" s="220" t="s">
        <v>399</v>
      </c>
      <c r="D283" s="220" t="s">
        <v>160</v>
      </c>
      <c r="E283" s="221" t="s">
        <v>400</v>
      </c>
      <c r="F283" s="222" t="s">
        <v>401</v>
      </c>
      <c r="G283" s="223" t="s">
        <v>163</v>
      </c>
      <c r="H283" s="224">
        <v>22.5</v>
      </c>
      <c r="I283" s="225"/>
      <c r="J283" s="226">
        <f>ROUND(I283*H283,2)</f>
        <v>0</v>
      </c>
      <c r="K283" s="222" t="s">
        <v>164</v>
      </c>
      <c r="L283" s="45"/>
      <c r="M283" s="227" t="s">
        <v>1</v>
      </c>
      <c r="N283" s="228" t="s">
        <v>41</v>
      </c>
      <c r="O283" s="92"/>
      <c r="P283" s="229">
        <f>O283*H283</f>
        <v>0</v>
      </c>
      <c r="Q283" s="229">
        <v>0.23000000000000001</v>
      </c>
      <c r="R283" s="229">
        <f>Q283*H283</f>
        <v>5.1749999999999998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105</v>
      </c>
      <c r="AT283" s="231" t="s">
        <v>160</v>
      </c>
      <c r="AU283" s="231" t="s">
        <v>87</v>
      </c>
      <c r="AY283" s="18" t="s">
        <v>158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105</v>
      </c>
      <c r="BM283" s="231" t="s">
        <v>402</v>
      </c>
    </row>
    <row r="284" s="13" customFormat="1">
      <c r="A284" s="13"/>
      <c r="B284" s="233"/>
      <c r="C284" s="234"/>
      <c r="D284" s="235" t="s">
        <v>166</v>
      </c>
      <c r="E284" s="236" t="s">
        <v>1</v>
      </c>
      <c r="F284" s="237" t="s">
        <v>172</v>
      </c>
      <c r="G284" s="234"/>
      <c r="H284" s="236" t="s">
        <v>1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166</v>
      </c>
      <c r="AU284" s="243" t="s">
        <v>87</v>
      </c>
      <c r="AV284" s="13" t="s">
        <v>84</v>
      </c>
      <c r="AW284" s="13" t="s">
        <v>32</v>
      </c>
      <c r="AX284" s="13" t="s">
        <v>76</v>
      </c>
      <c r="AY284" s="243" t="s">
        <v>158</v>
      </c>
    </row>
    <row r="285" s="14" customFormat="1">
      <c r="A285" s="14"/>
      <c r="B285" s="244"/>
      <c r="C285" s="245"/>
      <c r="D285" s="235" t="s">
        <v>166</v>
      </c>
      <c r="E285" s="246" t="s">
        <v>1</v>
      </c>
      <c r="F285" s="247" t="s">
        <v>175</v>
      </c>
      <c r="G285" s="245"/>
      <c r="H285" s="248">
        <v>14.699999999999999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166</v>
      </c>
      <c r="AU285" s="254" t="s">
        <v>87</v>
      </c>
      <c r="AV285" s="14" t="s">
        <v>87</v>
      </c>
      <c r="AW285" s="14" t="s">
        <v>32</v>
      </c>
      <c r="AX285" s="14" t="s">
        <v>76</v>
      </c>
      <c r="AY285" s="254" t="s">
        <v>158</v>
      </c>
    </row>
    <row r="286" s="14" customFormat="1">
      <c r="A286" s="14"/>
      <c r="B286" s="244"/>
      <c r="C286" s="245"/>
      <c r="D286" s="235" t="s">
        <v>166</v>
      </c>
      <c r="E286" s="246" t="s">
        <v>1</v>
      </c>
      <c r="F286" s="247" t="s">
        <v>174</v>
      </c>
      <c r="G286" s="245"/>
      <c r="H286" s="248">
        <v>7.7999999999999998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166</v>
      </c>
      <c r="AU286" s="254" t="s">
        <v>87</v>
      </c>
      <c r="AV286" s="14" t="s">
        <v>87</v>
      </c>
      <c r="AW286" s="14" t="s">
        <v>32</v>
      </c>
      <c r="AX286" s="14" t="s">
        <v>76</v>
      </c>
      <c r="AY286" s="254" t="s">
        <v>158</v>
      </c>
    </row>
    <row r="287" s="15" customFormat="1">
      <c r="A287" s="15"/>
      <c r="B287" s="255"/>
      <c r="C287" s="256"/>
      <c r="D287" s="235" t="s">
        <v>166</v>
      </c>
      <c r="E287" s="257" t="s">
        <v>1</v>
      </c>
      <c r="F287" s="258" t="s">
        <v>119</v>
      </c>
      <c r="G287" s="256"/>
      <c r="H287" s="259">
        <v>22.5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166</v>
      </c>
      <c r="AU287" s="265" t="s">
        <v>87</v>
      </c>
      <c r="AV287" s="15" t="s">
        <v>105</v>
      </c>
      <c r="AW287" s="15" t="s">
        <v>32</v>
      </c>
      <c r="AX287" s="15" t="s">
        <v>84</v>
      </c>
      <c r="AY287" s="265" t="s">
        <v>158</v>
      </c>
    </row>
    <row r="288" s="2" customFormat="1" ht="21.75" customHeight="1">
      <c r="A288" s="39"/>
      <c r="B288" s="40"/>
      <c r="C288" s="220" t="s">
        <v>126</v>
      </c>
      <c r="D288" s="220" t="s">
        <v>160</v>
      </c>
      <c r="E288" s="221" t="s">
        <v>403</v>
      </c>
      <c r="F288" s="222" t="s">
        <v>404</v>
      </c>
      <c r="G288" s="223" t="s">
        <v>163</v>
      </c>
      <c r="H288" s="224">
        <v>26.969000000000001</v>
      </c>
      <c r="I288" s="225"/>
      <c r="J288" s="226">
        <f>ROUND(I288*H288,2)</f>
        <v>0</v>
      </c>
      <c r="K288" s="222" t="s">
        <v>164</v>
      </c>
      <c r="L288" s="45"/>
      <c r="M288" s="227" t="s">
        <v>1</v>
      </c>
      <c r="N288" s="228" t="s">
        <v>41</v>
      </c>
      <c r="O288" s="92"/>
      <c r="P288" s="229">
        <f>O288*H288</f>
        <v>0</v>
      </c>
      <c r="Q288" s="229">
        <v>0.57499999999999996</v>
      </c>
      <c r="R288" s="229">
        <f>Q288*H288</f>
        <v>15.507175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105</v>
      </c>
      <c r="AT288" s="231" t="s">
        <v>160</v>
      </c>
      <c r="AU288" s="231" t="s">
        <v>87</v>
      </c>
      <c r="AY288" s="18" t="s">
        <v>158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84</v>
      </c>
      <c r="BK288" s="232">
        <f>ROUND(I288*H288,2)</f>
        <v>0</v>
      </c>
      <c r="BL288" s="18" t="s">
        <v>105</v>
      </c>
      <c r="BM288" s="231" t="s">
        <v>405</v>
      </c>
    </row>
    <row r="289" s="13" customFormat="1">
      <c r="A289" s="13"/>
      <c r="B289" s="233"/>
      <c r="C289" s="234"/>
      <c r="D289" s="235" t="s">
        <v>166</v>
      </c>
      <c r="E289" s="236" t="s">
        <v>1</v>
      </c>
      <c r="F289" s="237" t="s">
        <v>406</v>
      </c>
      <c r="G289" s="234"/>
      <c r="H289" s="236" t="s">
        <v>1</v>
      </c>
      <c r="I289" s="238"/>
      <c r="J289" s="234"/>
      <c r="K289" s="234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166</v>
      </c>
      <c r="AU289" s="243" t="s">
        <v>87</v>
      </c>
      <c r="AV289" s="13" t="s">
        <v>84</v>
      </c>
      <c r="AW289" s="13" t="s">
        <v>32</v>
      </c>
      <c r="AX289" s="13" t="s">
        <v>76</v>
      </c>
      <c r="AY289" s="243" t="s">
        <v>158</v>
      </c>
    </row>
    <row r="290" s="14" customFormat="1">
      <c r="A290" s="14"/>
      <c r="B290" s="244"/>
      <c r="C290" s="245"/>
      <c r="D290" s="235" t="s">
        <v>166</v>
      </c>
      <c r="E290" s="246" t="s">
        <v>1</v>
      </c>
      <c r="F290" s="247" t="s">
        <v>123</v>
      </c>
      <c r="G290" s="245"/>
      <c r="H290" s="248">
        <v>26.969000000000001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166</v>
      </c>
      <c r="AU290" s="254" t="s">
        <v>87</v>
      </c>
      <c r="AV290" s="14" t="s">
        <v>87</v>
      </c>
      <c r="AW290" s="14" t="s">
        <v>32</v>
      </c>
      <c r="AX290" s="14" t="s">
        <v>84</v>
      </c>
      <c r="AY290" s="254" t="s">
        <v>158</v>
      </c>
    </row>
    <row r="291" s="2" customFormat="1" ht="24.15" customHeight="1">
      <c r="A291" s="39"/>
      <c r="B291" s="40"/>
      <c r="C291" s="220" t="s">
        <v>407</v>
      </c>
      <c r="D291" s="220" t="s">
        <v>160</v>
      </c>
      <c r="E291" s="221" t="s">
        <v>408</v>
      </c>
      <c r="F291" s="222" t="s">
        <v>409</v>
      </c>
      <c r="G291" s="223" t="s">
        <v>163</v>
      </c>
      <c r="H291" s="224">
        <v>26.969000000000001</v>
      </c>
      <c r="I291" s="225"/>
      <c r="J291" s="226">
        <f>ROUND(I291*H291,2)</f>
        <v>0</v>
      </c>
      <c r="K291" s="222" t="s">
        <v>164</v>
      </c>
      <c r="L291" s="45"/>
      <c r="M291" s="227" t="s">
        <v>1</v>
      </c>
      <c r="N291" s="228" t="s">
        <v>41</v>
      </c>
      <c r="O291" s="92"/>
      <c r="P291" s="229">
        <f>O291*H291</f>
        <v>0</v>
      </c>
      <c r="Q291" s="229">
        <v>0.38313999999999998</v>
      </c>
      <c r="R291" s="229">
        <f>Q291*H291</f>
        <v>10.33290266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105</v>
      </c>
      <c r="AT291" s="231" t="s">
        <v>160</v>
      </c>
      <c r="AU291" s="231" t="s">
        <v>87</v>
      </c>
      <c r="AY291" s="18" t="s">
        <v>158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84</v>
      </c>
      <c r="BK291" s="232">
        <f>ROUND(I291*H291,2)</f>
        <v>0</v>
      </c>
      <c r="BL291" s="18" t="s">
        <v>105</v>
      </c>
      <c r="BM291" s="231" t="s">
        <v>410</v>
      </c>
    </row>
    <row r="292" s="13" customFormat="1">
      <c r="A292" s="13"/>
      <c r="B292" s="233"/>
      <c r="C292" s="234"/>
      <c r="D292" s="235" t="s">
        <v>166</v>
      </c>
      <c r="E292" s="236" t="s">
        <v>1</v>
      </c>
      <c r="F292" s="237" t="s">
        <v>406</v>
      </c>
      <c r="G292" s="234"/>
      <c r="H292" s="236" t="s">
        <v>1</v>
      </c>
      <c r="I292" s="238"/>
      <c r="J292" s="234"/>
      <c r="K292" s="234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166</v>
      </c>
      <c r="AU292" s="243" t="s">
        <v>87</v>
      </c>
      <c r="AV292" s="13" t="s">
        <v>84</v>
      </c>
      <c r="AW292" s="13" t="s">
        <v>32</v>
      </c>
      <c r="AX292" s="13" t="s">
        <v>76</v>
      </c>
      <c r="AY292" s="243" t="s">
        <v>158</v>
      </c>
    </row>
    <row r="293" s="14" customFormat="1">
      <c r="A293" s="14"/>
      <c r="B293" s="244"/>
      <c r="C293" s="245"/>
      <c r="D293" s="235" t="s">
        <v>166</v>
      </c>
      <c r="E293" s="246" t="s">
        <v>1</v>
      </c>
      <c r="F293" s="247" t="s">
        <v>123</v>
      </c>
      <c r="G293" s="245"/>
      <c r="H293" s="248">
        <v>26.969000000000001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166</v>
      </c>
      <c r="AU293" s="254" t="s">
        <v>87</v>
      </c>
      <c r="AV293" s="14" t="s">
        <v>87</v>
      </c>
      <c r="AW293" s="14" t="s">
        <v>32</v>
      </c>
      <c r="AX293" s="14" t="s">
        <v>84</v>
      </c>
      <c r="AY293" s="254" t="s">
        <v>158</v>
      </c>
    </row>
    <row r="294" s="2" customFormat="1" ht="24.15" customHeight="1">
      <c r="A294" s="39"/>
      <c r="B294" s="40"/>
      <c r="C294" s="220" t="s">
        <v>411</v>
      </c>
      <c r="D294" s="220" t="s">
        <v>160</v>
      </c>
      <c r="E294" s="221" t="s">
        <v>412</v>
      </c>
      <c r="F294" s="222" t="s">
        <v>413</v>
      </c>
      <c r="G294" s="223" t="s">
        <v>163</v>
      </c>
      <c r="H294" s="224">
        <v>7.7999999999999998</v>
      </c>
      <c r="I294" s="225"/>
      <c r="J294" s="226">
        <f>ROUND(I294*H294,2)</f>
        <v>0</v>
      </c>
      <c r="K294" s="222" t="s">
        <v>164</v>
      </c>
      <c r="L294" s="45"/>
      <c r="M294" s="227" t="s">
        <v>1</v>
      </c>
      <c r="N294" s="228" t="s">
        <v>41</v>
      </c>
      <c r="O294" s="92"/>
      <c r="P294" s="229">
        <f>O294*H294</f>
        <v>0</v>
      </c>
      <c r="Q294" s="229">
        <v>0.51085999999999998</v>
      </c>
      <c r="R294" s="229">
        <f>Q294*H294</f>
        <v>3.9847079999999999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105</v>
      </c>
      <c r="AT294" s="231" t="s">
        <v>160</v>
      </c>
      <c r="AU294" s="231" t="s">
        <v>87</v>
      </c>
      <c r="AY294" s="18" t="s">
        <v>158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84</v>
      </c>
      <c r="BK294" s="232">
        <f>ROUND(I294*H294,2)</f>
        <v>0</v>
      </c>
      <c r="BL294" s="18" t="s">
        <v>105</v>
      </c>
      <c r="BM294" s="231" t="s">
        <v>414</v>
      </c>
    </row>
    <row r="295" s="13" customFormat="1">
      <c r="A295" s="13"/>
      <c r="B295" s="233"/>
      <c r="C295" s="234"/>
      <c r="D295" s="235" t="s">
        <v>166</v>
      </c>
      <c r="E295" s="236" t="s">
        <v>1</v>
      </c>
      <c r="F295" s="237" t="s">
        <v>167</v>
      </c>
      <c r="G295" s="234"/>
      <c r="H295" s="236" t="s">
        <v>1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166</v>
      </c>
      <c r="AU295" s="243" t="s">
        <v>87</v>
      </c>
      <c r="AV295" s="13" t="s">
        <v>84</v>
      </c>
      <c r="AW295" s="13" t="s">
        <v>32</v>
      </c>
      <c r="AX295" s="13" t="s">
        <v>76</v>
      </c>
      <c r="AY295" s="243" t="s">
        <v>158</v>
      </c>
    </row>
    <row r="296" s="14" customFormat="1">
      <c r="A296" s="14"/>
      <c r="B296" s="244"/>
      <c r="C296" s="245"/>
      <c r="D296" s="235" t="s">
        <v>166</v>
      </c>
      <c r="E296" s="246" t="s">
        <v>1</v>
      </c>
      <c r="F296" s="247" t="s">
        <v>174</v>
      </c>
      <c r="G296" s="245"/>
      <c r="H296" s="248">
        <v>7.7999999999999998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166</v>
      </c>
      <c r="AU296" s="254" t="s">
        <v>87</v>
      </c>
      <c r="AV296" s="14" t="s">
        <v>87</v>
      </c>
      <c r="AW296" s="14" t="s">
        <v>32</v>
      </c>
      <c r="AX296" s="14" t="s">
        <v>84</v>
      </c>
      <c r="AY296" s="254" t="s">
        <v>158</v>
      </c>
    </row>
    <row r="297" s="2" customFormat="1" ht="24.15" customHeight="1">
      <c r="A297" s="39"/>
      <c r="B297" s="40"/>
      <c r="C297" s="220" t="s">
        <v>415</v>
      </c>
      <c r="D297" s="220" t="s">
        <v>160</v>
      </c>
      <c r="E297" s="221" t="s">
        <v>416</v>
      </c>
      <c r="F297" s="222" t="s">
        <v>417</v>
      </c>
      <c r="G297" s="223" t="s">
        <v>163</v>
      </c>
      <c r="H297" s="224">
        <v>18</v>
      </c>
      <c r="I297" s="225"/>
      <c r="J297" s="226">
        <f>ROUND(I297*H297,2)</f>
        <v>0</v>
      </c>
      <c r="K297" s="222" t="s">
        <v>164</v>
      </c>
      <c r="L297" s="45"/>
      <c r="M297" s="227" t="s">
        <v>1</v>
      </c>
      <c r="N297" s="228" t="s">
        <v>41</v>
      </c>
      <c r="O297" s="92"/>
      <c r="P297" s="229">
        <f>O297*H297</f>
        <v>0</v>
      </c>
      <c r="Q297" s="229">
        <v>0.077799999999999994</v>
      </c>
      <c r="R297" s="229">
        <f>Q297*H297</f>
        <v>1.4003999999999999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105</v>
      </c>
      <c r="AT297" s="231" t="s">
        <v>160</v>
      </c>
      <c r="AU297" s="231" t="s">
        <v>87</v>
      </c>
      <c r="AY297" s="18" t="s">
        <v>158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84</v>
      </c>
      <c r="BK297" s="232">
        <f>ROUND(I297*H297,2)</f>
        <v>0</v>
      </c>
      <c r="BL297" s="18" t="s">
        <v>105</v>
      </c>
      <c r="BM297" s="231" t="s">
        <v>418</v>
      </c>
    </row>
    <row r="298" s="13" customFormat="1">
      <c r="A298" s="13"/>
      <c r="B298" s="233"/>
      <c r="C298" s="234"/>
      <c r="D298" s="235" t="s">
        <v>166</v>
      </c>
      <c r="E298" s="236" t="s">
        <v>1</v>
      </c>
      <c r="F298" s="237" t="s">
        <v>167</v>
      </c>
      <c r="G298" s="234"/>
      <c r="H298" s="236" t="s">
        <v>1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166</v>
      </c>
      <c r="AU298" s="243" t="s">
        <v>87</v>
      </c>
      <c r="AV298" s="13" t="s">
        <v>84</v>
      </c>
      <c r="AW298" s="13" t="s">
        <v>32</v>
      </c>
      <c r="AX298" s="13" t="s">
        <v>76</v>
      </c>
      <c r="AY298" s="243" t="s">
        <v>158</v>
      </c>
    </row>
    <row r="299" s="14" customFormat="1">
      <c r="A299" s="14"/>
      <c r="B299" s="244"/>
      <c r="C299" s="245"/>
      <c r="D299" s="235" t="s">
        <v>166</v>
      </c>
      <c r="E299" s="246" t="s">
        <v>1</v>
      </c>
      <c r="F299" s="247" t="s">
        <v>419</v>
      </c>
      <c r="G299" s="245"/>
      <c r="H299" s="248">
        <v>18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166</v>
      </c>
      <c r="AU299" s="254" t="s">
        <v>87</v>
      </c>
      <c r="AV299" s="14" t="s">
        <v>87</v>
      </c>
      <c r="AW299" s="14" t="s">
        <v>32</v>
      </c>
      <c r="AX299" s="14" t="s">
        <v>84</v>
      </c>
      <c r="AY299" s="254" t="s">
        <v>158</v>
      </c>
    </row>
    <row r="300" s="2" customFormat="1" ht="24.15" customHeight="1">
      <c r="A300" s="39"/>
      <c r="B300" s="40"/>
      <c r="C300" s="220" t="s">
        <v>200</v>
      </c>
      <c r="D300" s="220" t="s">
        <v>160</v>
      </c>
      <c r="E300" s="221" t="s">
        <v>420</v>
      </c>
      <c r="F300" s="222" t="s">
        <v>421</v>
      </c>
      <c r="G300" s="223" t="s">
        <v>163</v>
      </c>
      <c r="H300" s="224">
        <v>18</v>
      </c>
      <c r="I300" s="225"/>
      <c r="J300" s="226">
        <f>ROUND(I300*H300,2)</f>
        <v>0</v>
      </c>
      <c r="K300" s="222" t="s">
        <v>164</v>
      </c>
      <c r="L300" s="45"/>
      <c r="M300" s="227" t="s">
        <v>1</v>
      </c>
      <c r="N300" s="228" t="s">
        <v>41</v>
      </c>
      <c r="O300" s="92"/>
      <c r="P300" s="229">
        <f>O300*H300</f>
        <v>0</v>
      </c>
      <c r="Q300" s="229">
        <v>0.10373</v>
      </c>
      <c r="R300" s="229">
        <f>Q300*H300</f>
        <v>1.86714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105</v>
      </c>
      <c r="AT300" s="231" t="s">
        <v>160</v>
      </c>
      <c r="AU300" s="231" t="s">
        <v>87</v>
      </c>
      <c r="AY300" s="18" t="s">
        <v>158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84</v>
      </c>
      <c r="BK300" s="232">
        <f>ROUND(I300*H300,2)</f>
        <v>0</v>
      </c>
      <c r="BL300" s="18" t="s">
        <v>105</v>
      </c>
      <c r="BM300" s="231" t="s">
        <v>422</v>
      </c>
    </row>
    <row r="301" s="13" customFormat="1">
      <c r="A301" s="13"/>
      <c r="B301" s="233"/>
      <c r="C301" s="234"/>
      <c r="D301" s="235" t="s">
        <v>166</v>
      </c>
      <c r="E301" s="236" t="s">
        <v>1</v>
      </c>
      <c r="F301" s="237" t="s">
        <v>167</v>
      </c>
      <c r="G301" s="234"/>
      <c r="H301" s="236" t="s">
        <v>1</v>
      </c>
      <c r="I301" s="238"/>
      <c r="J301" s="234"/>
      <c r="K301" s="234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166</v>
      </c>
      <c r="AU301" s="243" t="s">
        <v>87</v>
      </c>
      <c r="AV301" s="13" t="s">
        <v>84</v>
      </c>
      <c r="AW301" s="13" t="s">
        <v>32</v>
      </c>
      <c r="AX301" s="13" t="s">
        <v>76</v>
      </c>
      <c r="AY301" s="243" t="s">
        <v>158</v>
      </c>
    </row>
    <row r="302" s="14" customFormat="1">
      <c r="A302" s="14"/>
      <c r="B302" s="244"/>
      <c r="C302" s="245"/>
      <c r="D302" s="235" t="s">
        <v>166</v>
      </c>
      <c r="E302" s="246" t="s">
        <v>1</v>
      </c>
      <c r="F302" s="247" t="s">
        <v>423</v>
      </c>
      <c r="G302" s="245"/>
      <c r="H302" s="248">
        <v>18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166</v>
      </c>
      <c r="AU302" s="254" t="s">
        <v>87</v>
      </c>
      <c r="AV302" s="14" t="s">
        <v>87</v>
      </c>
      <c r="AW302" s="14" t="s">
        <v>32</v>
      </c>
      <c r="AX302" s="14" t="s">
        <v>84</v>
      </c>
      <c r="AY302" s="254" t="s">
        <v>158</v>
      </c>
    </row>
    <row r="303" s="2" customFormat="1" ht="24.15" customHeight="1">
      <c r="A303" s="39"/>
      <c r="B303" s="40"/>
      <c r="C303" s="220" t="s">
        <v>424</v>
      </c>
      <c r="D303" s="220" t="s">
        <v>160</v>
      </c>
      <c r="E303" s="221" t="s">
        <v>425</v>
      </c>
      <c r="F303" s="222" t="s">
        <v>426</v>
      </c>
      <c r="G303" s="223" t="s">
        <v>163</v>
      </c>
      <c r="H303" s="224">
        <v>35.909999999999997</v>
      </c>
      <c r="I303" s="225"/>
      <c r="J303" s="226">
        <f>ROUND(I303*H303,2)</f>
        <v>0</v>
      </c>
      <c r="K303" s="222" t="s">
        <v>164</v>
      </c>
      <c r="L303" s="45"/>
      <c r="M303" s="227" t="s">
        <v>1</v>
      </c>
      <c r="N303" s="228" t="s">
        <v>41</v>
      </c>
      <c r="O303" s="92"/>
      <c r="P303" s="229">
        <f>O303*H303</f>
        <v>0</v>
      </c>
      <c r="Q303" s="229">
        <v>0.11162</v>
      </c>
      <c r="R303" s="229">
        <f>Q303*H303</f>
        <v>4.0082741999999998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105</v>
      </c>
      <c r="AT303" s="231" t="s">
        <v>160</v>
      </c>
      <c r="AU303" s="231" t="s">
        <v>87</v>
      </c>
      <c r="AY303" s="18" t="s">
        <v>158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84</v>
      </c>
      <c r="BK303" s="232">
        <f>ROUND(I303*H303,2)</f>
        <v>0</v>
      </c>
      <c r="BL303" s="18" t="s">
        <v>105</v>
      </c>
      <c r="BM303" s="231" t="s">
        <v>427</v>
      </c>
    </row>
    <row r="304" s="14" customFormat="1">
      <c r="A304" s="14"/>
      <c r="B304" s="244"/>
      <c r="C304" s="245"/>
      <c r="D304" s="235" t="s">
        <v>166</v>
      </c>
      <c r="E304" s="246" t="s">
        <v>1</v>
      </c>
      <c r="F304" s="247" t="s">
        <v>127</v>
      </c>
      <c r="G304" s="245"/>
      <c r="H304" s="248">
        <v>35.909999999999997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166</v>
      </c>
      <c r="AU304" s="254" t="s">
        <v>87</v>
      </c>
      <c r="AV304" s="14" t="s">
        <v>87</v>
      </c>
      <c r="AW304" s="14" t="s">
        <v>32</v>
      </c>
      <c r="AX304" s="14" t="s">
        <v>84</v>
      </c>
      <c r="AY304" s="254" t="s">
        <v>158</v>
      </c>
    </row>
    <row r="305" s="2" customFormat="1" ht="24.15" customHeight="1">
      <c r="A305" s="39"/>
      <c r="B305" s="40"/>
      <c r="C305" s="277" t="s">
        <v>428</v>
      </c>
      <c r="D305" s="277" t="s">
        <v>366</v>
      </c>
      <c r="E305" s="278" t="s">
        <v>429</v>
      </c>
      <c r="F305" s="279" t="s">
        <v>430</v>
      </c>
      <c r="G305" s="280" t="s">
        <v>163</v>
      </c>
      <c r="H305" s="281">
        <v>3.6989999999999998</v>
      </c>
      <c r="I305" s="282"/>
      <c r="J305" s="283">
        <f>ROUND(I305*H305,2)</f>
        <v>0</v>
      </c>
      <c r="K305" s="279" t="s">
        <v>164</v>
      </c>
      <c r="L305" s="284"/>
      <c r="M305" s="285" t="s">
        <v>1</v>
      </c>
      <c r="N305" s="286" t="s">
        <v>41</v>
      </c>
      <c r="O305" s="92"/>
      <c r="P305" s="229">
        <f>O305*H305</f>
        <v>0</v>
      </c>
      <c r="Q305" s="229">
        <v>0.17599999999999999</v>
      </c>
      <c r="R305" s="229">
        <f>Q305*H305</f>
        <v>0.65102399999999994</v>
      </c>
      <c r="S305" s="229">
        <v>0</v>
      </c>
      <c r="T305" s="23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201</v>
      </c>
      <c r="AT305" s="231" t="s">
        <v>366</v>
      </c>
      <c r="AU305" s="231" t="s">
        <v>87</v>
      </c>
      <c r="AY305" s="18" t="s">
        <v>158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84</v>
      </c>
      <c r="BK305" s="232">
        <f>ROUND(I305*H305,2)</f>
        <v>0</v>
      </c>
      <c r="BL305" s="18" t="s">
        <v>105</v>
      </c>
      <c r="BM305" s="231" t="s">
        <v>431</v>
      </c>
    </row>
    <row r="306" s="12" customFormat="1" ht="22.8" customHeight="1">
      <c r="A306" s="12"/>
      <c r="B306" s="204"/>
      <c r="C306" s="205"/>
      <c r="D306" s="206" t="s">
        <v>75</v>
      </c>
      <c r="E306" s="218" t="s">
        <v>201</v>
      </c>
      <c r="F306" s="218" t="s">
        <v>432</v>
      </c>
      <c r="G306" s="205"/>
      <c r="H306" s="205"/>
      <c r="I306" s="208"/>
      <c r="J306" s="219">
        <f>BK306</f>
        <v>0</v>
      </c>
      <c r="K306" s="205"/>
      <c r="L306" s="210"/>
      <c r="M306" s="211"/>
      <c r="N306" s="212"/>
      <c r="O306" s="212"/>
      <c r="P306" s="213">
        <f>SUM(P307:P442)</f>
        <v>0</v>
      </c>
      <c r="Q306" s="212"/>
      <c r="R306" s="213">
        <f>SUM(R307:R442)</f>
        <v>1.8134945499999999</v>
      </c>
      <c r="S306" s="212"/>
      <c r="T306" s="214">
        <f>SUM(T307:T442)</f>
        <v>0.27260000000000001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5" t="s">
        <v>84</v>
      </c>
      <c r="AT306" s="216" t="s">
        <v>75</v>
      </c>
      <c r="AU306" s="216" t="s">
        <v>84</v>
      </c>
      <c r="AY306" s="215" t="s">
        <v>158</v>
      </c>
      <c r="BK306" s="217">
        <f>SUM(BK307:BK442)</f>
        <v>0</v>
      </c>
    </row>
    <row r="307" s="2" customFormat="1" ht="24.15" customHeight="1">
      <c r="A307" s="39"/>
      <c r="B307" s="40"/>
      <c r="C307" s="220" t="s">
        <v>433</v>
      </c>
      <c r="D307" s="220" t="s">
        <v>160</v>
      </c>
      <c r="E307" s="221" t="s">
        <v>434</v>
      </c>
      <c r="F307" s="222" t="s">
        <v>435</v>
      </c>
      <c r="G307" s="223" t="s">
        <v>224</v>
      </c>
      <c r="H307" s="224">
        <v>1</v>
      </c>
      <c r="I307" s="225"/>
      <c r="J307" s="226">
        <f>ROUND(I307*H307,2)</f>
        <v>0</v>
      </c>
      <c r="K307" s="222" t="s">
        <v>164</v>
      </c>
      <c r="L307" s="45"/>
      <c r="M307" s="227" t="s">
        <v>1</v>
      </c>
      <c r="N307" s="228" t="s">
        <v>41</v>
      </c>
      <c r="O307" s="92"/>
      <c r="P307" s="229">
        <f>O307*H307</f>
        <v>0</v>
      </c>
      <c r="Q307" s="229">
        <v>0</v>
      </c>
      <c r="R307" s="229">
        <f>Q307*H307</f>
        <v>0</v>
      </c>
      <c r="S307" s="229">
        <v>0</v>
      </c>
      <c r="T307" s="23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1" t="s">
        <v>105</v>
      </c>
      <c r="AT307" s="231" t="s">
        <v>160</v>
      </c>
      <c r="AU307" s="231" t="s">
        <v>87</v>
      </c>
      <c r="AY307" s="18" t="s">
        <v>158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8" t="s">
        <v>84</v>
      </c>
      <c r="BK307" s="232">
        <f>ROUND(I307*H307,2)</f>
        <v>0</v>
      </c>
      <c r="BL307" s="18" t="s">
        <v>105</v>
      </c>
      <c r="BM307" s="231" t="s">
        <v>436</v>
      </c>
    </row>
    <row r="308" s="13" customFormat="1">
      <c r="A308" s="13"/>
      <c r="B308" s="233"/>
      <c r="C308" s="234"/>
      <c r="D308" s="235" t="s">
        <v>166</v>
      </c>
      <c r="E308" s="236" t="s">
        <v>1</v>
      </c>
      <c r="F308" s="237" t="s">
        <v>437</v>
      </c>
      <c r="G308" s="234"/>
      <c r="H308" s="236" t="s">
        <v>1</v>
      </c>
      <c r="I308" s="238"/>
      <c r="J308" s="234"/>
      <c r="K308" s="234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166</v>
      </c>
      <c r="AU308" s="243" t="s">
        <v>87</v>
      </c>
      <c r="AV308" s="13" t="s">
        <v>84</v>
      </c>
      <c r="AW308" s="13" t="s">
        <v>32</v>
      </c>
      <c r="AX308" s="13" t="s">
        <v>76</v>
      </c>
      <c r="AY308" s="243" t="s">
        <v>158</v>
      </c>
    </row>
    <row r="309" s="14" customFormat="1">
      <c r="A309" s="14"/>
      <c r="B309" s="244"/>
      <c r="C309" s="245"/>
      <c r="D309" s="235" t="s">
        <v>166</v>
      </c>
      <c r="E309" s="246" t="s">
        <v>1</v>
      </c>
      <c r="F309" s="247" t="s">
        <v>84</v>
      </c>
      <c r="G309" s="245"/>
      <c r="H309" s="248">
        <v>1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166</v>
      </c>
      <c r="AU309" s="254" t="s">
        <v>87</v>
      </c>
      <c r="AV309" s="14" t="s">
        <v>87</v>
      </c>
      <c r="AW309" s="14" t="s">
        <v>32</v>
      </c>
      <c r="AX309" s="14" t="s">
        <v>84</v>
      </c>
      <c r="AY309" s="254" t="s">
        <v>158</v>
      </c>
    </row>
    <row r="310" s="2" customFormat="1" ht="24.15" customHeight="1">
      <c r="A310" s="39"/>
      <c r="B310" s="40"/>
      <c r="C310" s="220" t="s">
        <v>438</v>
      </c>
      <c r="D310" s="220" t="s">
        <v>160</v>
      </c>
      <c r="E310" s="221" t="s">
        <v>439</v>
      </c>
      <c r="F310" s="222" t="s">
        <v>440</v>
      </c>
      <c r="G310" s="223" t="s">
        <v>441</v>
      </c>
      <c r="H310" s="224">
        <v>1</v>
      </c>
      <c r="I310" s="225"/>
      <c r="J310" s="226">
        <f>ROUND(I310*H310,2)</f>
        <v>0</v>
      </c>
      <c r="K310" s="222" t="s">
        <v>1</v>
      </c>
      <c r="L310" s="45"/>
      <c r="M310" s="227" t="s">
        <v>1</v>
      </c>
      <c r="N310" s="228" t="s">
        <v>41</v>
      </c>
      <c r="O310" s="92"/>
      <c r="P310" s="229">
        <f>O310*H310</f>
        <v>0</v>
      </c>
      <c r="Q310" s="229">
        <v>0.001</v>
      </c>
      <c r="R310" s="229">
        <f>Q310*H310</f>
        <v>0.001</v>
      </c>
      <c r="S310" s="229">
        <v>0</v>
      </c>
      <c r="T310" s="23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1" t="s">
        <v>105</v>
      </c>
      <c r="AT310" s="231" t="s">
        <v>160</v>
      </c>
      <c r="AU310" s="231" t="s">
        <v>87</v>
      </c>
      <c r="AY310" s="18" t="s">
        <v>158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8" t="s">
        <v>84</v>
      </c>
      <c r="BK310" s="232">
        <f>ROUND(I310*H310,2)</f>
        <v>0</v>
      </c>
      <c r="BL310" s="18" t="s">
        <v>105</v>
      </c>
      <c r="BM310" s="231" t="s">
        <v>442</v>
      </c>
    </row>
    <row r="311" s="13" customFormat="1">
      <c r="A311" s="13"/>
      <c r="B311" s="233"/>
      <c r="C311" s="234"/>
      <c r="D311" s="235" t="s">
        <v>166</v>
      </c>
      <c r="E311" s="236" t="s">
        <v>1</v>
      </c>
      <c r="F311" s="237" t="s">
        <v>443</v>
      </c>
      <c r="G311" s="234"/>
      <c r="H311" s="236" t="s">
        <v>1</v>
      </c>
      <c r="I311" s="238"/>
      <c r="J311" s="234"/>
      <c r="K311" s="234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166</v>
      </c>
      <c r="AU311" s="243" t="s">
        <v>87</v>
      </c>
      <c r="AV311" s="13" t="s">
        <v>84</v>
      </c>
      <c r="AW311" s="13" t="s">
        <v>32</v>
      </c>
      <c r="AX311" s="13" t="s">
        <v>76</v>
      </c>
      <c r="AY311" s="243" t="s">
        <v>158</v>
      </c>
    </row>
    <row r="312" s="13" customFormat="1">
      <c r="A312" s="13"/>
      <c r="B312" s="233"/>
      <c r="C312" s="234"/>
      <c r="D312" s="235" t="s">
        <v>166</v>
      </c>
      <c r="E312" s="236" t="s">
        <v>1</v>
      </c>
      <c r="F312" s="237" t="s">
        <v>444</v>
      </c>
      <c r="G312" s="234"/>
      <c r="H312" s="236" t="s">
        <v>1</v>
      </c>
      <c r="I312" s="238"/>
      <c r="J312" s="234"/>
      <c r="K312" s="234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166</v>
      </c>
      <c r="AU312" s="243" t="s">
        <v>87</v>
      </c>
      <c r="AV312" s="13" t="s">
        <v>84</v>
      </c>
      <c r="AW312" s="13" t="s">
        <v>32</v>
      </c>
      <c r="AX312" s="13" t="s">
        <v>76</v>
      </c>
      <c r="AY312" s="243" t="s">
        <v>158</v>
      </c>
    </row>
    <row r="313" s="14" customFormat="1">
      <c r="A313" s="14"/>
      <c r="B313" s="244"/>
      <c r="C313" s="245"/>
      <c r="D313" s="235" t="s">
        <v>166</v>
      </c>
      <c r="E313" s="246" t="s">
        <v>1</v>
      </c>
      <c r="F313" s="247" t="s">
        <v>84</v>
      </c>
      <c r="G313" s="245"/>
      <c r="H313" s="248">
        <v>1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166</v>
      </c>
      <c r="AU313" s="254" t="s">
        <v>87</v>
      </c>
      <c r="AV313" s="14" t="s">
        <v>87</v>
      </c>
      <c r="AW313" s="14" t="s">
        <v>32</v>
      </c>
      <c r="AX313" s="14" t="s">
        <v>84</v>
      </c>
      <c r="AY313" s="254" t="s">
        <v>158</v>
      </c>
    </row>
    <row r="314" s="2" customFormat="1" ht="24.15" customHeight="1">
      <c r="A314" s="39"/>
      <c r="B314" s="40"/>
      <c r="C314" s="220" t="s">
        <v>445</v>
      </c>
      <c r="D314" s="220" t="s">
        <v>160</v>
      </c>
      <c r="E314" s="221" t="s">
        <v>446</v>
      </c>
      <c r="F314" s="222" t="s">
        <v>447</v>
      </c>
      <c r="G314" s="223" t="s">
        <v>187</v>
      </c>
      <c r="H314" s="224">
        <v>4</v>
      </c>
      <c r="I314" s="225"/>
      <c r="J314" s="226">
        <f>ROUND(I314*H314,2)</f>
        <v>0</v>
      </c>
      <c r="K314" s="222" t="s">
        <v>164</v>
      </c>
      <c r="L314" s="45"/>
      <c r="M314" s="227" t="s">
        <v>1</v>
      </c>
      <c r="N314" s="228" t="s">
        <v>41</v>
      </c>
      <c r="O314" s="92"/>
      <c r="P314" s="229">
        <f>O314*H314</f>
        <v>0</v>
      </c>
      <c r="Q314" s="229">
        <v>0</v>
      </c>
      <c r="R314" s="229">
        <f>Q314*H314</f>
        <v>0</v>
      </c>
      <c r="S314" s="229">
        <v>0</v>
      </c>
      <c r="T314" s="23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105</v>
      </c>
      <c r="AT314" s="231" t="s">
        <v>160</v>
      </c>
      <c r="AU314" s="231" t="s">
        <v>87</v>
      </c>
      <c r="AY314" s="18" t="s">
        <v>158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84</v>
      </c>
      <c r="BK314" s="232">
        <f>ROUND(I314*H314,2)</f>
        <v>0</v>
      </c>
      <c r="BL314" s="18" t="s">
        <v>105</v>
      </c>
      <c r="BM314" s="231" t="s">
        <v>448</v>
      </c>
    </row>
    <row r="315" s="13" customFormat="1">
      <c r="A315" s="13"/>
      <c r="B315" s="233"/>
      <c r="C315" s="234"/>
      <c r="D315" s="235" t="s">
        <v>166</v>
      </c>
      <c r="E315" s="236" t="s">
        <v>1</v>
      </c>
      <c r="F315" s="237" t="s">
        <v>437</v>
      </c>
      <c r="G315" s="234"/>
      <c r="H315" s="236" t="s">
        <v>1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166</v>
      </c>
      <c r="AU315" s="243" t="s">
        <v>87</v>
      </c>
      <c r="AV315" s="13" t="s">
        <v>84</v>
      </c>
      <c r="AW315" s="13" t="s">
        <v>32</v>
      </c>
      <c r="AX315" s="13" t="s">
        <v>76</v>
      </c>
      <c r="AY315" s="243" t="s">
        <v>158</v>
      </c>
    </row>
    <row r="316" s="14" customFormat="1">
      <c r="A316" s="14"/>
      <c r="B316" s="244"/>
      <c r="C316" s="245"/>
      <c r="D316" s="235" t="s">
        <v>166</v>
      </c>
      <c r="E316" s="246" t="s">
        <v>104</v>
      </c>
      <c r="F316" s="247" t="s">
        <v>449</v>
      </c>
      <c r="G316" s="245"/>
      <c r="H316" s="248">
        <v>4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166</v>
      </c>
      <c r="AU316" s="254" t="s">
        <v>87</v>
      </c>
      <c r="AV316" s="14" t="s">
        <v>87</v>
      </c>
      <c r="AW316" s="14" t="s">
        <v>32</v>
      </c>
      <c r="AX316" s="14" t="s">
        <v>84</v>
      </c>
      <c r="AY316" s="254" t="s">
        <v>158</v>
      </c>
    </row>
    <row r="317" s="2" customFormat="1" ht="16.5" customHeight="1">
      <c r="A317" s="39"/>
      <c r="B317" s="40"/>
      <c r="C317" s="277" t="s">
        <v>450</v>
      </c>
      <c r="D317" s="277" t="s">
        <v>366</v>
      </c>
      <c r="E317" s="278" t="s">
        <v>451</v>
      </c>
      <c r="F317" s="279" t="s">
        <v>452</v>
      </c>
      <c r="G317" s="280" t="s">
        <v>187</v>
      </c>
      <c r="H317" s="281">
        <v>4.0599999999999996</v>
      </c>
      <c r="I317" s="282"/>
      <c r="J317" s="283">
        <f>ROUND(I317*H317,2)</f>
        <v>0</v>
      </c>
      <c r="K317" s="279" t="s">
        <v>1</v>
      </c>
      <c r="L317" s="284"/>
      <c r="M317" s="285" t="s">
        <v>1</v>
      </c>
      <c r="N317" s="286" t="s">
        <v>41</v>
      </c>
      <c r="O317" s="92"/>
      <c r="P317" s="229">
        <f>O317*H317</f>
        <v>0</v>
      </c>
      <c r="Q317" s="229">
        <v>0.00036999999999999999</v>
      </c>
      <c r="R317" s="229">
        <f>Q317*H317</f>
        <v>0.0015021999999999998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201</v>
      </c>
      <c r="AT317" s="231" t="s">
        <v>366</v>
      </c>
      <c r="AU317" s="231" t="s">
        <v>87</v>
      </c>
      <c r="AY317" s="18" t="s">
        <v>158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84</v>
      </c>
      <c r="BK317" s="232">
        <f>ROUND(I317*H317,2)</f>
        <v>0</v>
      </c>
      <c r="BL317" s="18" t="s">
        <v>105</v>
      </c>
      <c r="BM317" s="231" t="s">
        <v>453</v>
      </c>
    </row>
    <row r="318" s="14" customFormat="1">
      <c r="A318" s="14"/>
      <c r="B318" s="244"/>
      <c r="C318" s="245"/>
      <c r="D318" s="235" t="s">
        <v>166</v>
      </c>
      <c r="E318" s="246" t="s">
        <v>1</v>
      </c>
      <c r="F318" s="247" t="s">
        <v>454</v>
      </c>
      <c r="G318" s="245"/>
      <c r="H318" s="248">
        <v>4.0599999999999996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166</v>
      </c>
      <c r="AU318" s="254" t="s">
        <v>87</v>
      </c>
      <c r="AV318" s="14" t="s">
        <v>87</v>
      </c>
      <c r="AW318" s="14" t="s">
        <v>32</v>
      </c>
      <c r="AX318" s="14" t="s">
        <v>84</v>
      </c>
      <c r="AY318" s="254" t="s">
        <v>158</v>
      </c>
    </row>
    <row r="319" s="2" customFormat="1" ht="24.15" customHeight="1">
      <c r="A319" s="39"/>
      <c r="B319" s="40"/>
      <c r="C319" s="220" t="s">
        <v>455</v>
      </c>
      <c r="D319" s="220" t="s">
        <v>160</v>
      </c>
      <c r="E319" s="221" t="s">
        <v>456</v>
      </c>
      <c r="F319" s="222" t="s">
        <v>457</v>
      </c>
      <c r="G319" s="223" t="s">
        <v>187</v>
      </c>
      <c r="H319" s="224">
        <v>95</v>
      </c>
      <c r="I319" s="225"/>
      <c r="J319" s="226">
        <f>ROUND(I319*H319,2)</f>
        <v>0</v>
      </c>
      <c r="K319" s="222" t="s">
        <v>164</v>
      </c>
      <c r="L319" s="45"/>
      <c r="M319" s="227" t="s">
        <v>1</v>
      </c>
      <c r="N319" s="228" t="s">
        <v>41</v>
      </c>
      <c r="O319" s="92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105</v>
      </c>
      <c r="AT319" s="231" t="s">
        <v>160</v>
      </c>
      <c r="AU319" s="231" t="s">
        <v>87</v>
      </c>
      <c r="AY319" s="18" t="s">
        <v>158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84</v>
      </c>
      <c r="BK319" s="232">
        <f>ROUND(I319*H319,2)</f>
        <v>0</v>
      </c>
      <c r="BL319" s="18" t="s">
        <v>105</v>
      </c>
      <c r="BM319" s="231" t="s">
        <v>458</v>
      </c>
    </row>
    <row r="320" s="2" customFormat="1" ht="21.75" customHeight="1">
      <c r="A320" s="39"/>
      <c r="B320" s="40"/>
      <c r="C320" s="277" t="s">
        <v>459</v>
      </c>
      <c r="D320" s="277" t="s">
        <v>366</v>
      </c>
      <c r="E320" s="278" t="s">
        <v>460</v>
      </c>
      <c r="F320" s="279" t="s">
        <v>461</v>
      </c>
      <c r="G320" s="280" t="s">
        <v>187</v>
      </c>
      <c r="H320" s="281">
        <v>96.424999999999997</v>
      </c>
      <c r="I320" s="282"/>
      <c r="J320" s="283">
        <f>ROUND(I320*H320,2)</f>
        <v>0</v>
      </c>
      <c r="K320" s="279" t="s">
        <v>164</v>
      </c>
      <c r="L320" s="284"/>
      <c r="M320" s="285" t="s">
        <v>1</v>
      </c>
      <c r="N320" s="286" t="s">
        <v>41</v>
      </c>
      <c r="O320" s="92"/>
      <c r="P320" s="229">
        <f>O320*H320</f>
        <v>0</v>
      </c>
      <c r="Q320" s="229">
        <v>0.0021900000000000001</v>
      </c>
      <c r="R320" s="229">
        <f>Q320*H320</f>
        <v>0.21117074999999999</v>
      </c>
      <c r="S320" s="229">
        <v>0</v>
      </c>
      <c r="T320" s="23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1" t="s">
        <v>201</v>
      </c>
      <c r="AT320" s="231" t="s">
        <v>366</v>
      </c>
      <c r="AU320" s="231" t="s">
        <v>87</v>
      </c>
      <c r="AY320" s="18" t="s">
        <v>158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8" t="s">
        <v>84</v>
      </c>
      <c r="BK320" s="232">
        <f>ROUND(I320*H320,2)</f>
        <v>0</v>
      </c>
      <c r="BL320" s="18" t="s">
        <v>105</v>
      </c>
      <c r="BM320" s="231" t="s">
        <v>462</v>
      </c>
    </row>
    <row r="321" s="13" customFormat="1">
      <c r="A321" s="13"/>
      <c r="B321" s="233"/>
      <c r="C321" s="234"/>
      <c r="D321" s="235" t="s">
        <v>166</v>
      </c>
      <c r="E321" s="236" t="s">
        <v>1</v>
      </c>
      <c r="F321" s="237" t="s">
        <v>437</v>
      </c>
      <c r="G321" s="234"/>
      <c r="H321" s="236" t="s">
        <v>1</v>
      </c>
      <c r="I321" s="238"/>
      <c r="J321" s="234"/>
      <c r="K321" s="234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166</v>
      </c>
      <c r="AU321" s="243" t="s">
        <v>87</v>
      </c>
      <c r="AV321" s="13" t="s">
        <v>84</v>
      </c>
      <c r="AW321" s="13" t="s">
        <v>32</v>
      </c>
      <c r="AX321" s="13" t="s">
        <v>76</v>
      </c>
      <c r="AY321" s="243" t="s">
        <v>158</v>
      </c>
    </row>
    <row r="322" s="13" customFormat="1">
      <c r="A322" s="13"/>
      <c r="B322" s="233"/>
      <c r="C322" s="234"/>
      <c r="D322" s="235" t="s">
        <v>166</v>
      </c>
      <c r="E322" s="236" t="s">
        <v>1</v>
      </c>
      <c r="F322" s="237" t="s">
        <v>463</v>
      </c>
      <c r="G322" s="234"/>
      <c r="H322" s="236" t="s">
        <v>1</v>
      </c>
      <c r="I322" s="238"/>
      <c r="J322" s="234"/>
      <c r="K322" s="234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166</v>
      </c>
      <c r="AU322" s="243" t="s">
        <v>87</v>
      </c>
      <c r="AV322" s="13" t="s">
        <v>84</v>
      </c>
      <c r="AW322" s="13" t="s">
        <v>32</v>
      </c>
      <c r="AX322" s="13" t="s">
        <v>76</v>
      </c>
      <c r="AY322" s="243" t="s">
        <v>158</v>
      </c>
    </row>
    <row r="323" s="13" customFormat="1">
      <c r="A323" s="13"/>
      <c r="B323" s="233"/>
      <c r="C323" s="234"/>
      <c r="D323" s="235" t="s">
        <v>166</v>
      </c>
      <c r="E323" s="236" t="s">
        <v>1</v>
      </c>
      <c r="F323" s="237" t="s">
        <v>464</v>
      </c>
      <c r="G323" s="234"/>
      <c r="H323" s="236" t="s">
        <v>1</v>
      </c>
      <c r="I323" s="238"/>
      <c r="J323" s="234"/>
      <c r="K323" s="234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166</v>
      </c>
      <c r="AU323" s="243" t="s">
        <v>87</v>
      </c>
      <c r="AV323" s="13" t="s">
        <v>84</v>
      </c>
      <c r="AW323" s="13" t="s">
        <v>32</v>
      </c>
      <c r="AX323" s="13" t="s">
        <v>76</v>
      </c>
      <c r="AY323" s="243" t="s">
        <v>158</v>
      </c>
    </row>
    <row r="324" s="14" customFormat="1">
      <c r="A324" s="14"/>
      <c r="B324" s="244"/>
      <c r="C324" s="245"/>
      <c r="D324" s="235" t="s">
        <v>166</v>
      </c>
      <c r="E324" s="246" t="s">
        <v>1</v>
      </c>
      <c r="F324" s="247" t="s">
        <v>465</v>
      </c>
      <c r="G324" s="245"/>
      <c r="H324" s="248">
        <v>96.424999999999997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166</v>
      </c>
      <c r="AU324" s="254" t="s">
        <v>87</v>
      </c>
      <c r="AV324" s="14" t="s">
        <v>87</v>
      </c>
      <c r="AW324" s="14" t="s">
        <v>32</v>
      </c>
      <c r="AX324" s="14" t="s">
        <v>84</v>
      </c>
      <c r="AY324" s="254" t="s">
        <v>158</v>
      </c>
    </row>
    <row r="325" s="2" customFormat="1" ht="24.15" customHeight="1">
      <c r="A325" s="39"/>
      <c r="B325" s="40"/>
      <c r="C325" s="220" t="s">
        <v>466</v>
      </c>
      <c r="D325" s="220" t="s">
        <v>160</v>
      </c>
      <c r="E325" s="221" t="s">
        <v>467</v>
      </c>
      <c r="F325" s="222" t="s">
        <v>468</v>
      </c>
      <c r="G325" s="223" t="s">
        <v>224</v>
      </c>
      <c r="H325" s="224">
        <v>7</v>
      </c>
      <c r="I325" s="225"/>
      <c r="J325" s="226">
        <f>ROUND(I325*H325,2)</f>
        <v>0</v>
      </c>
      <c r="K325" s="222" t="s">
        <v>164</v>
      </c>
      <c r="L325" s="45"/>
      <c r="M325" s="227" t="s">
        <v>1</v>
      </c>
      <c r="N325" s="228" t="s">
        <v>41</v>
      </c>
      <c r="O325" s="92"/>
      <c r="P325" s="229">
        <f>O325*H325</f>
        <v>0</v>
      </c>
      <c r="Q325" s="229">
        <v>0</v>
      </c>
      <c r="R325" s="229">
        <f>Q325*H325</f>
        <v>0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105</v>
      </c>
      <c r="AT325" s="231" t="s">
        <v>160</v>
      </c>
      <c r="AU325" s="231" t="s">
        <v>87</v>
      </c>
      <c r="AY325" s="18" t="s">
        <v>158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84</v>
      </c>
      <c r="BK325" s="232">
        <f>ROUND(I325*H325,2)</f>
        <v>0</v>
      </c>
      <c r="BL325" s="18" t="s">
        <v>105</v>
      </c>
      <c r="BM325" s="231" t="s">
        <v>469</v>
      </c>
    </row>
    <row r="326" s="13" customFormat="1">
      <c r="A326" s="13"/>
      <c r="B326" s="233"/>
      <c r="C326" s="234"/>
      <c r="D326" s="235" t="s">
        <v>166</v>
      </c>
      <c r="E326" s="236" t="s">
        <v>1</v>
      </c>
      <c r="F326" s="237" t="s">
        <v>437</v>
      </c>
      <c r="G326" s="234"/>
      <c r="H326" s="236" t="s">
        <v>1</v>
      </c>
      <c r="I326" s="238"/>
      <c r="J326" s="234"/>
      <c r="K326" s="234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166</v>
      </c>
      <c r="AU326" s="243" t="s">
        <v>87</v>
      </c>
      <c r="AV326" s="13" t="s">
        <v>84</v>
      </c>
      <c r="AW326" s="13" t="s">
        <v>32</v>
      </c>
      <c r="AX326" s="13" t="s">
        <v>76</v>
      </c>
      <c r="AY326" s="243" t="s">
        <v>158</v>
      </c>
    </row>
    <row r="327" s="14" customFormat="1">
      <c r="A327" s="14"/>
      <c r="B327" s="244"/>
      <c r="C327" s="245"/>
      <c r="D327" s="235" t="s">
        <v>166</v>
      </c>
      <c r="E327" s="246" t="s">
        <v>1</v>
      </c>
      <c r="F327" s="247" t="s">
        <v>470</v>
      </c>
      <c r="G327" s="245"/>
      <c r="H327" s="248">
        <v>5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166</v>
      </c>
      <c r="AU327" s="254" t="s">
        <v>87</v>
      </c>
      <c r="AV327" s="14" t="s">
        <v>87</v>
      </c>
      <c r="AW327" s="14" t="s">
        <v>32</v>
      </c>
      <c r="AX327" s="14" t="s">
        <v>76</v>
      </c>
      <c r="AY327" s="254" t="s">
        <v>158</v>
      </c>
    </row>
    <row r="328" s="14" customFormat="1">
      <c r="A328" s="14"/>
      <c r="B328" s="244"/>
      <c r="C328" s="245"/>
      <c r="D328" s="235" t="s">
        <v>166</v>
      </c>
      <c r="E328" s="246" t="s">
        <v>1</v>
      </c>
      <c r="F328" s="247" t="s">
        <v>471</v>
      </c>
      <c r="G328" s="245"/>
      <c r="H328" s="248">
        <v>2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166</v>
      </c>
      <c r="AU328" s="254" t="s">
        <v>87</v>
      </c>
      <c r="AV328" s="14" t="s">
        <v>87</v>
      </c>
      <c r="AW328" s="14" t="s">
        <v>32</v>
      </c>
      <c r="AX328" s="14" t="s">
        <v>76</v>
      </c>
      <c r="AY328" s="254" t="s">
        <v>158</v>
      </c>
    </row>
    <row r="329" s="15" customFormat="1">
      <c r="A329" s="15"/>
      <c r="B329" s="255"/>
      <c r="C329" s="256"/>
      <c r="D329" s="235" t="s">
        <v>166</v>
      </c>
      <c r="E329" s="257" t="s">
        <v>1</v>
      </c>
      <c r="F329" s="258" t="s">
        <v>119</v>
      </c>
      <c r="G329" s="256"/>
      <c r="H329" s="259">
        <v>7</v>
      </c>
      <c r="I329" s="260"/>
      <c r="J329" s="256"/>
      <c r="K329" s="256"/>
      <c r="L329" s="261"/>
      <c r="M329" s="262"/>
      <c r="N329" s="263"/>
      <c r="O329" s="263"/>
      <c r="P329" s="263"/>
      <c r="Q329" s="263"/>
      <c r="R329" s="263"/>
      <c r="S329" s="263"/>
      <c r="T329" s="26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5" t="s">
        <v>166</v>
      </c>
      <c r="AU329" s="265" t="s">
        <v>87</v>
      </c>
      <c r="AV329" s="15" t="s">
        <v>105</v>
      </c>
      <c r="AW329" s="15" t="s">
        <v>32</v>
      </c>
      <c r="AX329" s="15" t="s">
        <v>84</v>
      </c>
      <c r="AY329" s="265" t="s">
        <v>158</v>
      </c>
    </row>
    <row r="330" s="2" customFormat="1" ht="16.5" customHeight="1">
      <c r="A330" s="39"/>
      <c r="B330" s="40"/>
      <c r="C330" s="277" t="s">
        <v>472</v>
      </c>
      <c r="D330" s="277" t="s">
        <v>366</v>
      </c>
      <c r="E330" s="278" t="s">
        <v>473</v>
      </c>
      <c r="F330" s="279" t="s">
        <v>474</v>
      </c>
      <c r="G330" s="280" t="s">
        <v>224</v>
      </c>
      <c r="H330" s="281">
        <v>5.0750000000000002</v>
      </c>
      <c r="I330" s="282"/>
      <c r="J330" s="283">
        <f>ROUND(I330*H330,2)</f>
        <v>0</v>
      </c>
      <c r="K330" s="279" t="s">
        <v>164</v>
      </c>
      <c r="L330" s="284"/>
      <c r="M330" s="285" t="s">
        <v>1</v>
      </c>
      <c r="N330" s="286" t="s">
        <v>41</v>
      </c>
      <c r="O330" s="92"/>
      <c r="P330" s="229">
        <f>O330*H330</f>
        <v>0</v>
      </c>
      <c r="Q330" s="229">
        <v>0.00072000000000000005</v>
      </c>
      <c r="R330" s="229">
        <f>Q330*H330</f>
        <v>0.0036540000000000006</v>
      </c>
      <c r="S330" s="229">
        <v>0</v>
      </c>
      <c r="T330" s="23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1" t="s">
        <v>201</v>
      </c>
      <c r="AT330" s="231" t="s">
        <v>366</v>
      </c>
      <c r="AU330" s="231" t="s">
        <v>87</v>
      </c>
      <c r="AY330" s="18" t="s">
        <v>158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8" t="s">
        <v>84</v>
      </c>
      <c r="BK330" s="232">
        <f>ROUND(I330*H330,2)</f>
        <v>0</v>
      </c>
      <c r="BL330" s="18" t="s">
        <v>105</v>
      </c>
      <c r="BM330" s="231" t="s">
        <v>475</v>
      </c>
    </row>
    <row r="331" s="13" customFormat="1">
      <c r="A331" s="13"/>
      <c r="B331" s="233"/>
      <c r="C331" s="234"/>
      <c r="D331" s="235" t="s">
        <v>166</v>
      </c>
      <c r="E331" s="236" t="s">
        <v>1</v>
      </c>
      <c r="F331" s="237" t="s">
        <v>437</v>
      </c>
      <c r="G331" s="234"/>
      <c r="H331" s="236" t="s">
        <v>1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166</v>
      </c>
      <c r="AU331" s="243" t="s">
        <v>87</v>
      </c>
      <c r="AV331" s="13" t="s">
        <v>84</v>
      </c>
      <c r="AW331" s="13" t="s">
        <v>32</v>
      </c>
      <c r="AX331" s="13" t="s">
        <v>76</v>
      </c>
      <c r="AY331" s="243" t="s">
        <v>158</v>
      </c>
    </row>
    <row r="332" s="14" customFormat="1">
      <c r="A332" s="14"/>
      <c r="B332" s="244"/>
      <c r="C332" s="245"/>
      <c r="D332" s="235" t="s">
        <v>166</v>
      </c>
      <c r="E332" s="246" t="s">
        <v>1</v>
      </c>
      <c r="F332" s="247" t="s">
        <v>476</v>
      </c>
      <c r="G332" s="245"/>
      <c r="H332" s="248">
        <v>5.0750000000000002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166</v>
      </c>
      <c r="AU332" s="254" t="s">
        <v>87</v>
      </c>
      <c r="AV332" s="14" t="s">
        <v>87</v>
      </c>
      <c r="AW332" s="14" t="s">
        <v>32</v>
      </c>
      <c r="AX332" s="14" t="s">
        <v>84</v>
      </c>
      <c r="AY332" s="254" t="s">
        <v>158</v>
      </c>
    </row>
    <row r="333" s="2" customFormat="1" ht="16.5" customHeight="1">
      <c r="A333" s="39"/>
      <c r="B333" s="40"/>
      <c r="C333" s="277" t="s">
        <v>477</v>
      </c>
      <c r="D333" s="277" t="s">
        <v>366</v>
      </c>
      <c r="E333" s="278" t="s">
        <v>478</v>
      </c>
      <c r="F333" s="279" t="s">
        <v>479</v>
      </c>
      <c r="G333" s="280" t="s">
        <v>224</v>
      </c>
      <c r="H333" s="281">
        <v>2.0299999999999998</v>
      </c>
      <c r="I333" s="282"/>
      <c r="J333" s="283">
        <f>ROUND(I333*H333,2)</f>
        <v>0</v>
      </c>
      <c r="K333" s="279" t="s">
        <v>1</v>
      </c>
      <c r="L333" s="284"/>
      <c r="M333" s="285" t="s">
        <v>1</v>
      </c>
      <c r="N333" s="286" t="s">
        <v>41</v>
      </c>
      <c r="O333" s="92"/>
      <c r="P333" s="229">
        <f>O333*H333</f>
        <v>0</v>
      </c>
      <c r="Q333" s="229">
        <v>0.0012800000000000001</v>
      </c>
      <c r="R333" s="229">
        <f>Q333*H333</f>
        <v>0.0025983999999999998</v>
      </c>
      <c r="S333" s="229">
        <v>0</v>
      </c>
      <c r="T333" s="23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1" t="s">
        <v>201</v>
      </c>
      <c r="AT333" s="231" t="s">
        <v>366</v>
      </c>
      <c r="AU333" s="231" t="s">
        <v>87</v>
      </c>
      <c r="AY333" s="18" t="s">
        <v>158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8" t="s">
        <v>84</v>
      </c>
      <c r="BK333" s="232">
        <f>ROUND(I333*H333,2)</f>
        <v>0</v>
      </c>
      <c r="BL333" s="18" t="s">
        <v>105</v>
      </c>
      <c r="BM333" s="231" t="s">
        <v>480</v>
      </c>
    </row>
    <row r="334" s="13" customFormat="1">
      <c r="A334" s="13"/>
      <c r="B334" s="233"/>
      <c r="C334" s="234"/>
      <c r="D334" s="235" t="s">
        <v>166</v>
      </c>
      <c r="E334" s="236" t="s">
        <v>1</v>
      </c>
      <c r="F334" s="237" t="s">
        <v>437</v>
      </c>
      <c r="G334" s="234"/>
      <c r="H334" s="236" t="s">
        <v>1</v>
      </c>
      <c r="I334" s="238"/>
      <c r="J334" s="234"/>
      <c r="K334" s="234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166</v>
      </c>
      <c r="AU334" s="243" t="s">
        <v>87</v>
      </c>
      <c r="AV334" s="13" t="s">
        <v>84</v>
      </c>
      <c r="AW334" s="13" t="s">
        <v>32</v>
      </c>
      <c r="AX334" s="13" t="s">
        <v>76</v>
      </c>
      <c r="AY334" s="243" t="s">
        <v>158</v>
      </c>
    </row>
    <row r="335" s="14" customFormat="1">
      <c r="A335" s="14"/>
      <c r="B335" s="244"/>
      <c r="C335" s="245"/>
      <c r="D335" s="235" t="s">
        <v>166</v>
      </c>
      <c r="E335" s="246" t="s">
        <v>1</v>
      </c>
      <c r="F335" s="247" t="s">
        <v>481</v>
      </c>
      <c r="G335" s="245"/>
      <c r="H335" s="248">
        <v>2.0299999999999998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166</v>
      </c>
      <c r="AU335" s="254" t="s">
        <v>87</v>
      </c>
      <c r="AV335" s="14" t="s">
        <v>87</v>
      </c>
      <c r="AW335" s="14" t="s">
        <v>32</v>
      </c>
      <c r="AX335" s="14" t="s">
        <v>84</v>
      </c>
      <c r="AY335" s="254" t="s">
        <v>158</v>
      </c>
    </row>
    <row r="336" s="2" customFormat="1" ht="24.15" customHeight="1">
      <c r="A336" s="39"/>
      <c r="B336" s="40"/>
      <c r="C336" s="220" t="s">
        <v>482</v>
      </c>
      <c r="D336" s="220" t="s">
        <v>160</v>
      </c>
      <c r="E336" s="221" t="s">
        <v>483</v>
      </c>
      <c r="F336" s="222" t="s">
        <v>484</v>
      </c>
      <c r="G336" s="223" t="s">
        <v>224</v>
      </c>
      <c r="H336" s="224">
        <v>2</v>
      </c>
      <c r="I336" s="225"/>
      <c r="J336" s="226">
        <f>ROUND(I336*H336,2)</f>
        <v>0</v>
      </c>
      <c r="K336" s="222" t="s">
        <v>164</v>
      </c>
      <c r="L336" s="45"/>
      <c r="M336" s="227" t="s">
        <v>1</v>
      </c>
      <c r="N336" s="228" t="s">
        <v>41</v>
      </c>
      <c r="O336" s="92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105</v>
      </c>
      <c r="AT336" s="231" t="s">
        <v>160</v>
      </c>
      <c r="AU336" s="231" t="s">
        <v>87</v>
      </c>
      <c r="AY336" s="18" t="s">
        <v>158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84</v>
      </c>
      <c r="BK336" s="232">
        <f>ROUND(I336*H336,2)</f>
        <v>0</v>
      </c>
      <c r="BL336" s="18" t="s">
        <v>105</v>
      </c>
      <c r="BM336" s="231" t="s">
        <v>485</v>
      </c>
    </row>
    <row r="337" s="13" customFormat="1">
      <c r="A337" s="13"/>
      <c r="B337" s="233"/>
      <c r="C337" s="234"/>
      <c r="D337" s="235" t="s">
        <v>166</v>
      </c>
      <c r="E337" s="236" t="s">
        <v>1</v>
      </c>
      <c r="F337" s="237" t="s">
        <v>437</v>
      </c>
      <c r="G337" s="234"/>
      <c r="H337" s="236" t="s">
        <v>1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166</v>
      </c>
      <c r="AU337" s="243" t="s">
        <v>87</v>
      </c>
      <c r="AV337" s="13" t="s">
        <v>84</v>
      </c>
      <c r="AW337" s="13" t="s">
        <v>32</v>
      </c>
      <c r="AX337" s="13" t="s">
        <v>76</v>
      </c>
      <c r="AY337" s="243" t="s">
        <v>158</v>
      </c>
    </row>
    <row r="338" s="14" customFormat="1">
      <c r="A338" s="14"/>
      <c r="B338" s="244"/>
      <c r="C338" s="245"/>
      <c r="D338" s="235" t="s">
        <v>166</v>
      </c>
      <c r="E338" s="246" t="s">
        <v>1</v>
      </c>
      <c r="F338" s="247" t="s">
        <v>87</v>
      </c>
      <c r="G338" s="245"/>
      <c r="H338" s="248">
        <v>2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166</v>
      </c>
      <c r="AU338" s="254" t="s">
        <v>87</v>
      </c>
      <c r="AV338" s="14" t="s">
        <v>87</v>
      </c>
      <c r="AW338" s="14" t="s">
        <v>32</v>
      </c>
      <c r="AX338" s="14" t="s">
        <v>84</v>
      </c>
      <c r="AY338" s="254" t="s">
        <v>158</v>
      </c>
    </row>
    <row r="339" s="2" customFormat="1" ht="16.5" customHeight="1">
      <c r="A339" s="39"/>
      <c r="B339" s="40"/>
      <c r="C339" s="277" t="s">
        <v>486</v>
      </c>
      <c r="D339" s="277" t="s">
        <v>366</v>
      </c>
      <c r="E339" s="278" t="s">
        <v>487</v>
      </c>
      <c r="F339" s="279" t="s">
        <v>488</v>
      </c>
      <c r="G339" s="280" t="s">
        <v>224</v>
      </c>
      <c r="H339" s="281">
        <v>2.0299999999999998</v>
      </c>
      <c r="I339" s="282"/>
      <c r="J339" s="283">
        <f>ROUND(I339*H339,2)</f>
        <v>0</v>
      </c>
      <c r="K339" s="279" t="s">
        <v>164</v>
      </c>
      <c r="L339" s="284"/>
      <c r="M339" s="285" t="s">
        <v>1</v>
      </c>
      <c r="N339" s="286" t="s">
        <v>41</v>
      </c>
      <c r="O339" s="92"/>
      <c r="P339" s="229">
        <f>O339*H339</f>
        <v>0</v>
      </c>
      <c r="Q339" s="229">
        <v>0.0012099999999999999</v>
      </c>
      <c r="R339" s="229">
        <f>Q339*H339</f>
        <v>0.0024562999999999998</v>
      </c>
      <c r="S339" s="229">
        <v>0</v>
      </c>
      <c r="T339" s="23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1" t="s">
        <v>201</v>
      </c>
      <c r="AT339" s="231" t="s">
        <v>366</v>
      </c>
      <c r="AU339" s="231" t="s">
        <v>87</v>
      </c>
      <c r="AY339" s="18" t="s">
        <v>158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8" t="s">
        <v>84</v>
      </c>
      <c r="BK339" s="232">
        <f>ROUND(I339*H339,2)</f>
        <v>0</v>
      </c>
      <c r="BL339" s="18" t="s">
        <v>105</v>
      </c>
      <c r="BM339" s="231" t="s">
        <v>489</v>
      </c>
    </row>
    <row r="340" s="13" customFormat="1">
      <c r="A340" s="13"/>
      <c r="B340" s="233"/>
      <c r="C340" s="234"/>
      <c r="D340" s="235" t="s">
        <v>166</v>
      </c>
      <c r="E340" s="236" t="s">
        <v>1</v>
      </c>
      <c r="F340" s="237" t="s">
        <v>437</v>
      </c>
      <c r="G340" s="234"/>
      <c r="H340" s="236" t="s">
        <v>1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166</v>
      </c>
      <c r="AU340" s="243" t="s">
        <v>87</v>
      </c>
      <c r="AV340" s="13" t="s">
        <v>84</v>
      </c>
      <c r="AW340" s="13" t="s">
        <v>32</v>
      </c>
      <c r="AX340" s="13" t="s">
        <v>76</v>
      </c>
      <c r="AY340" s="243" t="s">
        <v>158</v>
      </c>
    </row>
    <row r="341" s="14" customFormat="1">
      <c r="A341" s="14"/>
      <c r="B341" s="244"/>
      <c r="C341" s="245"/>
      <c r="D341" s="235" t="s">
        <v>166</v>
      </c>
      <c r="E341" s="246" t="s">
        <v>1</v>
      </c>
      <c r="F341" s="247" t="s">
        <v>481</v>
      </c>
      <c r="G341" s="245"/>
      <c r="H341" s="248">
        <v>2.0299999999999998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166</v>
      </c>
      <c r="AU341" s="254" t="s">
        <v>87</v>
      </c>
      <c r="AV341" s="14" t="s">
        <v>87</v>
      </c>
      <c r="AW341" s="14" t="s">
        <v>32</v>
      </c>
      <c r="AX341" s="14" t="s">
        <v>84</v>
      </c>
      <c r="AY341" s="254" t="s">
        <v>158</v>
      </c>
    </row>
    <row r="342" s="2" customFormat="1" ht="24.15" customHeight="1">
      <c r="A342" s="39"/>
      <c r="B342" s="40"/>
      <c r="C342" s="220" t="s">
        <v>490</v>
      </c>
      <c r="D342" s="220" t="s">
        <v>160</v>
      </c>
      <c r="E342" s="221" t="s">
        <v>491</v>
      </c>
      <c r="F342" s="222" t="s">
        <v>492</v>
      </c>
      <c r="G342" s="223" t="s">
        <v>224</v>
      </c>
      <c r="H342" s="224">
        <v>1</v>
      </c>
      <c r="I342" s="225"/>
      <c r="J342" s="226">
        <f>ROUND(I342*H342,2)</f>
        <v>0</v>
      </c>
      <c r="K342" s="222" t="s">
        <v>1</v>
      </c>
      <c r="L342" s="45"/>
      <c r="M342" s="227" t="s">
        <v>1</v>
      </c>
      <c r="N342" s="228" t="s">
        <v>41</v>
      </c>
      <c r="O342" s="92"/>
      <c r="P342" s="229">
        <f>O342*H342</f>
        <v>0</v>
      </c>
      <c r="Q342" s="229">
        <v>0</v>
      </c>
      <c r="R342" s="229">
        <f>Q342*H342</f>
        <v>0</v>
      </c>
      <c r="S342" s="229">
        <v>0</v>
      </c>
      <c r="T342" s="23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1" t="s">
        <v>105</v>
      </c>
      <c r="AT342" s="231" t="s">
        <v>160</v>
      </c>
      <c r="AU342" s="231" t="s">
        <v>87</v>
      </c>
      <c r="AY342" s="18" t="s">
        <v>158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8" t="s">
        <v>84</v>
      </c>
      <c r="BK342" s="232">
        <f>ROUND(I342*H342,2)</f>
        <v>0</v>
      </c>
      <c r="BL342" s="18" t="s">
        <v>105</v>
      </c>
      <c r="BM342" s="231" t="s">
        <v>493</v>
      </c>
    </row>
    <row r="343" s="13" customFormat="1">
      <c r="A343" s="13"/>
      <c r="B343" s="233"/>
      <c r="C343" s="234"/>
      <c r="D343" s="235" t="s">
        <v>166</v>
      </c>
      <c r="E343" s="236" t="s">
        <v>1</v>
      </c>
      <c r="F343" s="237" t="s">
        <v>437</v>
      </c>
      <c r="G343" s="234"/>
      <c r="H343" s="236" t="s">
        <v>1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166</v>
      </c>
      <c r="AU343" s="243" t="s">
        <v>87</v>
      </c>
      <c r="AV343" s="13" t="s">
        <v>84</v>
      </c>
      <c r="AW343" s="13" t="s">
        <v>32</v>
      </c>
      <c r="AX343" s="13" t="s">
        <v>76</v>
      </c>
      <c r="AY343" s="243" t="s">
        <v>158</v>
      </c>
    </row>
    <row r="344" s="14" customFormat="1">
      <c r="A344" s="14"/>
      <c r="B344" s="244"/>
      <c r="C344" s="245"/>
      <c r="D344" s="235" t="s">
        <v>166</v>
      </c>
      <c r="E344" s="246" t="s">
        <v>1</v>
      </c>
      <c r="F344" s="247" t="s">
        <v>84</v>
      </c>
      <c r="G344" s="245"/>
      <c r="H344" s="248">
        <v>1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166</v>
      </c>
      <c r="AU344" s="254" t="s">
        <v>87</v>
      </c>
      <c r="AV344" s="14" t="s">
        <v>87</v>
      </c>
      <c r="AW344" s="14" t="s">
        <v>32</v>
      </c>
      <c r="AX344" s="14" t="s">
        <v>84</v>
      </c>
      <c r="AY344" s="254" t="s">
        <v>158</v>
      </c>
    </row>
    <row r="345" s="2" customFormat="1" ht="16.5" customHeight="1">
      <c r="A345" s="39"/>
      <c r="B345" s="40"/>
      <c r="C345" s="277" t="s">
        <v>494</v>
      </c>
      <c r="D345" s="277" t="s">
        <v>366</v>
      </c>
      <c r="E345" s="278" t="s">
        <v>495</v>
      </c>
      <c r="F345" s="279" t="s">
        <v>496</v>
      </c>
      <c r="G345" s="280" t="s">
        <v>224</v>
      </c>
      <c r="H345" s="281">
        <v>1.0149999999999999</v>
      </c>
      <c r="I345" s="282"/>
      <c r="J345" s="283">
        <f>ROUND(I345*H345,2)</f>
        <v>0</v>
      </c>
      <c r="K345" s="279" t="s">
        <v>164</v>
      </c>
      <c r="L345" s="284"/>
      <c r="M345" s="285" t="s">
        <v>1</v>
      </c>
      <c r="N345" s="286" t="s">
        <v>41</v>
      </c>
      <c r="O345" s="92"/>
      <c r="P345" s="229">
        <f>O345*H345</f>
        <v>0</v>
      </c>
      <c r="Q345" s="229">
        <v>0.00056999999999999998</v>
      </c>
      <c r="R345" s="229">
        <f>Q345*H345</f>
        <v>0.00057854999999999994</v>
      </c>
      <c r="S345" s="229">
        <v>0</v>
      </c>
      <c r="T345" s="23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201</v>
      </c>
      <c r="AT345" s="231" t="s">
        <v>366</v>
      </c>
      <c r="AU345" s="231" t="s">
        <v>87</v>
      </c>
      <c r="AY345" s="18" t="s">
        <v>158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84</v>
      </c>
      <c r="BK345" s="232">
        <f>ROUND(I345*H345,2)</f>
        <v>0</v>
      </c>
      <c r="BL345" s="18" t="s">
        <v>105</v>
      </c>
      <c r="BM345" s="231" t="s">
        <v>497</v>
      </c>
    </row>
    <row r="346" s="13" customFormat="1">
      <c r="A346" s="13"/>
      <c r="B346" s="233"/>
      <c r="C346" s="234"/>
      <c r="D346" s="235" t="s">
        <v>166</v>
      </c>
      <c r="E346" s="236" t="s">
        <v>1</v>
      </c>
      <c r="F346" s="237" t="s">
        <v>437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166</v>
      </c>
      <c r="AU346" s="243" t="s">
        <v>87</v>
      </c>
      <c r="AV346" s="13" t="s">
        <v>84</v>
      </c>
      <c r="AW346" s="13" t="s">
        <v>32</v>
      </c>
      <c r="AX346" s="13" t="s">
        <v>76</v>
      </c>
      <c r="AY346" s="243" t="s">
        <v>158</v>
      </c>
    </row>
    <row r="347" s="14" customFormat="1">
      <c r="A347" s="14"/>
      <c r="B347" s="244"/>
      <c r="C347" s="245"/>
      <c r="D347" s="235" t="s">
        <v>166</v>
      </c>
      <c r="E347" s="246" t="s">
        <v>1</v>
      </c>
      <c r="F347" s="247" t="s">
        <v>498</v>
      </c>
      <c r="G347" s="245"/>
      <c r="H347" s="248">
        <v>1.0149999999999999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166</v>
      </c>
      <c r="AU347" s="254" t="s">
        <v>87</v>
      </c>
      <c r="AV347" s="14" t="s">
        <v>87</v>
      </c>
      <c r="AW347" s="14" t="s">
        <v>32</v>
      </c>
      <c r="AX347" s="14" t="s">
        <v>84</v>
      </c>
      <c r="AY347" s="254" t="s">
        <v>158</v>
      </c>
    </row>
    <row r="348" s="2" customFormat="1" ht="24.15" customHeight="1">
      <c r="A348" s="39"/>
      <c r="B348" s="40"/>
      <c r="C348" s="277" t="s">
        <v>499</v>
      </c>
      <c r="D348" s="277" t="s">
        <v>366</v>
      </c>
      <c r="E348" s="278" t="s">
        <v>500</v>
      </c>
      <c r="F348" s="279" t="s">
        <v>501</v>
      </c>
      <c r="G348" s="280" t="s">
        <v>224</v>
      </c>
      <c r="H348" s="281">
        <v>1.0149999999999999</v>
      </c>
      <c r="I348" s="282"/>
      <c r="J348" s="283">
        <f>ROUND(I348*H348,2)</f>
        <v>0</v>
      </c>
      <c r="K348" s="279" t="s">
        <v>164</v>
      </c>
      <c r="L348" s="284"/>
      <c r="M348" s="285" t="s">
        <v>1</v>
      </c>
      <c r="N348" s="286" t="s">
        <v>41</v>
      </c>
      <c r="O348" s="92"/>
      <c r="P348" s="229">
        <f>O348*H348</f>
        <v>0</v>
      </c>
      <c r="Q348" s="229">
        <v>0.0040000000000000001</v>
      </c>
      <c r="R348" s="229">
        <f>Q348*H348</f>
        <v>0.0040599999999999994</v>
      </c>
      <c r="S348" s="229">
        <v>0</v>
      </c>
      <c r="T348" s="23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1" t="s">
        <v>201</v>
      </c>
      <c r="AT348" s="231" t="s">
        <v>366</v>
      </c>
      <c r="AU348" s="231" t="s">
        <v>87</v>
      </c>
      <c r="AY348" s="18" t="s">
        <v>158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8" t="s">
        <v>84</v>
      </c>
      <c r="BK348" s="232">
        <f>ROUND(I348*H348,2)</f>
        <v>0</v>
      </c>
      <c r="BL348" s="18" t="s">
        <v>105</v>
      </c>
      <c r="BM348" s="231" t="s">
        <v>502</v>
      </c>
    </row>
    <row r="349" s="13" customFormat="1">
      <c r="A349" s="13"/>
      <c r="B349" s="233"/>
      <c r="C349" s="234"/>
      <c r="D349" s="235" t="s">
        <v>166</v>
      </c>
      <c r="E349" s="236" t="s">
        <v>1</v>
      </c>
      <c r="F349" s="237" t="s">
        <v>437</v>
      </c>
      <c r="G349" s="234"/>
      <c r="H349" s="236" t="s">
        <v>1</v>
      </c>
      <c r="I349" s="238"/>
      <c r="J349" s="234"/>
      <c r="K349" s="234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166</v>
      </c>
      <c r="AU349" s="243" t="s">
        <v>87</v>
      </c>
      <c r="AV349" s="13" t="s">
        <v>84</v>
      </c>
      <c r="AW349" s="13" t="s">
        <v>32</v>
      </c>
      <c r="AX349" s="13" t="s">
        <v>76</v>
      </c>
      <c r="AY349" s="243" t="s">
        <v>158</v>
      </c>
    </row>
    <row r="350" s="14" customFormat="1">
      <c r="A350" s="14"/>
      <c r="B350" s="244"/>
      <c r="C350" s="245"/>
      <c r="D350" s="235" t="s">
        <v>166</v>
      </c>
      <c r="E350" s="246" t="s">
        <v>1</v>
      </c>
      <c r="F350" s="247" t="s">
        <v>498</v>
      </c>
      <c r="G350" s="245"/>
      <c r="H350" s="248">
        <v>1.0149999999999999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166</v>
      </c>
      <c r="AU350" s="254" t="s">
        <v>87</v>
      </c>
      <c r="AV350" s="14" t="s">
        <v>87</v>
      </c>
      <c r="AW350" s="14" t="s">
        <v>32</v>
      </c>
      <c r="AX350" s="14" t="s">
        <v>84</v>
      </c>
      <c r="AY350" s="254" t="s">
        <v>158</v>
      </c>
    </row>
    <row r="351" s="2" customFormat="1" ht="24.15" customHeight="1">
      <c r="A351" s="39"/>
      <c r="B351" s="40"/>
      <c r="C351" s="277" t="s">
        <v>503</v>
      </c>
      <c r="D351" s="277" t="s">
        <v>366</v>
      </c>
      <c r="E351" s="278" t="s">
        <v>504</v>
      </c>
      <c r="F351" s="279" t="s">
        <v>505</v>
      </c>
      <c r="G351" s="280" t="s">
        <v>224</v>
      </c>
      <c r="H351" s="281">
        <v>1.01</v>
      </c>
      <c r="I351" s="282"/>
      <c r="J351" s="283">
        <f>ROUND(I351*H351,2)</f>
        <v>0</v>
      </c>
      <c r="K351" s="279" t="s">
        <v>1</v>
      </c>
      <c r="L351" s="284"/>
      <c r="M351" s="285" t="s">
        <v>1</v>
      </c>
      <c r="N351" s="286" t="s">
        <v>41</v>
      </c>
      <c r="O351" s="92"/>
      <c r="P351" s="229">
        <f>O351*H351</f>
        <v>0</v>
      </c>
      <c r="Q351" s="229">
        <v>0.01</v>
      </c>
      <c r="R351" s="229">
        <f>Q351*H351</f>
        <v>0.0101</v>
      </c>
      <c r="S351" s="229">
        <v>0</v>
      </c>
      <c r="T351" s="23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1" t="s">
        <v>201</v>
      </c>
      <c r="AT351" s="231" t="s">
        <v>366</v>
      </c>
      <c r="AU351" s="231" t="s">
        <v>87</v>
      </c>
      <c r="AY351" s="18" t="s">
        <v>158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8" t="s">
        <v>84</v>
      </c>
      <c r="BK351" s="232">
        <f>ROUND(I351*H351,2)</f>
        <v>0</v>
      </c>
      <c r="BL351" s="18" t="s">
        <v>105</v>
      </c>
      <c r="BM351" s="231" t="s">
        <v>506</v>
      </c>
    </row>
    <row r="352" s="13" customFormat="1">
      <c r="A352" s="13"/>
      <c r="B352" s="233"/>
      <c r="C352" s="234"/>
      <c r="D352" s="235" t="s">
        <v>166</v>
      </c>
      <c r="E352" s="236" t="s">
        <v>1</v>
      </c>
      <c r="F352" s="237" t="s">
        <v>437</v>
      </c>
      <c r="G352" s="234"/>
      <c r="H352" s="236" t="s">
        <v>1</v>
      </c>
      <c r="I352" s="238"/>
      <c r="J352" s="234"/>
      <c r="K352" s="234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166</v>
      </c>
      <c r="AU352" s="243" t="s">
        <v>87</v>
      </c>
      <c r="AV352" s="13" t="s">
        <v>84</v>
      </c>
      <c r="AW352" s="13" t="s">
        <v>32</v>
      </c>
      <c r="AX352" s="13" t="s">
        <v>76</v>
      </c>
      <c r="AY352" s="243" t="s">
        <v>158</v>
      </c>
    </row>
    <row r="353" s="14" customFormat="1">
      <c r="A353" s="14"/>
      <c r="B353" s="244"/>
      <c r="C353" s="245"/>
      <c r="D353" s="235" t="s">
        <v>166</v>
      </c>
      <c r="E353" s="246" t="s">
        <v>1</v>
      </c>
      <c r="F353" s="247" t="s">
        <v>507</v>
      </c>
      <c r="G353" s="245"/>
      <c r="H353" s="248">
        <v>1.01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4" t="s">
        <v>166</v>
      </c>
      <c r="AU353" s="254" t="s">
        <v>87</v>
      </c>
      <c r="AV353" s="14" t="s">
        <v>87</v>
      </c>
      <c r="AW353" s="14" t="s">
        <v>32</v>
      </c>
      <c r="AX353" s="14" t="s">
        <v>84</v>
      </c>
      <c r="AY353" s="254" t="s">
        <v>158</v>
      </c>
    </row>
    <row r="354" s="2" customFormat="1" ht="16.5" customHeight="1">
      <c r="A354" s="39"/>
      <c r="B354" s="40"/>
      <c r="C354" s="220" t="s">
        <v>508</v>
      </c>
      <c r="D354" s="220" t="s">
        <v>160</v>
      </c>
      <c r="E354" s="221" t="s">
        <v>509</v>
      </c>
      <c r="F354" s="222" t="s">
        <v>510</v>
      </c>
      <c r="G354" s="223" t="s">
        <v>224</v>
      </c>
      <c r="H354" s="224">
        <v>4</v>
      </c>
      <c r="I354" s="225"/>
      <c r="J354" s="226">
        <f>ROUND(I354*H354,2)</f>
        <v>0</v>
      </c>
      <c r="K354" s="222" t="s">
        <v>164</v>
      </c>
      <c r="L354" s="45"/>
      <c r="M354" s="227" t="s">
        <v>1</v>
      </c>
      <c r="N354" s="228" t="s">
        <v>41</v>
      </c>
      <c r="O354" s="92"/>
      <c r="P354" s="229">
        <f>O354*H354</f>
        <v>0</v>
      </c>
      <c r="Q354" s="229">
        <v>0.00038000000000000002</v>
      </c>
      <c r="R354" s="229">
        <f>Q354*H354</f>
        <v>0.0015200000000000001</v>
      </c>
      <c r="S354" s="229">
        <v>0</v>
      </c>
      <c r="T354" s="23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1" t="s">
        <v>105</v>
      </c>
      <c r="AT354" s="231" t="s">
        <v>160</v>
      </c>
      <c r="AU354" s="231" t="s">
        <v>87</v>
      </c>
      <c r="AY354" s="18" t="s">
        <v>158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8" t="s">
        <v>84</v>
      </c>
      <c r="BK354" s="232">
        <f>ROUND(I354*H354,2)</f>
        <v>0</v>
      </c>
      <c r="BL354" s="18" t="s">
        <v>105</v>
      </c>
      <c r="BM354" s="231" t="s">
        <v>511</v>
      </c>
    </row>
    <row r="355" s="13" customFormat="1">
      <c r="A355" s="13"/>
      <c r="B355" s="233"/>
      <c r="C355" s="234"/>
      <c r="D355" s="235" t="s">
        <v>166</v>
      </c>
      <c r="E355" s="236" t="s">
        <v>1</v>
      </c>
      <c r="F355" s="237" t="s">
        <v>437</v>
      </c>
      <c r="G355" s="234"/>
      <c r="H355" s="236" t="s">
        <v>1</v>
      </c>
      <c r="I355" s="238"/>
      <c r="J355" s="234"/>
      <c r="K355" s="234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166</v>
      </c>
      <c r="AU355" s="243" t="s">
        <v>87</v>
      </c>
      <c r="AV355" s="13" t="s">
        <v>84</v>
      </c>
      <c r="AW355" s="13" t="s">
        <v>32</v>
      </c>
      <c r="AX355" s="13" t="s">
        <v>76</v>
      </c>
      <c r="AY355" s="243" t="s">
        <v>158</v>
      </c>
    </row>
    <row r="356" s="14" customFormat="1">
      <c r="A356" s="14"/>
      <c r="B356" s="244"/>
      <c r="C356" s="245"/>
      <c r="D356" s="235" t="s">
        <v>166</v>
      </c>
      <c r="E356" s="246" t="s">
        <v>1</v>
      </c>
      <c r="F356" s="247" t="s">
        <v>105</v>
      </c>
      <c r="G356" s="245"/>
      <c r="H356" s="248">
        <v>4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166</v>
      </c>
      <c r="AU356" s="254" t="s">
        <v>87</v>
      </c>
      <c r="AV356" s="14" t="s">
        <v>87</v>
      </c>
      <c r="AW356" s="14" t="s">
        <v>32</v>
      </c>
      <c r="AX356" s="14" t="s">
        <v>84</v>
      </c>
      <c r="AY356" s="254" t="s">
        <v>158</v>
      </c>
    </row>
    <row r="357" s="2" customFormat="1" ht="24.15" customHeight="1">
      <c r="A357" s="39"/>
      <c r="B357" s="40"/>
      <c r="C357" s="220" t="s">
        <v>512</v>
      </c>
      <c r="D357" s="220" t="s">
        <v>160</v>
      </c>
      <c r="E357" s="221" t="s">
        <v>513</v>
      </c>
      <c r="F357" s="222" t="s">
        <v>514</v>
      </c>
      <c r="G357" s="223" t="s">
        <v>224</v>
      </c>
      <c r="H357" s="224">
        <v>4</v>
      </c>
      <c r="I357" s="225"/>
      <c r="J357" s="226">
        <f>ROUND(I357*H357,2)</f>
        <v>0</v>
      </c>
      <c r="K357" s="222" t="s">
        <v>1</v>
      </c>
      <c r="L357" s="45"/>
      <c r="M357" s="227" t="s">
        <v>1</v>
      </c>
      <c r="N357" s="228" t="s">
        <v>41</v>
      </c>
      <c r="O357" s="92"/>
      <c r="P357" s="229">
        <f>O357*H357</f>
        <v>0</v>
      </c>
      <c r="Q357" s="229">
        <v>2.0000000000000002E-05</v>
      </c>
      <c r="R357" s="229">
        <f>Q357*H357</f>
        <v>8.0000000000000007E-05</v>
      </c>
      <c r="S357" s="229">
        <v>0</v>
      </c>
      <c r="T357" s="23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1" t="s">
        <v>105</v>
      </c>
      <c r="AT357" s="231" t="s">
        <v>160</v>
      </c>
      <c r="AU357" s="231" t="s">
        <v>87</v>
      </c>
      <c r="AY357" s="18" t="s">
        <v>158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8" t="s">
        <v>84</v>
      </c>
      <c r="BK357" s="232">
        <f>ROUND(I357*H357,2)</f>
        <v>0</v>
      </c>
      <c r="BL357" s="18" t="s">
        <v>105</v>
      </c>
      <c r="BM357" s="231" t="s">
        <v>515</v>
      </c>
    </row>
    <row r="358" s="13" customFormat="1">
      <c r="A358" s="13"/>
      <c r="B358" s="233"/>
      <c r="C358" s="234"/>
      <c r="D358" s="235" t="s">
        <v>166</v>
      </c>
      <c r="E358" s="236" t="s">
        <v>1</v>
      </c>
      <c r="F358" s="237" t="s">
        <v>437</v>
      </c>
      <c r="G358" s="234"/>
      <c r="H358" s="236" t="s">
        <v>1</v>
      </c>
      <c r="I358" s="238"/>
      <c r="J358" s="234"/>
      <c r="K358" s="234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166</v>
      </c>
      <c r="AU358" s="243" t="s">
        <v>87</v>
      </c>
      <c r="AV358" s="13" t="s">
        <v>84</v>
      </c>
      <c r="AW358" s="13" t="s">
        <v>32</v>
      </c>
      <c r="AX358" s="13" t="s">
        <v>76</v>
      </c>
      <c r="AY358" s="243" t="s">
        <v>158</v>
      </c>
    </row>
    <row r="359" s="14" customFormat="1">
      <c r="A359" s="14"/>
      <c r="B359" s="244"/>
      <c r="C359" s="245"/>
      <c r="D359" s="235" t="s">
        <v>166</v>
      </c>
      <c r="E359" s="246" t="s">
        <v>1</v>
      </c>
      <c r="F359" s="247" t="s">
        <v>105</v>
      </c>
      <c r="G359" s="245"/>
      <c r="H359" s="248">
        <v>4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166</v>
      </c>
      <c r="AU359" s="254" t="s">
        <v>87</v>
      </c>
      <c r="AV359" s="14" t="s">
        <v>87</v>
      </c>
      <c r="AW359" s="14" t="s">
        <v>32</v>
      </c>
      <c r="AX359" s="14" t="s">
        <v>84</v>
      </c>
      <c r="AY359" s="254" t="s">
        <v>158</v>
      </c>
    </row>
    <row r="360" s="2" customFormat="1" ht="24.15" customHeight="1">
      <c r="A360" s="39"/>
      <c r="B360" s="40"/>
      <c r="C360" s="277" t="s">
        <v>516</v>
      </c>
      <c r="D360" s="277" t="s">
        <v>366</v>
      </c>
      <c r="E360" s="278" t="s">
        <v>517</v>
      </c>
      <c r="F360" s="279" t="s">
        <v>518</v>
      </c>
      <c r="G360" s="280" t="s">
        <v>224</v>
      </c>
      <c r="H360" s="281">
        <v>4.04</v>
      </c>
      <c r="I360" s="282"/>
      <c r="J360" s="283">
        <f>ROUND(I360*H360,2)</f>
        <v>0</v>
      </c>
      <c r="K360" s="279" t="s">
        <v>1</v>
      </c>
      <c r="L360" s="284"/>
      <c r="M360" s="285" t="s">
        <v>1</v>
      </c>
      <c r="N360" s="286" t="s">
        <v>41</v>
      </c>
      <c r="O360" s="92"/>
      <c r="P360" s="229">
        <f>O360*H360</f>
        <v>0</v>
      </c>
      <c r="Q360" s="229">
        <v>0.0024399999999999999</v>
      </c>
      <c r="R360" s="229">
        <f>Q360*H360</f>
        <v>0.0098575999999999993</v>
      </c>
      <c r="S360" s="229">
        <v>0</v>
      </c>
      <c r="T360" s="23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1" t="s">
        <v>201</v>
      </c>
      <c r="AT360" s="231" t="s">
        <v>366</v>
      </c>
      <c r="AU360" s="231" t="s">
        <v>87</v>
      </c>
      <c r="AY360" s="18" t="s">
        <v>158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8" t="s">
        <v>84</v>
      </c>
      <c r="BK360" s="232">
        <f>ROUND(I360*H360,2)</f>
        <v>0</v>
      </c>
      <c r="BL360" s="18" t="s">
        <v>105</v>
      </c>
      <c r="BM360" s="231" t="s">
        <v>519</v>
      </c>
    </row>
    <row r="361" s="13" customFormat="1">
      <c r="A361" s="13"/>
      <c r="B361" s="233"/>
      <c r="C361" s="234"/>
      <c r="D361" s="235" t="s">
        <v>166</v>
      </c>
      <c r="E361" s="236" t="s">
        <v>1</v>
      </c>
      <c r="F361" s="237" t="s">
        <v>437</v>
      </c>
      <c r="G361" s="234"/>
      <c r="H361" s="236" t="s">
        <v>1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166</v>
      </c>
      <c r="AU361" s="243" t="s">
        <v>87</v>
      </c>
      <c r="AV361" s="13" t="s">
        <v>84</v>
      </c>
      <c r="AW361" s="13" t="s">
        <v>32</v>
      </c>
      <c r="AX361" s="13" t="s">
        <v>76</v>
      </c>
      <c r="AY361" s="243" t="s">
        <v>158</v>
      </c>
    </row>
    <row r="362" s="14" customFormat="1">
      <c r="A362" s="14"/>
      <c r="B362" s="244"/>
      <c r="C362" s="245"/>
      <c r="D362" s="235" t="s">
        <v>166</v>
      </c>
      <c r="E362" s="246" t="s">
        <v>1</v>
      </c>
      <c r="F362" s="247" t="s">
        <v>520</v>
      </c>
      <c r="G362" s="245"/>
      <c r="H362" s="248">
        <v>4.04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166</v>
      </c>
      <c r="AU362" s="254" t="s">
        <v>87</v>
      </c>
      <c r="AV362" s="14" t="s">
        <v>87</v>
      </c>
      <c r="AW362" s="14" t="s">
        <v>32</v>
      </c>
      <c r="AX362" s="14" t="s">
        <v>84</v>
      </c>
      <c r="AY362" s="254" t="s">
        <v>158</v>
      </c>
    </row>
    <row r="363" s="2" customFormat="1" ht="24.15" customHeight="1">
      <c r="A363" s="39"/>
      <c r="B363" s="40"/>
      <c r="C363" s="277" t="s">
        <v>521</v>
      </c>
      <c r="D363" s="277" t="s">
        <v>366</v>
      </c>
      <c r="E363" s="278" t="s">
        <v>522</v>
      </c>
      <c r="F363" s="279" t="s">
        <v>523</v>
      </c>
      <c r="G363" s="280" t="s">
        <v>224</v>
      </c>
      <c r="H363" s="281">
        <v>4</v>
      </c>
      <c r="I363" s="282"/>
      <c r="J363" s="283">
        <f>ROUND(I363*H363,2)</f>
        <v>0</v>
      </c>
      <c r="K363" s="279" t="s">
        <v>1</v>
      </c>
      <c r="L363" s="284"/>
      <c r="M363" s="285" t="s">
        <v>1</v>
      </c>
      <c r="N363" s="286" t="s">
        <v>41</v>
      </c>
      <c r="O363" s="92"/>
      <c r="P363" s="229">
        <f>O363*H363</f>
        <v>0</v>
      </c>
      <c r="Q363" s="229">
        <v>0.0023999999999999998</v>
      </c>
      <c r="R363" s="229">
        <f>Q363*H363</f>
        <v>0.0095999999999999992</v>
      </c>
      <c r="S363" s="229">
        <v>0</v>
      </c>
      <c r="T363" s="23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1" t="s">
        <v>201</v>
      </c>
      <c r="AT363" s="231" t="s">
        <v>366</v>
      </c>
      <c r="AU363" s="231" t="s">
        <v>87</v>
      </c>
      <c r="AY363" s="18" t="s">
        <v>158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8" t="s">
        <v>84</v>
      </c>
      <c r="BK363" s="232">
        <f>ROUND(I363*H363,2)</f>
        <v>0</v>
      </c>
      <c r="BL363" s="18" t="s">
        <v>105</v>
      </c>
      <c r="BM363" s="231" t="s">
        <v>524</v>
      </c>
    </row>
    <row r="364" s="13" customFormat="1">
      <c r="A364" s="13"/>
      <c r="B364" s="233"/>
      <c r="C364" s="234"/>
      <c r="D364" s="235" t="s">
        <v>166</v>
      </c>
      <c r="E364" s="236" t="s">
        <v>1</v>
      </c>
      <c r="F364" s="237" t="s">
        <v>437</v>
      </c>
      <c r="G364" s="234"/>
      <c r="H364" s="236" t="s">
        <v>1</v>
      </c>
      <c r="I364" s="238"/>
      <c r="J364" s="234"/>
      <c r="K364" s="234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166</v>
      </c>
      <c r="AU364" s="243" t="s">
        <v>87</v>
      </c>
      <c r="AV364" s="13" t="s">
        <v>84</v>
      </c>
      <c r="AW364" s="13" t="s">
        <v>32</v>
      </c>
      <c r="AX364" s="13" t="s">
        <v>76</v>
      </c>
      <c r="AY364" s="243" t="s">
        <v>158</v>
      </c>
    </row>
    <row r="365" s="14" customFormat="1">
      <c r="A365" s="14"/>
      <c r="B365" s="244"/>
      <c r="C365" s="245"/>
      <c r="D365" s="235" t="s">
        <v>166</v>
      </c>
      <c r="E365" s="246" t="s">
        <v>1</v>
      </c>
      <c r="F365" s="247" t="s">
        <v>105</v>
      </c>
      <c r="G365" s="245"/>
      <c r="H365" s="248">
        <v>4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166</v>
      </c>
      <c r="AU365" s="254" t="s">
        <v>87</v>
      </c>
      <c r="AV365" s="14" t="s">
        <v>87</v>
      </c>
      <c r="AW365" s="14" t="s">
        <v>32</v>
      </c>
      <c r="AX365" s="14" t="s">
        <v>84</v>
      </c>
      <c r="AY365" s="254" t="s">
        <v>158</v>
      </c>
    </row>
    <row r="366" s="2" customFormat="1" ht="21.75" customHeight="1">
      <c r="A366" s="39"/>
      <c r="B366" s="40"/>
      <c r="C366" s="220" t="s">
        <v>525</v>
      </c>
      <c r="D366" s="220" t="s">
        <v>160</v>
      </c>
      <c r="E366" s="221" t="s">
        <v>526</v>
      </c>
      <c r="F366" s="222" t="s">
        <v>527</v>
      </c>
      <c r="G366" s="223" t="s">
        <v>224</v>
      </c>
      <c r="H366" s="224">
        <v>1</v>
      </c>
      <c r="I366" s="225"/>
      <c r="J366" s="226">
        <f>ROUND(I366*H366,2)</f>
        <v>0</v>
      </c>
      <c r="K366" s="222" t="s">
        <v>164</v>
      </c>
      <c r="L366" s="45"/>
      <c r="M366" s="227" t="s">
        <v>1</v>
      </c>
      <c r="N366" s="228" t="s">
        <v>41</v>
      </c>
      <c r="O366" s="92"/>
      <c r="P366" s="229">
        <f>O366*H366</f>
        <v>0</v>
      </c>
      <c r="Q366" s="229">
        <v>0.00165</v>
      </c>
      <c r="R366" s="229">
        <f>Q366*H366</f>
        <v>0.00165</v>
      </c>
      <c r="S366" s="229">
        <v>0</v>
      </c>
      <c r="T366" s="23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1" t="s">
        <v>105</v>
      </c>
      <c r="AT366" s="231" t="s">
        <v>160</v>
      </c>
      <c r="AU366" s="231" t="s">
        <v>87</v>
      </c>
      <c r="AY366" s="18" t="s">
        <v>158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8" t="s">
        <v>84</v>
      </c>
      <c r="BK366" s="232">
        <f>ROUND(I366*H366,2)</f>
        <v>0</v>
      </c>
      <c r="BL366" s="18" t="s">
        <v>105</v>
      </c>
      <c r="BM366" s="231" t="s">
        <v>528</v>
      </c>
    </row>
    <row r="367" s="13" customFormat="1">
      <c r="A367" s="13"/>
      <c r="B367" s="233"/>
      <c r="C367" s="234"/>
      <c r="D367" s="235" t="s">
        <v>166</v>
      </c>
      <c r="E367" s="236" t="s">
        <v>1</v>
      </c>
      <c r="F367" s="237" t="s">
        <v>437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166</v>
      </c>
      <c r="AU367" s="243" t="s">
        <v>87</v>
      </c>
      <c r="AV367" s="13" t="s">
        <v>84</v>
      </c>
      <c r="AW367" s="13" t="s">
        <v>32</v>
      </c>
      <c r="AX367" s="13" t="s">
        <v>76</v>
      </c>
      <c r="AY367" s="243" t="s">
        <v>158</v>
      </c>
    </row>
    <row r="368" s="14" customFormat="1">
      <c r="A368" s="14"/>
      <c r="B368" s="244"/>
      <c r="C368" s="245"/>
      <c r="D368" s="235" t="s">
        <v>166</v>
      </c>
      <c r="E368" s="246" t="s">
        <v>1</v>
      </c>
      <c r="F368" s="247" t="s">
        <v>84</v>
      </c>
      <c r="G368" s="245"/>
      <c r="H368" s="248">
        <v>1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166</v>
      </c>
      <c r="AU368" s="254" t="s">
        <v>87</v>
      </c>
      <c r="AV368" s="14" t="s">
        <v>87</v>
      </c>
      <c r="AW368" s="14" t="s">
        <v>32</v>
      </c>
      <c r="AX368" s="14" t="s">
        <v>84</v>
      </c>
      <c r="AY368" s="254" t="s">
        <v>158</v>
      </c>
    </row>
    <row r="369" s="2" customFormat="1" ht="24.15" customHeight="1">
      <c r="A369" s="39"/>
      <c r="B369" s="40"/>
      <c r="C369" s="277" t="s">
        <v>529</v>
      </c>
      <c r="D369" s="277" t="s">
        <v>366</v>
      </c>
      <c r="E369" s="278" t="s">
        <v>530</v>
      </c>
      <c r="F369" s="279" t="s">
        <v>531</v>
      </c>
      <c r="G369" s="280" t="s">
        <v>224</v>
      </c>
      <c r="H369" s="281">
        <v>1.01</v>
      </c>
      <c r="I369" s="282"/>
      <c r="J369" s="283">
        <f>ROUND(I369*H369,2)</f>
        <v>0</v>
      </c>
      <c r="K369" s="279" t="s">
        <v>1</v>
      </c>
      <c r="L369" s="284"/>
      <c r="M369" s="285" t="s">
        <v>1</v>
      </c>
      <c r="N369" s="286" t="s">
        <v>41</v>
      </c>
      <c r="O369" s="92"/>
      <c r="P369" s="229">
        <f>O369*H369</f>
        <v>0</v>
      </c>
      <c r="Q369" s="229">
        <v>0.01847</v>
      </c>
      <c r="R369" s="229">
        <f>Q369*H369</f>
        <v>0.0186547</v>
      </c>
      <c r="S369" s="229">
        <v>0</v>
      </c>
      <c r="T369" s="23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1" t="s">
        <v>201</v>
      </c>
      <c r="AT369" s="231" t="s">
        <v>366</v>
      </c>
      <c r="AU369" s="231" t="s">
        <v>87</v>
      </c>
      <c r="AY369" s="18" t="s">
        <v>158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8" t="s">
        <v>84</v>
      </c>
      <c r="BK369" s="232">
        <f>ROUND(I369*H369,2)</f>
        <v>0</v>
      </c>
      <c r="BL369" s="18" t="s">
        <v>105</v>
      </c>
      <c r="BM369" s="231" t="s">
        <v>532</v>
      </c>
    </row>
    <row r="370" s="13" customFormat="1">
      <c r="A370" s="13"/>
      <c r="B370" s="233"/>
      <c r="C370" s="234"/>
      <c r="D370" s="235" t="s">
        <v>166</v>
      </c>
      <c r="E370" s="236" t="s">
        <v>1</v>
      </c>
      <c r="F370" s="237" t="s">
        <v>437</v>
      </c>
      <c r="G370" s="234"/>
      <c r="H370" s="236" t="s">
        <v>1</v>
      </c>
      <c r="I370" s="238"/>
      <c r="J370" s="234"/>
      <c r="K370" s="234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166</v>
      </c>
      <c r="AU370" s="243" t="s">
        <v>87</v>
      </c>
      <c r="AV370" s="13" t="s">
        <v>84</v>
      </c>
      <c r="AW370" s="13" t="s">
        <v>32</v>
      </c>
      <c r="AX370" s="13" t="s">
        <v>76</v>
      </c>
      <c r="AY370" s="243" t="s">
        <v>158</v>
      </c>
    </row>
    <row r="371" s="14" customFormat="1">
      <c r="A371" s="14"/>
      <c r="B371" s="244"/>
      <c r="C371" s="245"/>
      <c r="D371" s="235" t="s">
        <v>166</v>
      </c>
      <c r="E371" s="246" t="s">
        <v>1</v>
      </c>
      <c r="F371" s="247" t="s">
        <v>507</v>
      </c>
      <c r="G371" s="245"/>
      <c r="H371" s="248">
        <v>1.01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166</v>
      </c>
      <c r="AU371" s="254" t="s">
        <v>87</v>
      </c>
      <c r="AV371" s="14" t="s">
        <v>87</v>
      </c>
      <c r="AW371" s="14" t="s">
        <v>32</v>
      </c>
      <c r="AX371" s="14" t="s">
        <v>84</v>
      </c>
      <c r="AY371" s="254" t="s">
        <v>158</v>
      </c>
    </row>
    <row r="372" s="2" customFormat="1" ht="24.15" customHeight="1">
      <c r="A372" s="39"/>
      <c r="B372" s="40"/>
      <c r="C372" s="277" t="s">
        <v>533</v>
      </c>
      <c r="D372" s="277" t="s">
        <v>366</v>
      </c>
      <c r="E372" s="278" t="s">
        <v>534</v>
      </c>
      <c r="F372" s="279" t="s">
        <v>535</v>
      </c>
      <c r="G372" s="280" t="s">
        <v>224</v>
      </c>
      <c r="H372" s="281">
        <v>1</v>
      </c>
      <c r="I372" s="282"/>
      <c r="J372" s="283">
        <f>ROUND(I372*H372,2)</f>
        <v>0</v>
      </c>
      <c r="K372" s="279" t="s">
        <v>1</v>
      </c>
      <c r="L372" s="284"/>
      <c r="M372" s="285" t="s">
        <v>1</v>
      </c>
      <c r="N372" s="286" t="s">
        <v>41</v>
      </c>
      <c r="O372" s="92"/>
      <c r="P372" s="229">
        <f>O372*H372</f>
        <v>0</v>
      </c>
      <c r="Q372" s="229">
        <v>0.0065399999999999998</v>
      </c>
      <c r="R372" s="229">
        <f>Q372*H372</f>
        <v>0.0065399999999999998</v>
      </c>
      <c r="S372" s="229">
        <v>0</v>
      </c>
      <c r="T372" s="23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1" t="s">
        <v>201</v>
      </c>
      <c r="AT372" s="231" t="s">
        <v>366</v>
      </c>
      <c r="AU372" s="231" t="s">
        <v>87</v>
      </c>
      <c r="AY372" s="18" t="s">
        <v>158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8" t="s">
        <v>84</v>
      </c>
      <c r="BK372" s="232">
        <f>ROUND(I372*H372,2)</f>
        <v>0</v>
      </c>
      <c r="BL372" s="18" t="s">
        <v>105</v>
      </c>
      <c r="BM372" s="231" t="s">
        <v>536</v>
      </c>
    </row>
    <row r="373" s="13" customFormat="1">
      <c r="A373" s="13"/>
      <c r="B373" s="233"/>
      <c r="C373" s="234"/>
      <c r="D373" s="235" t="s">
        <v>166</v>
      </c>
      <c r="E373" s="236" t="s">
        <v>1</v>
      </c>
      <c r="F373" s="237" t="s">
        <v>437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166</v>
      </c>
      <c r="AU373" s="243" t="s">
        <v>87</v>
      </c>
      <c r="AV373" s="13" t="s">
        <v>84</v>
      </c>
      <c r="AW373" s="13" t="s">
        <v>32</v>
      </c>
      <c r="AX373" s="13" t="s">
        <v>76</v>
      </c>
      <c r="AY373" s="243" t="s">
        <v>158</v>
      </c>
    </row>
    <row r="374" s="14" customFormat="1">
      <c r="A374" s="14"/>
      <c r="B374" s="244"/>
      <c r="C374" s="245"/>
      <c r="D374" s="235" t="s">
        <v>166</v>
      </c>
      <c r="E374" s="246" t="s">
        <v>1</v>
      </c>
      <c r="F374" s="247" t="s">
        <v>84</v>
      </c>
      <c r="G374" s="245"/>
      <c r="H374" s="248">
        <v>1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166</v>
      </c>
      <c r="AU374" s="254" t="s">
        <v>87</v>
      </c>
      <c r="AV374" s="14" t="s">
        <v>87</v>
      </c>
      <c r="AW374" s="14" t="s">
        <v>32</v>
      </c>
      <c r="AX374" s="14" t="s">
        <v>84</v>
      </c>
      <c r="AY374" s="254" t="s">
        <v>158</v>
      </c>
    </row>
    <row r="375" s="2" customFormat="1" ht="24.15" customHeight="1">
      <c r="A375" s="39"/>
      <c r="B375" s="40"/>
      <c r="C375" s="220" t="s">
        <v>537</v>
      </c>
      <c r="D375" s="220" t="s">
        <v>160</v>
      </c>
      <c r="E375" s="221" t="s">
        <v>538</v>
      </c>
      <c r="F375" s="222" t="s">
        <v>539</v>
      </c>
      <c r="G375" s="223" t="s">
        <v>224</v>
      </c>
      <c r="H375" s="224">
        <v>4</v>
      </c>
      <c r="I375" s="225"/>
      <c r="J375" s="226">
        <f>ROUND(I375*H375,2)</f>
        <v>0</v>
      </c>
      <c r="K375" s="222" t="s">
        <v>164</v>
      </c>
      <c r="L375" s="45"/>
      <c r="M375" s="227" t="s">
        <v>1</v>
      </c>
      <c r="N375" s="228" t="s">
        <v>41</v>
      </c>
      <c r="O375" s="92"/>
      <c r="P375" s="229">
        <f>O375*H375</f>
        <v>0</v>
      </c>
      <c r="Q375" s="229">
        <v>0</v>
      </c>
      <c r="R375" s="229">
        <f>Q375*H375</f>
        <v>0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105</v>
      </c>
      <c r="AT375" s="231" t="s">
        <v>160</v>
      </c>
      <c r="AU375" s="231" t="s">
        <v>87</v>
      </c>
      <c r="AY375" s="18" t="s">
        <v>158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84</v>
      </c>
      <c r="BK375" s="232">
        <f>ROUND(I375*H375,2)</f>
        <v>0</v>
      </c>
      <c r="BL375" s="18" t="s">
        <v>105</v>
      </c>
      <c r="BM375" s="231" t="s">
        <v>540</v>
      </c>
    </row>
    <row r="376" s="13" customFormat="1">
      <c r="A376" s="13"/>
      <c r="B376" s="233"/>
      <c r="C376" s="234"/>
      <c r="D376" s="235" t="s">
        <v>166</v>
      </c>
      <c r="E376" s="236" t="s">
        <v>1</v>
      </c>
      <c r="F376" s="237" t="s">
        <v>437</v>
      </c>
      <c r="G376" s="234"/>
      <c r="H376" s="236" t="s">
        <v>1</v>
      </c>
      <c r="I376" s="238"/>
      <c r="J376" s="234"/>
      <c r="K376" s="234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166</v>
      </c>
      <c r="AU376" s="243" t="s">
        <v>87</v>
      </c>
      <c r="AV376" s="13" t="s">
        <v>84</v>
      </c>
      <c r="AW376" s="13" t="s">
        <v>32</v>
      </c>
      <c r="AX376" s="13" t="s">
        <v>76</v>
      </c>
      <c r="AY376" s="243" t="s">
        <v>158</v>
      </c>
    </row>
    <row r="377" s="14" customFormat="1">
      <c r="A377" s="14"/>
      <c r="B377" s="244"/>
      <c r="C377" s="245"/>
      <c r="D377" s="235" t="s">
        <v>166</v>
      </c>
      <c r="E377" s="246" t="s">
        <v>1</v>
      </c>
      <c r="F377" s="247" t="s">
        <v>105</v>
      </c>
      <c r="G377" s="245"/>
      <c r="H377" s="248">
        <v>4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4" t="s">
        <v>166</v>
      </c>
      <c r="AU377" s="254" t="s">
        <v>87</v>
      </c>
      <c r="AV377" s="14" t="s">
        <v>87</v>
      </c>
      <c r="AW377" s="14" t="s">
        <v>32</v>
      </c>
      <c r="AX377" s="14" t="s">
        <v>84</v>
      </c>
      <c r="AY377" s="254" t="s">
        <v>158</v>
      </c>
    </row>
    <row r="378" s="2" customFormat="1" ht="24.15" customHeight="1">
      <c r="A378" s="39"/>
      <c r="B378" s="40"/>
      <c r="C378" s="277" t="s">
        <v>541</v>
      </c>
      <c r="D378" s="277" t="s">
        <v>366</v>
      </c>
      <c r="E378" s="278" t="s">
        <v>542</v>
      </c>
      <c r="F378" s="279" t="s">
        <v>543</v>
      </c>
      <c r="G378" s="280" t="s">
        <v>224</v>
      </c>
      <c r="H378" s="281">
        <v>4.04</v>
      </c>
      <c r="I378" s="282"/>
      <c r="J378" s="283">
        <f>ROUND(I378*H378,2)</f>
        <v>0</v>
      </c>
      <c r="K378" s="279" t="s">
        <v>1</v>
      </c>
      <c r="L378" s="284"/>
      <c r="M378" s="285" t="s">
        <v>1</v>
      </c>
      <c r="N378" s="286" t="s">
        <v>41</v>
      </c>
      <c r="O378" s="92"/>
      <c r="P378" s="229">
        <f>O378*H378</f>
        <v>0</v>
      </c>
      <c r="Q378" s="229">
        <v>0.0043</v>
      </c>
      <c r="R378" s="229">
        <f>Q378*H378</f>
        <v>0.017371999999999999</v>
      </c>
      <c r="S378" s="229">
        <v>0</v>
      </c>
      <c r="T378" s="23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1" t="s">
        <v>201</v>
      </c>
      <c r="AT378" s="231" t="s">
        <v>366</v>
      </c>
      <c r="AU378" s="231" t="s">
        <v>87</v>
      </c>
      <c r="AY378" s="18" t="s">
        <v>158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8" t="s">
        <v>84</v>
      </c>
      <c r="BK378" s="232">
        <f>ROUND(I378*H378,2)</f>
        <v>0</v>
      </c>
      <c r="BL378" s="18" t="s">
        <v>105</v>
      </c>
      <c r="BM378" s="231" t="s">
        <v>544</v>
      </c>
    </row>
    <row r="379" s="13" customFormat="1">
      <c r="A379" s="13"/>
      <c r="B379" s="233"/>
      <c r="C379" s="234"/>
      <c r="D379" s="235" t="s">
        <v>166</v>
      </c>
      <c r="E379" s="236" t="s">
        <v>1</v>
      </c>
      <c r="F379" s="237" t="s">
        <v>437</v>
      </c>
      <c r="G379" s="234"/>
      <c r="H379" s="236" t="s">
        <v>1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166</v>
      </c>
      <c r="AU379" s="243" t="s">
        <v>87</v>
      </c>
      <c r="AV379" s="13" t="s">
        <v>84</v>
      </c>
      <c r="AW379" s="13" t="s">
        <v>32</v>
      </c>
      <c r="AX379" s="13" t="s">
        <v>76</v>
      </c>
      <c r="AY379" s="243" t="s">
        <v>158</v>
      </c>
    </row>
    <row r="380" s="14" customFormat="1">
      <c r="A380" s="14"/>
      <c r="B380" s="244"/>
      <c r="C380" s="245"/>
      <c r="D380" s="235" t="s">
        <v>166</v>
      </c>
      <c r="E380" s="246" t="s">
        <v>1</v>
      </c>
      <c r="F380" s="247" t="s">
        <v>520</v>
      </c>
      <c r="G380" s="245"/>
      <c r="H380" s="248">
        <v>4.04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4" t="s">
        <v>166</v>
      </c>
      <c r="AU380" s="254" t="s">
        <v>87</v>
      </c>
      <c r="AV380" s="14" t="s">
        <v>87</v>
      </c>
      <c r="AW380" s="14" t="s">
        <v>32</v>
      </c>
      <c r="AX380" s="14" t="s">
        <v>84</v>
      </c>
      <c r="AY380" s="254" t="s">
        <v>158</v>
      </c>
    </row>
    <row r="381" s="2" customFormat="1" ht="24.15" customHeight="1">
      <c r="A381" s="39"/>
      <c r="B381" s="40"/>
      <c r="C381" s="277" t="s">
        <v>545</v>
      </c>
      <c r="D381" s="277" t="s">
        <v>366</v>
      </c>
      <c r="E381" s="278" t="s">
        <v>546</v>
      </c>
      <c r="F381" s="279" t="s">
        <v>547</v>
      </c>
      <c r="G381" s="280" t="s">
        <v>224</v>
      </c>
      <c r="H381" s="281">
        <v>4.04</v>
      </c>
      <c r="I381" s="282"/>
      <c r="J381" s="283">
        <f>ROUND(I381*H381,2)</f>
        <v>0</v>
      </c>
      <c r="K381" s="279" t="s">
        <v>1</v>
      </c>
      <c r="L381" s="284"/>
      <c r="M381" s="285" t="s">
        <v>1</v>
      </c>
      <c r="N381" s="286" t="s">
        <v>41</v>
      </c>
      <c r="O381" s="92"/>
      <c r="P381" s="229">
        <f>O381*H381</f>
        <v>0</v>
      </c>
      <c r="Q381" s="229">
        <v>0.00014999999999999999</v>
      </c>
      <c r="R381" s="229">
        <f>Q381*H381</f>
        <v>0.00060599999999999998</v>
      </c>
      <c r="S381" s="229">
        <v>0</v>
      </c>
      <c r="T381" s="23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1" t="s">
        <v>201</v>
      </c>
      <c r="AT381" s="231" t="s">
        <v>366</v>
      </c>
      <c r="AU381" s="231" t="s">
        <v>87</v>
      </c>
      <c r="AY381" s="18" t="s">
        <v>158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8" t="s">
        <v>84</v>
      </c>
      <c r="BK381" s="232">
        <f>ROUND(I381*H381,2)</f>
        <v>0</v>
      </c>
      <c r="BL381" s="18" t="s">
        <v>105</v>
      </c>
      <c r="BM381" s="231" t="s">
        <v>548</v>
      </c>
    </row>
    <row r="382" s="13" customFormat="1">
      <c r="A382" s="13"/>
      <c r="B382" s="233"/>
      <c r="C382" s="234"/>
      <c r="D382" s="235" t="s">
        <v>166</v>
      </c>
      <c r="E382" s="236" t="s">
        <v>1</v>
      </c>
      <c r="F382" s="237" t="s">
        <v>437</v>
      </c>
      <c r="G382" s="234"/>
      <c r="H382" s="236" t="s">
        <v>1</v>
      </c>
      <c r="I382" s="238"/>
      <c r="J382" s="234"/>
      <c r="K382" s="234"/>
      <c r="L382" s="239"/>
      <c r="M382" s="240"/>
      <c r="N382" s="241"/>
      <c r="O382" s="241"/>
      <c r="P382" s="241"/>
      <c r="Q382" s="241"/>
      <c r="R382" s="241"/>
      <c r="S382" s="241"/>
      <c r="T382" s="24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3" t="s">
        <v>166</v>
      </c>
      <c r="AU382" s="243" t="s">
        <v>87</v>
      </c>
      <c r="AV382" s="13" t="s">
        <v>84</v>
      </c>
      <c r="AW382" s="13" t="s">
        <v>32</v>
      </c>
      <c r="AX382" s="13" t="s">
        <v>76</v>
      </c>
      <c r="AY382" s="243" t="s">
        <v>158</v>
      </c>
    </row>
    <row r="383" s="14" customFormat="1">
      <c r="A383" s="14"/>
      <c r="B383" s="244"/>
      <c r="C383" s="245"/>
      <c r="D383" s="235" t="s">
        <v>166</v>
      </c>
      <c r="E383" s="246" t="s">
        <v>1</v>
      </c>
      <c r="F383" s="247" t="s">
        <v>520</v>
      </c>
      <c r="G383" s="245"/>
      <c r="H383" s="248">
        <v>4.04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166</v>
      </c>
      <c r="AU383" s="254" t="s">
        <v>87</v>
      </c>
      <c r="AV383" s="14" t="s">
        <v>87</v>
      </c>
      <c r="AW383" s="14" t="s">
        <v>32</v>
      </c>
      <c r="AX383" s="14" t="s">
        <v>84</v>
      </c>
      <c r="AY383" s="254" t="s">
        <v>158</v>
      </c>
    </row>
    <row r="384" s="2" customFormat="1" ht="24.15" customHeight="1">
      <c r="A384" s="39"/>
      <c r="B384" s="40"/>
      <c r="C384" s="277" t="s">
        <v>549</v>
      </c>
      <c r="D384" s="277" t="s">
        <v>366</v>
      </c>
      <c r="E384" s="278" t="s">
        <v>550</v>
      </c>
      <c r="F384" s="279" t="s">
        <v>551</v>
      </c>
      <c r="G384" s="280" t="s">
        <v>224</v>
      </c>
      <c r="H384" s="281">
        <v>4.04</v>
      </c>
      <c r="I384" s="282"/>
      <c r="J384" s="283">
        <f>ROUND(I384*H384,2)</f>
        <v>0</v>
      </c>
      <c r="K384" s="279" t="s">
        <v>1</v>
      </c>
      <c r="L384" s="284"/>
      <c r="M384" s="285" t="s">
        <v>1</v>
      </c>
      <c r="N384" s="286" t="s">
        <v>41</v>
      </c>
      <c r="O384" s="92"/>
      <c r="P384" s="229">
        <f>O384*H384</f>
        <v>0</v>
      </c>
      <c r="Q384" s="229">
        <v>0.0011000000000000001</v>
      </c>
      <c r="R384" s="229">
        <f>Q384*H384</f>
        <v>0.004444</v>
      </c>
      <c r="S384" s="229">
        <v>0</v>
      </c>
      <c r="T384" s="23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1" t="s">
        <v>201</v>
      </c>
      <c r="AT384" s="231" t="s">
        <v>366</v>
      </c>
      <c r="AU384" s="231" t="s">
        <v>87</v>
      </c>
      <c r="AY384" s="18" t="s">
        <v>158</v>
      </c>
      <c r="BE384" s="232">
        <f>IF(N384="základní",J384,0)</f>
        <v>0</v>
      </c>
      <c r="BF384" s="232">
        <f>IF(N384="snížená",J384,0)</f>
        <v>0</v>
      </c>
      <c r="BG384" s="232">
        <f>IF(N384="zákl. přenesená",J384,0)</f>
        <v>0</v>
      </c>
      <c r="BH384" s="232">
        <f>IF(N384="sníž. přenesená",J384,0)</f>
        <v>0</v>
      </c>
      <c r="BI384" s="232">
        <f>IF(N384="nulová",J384,0)</f>
        <v>0</v>
      </c>
      <c r="BJ384" s="18" t="s">
        <v>84</v>
      </c>
      <c r="BK384" s="232">
        <f>ROUND(I384*H384,2)</f>
        <v>0</v>
      </c>
      <c r="BL384" s="18" t="s">
        <v>105</v>
      </c>
      <c r="BM384" s="231" t="s">
        <v>552</v>
      </c>
    </row>
    <row r="385" s="13" customFormat="1">
      <c r="A385" s="13"/>
      <c r="B385" s="233"/>
      <c r="C385" s="234"/>
      <c r="D385" s="235" t="s">
        <v>166</v>
      </c>
      <c r="E385" s="236" t="s">
        <v>1</v>
      </c>
      <c r="F385" s="237" t="s">
        <v>437</v>
      </c>
      <c r="G385" s="234"/>
      <c r="H385" s="236" t="s">
        <v>1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166</v>
      </c>
      <c r="AU385" s="243" t="s">
        <v>87</v>
      </c>
      <c r="AV385" s="13" t="s">
        <v>84</v>
      </c>
      <c r="AW385" s="13" t="s">
        <v>32</v>
      </c>
      <c r="AX385" s="13" t="s">
        <v>76</v>
      </c>
      <c r="AY385" s="243" t="s">
        <v>158</v>
      </c>
    </row>
    <row r="386" s="14" customFormat="1">
      <c r="A386" s="14"/>
      <c r="B386" s="244"/>
      <c r="C386" s="245"/>
      <c r="D386" s="235" t="s">
        <v>166</v>
      </c>
      <c r="E386" s="246" t="s">
        <v>1</v>
      </c>
      <c r="F386" s="247" t="s">
        <v>520</v>
      </c>
      <c r="G386" s="245"/>
      <c r="H386" s="248">
        <v>4.04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166</v>
      </c>
      <c r="AU386" s="254" t="s">
        <v>87</v>
      </c>
      <c r="AV386" s="14" t="s">
        <v>87</v>
      </c>
      <c r="AW386" s="14" t="s">
        <v>32</v>
      </c>
      <c r="AX386" s="14" t="s">
        <v>84</v>
      </c>
      <c r="AY386" s="254" t="s">
        <v>158</v>
      </c>
    </row>
    <row r="387" s="2" customFormat="1" ht="16.5" customHeight="1">
      <c r="A387" s="39"/>
      <c r="B387" s="40"/>
      <c r="C387" s="220" t="s">
        <v>553</v>
      </c>
      <c r="D387" s="220" t="s">
        <v>160</v>
      </c>
      <c r="E387" s="221" t="s">
        <v>554</v>
      </c>
      <c r="F387" s="222" t="s">
        <v>555</v>
      </c>
      <c r="G387" s="223" t="s">
        <v>224</v>
      </c>
      <c r="H387" s="224">
        <v>4</v>
      </c>
      <c r="I387" s="225"/>
      <c r="J387" s="226">
        <f>ROUND(I387*H387,2)</f>
        <v>0</v>
      </c>
      <c r="K387" s="222" t="s">
        <v>164</v>
      </c>
      <c r="L387" s="45"/>
      <c r="M387" s="227" t="s">
        <v>1</v>
      </c>
      <c r="N387" s="228" t="s">
        <v>41</v>
      </c>
      <c r="O387" s="92"/>
      <c r="P387" s="229">
        <f>O387*H387</f>
        <v>0</v>
      </c>
      <c r="Q387" s="229">
        <v>0.040000000000000001</v>
      </c>
      <c r="R387" s="229">
        <f>Q387*H387</f>
        <v>0.16</v>
      </c>
      <c r="S387" s="229">
        <v>0</v>
      </c>
      <c r="T387" s="23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1" t="s">
        <v>105</v>
      </c>
      <c r="AT387" s="231" t="s">
        <v>160</v>
      </c>
      <c r="AU387" s="231" t="s">
        <v>87</v>
      </c>
      <c r="AY387" s="18" t="s">
        <v>158</v>
      </c>
      <c r="BE387" s="232">
        <f>IF(N387="základní",J387,0)</f>
        <v>0</v>
      </c>
      <c r="BF387" s="232">
        <f>IF(N387="snížená",J387,0)</f>
        <v>0</v>
      </c>
      <c r="BG387" s="232">
        <f>IF(N387="zákl. přenesená",J387,0)</f>
        <v>0</v>
      </c>
      <c r="BH387" s="232">
        <f>IF(N387="sníž. přenesená",J387,0)</f>
        <v>0</v>
      </c>
      <c r="BI387" s="232">
        <f>IF(N387="nulová",J387,0)</f>
        <v>0</v>
      </c>
      <c r="BJ387" s="18" t="s">
        <v>84</v>
      </c>
      <c r="BK387" s="232">
        <f>ROUND(I387*H387,2)</f>
        <v>0</v>
      </c>
      <c r="BL387" s="18" t="s">
        <v>105</v>
      </c>
      <c r="BM387" s="231" t="s">
        <v>556</v>
      </c>
    </row>
    <row r="388" s="13" customFormat="1">
      <c r="A388" s="13"/>
      <c r="B388" s="233"/>
      <c r="C388" s="234"/>
      <c r="D388" s="235" t="s">
        <v>166</v>
      </c>
      <c r="E388" s="236" t="s">
        <v>1</v>
      </c>
      <c r="F388" s="237" t="s">
        <v>437</v>
      </c>
      <c r="G388" s="234"/>
      <c r="H388" s="236" t="s">
        <v>1</v>
      </c>
      <c r="I388" s="238"/>
      <c r="J388" s="234"/>
      <c r="K388" s="234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166</v>
      </c>
      <c r="AU388" s="243" t="s">
        <v>87</v>
      </c>
      <c r="AV388" s="13" t="s">
        <v>84</v>
      </c>
      <c r="AW388" s="13" t="s">
        <v>32</v>
      </c>
      <c r="AX388" s="13" t="s">
        <v>76</v>
      </c>
      <c r="AY388" s="243" t="s">
        <v>158</v>
      </c>
    </row>
    <row r="389" s="14" customFormat="1">
      <c r="A389" s="14"/>
      <c r="B389" s="244"/>
      <c r="C389" s="245"/>
      <c r="D389" s="235" t="s">
        <v>166</v>
      </c>
      <c r="E389" s="246" t="s">
        <v>1</v>
      </c>
      <c r="F389" s="247" t="s">
        <v>105</v>
      </c>
      <c r="G389" s="245"/>
      <c r="H389" s="248">
        <v>4</v>
      </c>
      <c r="I389" s="249"/>
      <c r="J389" s="245"/>
      <c r="K389" s="245"/>
      <c r="L389" s="250"/>
      <c r="M389" s="251"/>
      <c r="N389" s="252"/>
      <c r="O389" s="252"/>
      <c r="P389" s="252"/>
      <c r="Q389" s="252"/>
      <c r="R389" s="252"/>
      <c r="S389" s="252"/>
      <c r="T389" s="25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4" t="s">
        <v>166</v>
      </c>
      <c r="AU389" s="254" t="s">
        <v>87</v>
      </c>
      <c r="AV389" s="14" t="s">
        <v>87</v>
      </c>
      <c r="AW389" s="14" t="s">
        <v>32</v>
      </c>
      <c r="AX389" s="14" t="s">
        <v>84</v>
      </c>
      <c r="AY389" s="254" t="s">
        <v>158</v>
      </c>
    </row>
    <row r="390" s="2" customFormat="1" ht="16.5" customHeight="1">
      <c r="A390" s="39"/>
      <c r="B390" s="40"/>
      <c r="C390" s="277" t="s">
        <v>557</v>
      </c>
      <c r="D390" s="277" t="s">
        <v>366</v>
      </c>
      <c r="E390" s="278" t="s">
        <v>558</v>
      </c>
      <c r="F390" s="279" t="s">
        <v>559</v>
      </c>
      <c r="G390" s="280" t="s">
        <v>224</v>
      </c>
      <c r="H390" s="281">
        <v>4</v>
      </c>
      <c r="I390" s="282"/>
      <c r="J390" s="283">
        <f>ROUND(I390*H390,2)</f>
        <v>0</v>
      </c>
      <c r="K390" s="279" t="s">
        <v>164</v>
      </c>
      <c r="L390" s="284"/>
      <c r="M390" s="285" t="s">
        <v>1</v>
      </c>
      <c r="N390" s="286" t="s">
        <v>41</v>
      </c>
      <c r="O390" s="92"/>
      <c r="P390" s="229">
        <f>O390*H390</f>
        <v>0</v>
      </c>
      <c r="Q390" s="229">
        <v>0.0073000000000000001</v>
      </c>
      <c r="R390" s="229">
        <f>Q390*H390</f>
        <v>0.0292</v>
      </c>
      <c r="S390" s="229">
        <v>0</v>
      </c>
      <c r="T390" s="23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1" t="s">
        <v>201</v>
      </c>
      <c r="AT390" s="231" t="s">
        <v>366</v>
      </c>
      <c r="AU390" s="231" t="s">
        <v>87</v>
      </c>
      <c r="AY390" s="18" t="s">
        <v>158</v>
      </c>
      <c r="BE390" s="232">
        <f>IF(N390="základní",J390,0)</f>
        <v>0</v>
      </c>
      <c r="BF390" s="232">
        <f>IF(N390="snížená",J390,0)</f>
        <v>0</v>
      </c>
      <c r="BG390" s="232">
        <f>IF(N390="zákl. přenesená",J390,0)</f>
        <v>0</v>
      </c>
      <c r="BH390" s="232">
        <f>IF(N390="sníž. přenesená",J390,0)</f>
        <v>0</v>
      </c>
      <c r="BI390" s="232">
        <f>IF(N390="nulová",J390,0)</f>
        <v>0</v>
      </c>
      <c r="BJ390" s="18" t="s">
        <v>84</v>
      </c>
      <c r="BK390" s="232">
        <f>ROUND(I390*H390,2)</f>
        <v>0</v>
      </c>
      <c r="BL390" s="18" t="s">
        <v>105</v>
      </c>
      <c r="BM390" s="231" t="s">
        <v>560</v>
      </c>
    </row>
    <row r="391" s="13" customFormat="1">
      <c r="A391" s="13"/>
      <c r="B391" s="233"/>
      <c r="C391" s="234"/>
      <c r="D391" s="235" t="s">
        <v>166</v>
      </c>
      <c r="E391" s="236" t="s">
        <v>1</v>
      </c>
      <c r="F391" s="237" t="s">
        <v>437</v>
      </c>
      <c r="G391" s="234"/>
      <c r="H391" s="236" t="s">
        <v>1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166</v>
      </c>
      <c r="AU391" s="243" t="s">
        <v>87</v>
      </c>
      <c r="AV391" s="13" t="s">
        <v>84</v>
      </c>
      <c r="AW391" s="13" t="s">
        <v>32</v>
      </c>
      <c r="AX391" s="13" t="s">
        <v>76</v>
      </c>
      <c r="AY391" s="243" t="s">
        <v>158</v>
      </c>
    </row>
    <row r="392" s="14" customFormat="1">
      <c r="A392" s="14"/>
      <c r="B392" s="244"/>
      <c r="C392" s="245"/>
      <c r="D392" s="235" t="s">
        <v>166</v>
      </c>
      <c r="E392" s="246" t="s">
        <v>1</v>
      </c>
      <c r="F392" s="247" t="s">
        <v>105</v>
      </c>
      <c r="G392" s="245"/>
      <c r="H392" s="248">
        <v>4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166</v>
      </c>
      <c r="AU392" s="254" t="s">
        <v>87</v>
      </c>
      <c r="AV392" s="14" t="s">
        <v>87</v>
      </c>
      <c r="AW392" s="14" t="s">
        <v>32</v>
      </c>
      <c r="AX392" s="14" t="s">
        <v>84</v>
      </c>
      <c r="AY392" s="254" t="s">
        <v>158</v>
      </c>
    </row>
    <row r="393" s="2" customFormat="1" ht="24.15" customHeight="1">
      <c r="A393" s="39"/>
      <c r="B393" s="40"/>
      <c r="C393" s="277" t="s">
        <v>561</v>
      </c>
      <c r="D393" s="277" t="s">
        <v>366</v>
      </c>
      <c r="E393" s="278" t="s">
        <v>562</v>
      </c>
      <c r="F393" s="279" t="s">
        <v>563</v>
      </c>
      <c r="G393" s="280" t="s">
        <v>224</v>
      </c>
      <c r="H393" s="281">
        <v>4</v>
      </c>
      <c r="I393" s="282"/>
      <c r="J393" s="283">
        <f>ROUND(I393*H393,2)</f>
        <v>0</v>
      </c>
      <c r="K393" s="279" t="s">
        <v>164</v>
      </c>
      <c r="L393" s="284"/>
      <c r="M393" s="285" t="s">
        <v>1</v>
      </c>
      <c r="N393" s="286" t="s">
        <v>41</v>
      </c>
      <c r="O393" s="92"/>
      <c r="P393" s="229">
        <f>O393*H393</f>
        <v>0</v>
      </c>
      <c r="Q393" s="229">
        <v>0.00029999999999999997</v>
      </c>
      <c r="R393" s="229">
        <f>Q393*H393</f>
        <v>0.0011999999999999999</v>
      </c>
      <c r="S393" s="229">
        <v>0</v>
      </c>
      <c r="T393" s="23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1" t="s">
        <v>201</v>
      </c>
      <c r="AT393" s="231" t="s">
        <v>366</v>
      </c>
      <c r="AU393" s="231" t="s">
        <v>87</v>
      </c>
      <c r="AY393" s="18" t="s">
        <v>158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8" t="s">
        <v>84</v>
      </c>
      <c r="BK393" s="232">
        <f>ROUND(I393*H393,2)</f>
        <v>0</v>
      </c>
      <c r="BL393" s="18" t="s">
        <v>105</v>
      </c>
      <c r="BM393" s="231" t="s">
        <v>564</v>
      </c>
    </row>
    <row r="394" s="13" customFormat="1">
      <c r="A394" s="13"/>
      <c r="B394" s="233"/>
      <c r="C394" s="234"/>
      <c r="D394" s="235" t="s">
        <v>166</v>
      </c>
      <c r="E394" s="236" t="s">
        <v>1</v>
      </c>
      <c r="F394" s="237" t="s">
        <v>437</v>
      </c>
      <c r="G394" s="234"/>
      <c r="H394" s="236" t="s">
        <v>1</v>
      </c>
      <c r="I394" s="238"/>
      <c r="J394" s="234"/>
      <c r="K394" s="234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166</v>
      </c>
      <c r="AU394" s="243" t="s">
        <v>87</v>
      </c>
      <c r="AV394" s="13" t="s">
        <v>84</v>
      </c>
      <c r="AW394" s="13" t="s">
        <v>32</v>
      </c>
      <c r="AX394" s="13" t="s">
        <v>76</v>
      </c>
      <c r="AY394" s="243" t="s">
        <v>158</v>
      </c>
    </row>
    <row r="395" s="14" customFormat="1">
      <c r="A395" s="14"/>
      <c r="B395" s="244"/>
      <c r="C395" s="245"/>
      <c r="D395" s="235" t="s">
        <v>166</v>
      </c>
      <c r="E395" s="246" t="s">
        <v>1</v>
      </c>
      <c r="F395" s="247" t="s">
        <v>105</v>
      </c>
      <c r="G395" s="245"/>
      <c r="H395" s="248">
        <v>4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166</v>
      </c>
      <c r="AU395" s="254" t="s">
        <v>87</v>
      </c>
      <c r="AV395" s="14" t="s">
        <v>87</v>
      </c>
      <c r="AW395" s="14" t="s">
        <v>32</v>
      </c>
      <c r="AX395" s="14" t="s">
        <v>84</v>
      </c>
      <c r="AY395" s="254" t="s">
        <v>158</v>
      </c>
    </row>
    <row r="396" s="2" customFormat="1" ht="16.5" customHeight="1">
      <c r="A396" s="39"/>
      <c r="B396" s="40"/>
      <c r="C396" s="220" t="s">
        <v>565</v>
      </c>
      <c r="D396" s="220" t="s">
        <v>160</v>
      </c>
      <c r="E396" s="221" t="s">
        <v>566</v>
      </c>
      <c r="F396" s="222" t="s">
        <v>567</v>
      </c>
      <c r="G396" s="223" t="s">
        <v>224</v>
      </c>
      <c r="H396" s="224">
        <v>1</v>
      </c>
      <c r="I396" s="225"/>
      <c r="J396" s="226">
        <f>ROUND(I396*H396,2)</f>
        <v>0</v>
      </c>
      <c r="K396" s="222" t="s">
        <v>164</v>
      </c>
      <c r="L396" s="45"/>
      <c r="M396" s="227" t="s">
        <v>1</v>
      </c>
      <c r="N396" s="228" t="s">
        <v>41</v>
      </c>
      <c r="O396" s="92"/>
      <c r="P396" s="229">
        <f>O396*H396</f>
        <v>0</v>
      </c>
      <c r="Q396" s="229">
        <v>0.040000000000000001</v>
      </c>
      <c r="R396" s="229">
        <f>Q396*H396</f>
        <v>0.040000000000000001</v>
      </c>
      <c r="S396" s="229">
        <v>0</v>
      </c>
      <c r="T396" s="230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1" t="s">
        <v>105</v>
      </c>
      <c r="AT396" s="231" t="s">
        <v>160</v>
      </c>
      <c r="AU396" s="231" t="s">
        <v>87</v>
      </c>
      <c r="AY396" s="18" t="s">
        <v>158</v>
      </c>
      <c r="BE396" s="232">
        <f>IF(N396="základní",J396,0)</f>
        <v>0</v>
      </c>
      <c r="BF396" s="232">
        <f>IF(N396="snížená",J396,0)</f>
        <v>0</v>
      </c>
      <c r="BG396" s="232">
        <f>IF(N396="zákl. přenesená",J396,0)</f>
        <v>0</v>
      </c>
      <c r="BH396" s="232">
        <f>IF(N396="sníž. přenesená",J396,0)</f>
        <v>0</v>
      </c>
      <c r="BI396" s="232">
        <f>IF(N396="nulová",J396,0)</f>
        <v>0</v>
      </c>
      <c r="BJ396" s="18" t="s">
        <v>84</v>
      </c>
      <c r="BK396" s="232">
        <f>ROUND(I396*H396,2)</f>
        <v>0</v>
      </c>
      <c r="BL396" s="18" t="s">
        <v>105</v>
      </c>
      <c r="BM396" s="231" t="s">
        <v>568</v>
      </c>
    </row>
    <row r="397" s="13" customFormat="1">
      <c r="A397" s="13"/>
      <c r="B397" s="233"/>
      <c r="C397" s="234"/>
      <c r="D397" s="235" t="s">
        <v>166</v>
      </c>
      <c r="E397" s="236" t="s">
        <v>1</v>
      </c>
      <c r="F397" s="237" t="s">
        <v>437</v>
      </c>
      <c r="G397" s="234"/>
      <c r="H397" s="236" t="s">
        <v>1</v>
      </c>
      <c r="I397" s="238"/>
      <c r="J397" s="234"/>
      <c r="K397" s="234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166</v>
      </c>
      <c r="AU397" s="243" t="s">
        <v>87</v>
      </c>
      <c r="AV397" s="13" t="s">
        <v>84</v>
      </c>
      <c r="AW397" s="13" t="s">
        <v>32</v>
      </c>
      <c r="AX397" s="13" t="s">
        <v>76</v>
      </c>
      <c r="AY397" s="243" t="s">
        <v>158</v>
      </c>
    </row>
    <row r="398" s="14" customFormat="1">
      <c r="A398" s="14"/>
      <c r="B398" s="244"/>
      <c r="C398" s="245"/>
      <c r="D398" s="235" t="s">
        <v>166</v>
      </c>
      <c r="E398" s="246" t="s">
        <v>1</v>
      </c>
      <c r="F398" s="247" t="s">
        <v>84</v>
      </c>
      <c r="G398" s="245"/>
      <c r="H398" s="248">
        <v>1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4" t="s">
        <v>166</v>
      </c>
      <c r="AU398" s="254" t="s">
        <v>87</v>
      </c>
      <c r="AV398" s="14" t="s">
        <v>87</v>
      </c>
      <c r="AW398" s="14" t="s">
        <v>32</v>
      </c>
      <c r="AX398" s="14" t="s">
        <v>84</v>
      </c>
      <c r="AY398" s="254" t="s">
        <v>158</v>
      </c>
    </row>
    <row r="399" s="2" customFormat="1" ht="24.15" customHeight="1">
      <c r="A399" s="39"/>
      <c r="B399" s="40"/>
      <c r="C399" s="277" t="s">
        <v>569</v>
      </c>
      <c r="D399" s="277" t="s">
        <v>366</v>
      </c>
      <c r="E399" s="278" t="s">
        <v>570</v>
      </c>
      <c r="F399" s="279" t="s">
        <v>571</v>
      </c>
      <c r="G399" s="280" t="s">
        <v>224</v>
      </c>
      <c r="H399" s="281">
        <v>1</v>
      </c>
      <c r="I399" s="282"/>
      <c r="J399" s="283">
        <f>ROUND(I399*H399,2)</f>
        <v>0</v>
      </c>
      <c r="K399" s="279" t="s">
        <v>164</v>
      </c>
      <c r="L399" s="284"/>
      <c r="M399" s="285" t="s">
        <v>1</v>
      </c>
      <c r="N399" s="286" t="s">
        <v>41</v>
      </c>
      <c r="O399" s="92"/>
      <c r="P399" s="229">
        <f>O399*H399</f>
        <v>0</v>
      </c>
      <c r="Q399" s="229">
        <v>0.013299999999999999</v>
      </c>
      <c r="R399" s="229">
        <f>Q399*H399</f>
        <v>0.013299999999999999</v>
      </c>
      <c r="S399" s="229">
        <v>0</v>
      </c>
      <c r="T399" s="230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1" t="s">
        <v>201</v>
      </c>
      <c r="AT399" s="231" t="s">
        <v>366</v>
      </c>
      <c r="AU399" s="231" t="s">
        <v>87</v>
      </c>
      <c r="AY399" s="18" t="s">
        <v>158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8" t="s">
        <v>84</v>
      </c>
      <c r="BK399" s="232">
        <f>ROUND(I399*H399,2)</f>
        <v>0</v>
      </c>
      <c r="BL399" s="18" t="s">
        <v>105</v>
      </c>
      <c r="BM399" s="231" t="s">
        <v>572</v>
      </c>
    </row>
    <row r="400" s="13" customFormat="1">
      <c r="A400" s="13"/>
      <c r="B400" s="233"/>
      <c r="C400" s="234"/>
      <c r="D400" s="235" t="s">
        <v>166</v>
      </c>
      <c r="E400" s="236" t="s">
        <v>1</v>
      </c>
      <c r="F400" s="237" t="s">
        <v>437</v>
      </c>
      <c r="G400" s="234"/>
      <c r="H400" s="236" t="s">
        <v>1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166</v>
      </c>
      <c r="AU400" s="243" t="s">
        <v>87</v>
      </c>
      <c r="AV400" s="13" t="s">
        <v>84</v>
      </c>
      <c r="AW400" s="13" t="s">
        <v>32</v>
      </c>
      <c r="AX400" s="13" t="s">
        <v>76</v>
      </c>
      <c r="AY400" s="243" t="s">
        <v>158</v>
      </c>
    </row>
    <row r="401" s="14" customFormat="1">
      <c r="A401" s="14"/>
      <c r="B401" s="244"/>
      <c r="C401" s="245"/>
      <c r="D401" s="235" t="s">
        <v>166</v>
      </c>
      <c r="E401" s="246" t="s">
        <v>1</v>
      </c>
      <c r="F401" s="247" t="s">
        <v>84</v>
      </c>
      <c r="G401" s="245"/>
      <c r="H401" s="248">
        <v>1</v>
      </c>
      <c r="I401" s="249"/>
      <c r="J401" s="245"/>
      <c r="K401" s="245"/>
      <c r="L401" s="250"/>
      <c r="M401" s="251"/>
      <c r="N401" s="252"/>
      <c r="O401" s="252"/>
      <c r="P401" s="252"/>
      <c r="Q401" s="252"/>
      <c r="R401" s="252"/>
      <c r="S401" s="252"/>
      <c r="T401" s="25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4" t="s">
        <v>166</v>
      </c>
      <c r="AU401" s="254" t="s">
        <v>87</v>
      </c>
      <c r="AV401" s="14" t="s">
        <v>87</v>
      </c>
      <c r="AW401" s="14" t="s">
        <v>32</v>
      </c>
      <c r="AX401" s="14" t="s">
        <v>84</v>
      </c>
      <c r="AY401" s="254" t="s">
        <v>158</v>
      </c>
    </row>
    <row r="402" s="2" customFormat="1" ht="24.15" customHeight="1">
      <c r="A402" s="39"/>
      <c r="B402" s="40"/>
      <c r="C402" s="277" t="s">
        <v>573</v>
      </c>
      <c r="D402" s="277" t="s">
        <v>366</v>
      </c>
      <c r="E402" s="278" t="s">
        <v>574</v>
      </c>
      <c r="F402" s="279" t="s">
        <v>575</v>
      </c>
      <c r="G402" s="280" t="s">
        <v>224</v>
      </c>
      <c r="H402" s="281">
        <v>1</v>
      </c>
      <c r="I402" s="282"/>
      <c r="J402" s="283">
        <f>ROUND(I402*H402,2)</f>
        <v>0</v>
      </c>
      <c r="K402" s="279" t="s">
        <v>164</v>
      </c>
      <c r="L402" s="284"/>
      <c r="M402" s="285" t="s">
        <v>1</v>
      </c>
      <c r="N402" s="286" t="s">
        <v>41</v>
      </c>
      <c r="O402" s="92"/>
      <c r="P402" s="229">
        <f>O402*H402</f>
        <v>0</v>
      </c>
      <c r="Q402" s="229">
        <v>0.00029999999999999997</v>
      </c>
      <c r="R402" s="229">
        <f>Q402*H402</f>
        <v>0.00029999999999999997</v>
      </c>
      <c r="S402" s="229">
        <v>0</v>
      </c>
      <c r="T402" s="230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1" t="s">
        <v>201</v>
      </c>
      <c r="AT402" s="231" t="s">
        <v>366</v>
      </c>
      <c r="AU402" s="231" t="s">
        <v>87</v>
      </c>
      <c r="AY402" s="18" t="s">
        <v>158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8" t="s">
        <v>84</v>
      </c>
      <c r="BK402" s="232">
        <f>ROUND(I402*H402,2)</f>
        <v>0</v>
      </c>
      <c r="BL402" s="18" t="s">
        <v>105</v>
      </c>
      <c r="BM402" s="231" t="s">
        <v>576</v>
      </c>
    </row>
    <row r="403" s="13" customFormat="1">
      <c r="A403" s="13"/>
      <c r="B403" s="233"/>
      <c r="C403" s="234"/>
      <c r="D403" s="235" t="s">
        <v>166</v>
      </c>
      <c r="E403" s="236" t="s">
        <v>1</v>
      </c>
      <c r="F403" s="237" t="s">
        <v>437</v>
      </c>
      <c r="G403" s="234"/>
      <c r="H403" s="236" t="s">
        <v>1</v>
      </c>
      <c r="I403" s="238"/>
      <c r="J403" s="234"/>
      <c r="K403" s="234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166</v>
      </c>
      <c r="AU403" s="243" t="s">
        <v>87</v>
      </c>
      <c r="AV403" s="13" t="s">
        <v>84</v>
      </c>
      <c r="AW403" s="13" t="s">
        <v>32</v>
      </c>
      <c r="AX403" s="13" t="s">
        <v>76</v>
      </c>
      <c r="AY403" s="243" t="s">
        <v>158</v>
      </c>
    </row>
    <row r="404" s="14" customFormat="1">
      <c r="A404" s="14"/>
      <c r="B404" s="244"/>
      <c r="C404" s="245"/>
      <c r="D404" s="235" t="s">
        <v>166</v>
      </c>
      <c r="E404" s="246" t="s">
        <v>1</v>
      </c>
      <c r="F404" s="247" t="s">
        <v>84</v>
      </c>
      <c r="G404" s="245"/>
      <c r="H404" s="248">
        <v>1</v>
      </c>
      <c r="I404" s="249"/>
      <c r="J404" s="245"/>
      <c r="K404" s="245"/>
      <c r="L404" s="250"/>
      <c r="M404" s="251"/>
      <c r="N404" s="252"/>
      <c r="O404" s="252"/>
      <c r="P404" s="252"/>
      <c r="Q404" s="252"/>
      <c r="R404" s="252"/>
      <c r="S404" s="252"/>
      <c r="T404" s="25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4" t="s">
        <v>166</v>
      </c>
      <c r="AU404" s="254" t="s">
        <v>87</v>
      </c>
      <c r="AV404" s="14" t="s">
        <v>87</v>
      </c>
      <c r="AW404" s="14" t="s">
        <v>32</v>
      </c>
      <c r="AX404" s="14" t="s">
        <v>84</v>
      </c>
      <c r="AY404" s="254" t="s">
        <v>158</v>
      </c>
    </row>
    <row r="405" s="2" customFormat="1" ht="24.15" customHeight="1">
      <c r="A405" s="39"/>
      <c r="B405" s="40"/>
      <c r="C405" s="220" t="s">
        <v>577</v>
      </c>
      <c r="D405" s="220" t="s">
        <v>160</v>
      </c>
      <c r="E405" s="221" t="s">
        <v>578</v>
      </c>
      <c r="F405" s="222" t="s">
        <v>579</v>
      </c>
      <c r="G405" s="223" t="s">
        <v>224</v>
      </c>
      <c r="H405" s="224">
        <v>1</v>
      </c>
      <c r="I405" s="225"/>
      <c r="J405" s="226">
        <f>ROUND(I405*H405,2)</f>
        <v>0</v>
      </c>
      <c r="K405" s="222" t="s">
        <v>164</v>
      </c>
      <c r="L405" s="45"/>
      <c r="M405" s="227" t="s">
        <v>1</v>
      </c>
      <c r="N405" s="228" t="s">
        <v>41</v>
      </c>
      <c r="O405" s="92"/>
      <c r="P405" s="229">
        <f>O405*H405</f>
        <v>0</v>
      </c>
      <c r="Q405" s="229">
        <v>0</v>
      </c>
      <c r="R405" s="229">
        <f>Q405*H405</f>
        <v>0</v>
      </c>
      <c r="S405" s="229">
        <v>0.022599999999999999</v>
      </c>
      <c r="T405" s="230">
        <f>S405*H405</f>
        <v>0.022599999999999999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1" t="s">
        <v>105</v>
      </c>
      <c r="AT405" s="231" t="s">
        <v>160</v>
      </c>
      <c r="AU405" s="231" t="s">
        <v>87</v>
      </c>
      <c r="AY405" s="18" t="s">
        <v>158</v>
      </c>
      <c r="BE405" s="232">
        <f>IF(N405="základní",J405,0)</f>
        <v>0</v>
      </c>
      <c r="BF405" s="232">
        <f>IF(N405="snížená",J405,0)</f>
        <v>0</v>
      </c>
      <c r="BG405" s="232">
        <f>IF(N405="zákl. přenesená",J405,0)</f>
        <v>0</v>
      </c>
      <c r="BH405" s="232">
        <f>IF(N405="sníž. přenesená",J405,0)</f>
        <v>0</v>
      </c>
      <c r="BI405" s="232">
        <f>IF(N405="nulová",J405,0)</f>
        <v>0</v>
      </c>
      <c r="BJ405" s="18" t="s">
        <v>84</v>
      </c>
      <c r="BK405" s="232">
        <f>ROUND(I405*H405,2)</f>
        <v>0</v>
      </c>
      <c r="BL405" s="18" t="s">
        <v>105</v>
      </c>
      <c r="BM405" s="231" t="s">
        <v>580</v>
      </c>
    </row>
    <row r="406" s="13" customFormat="1">
      <c r="A406" s="13"/>
      <c r="B406" s="233"/>
      <c r="C406" s="234"/>
      <c r="D406" s="235" t="s">
        <v>166</v>
      </c>
      <c r="E406" s="236" t="s">
        <v>1</v>
      </c>
      <c r="F406" s="237" t="s">
        <v>437</v>
      </c>
      <c r="G406" s="234"/>
      <c r="H406" s="236" t="s">
        <v>1</v>
      </c>
      <c r="I406" s="238"/>
      <c r="J406" s="234"/>
      <c r="K406" s="234"/>
      <c r="L406" s="239"/>
      <c r="M406" s="240"/>
      <c r="N406" s="241"/>
      <c r="O406" s="241"/>
      <c r="P406" s="241"/>
      <c r="Q406" s="241"/>
      <c r="R406" s="241"/>
      <c r="S406" s="241"/>
      <c r="T406" s="24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3" t="s">
        <v>166</v>
      </c>
      <c r="AU406" s="243" t="s">
        <v>87</v>
      </c>
      <c r="AV406" s="13" t="s">
        <v>84</v>
      </c>
      <c r="AW406" s="13" t="s">
        <v>32</v>
      </c>
      <c r="AX406" s="13" t="s">
        <v>76</v>
      </c>
      <c r="AY406" s="243" t="s">
        <v>158</v>
      </c>
    </row>
    <row r="407" s="14" customFormat="1">
      <c r="A407" s="14"/>
      <c r="B407" s="244"/>
      <c r="C407" s="245"/>
      <c r="D407" s="235" t="s">
        <v>166</v>
      </c>
      <c r="E407" s="246" t="s">
        <v>1</v>
      </c>
      <c r="F407" s="247" t="s">
        <v>84</v>
      </c>
      <c r="G407" s="245"/>
      <c r="H407" s="248">
        <v>1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166</v>
      </c>
      <c r="AU407" s="254" t="s">
        <v>87</v>
      </c>
      <c r="AV407" s="14" t="s">
        <v>87</v>
      </c>
      <c r="AW407" s="14" t="s">
        <v>32</v>
      </c>
      <c r="AX407" s="14" t="s">
        <v>84</v>
      </c>
      <c r="AY407" s="254" t="s">
        <v>158</v>
      </c>
    </row>
    <row r="408" s="2" customFormat="1" ht="24.15" customHeight="1">
      <c r="A408" s="39"/>
      <c r="B408" s="40"/>
      <c r="C408" s="220" t="s">
        <v>581</v>
      </c>
      <c r="D408" s="220" t="s">
        <v>160</v>
      </c>
      <c r="E408" s="221" t="s">
        <v>582</v>
      </c>
      <c r="F408" s="222" t="s">
        <v>583</v>
      </c>
      <c r="G408" s="223" t="s">
        <v>224</v>
      </c>
      <c r="H408" s="224">
        <v>5</v>
      </c>
      <c r="I408" s="225"/>
      <c r="J408" s="226">
        <f>ROUND(I408*H408,2)</f>
        <v>0</v>
      </c>
      <c r="K408" s="222" t="s">
        <v>164</v>
      </c>
      <c r="L408" s="45"/>
      <c r="M408" s="227" t="s">
        <v>1</v>
      </c>
      <c r="N408" s="228" t="s">
        <v>41</v>
      </c>
      <c r="O408" s="92"/>
      <c r="P408" s="229">
        <f>O408*H408</f>
        <v>0</v>
      </c>
      <c r="Q408" s="229">
        <v>0</v>
      </c>
      <c r="R408" s="229">
        <f>Q408*H408</f>
        <v>0</v>
      </c>
      <c r="S408" s="229">
        <v>0.050000000000000003</v>
      </c>
      <c r="T408" s="230">
        <f>S408*H408</f>
        <v>0.25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1" t="s">
        <v>105</v>
      </c>
      <c r="AT408" s="231" t="s">
        <v>160</v>
      </c>
      <c r="AU408" s="231" t="s">
        <v>87</v>
      </c>
      <c r="AY408" s="18" t="s">
        <v>158</v>
      </c>
      <c r="BE408" s="232">
        <f>IF(N408="základní",J408,0)</f>
        <v>0</v>
      </c>
      <c r="BF408" s="232">
        <f>IF(N408="snížená",J408,0)</f>
        <v>0</v>
      </c>
      <c r="BG408" s="232">
        <f>IF(N408="zákl. přenesená",J408,0)</f>
        <v>0</v>
      </c>
      <c r="BH408" s="232">
        <f>IF(N408="sníž. přenesená",J408,0)</f>
        <v>0</v>
      </c>
      <c r="BI408" s="232">
        <f>IF(N408="nulová",J408,0)</f>
        <v>0</v>
      </c>
      <c r="BJ408" s="18" t="s">
        <v>84</v>
      </c>
      <c r="BK408" s="232">
        <f>ROUND(I408*H408,2)</f>
        <v>0</v>
      </c>
      <c r="BL408" s="18" t="s">
        <v>105</v>
      </c>
      <c r="BM408" s="231" t="s">
        <v>584</v>
      </c>
    </row>
    <row r="409" s="13" customFormat="1">
      <c r="A409" s="13"/>
      <c r="B409" s="233"/>
      <c r="C409" s="234"/>
      <c r="D409" s="235" t="s">
        <v>166</v>
      </c>
      <c r="E409" s="236" t="s">
        <v>1</v>
      </c>
      <c r="F409" s="237" t="s">
        <v>437</v>
      </c>
      <c r="G409" s="234"/>
      <c r="H409" s="236" t="s">
        <v>1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166</v>
      </c>
      <c r="AU409" s="243" t="s">
        <v>87</v>
      </c>
      <c r="AV409" s="13" t="s">
        <v>84</v>
      </c>
      <c r="AW409" s="13" t="s">
        <v>32</v>
      </c>
      <c r="AX409" s="13" t="s">
        <v>76</v>
      </c>
      <c r="AY409" s="243" t="s">
        <v>158</v>
      </c>
    </row>
    <row r="410" s="14" customFormat="1">
      <c r="A410" s="14"/>
      <c r="B410" s="244"/>
      <c r="C410" s="245"/>
      <c r="D410" s="235" t="s">
        <v>166</v>
      </c>
      <c r="E410" s="246" t="s">
        <v>1</v>
      </c>
      <c r="F410" s="247" t="s">
        <v>585</v>
      </c>
      <c r="G410" s="245"/>
      <c r="H410" s="248">
        <v>1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166</v>
      </c>
      <c r="AU410" s="254" t="s">
        <v>87</v>
      </c>
      <c r="AV410" s="14" t="s">
        <v>87</v>
      </c>
      <c r="AW410" s="14" t="s">
        <v>32</v>
      </c>
      <c r="AX410" s="14" t="s">
        <v>76</v>
      </c>
      <c r="AY410" s="254" t="s">
        <v>158</v>
      </c>
    </row>
    <row r="411" s="14" customFormat="1">
      <c r="A411" s="14"/>
      <c r="B411" s="244"/>
      <c r="C411" s="245"/>
      <c r="D411" s="235" t="s">
        <v>166</v>
      </c>
      <c r="E411" s="246" t="s">
        <v>1</v>
      </c>
      <c r="F411" s="247" t="s">
        <v>586</v>
      </c>
      <c r="G411" s="245"/>
      <c r="H411" s="248">
        <v>4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4" t="s">
        <v>166</v>
      </c>
      <c r="AU411" s="254" t="s">
        <v>87</v>
      </c>
      <c r="AV411" s="14" t="s">
        <v>87</v>
      </c>
      <c r="AW411" s="14" t="s">
        <v>32</v>
      </c>
      <c r="AX411" s="14" t="s">
        <v>76</v>
      </c>
      <c r="AY411" s="254" t="s">
        <v>158</v>
      </c>
    </row>
    <row r="412" s="15" customFormat="1">
      <c r="A412" s="15"/>
      <c r="B412" s="255"/>
      <c r="C412" s="256"/>
      <c r="D412" s="235" t="s">
        <v>166</v>
      </c>
      <c r="E412" s="257" t="s">
        <v>1</v>
      </c>
      <c r="F412" s="258" t="s">
        <v>119</v>
      </c>
      <c r="G412" s="256"/>
      <c r="H412" s="259">
        <v>5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5" t="s">
        <v>166</v>
      </c>
      <c r="AU412" s="265" t="s">
        <v>87</v>
      </c>
      <c r="AV412" s="15" t="s">
        <v>105</v>
      </c>
      <c r="AW412" s="15" t="s">
        <v>32</v>
      </c>
      <c r="AX412" s="15" t="s">
        <v>84</v>
      </c>
      <c r="AY412" s="265" t="s">
        <v>158</v>
      </c>
    </row>
    <row r="413" s="2" customFormat="1" ht="16.5" customHeight="1">
      <c r="A413" s="39"/>
      <c r="B413" s="40"/>
      <c r="C413" s="220" t="s">
        <v>587</v>
      </c>
      <c r="D413" s="220" t="s">
        <v>160</v>
      </c>
      <c r="E413" s="221" t="s">
        <v>588</v>
      </c>
      <c r="F413" s="222" t="s">
        <v>589</v>
      </c>
      <c r="G413" s="223" t="s">
        <v>187</v>
      </c>
      <c r="H413" s="224">
        <v>4</v>
      </c>
      <c r="I413" s="225"/>
      <c r="J413" s="226">
        <f>ROUND(I413*H413,2)</f>
        <v>0</v>
      </c>
      <c r="K413" s="222" t="s">
        <v>164</v>
      </c>
      <c r="L413" s="45"/>
      <c r="M413" s="227" t="s">
        <v>1</v>
      </c>
      <c r="N413" s="228" t="s">
        <v>41</v>
      </c>
      <c r="O413" s="92"/>
      <c r="P413" s="229">
        <f>O413*H413</f>
        <v>0</v>
      </c>
      <c r="Q413" s="229">
        <v>0</v>
      </c>
      <c r="R413" s="229">
        <f>Q413*H413</f>
        <v>0</v>
      </c>
      <c r="S413" s="229">
        <v>0</v>
      </c>
      <c r="T413" s="230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1" t="s">
        <v>105</v>
      </c>
      <c r="AT413" s="231" t="s">
        <v>160</v>
      </c>
      <c r="AU413" s="231" t="s">
        <v>87</v>
      </c>
      <c r="AY413" s="18" t="s">
        <v>158</v>
      </c>
      <c r="BE413" s="232">
        <f>IF(N413="základní",J413,0)</f>
        <v>0</v>
      </c>
      <c r="BF413" s="232">
        <f>IF(N413="snížená",J413,0)</f>
        <v>0</v>
      </c>
      <c r="BG413" s="232">
        <f>IF(N413="zákl. přenesená",J413,0)</f>
        <v>0</v>
      </c>
      <c r="BH413" s="232">
        <f>IF(N413="sníž. přenesená",J413,0)</f>
        <v>0</v>
      </c>
      <c r="BI413" s="232">
        <f>IF(N413="nulová",J413,0)</f>
        <v>0</v>
      </c>
      <c r="BJ413" s="18" t="s">
        <v>84</v>
      </c>
      <c r="BK413" s="232">
        <f>ROUND(I413*H413,2)</f>
        <v>0</v>
      </c>
      <c r="BL413" s="18" t="s">
        <v>105</v>
      </c>
      <c r="BM413" s="231" t="s">
        <v>590</v>
      </c>
    </row>
    <row r="414" s="13" customFormat="1">
      <c r="A414" s="13"/>
      <c r="B414" s="233"/>
      <c r="C414" s="234"/>
      <c r="D414" s="235" t="s">
        <v>166</v>
      </c>
      <c r="E414" s="236" t="s">
        <v>1</v>
      </c>
      <c r="F414" s="237" t="s">
        <v>172</v>
      </c>
      <c r="G414" s="234"/>
      <c r="H414" s="236" t="s">
        <v>1</v>
      </c>
      <c r="I414" s="238"/>
      <c r="J414" s="234"/>
      <c r="K414" s="234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166</v>
      </c>
      <c r="AU414" s="243" t="s">
        <v>87</v>
      </c>
      <c r="AV414" s="13" t="s">
        <v>84</v>
      </c>
      <c r="AW414" s="13" t="s">
        <v>32</v>
      </c>
      <c r="AX414" s="13" t="s">
        <v>76</v>
      </c>
      <c r="AY414" s="243" t="s">
        <v>158</v>
      </c>
    </row>
    <row r="415" s="14" customFormat="1">
      <c r="A415" s="14"/>
      <c r="B415" s="244"/>
      <c r="C415" s="245"/>
      <c r="D415" s="235" t="s">
        <v>166</v>
      </c>
      <c r="E415" s="246" t="s">
        <v>1</v>
      </c>
      <c r="F415" s="247" t="s">
        <v>105</v>
      </c>
      <c r="G415" s="245"/>
      <c r="H415" s="248">
        <v>4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4" t="s">
        <v>166</v>
      </c>
      <c r="AU415" s="254" t="s">
        <v>87</v>
      </c>
      <c r="AV415" s="14" t="s">
        <v>87</v>
      </c>
      <c r="AW415" s="14" t="s">
        <v>32</v>
      </c>
      <c r="AX415" s="14" t="s">
        <v>84</v>
      </c>
      <c r="AY415" s="254" t="s">
        <v>158</v>
      </c>
    </row>
    <row r="416" s="2" customFormat="1" ht="21.75" customHeight="1">
      <c r="A416" s="39"/>
      <c r="B416" s="40"/>
      <c r="C416" s="220" t="s">
        <v>591</v>
      </c>
      <c r="D416" s="220" t="s">
        <v>160</v>
      </c>
      <c r="E416" s="221" t="s">
        <v>592</v>
      </c>
      <c r="F416" s="222" t="s">
        <v>593</v>
      </c>
      <c r="G416" s="223" t="s">
        <v>187</v>
      </c>
      <c r="H416" s="224">
        <v>95</v>
      </c>
      <c r="I416" s="225"/>
      <c r="J416" s="226">
        <f>ROUND(I416*H416,2)</f>
        <v>0</v>
      </c>
      <c r="K416" s="222" t="s">
        <v>164</v>
      </c>
      <c r="L416" s="45"/>
      <c r="M416" s="227" t="s">
        <v>1</v>
      </c>
      <c r="N416" s="228" t="s">
        <v>41</v>
      </c>
      <c r="O416" s="92"/>
      <c r="P416" s="229">
        <f>O416*H416</f>
        <v>0</v>
      </c>
      <c r="Q416" s="229">
        <v>0</v>
      </c>
      <c r="R416" s="229">
        <f>Q416*H416</f>
        <v>0</v>
      </c>
      <c r="S416" s="229">
        <v>0</v>
      </c>
      <c r="T416" s="23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1" t="s">
        <v>105</v>
      </c>
      <c r="AT416" s="231" t="s">
        <v>160</v>
      </c>
      <c r="AU416" s="231" t="s">
        <v>87</v>
      </c>
      <c r="AY416" s="18" t="s">
        <v>158</v>
      </c>
      <c r="BE416" s="232">
        <f>IF(N416="základní",J416,0)</f>
        <v>0</v>
      </c>
      <c r="BF416" s="232">
        <f>IF(N416="snížená",J416,0)</f>
        <v>0</v>
      </c>
      <c r="BG416" s="232">
        <f>IF(N416="zákl. přenesená",J416,0)</f>
        <v>0</v>
      </c>
      <c r="BH416" s="232">
        <f>IF(N416="sníž. přenesená",J416,0)</f>
        <v>0</v>
      </c>
      <c r="BI416" s="232">
        <f>IF(N416="nulová",J416,0)</f>
        <v>0</v>
      </c>
      <c r="BJ416" s="18" t="s">
        <v>84</v>
      </c>
      <c r="BK416" s="232">
        <f>ROUND(I416*H416,2)</f>
        <v>0</v>
      </c>
      <c r="BL416" s="18" t="s">
        <v>105</v>
      </c>
      <c r="BM416" s="231" t="s">
        <v>594</v>
      </c>
    </row>
    <row r="417" s="13" customFormat="1">
      <c r="A417" s="13"/>
      <c r="B417" s="233"/>
      <c r="C417" s="234"/>
      <c r="D417" s="235" t="s">
        <v>166</v>
      </c>
      <c r="E417" s="236" t="s">
        <v>1</v>
      </c>
      <c r="F417" s="237" t="s">
        <v>172</v>
      </c>
      <c r="G417" s="234"/>
      <c r="H417" s="236" t="s">
        <v>1</v>
      </c>
      <c r="I417" s="238"/>
      <c r="J417" s="234"/>
      <c r="K417" s="234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166</v>
      </c>
      <c r="AU417" s="243" t="s">
        <v>87</v>
      </c>
      <c r="AV417" s="13" t="s">
        <v>84</v>
      </c>
      <c r="AW417" s="13" t="s">
        <v>32</v>
      </c>
      <c r="AX417" s="13" t="s">
        <v>76</v>
      </c>
      <c r="AY417" s="243" t="s">
        <v>158</v>
      </c>
    </row>
    <row r="418" s="14" customFormat="1">
      <c r="A418" s="14"/>
      <c r="B418" s="244"/>
      <c r="C418" s="245"/>
      <c r="D418" s="235" t="s">
        <v>166</v>
      </c>
      <c r="E418" s="246" t="s">
        <v>1</v>
      </c>
      <c r="F418" s="247" t="s">
        <v>103</v>
      </c>
      <c r="G418" s="245"/>
      <c r="H418" s="248">
        <v>95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166</v>
      </c>
      <c r="AU418" s="254" t="s">
        <v>87</v>
      </c>
      <c r="AV418" s="14" t="s">
        <v>87</v>
      </c>
      <c r="AW418" s="14" t="s">
        <v>32</v>
      </c>
      <c r="AX418" s="14" t="s">
        <v>84</v>
      </c>
      <c r="AY418" s="254" t="s">
        <v>158</v>
      </c>
    </row>
    <row r="419" s="2" customFormat="1" ht="24.15" customHeight="1">
      <c r="A419" s="39"/>
      <c r="B419" s="40"/>
      <c r="C419" s="220" t="s">
        <v>595</v>
      </c>
      <c r="D419" s="220" t="s">
        <v>160</v>
      </c>
      <c r="E419" s="221" t="s">
        <v>596</v>
      </c>
      <c r="F419" s="222" t="s">
        <v>597</v>
      </c>
      <c r="G419" s="223" t="s">
        <v>187</v>
      </c>
      <c r="H419" s="224">
        <v>4</v>
      </c>
      <c r="I419" s="225"/>
      <c r="J419" s="226">
        <f>ROUND(I419*H419,2)</f>
        <v>0</v>
      </c>
      <c r="K419" s="222" t="s">
        <v>164</v>
      </c>
      <c r="L419" s="45"/>
      <c r="M419" s="227" t="s">
        <v>1</v>
      </c>
      <c r="N419" s="228" t="s">
        <v>41</v>
      </c>
      <c r="O419" s="92"/>
      <c r="P419" s="229">
        <f>O419*H419</f>
        <v>0</v>
      </c>
      <c r="Q419" s="229">
        <v>0</v>
      </c>
      <c r="R419" s="229">
        <f>Q419*H419</f>
        <v>0</v>
      </c>
      <c r="S419" s="229">
        <v>0</v>
      </c>
      <c r="T419" s="230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1" t="s">
        <v>105</v>
      </c>
      <c r="AT419" s="231" t="s">
        <v>160</v>
      </c>
      <c r="AU419" s="231" t="s">
        <v>87</v>
      </c>
      <c r="AY419" s="18" t="s">
        <v>158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8" t="s">
        <v>84</v>
      </c>
      <c r="BK419" s="232">
        <f>ROUND(I419*H419,2)</f>
        <v>0</v>
      </c>
      <c r="BL419" s="18" t="s">
        <v>105</v>
      </c>
      <c r="BM419" s="231" t="s">
        <v>598</v>
      </c>
    </row>
    <row r="420" s="13" customFormat="1">
      <c r="A420" s="13"/>
      <c r="B420" s="233"/>
      <c r="C420" s="234"/>
      <c r="D420" s="235" t="s">
        <v>166</v>
      </c>
      <c r="E420" s="236" t="s">
        <v>1</v>
      </c>
      <c r="F420" s="237" t="s">
        <v>172</v>
      </c>
      <c r="G420" s="234"/>
      <c r="H420" s="236" t="s">
        <v>1</v>
      </c>
      <c r="I420" s="238"/>
      <c r="J420" s="234"/>
      <c r="K420" s="234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166</v>
      </c>
      <c r="AU420" s="243" t="s">
        <v>87</v>
      </c>
      <c r="AV420" s="13" t="s">
        <v>84</v>
      </c>
      <c r="AW420" s="13" t="s">
        <v>32</v>
      </c>
      <c r="AX420" s="13" t="s">
        <v>76</v>
      </c>
      <c r="AY420" s="243" t="s">
        <v>158</v>
      </c>
    </row>
    <row r="421" s="14" customFormat="1">
      <c r="A421" s="14"/>
      <c r="B421" s="244"/>
      <c r="C421" s="245"/>
      <c r="D421" s="235" t="s">
        <v>166</v>
      </c>
      <c r="E421" s="246" t="s">
        <v>1</v>
      </c>
      <c r="F421" s="247" t="s">
        <v>105</v>
      </c>
      <c r="G421" s="245"/>
      <c r="H421" s="248">
        <v>4</v>
      </c>
      <c r="I421" s="249"/>
      <c r="J421" s="245"/>
      <c r="K421" s="245"/>
      <c r="L421" s="250"/>
      <c r="M421" s="251"/>
      <c r="N421" s="252"/>
      <c r="O421" s="252"/>
      <c r="P421" s="252"/>
      <c r="Q421" s="252"/>
      <c r="R421" s="252"/>
      <c r="S421" s="252"/>
      <c r="T421" s="25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4" t="s">
        <v>166</v>
      </c>
      <c r="AU421" s="254" t="s">
        <v>87</v>
      </c>
      <c r="AV421" s="14" t="s">
        <v>87</v>
      </c>
      <c r="AW421" s="14" t="s">
        <v>32</v>
      </c>
      <c r="AX421" s="14" t="s">
        <v>84</v>
      </c>
      <c r="AY421" s="254" t="s">
        <v>158</v>
      </c>
    </row>
    <row r="422" s="2" customFormat="1" ht="24.15" customHeight="1">
      <c r="A422" s="39"/>
      <c r="B422" s="40"/>
      <c r="C422" s="220" t="s">
        <v>599</v>
      </c>
      <c r="D422" s="220" t="s">
        <v>160</v>
      </c>
      <c r="E422" s="221" t="s">
        <v>600</v>
      </c>
      <c r="F422" s="222" t="s">
        <v>601</v>
      </c>
      <c r="G422" s="223" t="s">
        <v>187</v>
      </c>
      <c r="H422" s="224">
        <v>95</v>
      </c>
      <c r="I422" s="225"/>
      <c r="J422" s="226">
        <f>ROUND(I422*H422,2)</f>
        <v>0</v>
      </c>
      <c r="K422" s="222" t="s">
        <v>164</v>
      </c>
      <c r="L422" s="45"/>
      <c r="M422" s="227" t="s">
        <v>1</v>
      </c>
      <c r="N422" s="228" t="s">
        <v>41</v>
      </c>
      <c r="O422" s="92"/>
      <c r="P422" s="229">
        <f>O422*H422</f>
        <v>0</v>
      </c>
      <c r="Q422" s="229">
        <v>0</v>
      </c>
      <c r="R422" s="229">
        <f>Q422*H422</f>
        <v>0</v>
      </c>
      <c r="S422" s="229">
        <v>0</v>
      </c>
      <c r="T422" s="230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1" t="s">
        <v>105</v>
      </c>
      <c r="AT422" s="231" t="s">
        <v>160</v>
      </c>
      <c r="AU422" s="231" t="s">
        <v>87</v>
      </c>
      <c r="AY422" s="18" t="s">
        <v>158</v>
      </c>
      <c r="BE422" s="232">
        <f>IF(N422="základní",J422,0)</f>
        <v>0</v>
      </c>
      <c r="BF422" s="232">
        <f>IF(N422="snížená",J422,0)</f>
        <v>0</v>
      </c>
      <c r="BG422" s="232">
        <f>IF(N422="zákl. přenesená",J422,0)</f>
        <v>0</v>
      </c>
      <c r="BH422" s="232">
        <f>IF(N422="sníž. přenesená",J422,0)</f>
        <v>0</v>
      </c>
      <c r="BI422" s="232">
        <f>IF(N422="nulová",J422,0)</f>
        <v>0</v>
      </c>
      <c r="BJ422" s="18" t="s">
        <v>84</v>
      </c>
      <c r="BK422" s="232">
        <f>ROUND(I422*H422,2)</f>
        <v>0</v>
      </c>
      <c r="BL422" s="18" t="s">
        <v>105</v>
      </c>
      <c r="BM422" s="231" t="s">
        <v>602</v>
      </c>
    </row>
    <row r="423" s="13" customFormat="1">
      <c r="A423" s="13"/>
      <c r="B423" s="233"/>
      <c r="C423" s="234"/>
      <c r="D423" s="235" t="s">
        <v>166</v>
      </c>
      <c r="E423" s="236" t="s">
        <v>1</v>
      </c>
      <c r="F423" s="237" t="s">
        <v>172</v>
      </c>
      <c r="G423" s="234"/>
      <c r="H423" s="236" t="s">
        <v>1</v>
      </c>
      <c r="I423" s="238"/>
      <c r="J423" s="234"/>
      <c r="K423" s="234"/>
      <c r="L423" s="239"/>
      <c r="M423" s="240"/>
      <c r="N423" s="241"/>
      <c r="O423" s="241"/>
      <c r="P423" s="241"/>
      <c r="Q423" s="241"/>
      <c r="R423" s="241"/>
      <c r="S423" s="241"/>
      <c r="T423" s="24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3" t="s">
        <v>166</v>
      </c>
      <c r="AU423" s="243" t="s">
        <v>87</v>
      </c>
      <c r="AV423" s="13" t="s">
        <v>84</v>
      </c>
      <c r="AW423" s="13" t="s">
        <v>32</v>
      </c>
      <c r="AX423" s="13" t="s">
        <v>76</v>
      </c>
      <c r="AY423" s="243" t="s">
        <v>158</v>
      </c>
    </row>
    <row r="424" s="14" customFormat="1">
      <c r="A424" s="14"/>
      <c r="B424" s="244"/>
      <c r="C424" s="245"/>
      <c r="D424" s="235" t="s">
        <v>166</v>
      </c>
      <c r="E424" s="246" t="s">
        <v>1</v>
      </c>
      <c r="F424" s="247" t="s">
        <v>103</v>
      </c>
      <c r="G424" s="245"/>
      <c r="H424" s="248">
        <v>95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166</v>
      </c>
      <c r="AU424" s="254" t="s">
        <v>87</v>
      </c>
      <c r="AV424" s="14" t="s">
        <v>87</v>
      </c>
      <c r="AW424" s="14" t="s">
        <v>32</v>
      </c>
      <c r="AX424" s="14" t="s">
        <v>84</v>
      </c>
      <c r="AY424" s="254" t="s">
        <v>158</v>
      </c>
    </row>
    <row r="425" s="2" customFormat="1" ht="24.15" customHeight="1">
      <c r="A425" s="39"/>
      <c r="B425" s="40"/>
      <c r="C425" s="220" t="s">
        <v>603</v>
      </c>
      <c r="D425" s="220" t="s">
        <v>160</v>
      </c>
      <c r="E425" s="221" t="s">
        <v>604</v>
      </c>
      <c r="F425" s="222" t="s">
        <v>605</v>
      </c>
      <c r="G425" s="223" t="s">
        <v>224</v>
      </c>
      <c r="H425" s="224">
        <v>2</v>
      </c>
      <c r="I425" s="225"/>
      <c r="J425" s="226">
        <f>ROUND(I425*H425,2)</f>
        <v>0</v>
      </c>
      <c r="K425" s="222" t="s">
        <v>164</v>
      </c>
      <c r="L425" s="45"/>
      <c r="M425" s="227" t="s">
        <v>1</v>
      </c>
      <c r="N425" s="228" t="s">
        <v>41</v>
      </c>
      <c r="O425" s="92"/>
      <c r="P425" s="229">
        <f>O425*H425</f>
        <v>0</v>
      </c>
      <c r="Q425" s="229">
        <v>0.45937</v>
      </c>
      <c r="R425" s="229">
        <f>Q425*H425</f>
        <v>0.91874</v>
      </c>
      <c r="S425" s="229">
        <v>0</v>
      </c>
      <c r="T425" s="23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1" t="s">
        <v>105</v>
      </c>
      <c r="AT425" s="231" t="s">
        <v>160</v>
      </c>
      <c r="AU425" s="231" t="s">
        <v>87</v>
      </c>
      <c r="AY425" s="18" t="s">
        <v>158</v>
      </c>
      <c r="BE425" s="232">
        <f>IF(N425="základní",J425,0)</f>
        <v>0</v>
      </c>
      <c r="BF425" s="232">
        <f>IF(N425="snížená",J425,0)</f>
        <v>0</v>
      </c>
      <c r="BG425" s="232">
        <f>IF(N425="zákl. přenesená",J425,0)</f>
        <v>0</v>
      </c>
      <c r="BH425" s="232">
        <f>IF(N425="sníž. přenesená",J425,0)</f>
        <v>0</v>
      </c>
      <c r="BI425" s="232">
        <f>IF(N425="nulová",J425,0)</f>
        <v>0</v>
      </c>
      <c r="BJ425" s="18" t="s">
        <v>84</v>
      </c>
      <c r="BK425" s="232">
        <f>ROUND(I425*H425,2)</f>
        <v>0</v>
      </c>
      <c r="BL425" s="18" t="s">
        <v>105</v>
      </c>
      <c r="BM425" s="231" t="s">
        <v>606</v>
      </c>
    </row>
    <row r="426" s="13" customFormat="1">
      <c r="A426" s="13"/>
      <c r="B426" s="233"/>
      <c r="C426" s="234"/>
      <c r="D426" s="235" t="s">
        <v>166</v>
      </c>
      <c r="E426" s="236" t="s">
        <v>1</v>
      </c>
      <c r="F426" s="237" t="s">
        <v>172</v>
      </c>
      <c r="G426" s="234"/>
      <c r="H426" s="236" t="s">
        <v>1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166</v>
      </c>
      <c r="AU426" s="243" t="s">
        <v>87</v>
      </c>
      <c r="AV426" s="13" t="s">
        <v>84</v>
      </c>
      <c r="AW426" s="13" t="s">
        <v>32</v>
      </c>
      <c r="AX426" s="13" t="s">
        <v>76</v>
      </c>
      <c r="AY426" s="243" t="s">
        <v>158</v>
      </c>
    </row>
    <row r="427" s="14" customFormat="1">
      <c r="A427" s="14"/>
      <c r="B427" s="244"/>
      <c r="C427" s="245"/>
      <c r="D427" s="235" t="s">
        <v>166</v>
      </c>
      <c r="E427" s="246" t="s">
        <v>1</v>
      </c>
      <c r="F427" s="247" t="s">
        <v>87</v>
      </c>
      <c r="G427" s="245"/>
      <c r="H427" s="248">
        <v>2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166</v>
      </c>
      <c r="AU427" s="254" t="s">
        <v>87</v>
      </c>
      <c r="AV427" s="14" t="s">
        <v>87</v>
      </c>
      <c r="AW427" s="14" t="s">
        <v>32</v>
      </c>
      <c r="AX427" s="14" t="s">
        <v>84</v>
      </c>
      <c r="AY427" s="254" t="s">
        <v>158</v>
      </c>
    </row>
    <row r="428" s="2" customFormat="1" ht="33" customHeight="1">
      <c r="A428" s="39"/>
      <c r="B428" s="40"/>
      <c r="C428" s="220" t="s">
        <v>607</v>
      </c>
      <c r="D428" s="220" t="s">
        <v>160</v>
      </c>
      <c r="E428" s="221" t="s">
        <v>608</v>
      </c>
      <c r="F428" s="222" t="s">
        <v>609</v>
      </c>
      <c r="G428" s="223" t="s">
        <v>224</v>
      </c>
      <c r="H428" s="224">
        <v>1</v>
      </c>
      <c r="I428" s="225"/>
      <c r="J428" s="226">
        <f>ROUND(I428*H428,2)</f>
        <v>0</v>
      </c>
      <c r="K428" s="222" t="s">
        <v>1</v>
      </c>
      <c r="L428" s="45"/>
      <c r="M428" s="227" t="s">
        <v>1</v>
      </c>
      <c r="N428" s="228" t="s">
        <v>41</v>
      </c>
      <c r="O428" s="92"/>
      <c r="P428" s="229">
        <f>O428*H428</f>
        <v>0</v>
      </c>
      <c r="Q428" s="229">
        <v>0.31108000000000002</v>
      </c>
      <c r="R428" s="229">
        <f>Q428*H428</f>
        <v>0.31108000000000002</v>
      </c>
      <c r="S428" s="229">
        <v>0</v>
      </c>
      <c r="T428" s="230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1" t="s">
        <v>105</v>
      </c>
      <c r="AT428" s="231" t="s">
        <v>160</v>
      </c>
      <c r="AU428" s="231" t="s">
        <v>87</v>
      </c>
      <c r="AY428" s="18" t="s">
        <v>158</v>
      </c>
      <c r="BE428" s="232">
        <f>IF(N428="základní",J428,0)</f>
        <v>0</v>
      </c>
      <c r="BF428" s="232">
        <f>IF(N428="snížená",J428,0)</f>
        <v>0</v>
      </c>
      <c r="BG428" s="232">
        <f>IF(N428="zákl. přenesená",J428,0)</f>
        <v>0</v>
      </c>
      <c r="BH428" s="232">
        <f>IF(N428="sníž. přenesená",J428,0)</f>
        <v>0</v>
      </c>
      <c r="BI428" s="232">
        <f>IF(N428="nulová",J428,0)</f>
        <v>0</v>
      </c>
      <c r="BJ428" s="18" t="s">
        <v>84</v>
      </c>
      <c r="BK428" s="232">
        <f>ROUND(I428*H428,2)</f>
        <v>0</v>
      </c>
      <c r="BL428" s="18" t="s">
        <v>105</v>
      </c>
      <c r="BM428" s="231" t="s">
        <v>610</v>
      </c>
    </row>
    <row r="429" s="13" customFormat="1">
      <c r="A429" s="13"/>
      <c r="B429" s="233"/>
      <c r="C429" s="234"/>
      <c r="D429" s="235" t="s">
        <v>166</v>
      </c>
      <c r="E429" s="236" t="s">
        <v>1</v>
      </c>
      <c r="F429" s="237" t="s">
        <v>172</v>
      </c>
      <c r="G429" s="234"/>
      <c r="H429" s="236" t="s">
        <v>1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166</v>
      </c>
      <c r="AU429" s="243" t="s">
        <v>87</v>
      </c>
      <c r="AV429" s="13" t="s">
        <v>84</v>
      </c>
      <c r="AW429" s="13" t="s">
        <v>32</v>
      </c>
      <c r="AX429" s="13" t="s">
        <v>76</v>
      </c>
      <c r="AY429" s="243" t="s">
        <v>158</v>
      </c>
    </row>
    <row r="430" s="14" customFormat="1">
      <c r="A430" s="14"/>
      <c r="B430" s="244"/>
      <c r="C430" s="245"/>
      <c r="D430" s="235" t="s">
        <v>166</v>
      </c>
      <c r="E430" s="246" t="s">
        <v>1</v>
      </c>
      <c r="F430" s="247" t="s">
        <v>84</v>
      </c>
      <c r="G430" s="245"/>
      <c r="H430" s="248">
        <v>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166</v>
      </c>
      <c r="AU430" s="254" t="s">
        <v>87</v>
      </c>
      <c r="AV430" s="14" t="s">
        <v>87</v>
      </c>
      <c r="AW430" s="14" t="s">
        <v>32</v>
      </c>
      <c r="AX430" s="14" t="s">
        <v>84</v>
      </c>
      <c r="AY430" s="254" t="s">
        <v>158</v>
      </c>
    </row>
    <row r="431" s="2" customFormat="1" ht="16.5" customHeight="1">
      <c r="A431" s="39"/>
      <c r="B431" s="40"/>
      <c r="C431" s="220" t="s">
        <v>611</v>
      </c>
      <c r="D431" s="220" t="s">
        <v>160</v>
      </c>
      <c r="E431" s="221" t="s">
        <v>612</v>
      </c>
      <c r="F431" s="222" t="s">
        <v>613</v>
      </c>
      <c r="G431" s="223" t="s">
        <v>224</v>
      </c>
      <c r="H431" s="224">
        <v>1</v>
      </c>
      <c r="I431" s="225"/>
      <c r="J431" s="226">
        <f>ROUND(I431*H431,2)</f>
        <v>0</v>
      </c>
      <c r="K431" s="222" t="s">
        <v>164</v>
      </c>
      <c r="L431" s="45"/>
      <c r="M431" s="227" t="s">
        <v>1</v>
      </c>
      <c r="N431" s="228" t="s">
        <v>41</v>
      </c>
      <c r="O431" s="92"/>
      <c r="P431" s="229">
        <f>O431*H431</f>
        <v>0</v>
      </c>
      <c r="Q431" s="229">
        <v>0.00033</v>
      </c>
      <c r="R431" s="229">
        <f>Q431*H431</f>
        <v>0.00033</v>
      </c>
      <c r="S431" s="229">
        <v>0</v>
      </c>
      <c r="T431" s="230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1" t="s">
        <v>105</v>
      </c>
      <c r="AT431" s="231" t="s">
        <v>160</v>
      </c>
      <c r="AU431" s="231" t="s">
        <v>87</v>
      </c>
      <c r="AY431" s="18" t="s">
        <v>158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8" t="s">
        <v>84</v>
      </c>
      <c r="BK431" s="232">
        <f>ROUND(I431*H431,2)</f>
        <v>0</v>
      </c>
      <c r="BL431" s="18" t="s">
        <v>105</v>
      </c>
      <c r="BM431" s="231" t="s">
        <v>614</v>
      </c>
    </row>
    <row r="432" s="13" customFormat="1">
      <c r="A432" s="13"/>
      <c r="B432" s="233"/>
      <c r="C432" s="234"/>
      <c r="D432" s="235" t="s">
        <v>166</v>
      </c>
      <c r="E432" s="236" t="s">
        <v>1</v>
      </c>
      <c r="F432" s="237" t="s">
        <v>437</v>
      </c>
      <c r="G432" s="234"/>
      <c r="H432" s="236" t="s">
        <v>1</v>
      </c>
      <c r="I432" s="238"/>
      <c r="J432" s="234"/>
      <c r="K432" s="234"/>
      <c r="L432" s="239"/>
      <c r="M432" s="240"/>
      <c r="N432" s="241"/>
      <c r="O432" s="241"/>
      <c r="P432" s="241"/>
      <c r="Q432" s="241"/>
      <c r="R432" s="241"/>
      <c r="S432" s="241"/>
      <c r="T432" s="24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3" t="s">
        <v>166</v>
      </c>
      <c r="AU432" s="243" t="s">
        <v>87</v>
      </c>
      <c r="AV432" s="13" t="s">
        <v>84</v>
      </c>
      <c r="AW432" s="13" t="s">
        <v>32</v>
      </c>
      <c r="AX432" s="13" t="s">
        <v>76</v>
      </c>
      <c r="AY432" s="243" t="s">
        <v>158</v>
      </c>
    </row>
    <row r="433" s="14" customFormat="1">
      <c r="A433" s="14"/>
      <c r="B433" s="244"/>
      <c r="C433" s="245"/>
      <c r="D433" s="235" t="s">
        <v>166</v>
      </c>
      <c r="E433" s="246" t="s">
        <v>1</v>
      </c>
      <c r="F433" s="247" t="s">
        <v>84</v>
      </c>
      <c r="G433" s="245"/>
      <c r="H433" s="248">
        <v>1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4" t="s">
        <v>166</v>
      </c>
      <c r="AU433" s="254" t="s">
        <v>87</v>
      </c>
      <c r="AV433" s="14" t="s">
        <v>87</v>
      </c>
      <c r="AW433" s="14" t="s">
        <v>32</v>
      </c>
      <c r="AX433" s="14" t="s">
        <v>84</v>
      </c>
      <c r="AY433" s="254" t="s">
        <v>158</v>
      </c>
    </row>
    <row r="434" s="2" customFormat="1" ht="21.75" customHeight="1">
      <c r="A434" s="39"/>
      <c r="B434" s="40"/>
      <c r="C434" s="220" t="s">
        <v>615</v>
      </c>
      <c r="D434" s="220" t="s">
        <v>160</v>
      </c>
      <c r="E434" s="221" t="s">
        <v>616</v>
      </c>
      <c r="F434" s="222" t="s">
        <v>617</v>
      </c>
      <c r="G434" s="223" t="s">
        <v>187</v>
      </c>
      <c r="H434" s="224">
        <v>23.625</v>
      </c>
      <c r="I434" s="225"/>
      <c r="J434" s="226">
        <f>ROUND(I434*H434,2)</f>
        <v>0</v>
      </c>
      <c r="K434" s="222" t="s">
        <v>164</v>
      </c>
      <c r="L434" s="45"/>
      <c r="M434" s="227" t="s">
        <v>1</v>
      </c>
      <c r="N434" s="228" t="s">
        <v>41</v>
      </c>
      <c r="O434" s="92"/>
      <c r="P434" s="229">
        <f>O434*H434</f>
        <v>0</v>
      </c>
      <c r="Q434" s="229">
        <v>0.00012999999999999999</v>
      </c>
      <c r="R434" s="229">
        <f>Q434*H434</f>
        <v>0.0030712499999999998</v>
      </c>
      <c r="S434" s="229">
        <v>0</v>
      </c>
      <c r="T434" s="230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1" t="s">
        <v>105</v>
      </c>
      <c r="AT434" s="231" t="s">
        <v>160</v>
      </c>
      <c r="AU434" s="231" t="s">
        <v>87</v>
      </c>
      <c r="AY434" s="18" t="s">
        <v>158</v>
      </c>
      <c r="BE434" s="232">
        <f>IF(N434="základní",J434,0)</f>
        <v>0</v>
      </c>
      <c r="BF434" s="232">
        <f>IF(N434="snížená",J434,0)</f>
        <v>0</v>
      </c>
      <c r="BG434" s="232">
        <f>IF(N434="zákl. přenesená",J434,0)</f>
        <v>0</v>
      </c>
      <c r="BH434" s="232">
        <f>IF(N434="sníž. přenesená",J434,0)</f>
        <v>0</v>
      </c>
      <c r="BI434" s="232">
        <f>IF(N434="nulová",J434,0)</f>
        <v>0</v>
      </c>
      <c r="BJ434" s="18" t="s">
        <v>84</v>
      </c>
      <c r="BK434" s="232">
        <f>ROUND(I434*H434,2)</f>
        <v>0</v>
      </c>
      <c r="BL434" s="18" t="s">
        <v>105</v>
      </c>
      <c r="BM434" s="231" t="s">
        <v>618</v>
      </c>
    </row>
    <row r="435" s="13" customFormat="1">
      <c r="A435" s="13"/>
      <c r="B435" s="233"/>
      <c r="C435" s="234"/>
      <c r="D435" s="235" t="s">
        <v>166</v>
      </c>
      <c r="E435" s="236" t="s">
        <v>1</v>
      </c>
      <c r="F435" s="237" t="s">
        <v>172</v>
      </c>
      <c r="G435" s="234"/>
      <c r="H435" s="236" t="s">
        <v>1</v>
      </c>
      <c r="I435" s="238"/>
      <c r="J435" s="234"/>
      <c r="K435" s="234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166</v>
      </c>
      <c r="AU435" s="243" t="s">
        <v>87</v>
      </c>
      <c r="AV435" s="13" t="s">
        <v>84</v>
      </c>
      <c r="AW435" s="13" t="s">
        <v>32</v>
      </c>
      <c r="AX435" s="13" t="s">
        <v>76</v>
      </c>
      <c r="AY435" s="243" t="s">
        <v>158</v>
      </c>
    </row>
    <row r="436" s="14" customFormat="1">
      <c r="A436" s="14"/>
      <c r="B436" s="244"/>
      <c r="C436" s="245"/>
      <c r="D436" s="235" t="s">
        <v>166</v>
      </c>
      <c r="E436" s="246" t="s">
        <v>1</v>
      </c>
      <c r="F436" s="247" t="s">
        <v>619</v>
      </c>
      <c r="G436" s="245"/>
      <c r="H436" s="248">
        <v>23.625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166</v>
      </c>
      <c r="AU436" s="254" t="s">
        <v>87</v>
      </c>
      <c r="AV436" s="14" t="s">
        <v>87</v>
      </c>
      <c r="AW436" s="14" t="s">
        <v>32</v>
      </c>
      <c r="AX436" s="14" t="s">
        <v>84</v>
      </c>
      <c r="AY436" s="254" t="s">
        <v>158</v>
      </c>
    </row>
    <row r="437" s="2" customFormat="1" ht="16.5" customHeight="1">
      <c r="A437" s="39"/>
      <c r="B437" s="40"/>
      <c r="C437" s="220" t="s">
        <v>620</v>
      </c>
      <c r="D437" s="220" t="s">
        <v>160</v>
      </c>
      <c r="E437" s="221" t="s">
        <v>621</v>
      </c>
      <c r="F437" s="222" t="s">
        <v>622</v>
      </c>
      <c r="G437" s="223" t="s">
        <v>366</v>
      </c>
      <c r="H437" s="224">
        <v>99</v>
      </c>
      <c r="I437" s="225"/>
      <c r="J437" s="226">
        <f>ROUND(I437*H437,2)</f>
        <v>0</v>
      </c>
      <c r="K437" s="222" t="s">
        <v>1</v>
      </c>
      <c r="L437" s="45"/>
      <c r="M437" s="227" t="s">
        <v>1</v>
      </c>
      <c r="N437" s="228" t="s">
        <v>41</v>
      </c>
      <c r="O437" s="92"/>
      <c r="P437" s="229">
        <f>O437*H437</f>
        <v>0</v>
      </c>
      <c r="Q437" s="229">
        <v>2.0000000000000002E-05</v>
      </c>
      <c r="R437" s="229">
        <f>Q437*H437</f>
        <v>0.00198</v>
      </c>
      <c r="S437" s="229">
        <v>0</v>
      </c>
      <c r="T437" s="230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1" t="s">
        <v>105</v>
      </c>
      <c r="AT437" s="231" t="s">
        <v>160</v>
      </c>
      <c r="AU437" s="231" t="s">
        <v>87</v>
      </c>
      <c r="AY437" s="18" t="s">
        <v>158</v>
      </c>
      <c r="BE437" s="232">
        <f>IF(N437="základní",J437,0)</f>
        <v>0</v>
      </c>
      <c r="BF437" s="232">
        <f>IF(N437="snížená",J437,0)</f>
        <v>0</v>
      </c>
      <c r="BG437" s="232">
        <f>IF(N437="zákl. přenesená",J437,0)</f>
        <v>0</v>
      </c>
      <c r="BH437" s="232">
        <f>IF(N437="sníž. přenesená",J437,0)</f>
        <v>0</v>
      </c>
      <c r="BI437" s="232">
        <f>IF(N437="nulová",J437,0)</f>
        <v>0</v>
      </c>
      <c r="BJ437" s="18" t="s">
        <v>84</v>
      </c>
      <c r="BK437" s="232">
        <f>ROUND(I437*H437,2)</f>
        <v>0</v>
      </c>
      <c r="BL437" s="18" t="s">
        <v>105</v>
      </c>
      <c r="BM437" s="231" t="s">
        <v>623</v>
      </c>
    </row>
    <row r="438" s="13" customFormat="1">
      <c r="A438" s="13"/>
      <c r="B438" s="233"/>
      <c r="C438" s="234"/>
      <c r="D438" s="235" t="s">
        <v>166</v>
      </c>
      <c r="E438" s="236" t="s">
        <v>1</v>
      </c>
      <c r="F438" s="237" t="s">
        <v>406</v>
      </c>
      <c r="G438" s="234"/>
      <c r="H438" s="236" t="s">
        <v>1</v>
      </c>
      <c r="I438" s="238"/>
      <c r="J438" s="234"/>
      <c r="K438" s="234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166</v>
      </c>
      <c r="AU438" s="243" t="s">
        <v>87</v>
      </c>
      <c r="AV438" s="13" t="s">
        <v>84</v>
      </c>
      <c r="AW438" s="13" t="s">
        <v>32</v>
      </c>
      <c r="AX438" s="13" t="s">
        <v>76</v>
      </c>
      <c r="AY438" s="243" t="s">
        <v>158</v>
      </c>
    </row>
    <row r="439" s="14" customFormat="1">
      <c r="A439" s="14"/>
      <c r="B439" s="244"/>
      <c r="C439" s="245"/>
      <c r="D439" s="235" t="s">
        <v>166</v>
      </c>
      <c r="E439" s="246" t="s">
        <v>1</v>
      </c>
      <c r="F439" s="247" t="s">
        <v>624</v>
      </c>
      <c r="G439" s="245"/>
      <c r="H439" s="248">
        <v>99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4" t="s">
        <v>166</v>
      </c>
      <c r="AU439" s="254" t="s">
        <v>87</v>
      </c>
      <c r="AV439" s="14" t="s">
        <v>87</v>
      </c>
      <c r="AW439" s="14" t="s">
        <v>32</v>
      </c>
      <c r="AX439" s="14" t="s">
        <v>84</v>
      </c>
      <c r="AY439" s="254" t="s">
        <v>158</v>
      </c>
    </row>
    <row r="440" s="2" customFormat="1" ht="16.5" customHeight="1">
      <c r="A440" s="39"/>
      <c r="B440" s="40"/>
      <c r="C440" s="277" t="s">
        <v>625</v>
      </c>
      <c r="D440" s="277" t="s">
        <v>366</v>
      </c>
      <c r="E440" s="278" t="s">
        <v>626</v>
      </c>
      <c r="F440" s="279" t="s">
        <v>627</v>
      </c>
      <c r="G440" s="280" t="s">
        <v>366</v>
      </c>
      <c r="H440" s="281">
        <v>111.87000000000001</v>
      </c>
      <c r="I440" s="282"/>
      <c r="J440" s="283">
        <f>ROUND(I440*H440,2)</f>
        <v>0</v>
      </c>
      <c r="K440" s="279" t="s">
        <v>1</v>
      </c>
      <c r="L440" s="284"/>
      <c r="M440" s="285" t="s">
        <v>1</v>
      </c>
      <c r="N440" s="286" t="s">
        <v>41</v>
      </c>
      <c r="O440" s="92"/>
      <c r="P440" s="229">
        <f>O440*H440</f>
        <v>0</v>
      </c>
      <c r="Q440" s="229">
        <v>0.00024000000000000001</v>
      </c>
      <c r="R440" s="229">
        <f>Q440*H440</f>
        <v>0.026848800000000003</v>
      </c>
      <c r="S440" s="229">
        <v>0</v>
      </c>
      <c r="T440" s="230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1" t="s">
        <v>201</v>
      </c>
      <c r="AT440" s="231" t="s">
        <v>366</v>
      </c>
      <c r="AU440" s="231" t="s">
        <v>87</v>
      </c>
      <c r="AY440" s="18" t="s">
        <v>158</v>
      </c>
      <c r="BE440" s="232">
        <f>IF(N440="základní",J440,0)</f>
        <v>0</v>
      </c>
      <c r="BF440" s="232">
        <f>IF(N440="snížená",J440,0)</f>
        <v>0</v>
      </c>
      <c r="BG440" s="232">
        <f>IF(N440="zákl. přenesená",J440,0)</f>
        <v>0</v>
      </c>
      <c r="BH440" s="232">
        <f>IF(N440="sníž. přenesená",J440,0)</f>
        <v>0</v>
      </c>
      <c r="BI440" s="232">
        <f>IF(N440="nulová",J440,0)</f>
        <v>0</v>
      </c>
      <c r="BJ440" s="18" t="s">
        <v>84</v>
      </c>
      <c r="BK440" s="232">
        <f>ROUND(I440*H440,2)</f>
        <v>0</v>
      </c>
      <c r="BL440" s="18" t="s">
        <v>105</v>
      </c>
      <c r="BM440" s="231" t="s">
        <v>628</v>
      </c>
    </row>
    <row r="441" s="13" customFormat="1">
      <c r="A441" s="13"/>
      <c r="B441" s="233"/>
      <c r="C441" s="234"/>
      <c r="D441" s="235" t="s">
        <v>166</v>
      </c>
      <c r="E441" s="236" t="s">
        <v>1</v>
      </c>
      <c r="F441" s="237" t="s">
        <v>406</v>
      </c>
      <c r="G441" s="234"/>
      <c r="H441" s="236" t="s">
        <v>1</v>
      </c>
      <c r="I441" s="238"/>
      <c r="J441" s="234"/>
      <c r="K441" s="234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166</v>
      </c>
      <c r="AU441" s="243" t="s">
        <v>87</v>
      </c>
      <c r="AV441" s="13" t="s">
        <v>84</v>
      </c>
      <c r="AW441" s="13" t="s">
        <v>32</v>
      </c>
      <c r="AX441" s="13" t="s">
        <v>76</v>
      </c>
      <c r="AY441" s="243" t="s">
        <v>158</v>
      </c>
    </row>
    <row r="442" s="14" customFormat="1">
      <c r="A442" s="14"/>
      <c r="B442" s="244"/>
      <c r="C442" s="245"/>
      <c r="D442" s="235" t="s">
        <v>166</v>
      </c>
      <c r="E442" s="246" t="s">
        <v>1</v>
      </c>
      <c r="F442" s="247" t="s">
        <v>629</v>
      </c>
      <c r="G442" s="245"/>
      <c r="H442" s="248">
        <v>111.87000000000001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166</v>
      </c>
      <c r="AU442" s="254" t="s">
        <v>87</v>
      </c>
      <c r="AV442" s="14" t="s">
        <v>87</v>
      </c>
      <c r="AW442" s="14" t="s">
        <v>32</v>
      </c>
      <c r="AX442" s="14" t="s">
        <v>84</v>
      </c>
      <c r="AY442" s="254" t="s">
        <v>158</v>
      </c>
    </row>
    <row r="443" s="12" customFormat="1" ht="22.8" customHeight="1">
      <c r="A443" s="12"/>
      <c r="B443" s="204"/>
      <c r="C443" s="205"/>
      <c r="D443" s="206" t="s">
        <v>75</v>
      </c>
      <c r="E443" s="218" t="s">
        <v>207</v>
      </c>
      <c r="F443" s="218" t="s">
        <v>630</v>
      </c>
      <c r="G443" s="205"/>
      <c r="H443" s="205"/>
      <c r="I443" s="208"/>
      <c r="J443" s="219">
        <f>BK443</f>
        <v>0</v>
      </c>
      <c r="K443" s="205"/>
      <c r="L443" s="210"/>
      <c r="M443" s="211"/>
      <c r="N443" s="212"/>
      <c r="O443" s="212"/>
      <c r="P443" s="213">
        <f>SUM(P444:P460)</f>
        <v>0</v>
      </c>
      <c r="Q443" s="212"/>
      <c r="R443" s="213">
        <f>SUM(R444:R460)</f>
        <v>4.7603399999999993</v>
      </c>
      <c r="S443" s="212"/>
      <c r="T443" s="214">
        <f>SUM(T444:T460)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15" t="s">
        <v>84</v>
      </c>
      <c r="AT443" s="216" t="s">
        <v>75</v>
      </c>
      <c r="AU443" s="216" t="s">
        <v>84</v>
      </c>
      <c r="AY443" s="215" t="s">
        <v>158</v>
      </c>
      <c r="BK443" s="217">
        <f>SUM(BK444:BK460)</f>
        <v>0</v>
      </c>
    </row>
    <row r="444" s="2" customFormat="1" ht="24.15" customHeight="1">
      <c r="A444" s="39"/>
      <c r="B444" s="40"/>
      <c r="C444" s="220" t="s">
        <v>103</v>
      </c>
      <c r="D444" s="220" t="s">
        <v>160</v>
      </c>
      <c r="E444" s="221" t="s">
        <v>631</v>
      </c>
      <c r="F444" s="222" t="s">
        <v>632</v>
      </c>
      <c r="G444" s="223" t="s">
        <v>187</v>
      </c>
      <c r="H444" s="224">
        <v>21</v>
      </c>
      <c r="I444" s="225"/>
      <c r="J444" s="226">
        <f>ROUND(I444*H444,2)</f>
        <v>0</v>
      </c>
      <c r="K444" s="222" t="s">
        <v>164</v>
      </c>
      <c r="L444" s="45"/>
      <c r="M444" s="227" t="s">
        <v>1</v>
      </c>
      <c r="N444" s="228" t="s">
        <v>41</v>
      </c>
      <c r="O444" s="92"/>
      <c r="P444" s="229">
        <f>O444*H444</f>
        <v>0</v>
      </c>
      <c r="Q444" s="229">
        <v>0.15537999999999999</v>
      </c>
      <c r="R444" s="229">
        <f>Q444*H444</f>
        <v>3.2629799999999998</v>
      </c>
      <c r="S444" s="229">
        <v>0</v>
      </c>
      <c r="T444" s="230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1" t="s">
        <v>105</v>
      </c>
      <c r="AT444" s="231" t="s">
        <v>160</v>
      </c>
      <c r="AU444" s="231" t="s">
        <v>87</v>
      </c>
      <c r="AY444" s="18" t="s">
        <v>158</v>
      </c>
      <c r="BE444" s="232">
        <f>IF(N444="základní",J444,0)</f>
        <v>0</v>
      </c>
      <c r="BF444" s="232">
        <f>IF(N444="snížená",J444,0)</f>
        <v>0</v>
      </c>
      <c r="BG444" s="232">
        <f>IF(N444="zákl. přenesená",J444,0)</f>
        <v>0</v>
      </c>
      <c r="BH444" s="232">
        <f>IF(N444="sníž. přenesená",J444,0)</f>
        <v>0</v>
      </c>
      <c r="BI444" s="232">
        <f>IF(N444="nulová",J444,0)</f>
        <v>0</v>
      </c>
      <c r="BJ444" s="18" t="s">
        <v>84</v>
      </c>
      <c r="BK444" s="232">
        <f>ROUND(I444*H444,2)</f>
        <v>0</v>
      </c>
      <c r="BL444" s="18" t="s">
        <v>105</v>
      </c>
      <c r="BM444" s="231" t="s">
        <v>633</v>
      </c>
    </row>
    <row r="445" s="13" customFormat="1">
      <c r="A445" s="13"/>
      <c r="B445" s="233"/>
      <c r="C445" s="234"/>
      <c r="D445" s="235" t="s">
        <v>166</v>
      </c>
      <c r="E445" s="236" t="s">
        <v>1</v>
      </c>
      <c r="F445" s="237" t="s">
        <v>167</v>
      </c>
      <c r="G445" s="234"/>
      <c r="H445" s="236" t="s">
        <v>1</v>
      </c>
      <c r="I445" s="238"/>
      <c r="J445" s="234"/>
      <c r="K445" s="234"/>
      <c r="L445" s="239"/>
      <c r="M445" s="240"/>
      <c r="N445" s="241"/>
      <c r="O445" s="241"/>
      <c r="P445" s="241"/>
      <c r="Q445" s="241"/>
      <c r="R445" s="241"/>
      <c r="S445" s="241"/>
      <c r="T445" s="24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3" t="s">
        <v>166</v>
      </c>
      <c r="AU445" s="243" t="s">
        <v>87</v>
      </c>
      <c r="AV445" s="13" t="s">
        <v>84</v>
      </c>
      <c r="AW445" s="13" t="s">
        <v>32</v>
      </c>
      <c r="AX445" s="13" t="s">
        <v>76</v>
      </c>
      <c r="AY445" s="243" t="s">
        <v>158</v>
      </c>
    </row>
    <row r="446" s="14" customFormat="1">
      <c r="A446" s="14"/>
      <c r="B446" s="244"/>
      <c r="C446" s="245"/>
      <c r="D446" s="235" t="s">
        <v>166</v>
      </c>
      <c r="E446" s="246" t="s">
        <v>1</v>
      </c>
      <c r="F446" s="247" t="s">
        <v>189</v>
      </c>
      <c r="G446" s="245"/>
      <c r="H446" s="248">
        <v>21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4" t="s">
        <v>166</v>
      </c>
      <c r="AU446" s="254" t="s">
        <v>87</v>
      </c>
      <c r="AV446" s="14" t="s">
        <v>87</v>
      </c>
      <c r="AW446" s="14" t="s">
        <v>32</v>
      </c>
      <c r="AX446" s="14" t="s">
        <v>84</v>
      </c>
      <c r="AY446" s="254" t="s">
        <v>158</v>
      </c>
    </row>
    <row r="447" s="2" customFormat="1" ht="33" customHeight="1">
      <c r="A447" s="39"/>
      <c r="B447" s="40"/>
      <c r="C447" s="220" t="s">
        <v>634</v>
      </c>
      <c r="D447" s="220" t="s">
        <v>160</v>
      </c>
      <c r="E447" s="221" t="s">
        <v>635</v>
      </c>
      <c r="F447" s="222" t="s">
        <v>636</v>
      </c>
      <c r="G447" s="223" t="s">
        <v>187</v>
      </c>
      <c r="H447" s="224">
        <v>12</v>
      </c>
      <c r="I447" s="225"/>
      <c r="J447" s="226">
        <f>ROUND(I447*H447,2)</f>
        <v>0</v>
      </c>
      <c r="K447" s="222" t="s">
        <v>164</v>
      </c>
      <c r="L447" s="45"/>
      <c r="M447" s="227" t="s">
        <v>1</v>
      </c>
      <c r="N447" s="228" t="s">
        <v>41</v>
      </c>
      <c r="O447" s="92"/>
      <c r="P447" s="229">
        <f>O447*H447</f>
        <v>0</v>
      </c>
      <c r="Q447" s="229">
        <v>0.12478</v>
      </c>
      <c r="R447" s="229">
        <f>Q447*H447</f>
        <v>1.49736</v>
      </c>
      <c r="S447" s="229">
        <v>0</v>
      </c>
      <c r="T447" s="230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1" t="s">
        <v>105</v>
      </c>
      <c r="AT447" s="231" t="s">
        <v>160</v>
      </c>
      <c r="AU447" s="231" t="s">
        <v>87</v>
      </c>
      <c r="AY447" s="18" t="s">
        <v>158</v>
      </c>
      <c r="BE447" s="232">
        <f>IF(N447="základní",J447,0)</f>
        <v>0</v>
      </c>
      <c r="BF447" s="232">
        <f>IF(N447="snížená",J447,0)</f>
        <v>0</v>
      </c>
      <c r="BG447" s="232">
        <f>IF(N447="zákl. přenesená",J447,0)</f>
        <v>0</v>
      </c>
      <c r="BH447" s="232">
        <f>IF(N447="sníž. přenesená",J447,0)</f>
        <v>0</v>
      </c>
      <c r="BI447" s="232">
        <f>IF(N447="nulová",J447,0)</f>
        <v>0</v>
      </c>
      <c r="BJ447" s="18" t="s">
        <v>84</v>
      </c>
      <c r="BK447" s="232">
        <f>ROUND(I447*H447,2)</f>
        <v>0</v>
      </c>
      <c r="BL447" s="18" t="s">
        <v>105</v>
      </c>
      <c r="BM447" s="231" t="s">
        <v>637</v>
      </c>
    </row>
    <row r="448" s="13" customFormat="1">
      <c r="A448" s="13"/>
      <c r="B448" s="233"/>
      <c r="C448" s="234"/>
      <c r="D448" s="235" t="s">
        <v>166</v>
      </c>
      <c r="E448" s="236" t="s">
        <v>1</v>
      </c>
      <c r="F448" s="237" t="s">
        <v>172</v>
      </c>
      <c r="G448" s="234"/>
      <c r="H448" s="236" t="s">
        <v>1</v>
      </c>
      <c r="I448" s="238"/>
      <c r="J448" s="234"/>
      <c r="K448" s="234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166</v>
      </c>
      <c r="AU448" s="243" t="s">
        <v>87</v>
      </c>
      <c r="AV448" s="13" t="s">
        <v>84</v>
      </c>
      <c r="AW448" s="13" t="s">
        <v>32</v>
      </c>
      <c r="AX448" s="13" t="s">
        <v>76</v>
      </c>
      <c r="AY448" s="243" t="s">
        <v>158</v>
      </c>
    </row>
    <row r="449" s="14" customFormat="1">
      <c r="A449" s="14"/>
      <c r="B449" s="244"/>
      <c r="C449" s="245"/>
      <c r="D449" s="235" t="s">
        <v>166</v>
      </c>
      <c r="E449" s="246" t="s">
        <v>1</v>
      </c>
      <c r="F449" s="247" t="s">
        <v>194</v>
      </c>
      <c r="G449" s="245"/>
      <c r="H449" s="248">
        <v>12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166</v>
      </c>
      <c r="AU449" s="254" t="s">
        <v>87</v>
      </c>
      <c r="AV449" s="14" t="s">
        <v>87</v>
      </c>
      <c r="AW449" s="14" t="s">
        <v>32</v>
      </c>
      <c r="AX449" s="14" t="s">
        <v>84</v>
      </c>
      <c r="AY449" s="254" t="s">
        <v>158</v>
      </c>
    </row>
    <row r="450" s="2" customFormat="1" ht="16.5" customHeight="1">
      <c r="A450" s="39"/>
      <c r="B450" s="40"/>
      <c r="C450" s="220" t="s">
        <v>638</v>
      </c>
      <c r="D450" s="220" t="s">
        <v>160</v>
      </c>
      <c r="E450" s="221" t="s">
        <v>639</v>
      </c>
      <c r="F450" s="222" t="s">
        <v>640</v>
      </c>
      <c r="G450" s="223" t="s">
        <v>187</v>
      </c>
      <c r="H450" s="224">
        <v>10.4</v>
      </c>
      <c r="I450" s="225"/>
      <c r="J450" s="226">
        <f>ROUND(I450*H450,2)</f>
        <v>0</v>
      </c>
      <c r="K450" s="222" t="s">
        <v>164</v>
      </c>
      <c r="L450" s="45"/>
      <c r="M450" s="227" t="s">
        <v>1</v>
      </c>
      <c r="N450" s="228" t="s">
        <v>41</v>
      </c>
      <c r="O450" s="92"/>
      <c r="P450" s="229">
        <f>O450*H450</f>
        <v>0</v>
      </c>
      <c r="Q450" s="229">
        <v>0</v>
      </c>
      <c r="R450" s="229">
        <f>Q450*H450</f>
        <v>0</v>
      </c>
      <c r="S450" s="229">
        <v>0</v>
      </c>
      <c r="T450" s="230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1" t="s">
        <v>105</v>
      </c>
      <c r="AT450" s="231" t="s">
        <v>160</v>
      </c>
      <c r="AU450" s="231" t="s">
        <v>87</v>
      </c>
      <c r="AY450" s="18" t="s">
        <v>158</v>
      </c>
      <c r="BE450" s="232">
        <f>IF(N450="základní",J450,0)</f>
        <v>0</v>
      </c>
      <c r="BF450" s="232">
        <f>IF(N450="snížená",J450,0)</f>
        <v>0</v>
      </c>
      <c r="BG450" s="232">
        <f>IF(N450="zákl. přenesená",J450,0)</f>
        <v>0</v>
      </c>
      <c r="BH450" s="232">
        <f>IF(N450="sníž. přenesená",J450,0)</f>
        <v>0</v>
      </c>
      <c r="BI450" s="232">
        <f>IF(N450="nulová",J450,0)</f>
        <v>0</v>
      </c>
      <c r="BJ450" s="18" t="s">
        <v>84</v>
      </c>
      <c r="BK450" s="232">
        <f>ROUND(I450*H450,2)</f>
        <v>0</v>
      </c>
      <c r="BL450" s="18" t="s">
        <v>105</v>
      </c>
      <c r="BM450" s="231" t="s">
        <v>641</v>
      </c>
    </row>
    <row r="451" s="13" customFormat="1">
      <c r="A451" s="13"/>
      <c r="B451" s="233"/>
      <c r="C451" s="234"/>
      <c r="D451" s="235" t="s">
        <v>166</v>
      </c>
      <c r="E451" s="236" t="s">
        <v>1</v>
      </c>
      <c r="F451" s="237" t="s">
        <v>314</v>
      </c>
      <c r="G451" s="234"/>
      <c r="H451" s="236" t="s">
        <v>1</v>
      </c>
      <c r="I451" s="238"/>
      <c r="J451" s="234"/>
      <c r="K451" s="234"/>
      <c r="L451" s="239"/>
      <c r="M451" s="240"/>
      <c r="N451" s="241"/>
      <c r="O451" s="241"/>
      <c r="P451" s="241"/>
      <c r="Q451" s="241"/>
      <c r="R451" s="241"/>
      <c r="S451" s="241"/>
      <c r="T451" s="24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3" t="s">
        <v>166</v>
      </c>
      <c r="AU451" s="243" t="s">
        <v>87</v>
      </c>
      <c r="AV451" s="13" t="s">
        <v>84</v>
      </c>
      <c r="AW451" s="13" t="s">
        <v>32</v>
      </c>
      <c r="AX451" s="13" t="s">
        <v>76</v>
      </c>
      <c r="AY451" s="243" t="s">
        <v>158</v>
      </c>
    </row>
    <row r="452" s="14" customFormat="1">
      <c r="A452" s="14"/>
      <c r="B452" s="244"/>
      <c r="C452" s="245"/>
      <c r="D452" s="235" t="s">
        <v>166</v>
      </c>
      <c r="E452" s="246" t="s">
        <v>1</v>
      </c>
      <c r="F452" s="247" t="s">
        <v>642</v>
      </c>
      <c r="G452" s="245"/>
      <c r="H452" s="248">
        <v>10.4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4" t="s">
        <v>166</v>
      </c>
      <c r="AU452" s="254" t="s">
        <v>87</v>
      </c>
      <c r="AV452" s="14" t="s">
        <v>87</v>
      </c>
      <c r="AW452" s="14" t="s">
        <v>32</v>
      </c>
      <c r="AX452" s="14" t="s">
        <v>84</v>
      </c>
      <c r="AY452" s="254" t="s">
        <v>158</v>
      </c>
    </row>
    <row r="453" s="2" customFormat="1" ht="24.15" customHeight="1">
      <c r="A453" s="39"/>
      <c r="B453" s="40"/>
      <c r="C453" s="220" t="s">
        <v>643</v>
      </c>
      <c r="D453" s="220" t="s">
        <v>160</v>
      </c>
      <c r="E453" s="221" t="s">
        <v>644</v>
      </c>
      <c r="F453" s="222" t="s">
        <v>645</v>
      </c>
      <c r="G453" s="223" t="s">
        <v>187</v>
      </c>
      <c r="H453" s="224">
        <v>71.420000000000002</v>
      </c>
      <c r="I453" s="225"/>
      <c r="J453" s="226">
        <f>ROUND(I453*H453,2)</f>
        <v>0</v>
      </c>
      <c r="K453" s="222" t="s">
        <v>164</v>
      </c>
      <c r="L453" s="45"/>
      <c r="M453" s="227" t="s">
        <v>1</v>
      </c>
      <c r="N453" s="228" t="s">
        <v>41</v>
      </c>
      <c r="O453" s="92"/>
      <c r="P453" s="229">
        <f>O453*H453</f>
        <v>0</v>
      </c>
      <c r="Q453" s="229">
        <v>0</v>
      </c>
      <c r="R453" s="229">
        <f>Q453*H453</f>
        <v>0</v>
      </c>
      <c r="S453" s="229">
        <v>0</v>
      </c>
      <c r="T453" s="230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1" t="s">
        <v>105</v>
      </c>
      <c r="AT453" s="231" t="s">
        <v>160</v>
      </c>
      <c r="AU453" s="231" t="s">
        <v>87</v>
      </c>
      <c r="AY453" s="18" t="s">
        <v>158</v>
      </c>
      <c r="BE453" s="232">
        <f>IF(N453="základní",J453,0)</f>
        <v>0</v>
      </c>
      <c r="BF453" s="232">
        <f>IF(N453="snížená",J453,0)</f>
        <v>0</v>
      </c>
      <c r="BG453" s="232">
        <f>IF(N453="zákl. přenesená",J453,0)</f>
        <v>0</v>
      </c>
      <c r="BH453" s="232">
        <f>IF(N453="sníž. přenesená",J453,0)</f>
        <v>0</v>
      </c>
      <c r="BI453" s="232">
        <f>IF(N453="nulová",J453,0)</f>
        <v>0</v>
      </c>
      <c r="BJ453" s="18" t="s">
        <v>84</v>
      </c>
      <c r="BK453" s="232">
        <f>ROUND(I453*H453,2)</f>
        <v>0</v>
      </c>
      <c r="BL453" s="18" t="s">
        <v>105</v>
      </c>
      <c r="BM453" s="231" t="s">
        <v>646</v>
      </c>
    </row>
    <row r="454" s="13" customFormat="1">
      <c r="A454" s="13"/>
      <c r="B454" s="233"/>
      <c r="C454" s="234"/>
      <c r="D454" s="235" t="s">
        <v>166</v>
      </c>
      <c r="E454" s="236" t="s">
        <v>1</v>
      </c>
      <c r="F454" s="237" t="s">
        <v>167</v>
      </c>
      <c r="G454" s="234"/>
      <c r="H454" s="236" t="s">
        <v>1</v>
      </c>
      <c r="I454" s="238"/>
      <c r="J454" s="234"/>
      <c r="K454" s="234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166</v>
      </c>
      <c r="AU454" s="243" t="s">
        <v>87</v>
      </c>
      <c r="AV454" s="13" t="s">
        <v>84</v>
      </c>
      <c r="AW454" s="13" t="s">
        <v>32</v>
      </c>
      <c r="AX454" s="13" t="s">
        <v>76</v>
      </c>
      <c r="AY454" s="243" t="s">
        <v>158</v>
      </c>
    </row>
    <row r="455" s="14" customFormat="1">
      <c r="A455" s="14"/>
      <c r="B455" s="244"/>
      <c r="C455" s="245"/>
      <c r="D455" s="235" t="s">
        <v>166</v>
      </c>
      <c r="E455" s="246" t="s">
        <v>1</v>
      </c>
      <c r="F455" s="247" t="s">
        <v>647</v>
      </c>
      <c r="G455" s="245"/>
      <c r="H455" s="248">
        <v>71.420000000000002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166</v>
      </c>
      <c r="AU455" s="254" t="s">
        <v>87</v>
      </c>
      <c r="AV455" s="14" t="s">
        <v>87</v>
      </c>
      <c r="AW455" s="14" t="s">
        <v>32</v>
      </c>
      <c r="AX455" s="14" t="s">
        <v>84</v>
      </c>
      <c r="AY455" s="254" t="s">
        <v>158</v>
      </c>
    </row>
    <row r="456" s="2" customFormat="1" ht="21.75" customHeight="1">
      <c r="A456" s="39"/>
      <c r="B456" s="40"/>
      <c r="C456" s="220" t="s">
        <v>648</v>
      </c>
      <c r="D456" s="220" t="s">
        <v>160</v>
      </c>
      <c r="E456" s="221" t="s">
        <v>649</v>
      </c>
      <c r="F456" s="222" t="s">
        <v>650</v>
      </c>
      <c r="G456" s="223" t="s">
        <v>187</v>
      </c>
      <c r="H456" s="224">
        <v>33</v>
      </c>
      <c r="I456" s="225"/>
      <c r="J456" s="226">
        <f>ROUND(I456*H456,2)</f>
        <v>0</v>
      </c>
      <c r="K456" s="222" t="s">
        <v>164</v>
      </c>
      <c r="L456" s="45"/>
      <c r="M456" s="227" t="s">
        <v>1</v>
      </c>
      <c r="N456" s="228" t="s">
        <v>41</v>
      </c>
      <c r="O456" s="92"/>
      <c r="P456" s="229">
        <f>O456*H456</f>
        <v>0</v>
      </c>
      <c r="Q456" s="229">
        <v>0</v>
      </c>
      <c r="R456" s="229">
        <f>Q456*H456</f>
        <v>0</v>
      </c>
      <c r="S456" s="229">
        <v>0</v>
      </c>
      <c r="T456" s="230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1" t="s">
        <v>105</v>
      </c>
      <c r="AT456" s="231" t="s">
        <v>160</v>
      </c>
      <c r="AU456" s="231" t="s">
        <v>87</v>
      </c>
      <c r="AY456" s="18" t="s">
        <v>158</v>
      </c>
      <c r="BE456" s="232">
        <f>IF(N456="základní",J456,0)</f>
        <v>0</v>
      </c>
      <c r="BF456" s="232">
        <f>IF(N456="snížená",J456,0)</f>
        <v>0</v>
      </c>
      <c r="BG456" s="232">
        <f>IF(N456="zákl. přenesená",J456,0)</f>
        <v>0</v>
      </c>
      <c r="BH456" s="232">
        <f>IF(N456="sníž. přenesená",J456,0)</f>
        <v>0</v>
      </c>
      <c r="BI456" s="232">
        <f>IF(N456="nulová",J456,0)</f>
        <v>0</v>
      </c>
      <c r="BJ456" s="18" t="s">
        <v>84</v>
      </c>
      <c r="BK456" s="232">
        <f>ROUND(I456*H456,2)</f>
        <v>0</v>
      </c>
      <c r="BL456" s="18" t="s">
        <v>105</v>
      </c>
      <c r="BM456" s="231" t="s">
        <v>651</v>
      </c>
    </row>
    <row r="457" s="13" customFormat="1">
      <c r="A457" s="13"/>
      <c r="B457" s="233"/>
      <c r="C457" s="234"/>
      <c r="D457" s="235" t="s">
        <v>166</v>
      </c>
      <c r="E457" s="236" t="s">
        <v>1</v>
      </c>
      <c r="F457" s="237" t="s">
        <v>172</v>
      </c>
      <c r="G457" s="234"/>
      <c r="H457" s="236" t="s">
        <v>1</v>
      </c>
      <c r="I457" s="238"/>
      <c r="J457" s="234"/>
      <c r="K457" s="234"/>
      <c r="L457" s="239"/>
      <c r="M457" s="240"/>
      <c r="N457" s="241"/>
      <c r="O457" s="241"/>
      <c r="P457" s="241"/>
      <c r="Q457" s="241"/>
      <c r="R457" s="241"/>
      <c r="S457" s="241"/>
      <c r="T457" s="24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3" t="s">
        <v>166</v>
      </c>
      <c r="AU457" s="243" t="s">
        <v>87</v>
      </c>
      <c r="AV457" s="13" t="s">
        <v>84</v>
      </c>
      <c r="AW457" s="13" t="s">
        <v>32</v>
      </c>
      <c r="AX457" s="13" t="s">
        <v>76</v>
      </c>
      <c r="AY457" s="243" t="s">
        <v>158</v>
      </c>
    </row>
    <row r="458" s="14" customFormat="1">
      <c r="A458" s="14"/>
      <c r="B458" s="244"/>
      <c r="C458" s="245"/>
      <c r="D458" s="235" t="s">
        <v>166</v>
      </c>
      <c r="E458" s="246" t="s">
        <v>1</v>
      </c>
      <c r="F458" s="247" t="s">
        <v>652</v>
      </c>
      <c r="G458" s="245"/>
      <c r="H458" s="248">
        <v>33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4" t="s">
        <v>166</v>
      </c>
      <c r="AU458" s="254" t="s">
        <v>87</v>
      </c>
      <c r="AV458" s="14" t="s">
        <v>87</v>
      </c>
      <c r="AW458" s="14" t="s">
        <v>32</v>
      </c>
      <c r="AX458" s="14" t="s">
        <v>84</v>
      </c>
      <c r="AY458" s="254" t="s">
        <v>158</v>
      </c>
    </row>
    <row r="459" s="2" customFormat="1" ht="24.15" customHeight="1">
      <c r="A459" s="39"/>
      <c r="B459" s="40"/>
      <c r="C459" s="220" t="s">
        <v>653</v>
      </c>
      <c r="D459" s="220" t="s">
        <v>160</v>
      </c>
      <c r="E459" s="221" t="s">
        <v>654</v>
      </c>
      <c r="F459" s="222" t="s">
        <v>655</v>
      </c>
      <c r="G459" s="223" t="s">
        <v>163</v>
      </c>
      <c r="H459" s="224">
        <v>35.909999999999997</v>
      </c>
      <c r="I459" s="225"/>
      <c r="J459" s="226">
        <f>ROUND(I459*H459,2)</f>
        <v>0</v>
      </c>
      <c r="K459" s="222" t="s">
        <v>164</v>
      </c>
      <c r="L459" s="45"/>
      <c r="M459" s="227" t="s">
        <v>1</v>
      </c>
      <c r="N459" s="228" t="s">
        <v>41</v>
      </c>
      <c r="O459" s="92"/>
      <c r="P459" s="229">
        <f>O459*H459</f>
        <v>0</v>
      </c>
      <c r="Q459" s="229">
        <v>0</v>
      </c>
      <c r="R459" s="229">
        <f>Q459*H459</f>
        <v>0</v>
      </c>
      <c r="S459" s="229">
        <v>0</v>
      </c>
      <c r="T459" s="230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1" t="s">
        <v>105</v>
      </c>
      <c r="AT459" s="231" t="s">
        <v>160</v>
      </c>
      <c r="AU459" s="231" t="s">
        <v>87</v>
      </c>
      <c r="AY459" s="18" t="s">
        <v>158</v>
      </c>
      <c r="BE459" s="232">
        <f>IF(N459="základní",J459,0)</f>
        <v>0</v>
      </c>
      <c r="BF459" s="232">
        <f>IF(N459="snížená",J459,0)</f>
        <v>0</v>
      </c>
      <c r="BG459" s="232">
        <f>IF(N459="zákl. přenesená",J459,0)</f>
        <v>0</v>
      </c>
      <c r="BH459" s="232">
        <f>IF(N459="sníž. přenesená",J459,0)</f>
        <v>0</v>
      </c>
      <c r="BI459" s="232">
        <f>IF(N459="nulová",J459,0)</f>
        <v>0</v>
      </c>
      <c r="BJ459" s="18" t="s">
        <v>84</v>
      </c>
      <c r="BK459" s="232">
        <f>ROUND(I459*H459,2)</f>
        <v>0</v>
      </c>
      <c r="BL459" s="18" t="s">
        <v>105</v>
      </c>
      <c r="BM459" s="231" t="s">
        <v>656</v>
      </c>
    </row>
    <row r="460" s="14" customFormat="1">
      <c r="A460" s="14"/>
      <c r="B460" s="244"/>
      <c r="C460" s="245"/>
      <c r="D460" s="235" t="s">
        <v>166</v>
      </c>
      <c r="E460" s="246" t="s">
        <v>1</v>
      </c>
      <c r="F460" s="247" t="s">
        <v>127</v>
      </c>
      <c r="G460" s="245"/>
      <c r="H460" s="248">
        <v>35.909999999999997</v>
      </c>
      <c r="I460" s="249"/>
      <c r="J460" s="245"/>
      <c r="K460" s="245"/>
      <c r="L460" s="250"/>
      <c r="M460" s="251"/>
      <c r="N460" s="252"/>
      <c r="O460" s="252"/>
      <c r="P460" s="252"/>
      <c r="Q460" s="252"/>
      <c r="R460" s="252"/>
      <c r="S460" s="252"/>
      <c r="T460" s="25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4" t="s">
        <v>166</v>
      </c>
      <c r="AU460" s="254" t="s">
        <v>87</v>
      </c>
      <c r="AV460" s="14" t="s">
        <v>87</v>
      </c>
      <c r="AW460" s="14" t="s">
        <v>32</v>
      </c>
      <c r="AX460" s="14" t="s">
        <v>84</v>
      </c>
      <c r="AY460" s="254" t="s">
        <v>158</v>
      </c>
    </row>
    <row r="461" s="12" customFormat="1" ht="22.8" customHeight="1">
      <c r="A461" s="12"/>
      <c r="B461" s="204"/>
      <c r="C461" s="205"/>
      <c r="D461" s="206" t="s">
        <v>75</v>
      </c>
      <c r="E461" s="218" t="s">
        <v>648</v>
      </c>
      <c r="F461" s="218" t="s">
        <v>657</v>
      </c>
      <c r="G461" s="205"/>
      <c r="H461" s="205"/>
      <c r="I461" s="208"/>
      <c r="J461" s="219">
        <f>BK461</f>
        <v>0</v>
      </c>
      <c r="K461" s="205"/>
      <c r="L461" s="210"/>
      <c r="M461" s="211"/>
      <c r="N461" s="212"/>
      <c r="O461" s="212"/>
      <c r="P461" s="213">
        <f>SUM(P462:P463)</f>
        <v>0</v>
      </c>
      <c r="Q461" s="212"/>
      <c r="R461" s="213">
        <f>SUM(R462:R463)</f>
        <v>0</v>
      </c>
      <c r="S461" s="212"/>
      <c r="T461" s="214">
        <f>SUM(T462:T463)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215" t="s">
        <v>84</v>
      </c>
      <c r="AT461" s="216" t="s">
        <v>75</v>
      </c>
      <c r="AU461" s="216" t="s">
        <v>84</v>
      </c>
      <c r="AY461" s="215" t="s">
        <v>158</v>
      </c>
      <c r="BK461" s="217">
        <f>SUM(BK462:BK463)</f>
        <v>0</v>
      </c>
    </row>
    <row r="462" s="2" customFormat="1" ht="24.15" customHeight="1">
      <c r="A462" s="39"/>
      <c r="B462" s="40"/>
      <c r="C462" s="220" t="s">
        <v>658</v>
      </c>
      <c r="D462" s="220" t="s">
        <v>160</v>
      </c>
      <c r="E462" s="221" t="s">
        <v>659</v>
      </c>
      <c r="F462" s="222" t="s">
        <v>660</v>
      </c>
      <c r="G462" s="223" t="s">
        <v>345</v>
      </c>
      <c r="H462" s="224">
        <v>19.463000000000001</v>
      </c>
      <c r="I462" s="225"/>
      <c r="J462" s="226">
        <f>ROUND(I462*H462,2)</f>
        <v>0</v>
      </c>
      <c r="K462" s="222" t="s">
        <v>164</v>
      </c>
      <c r="L462" s="45"/>
      <c r="M462" s="227" t="s">
        <v>1</v>
      </c>
      <c r="N462" s="228" t="s">
        <v>41</v>
      </c>
      <c r="O462" s="92"/>
      <c r="P462" s="229">
        <f>O462*H462</f>
        <v>0</v>
      </c>
      <c r="Q462" s="229">
        <v>0</v>
      </c>
      <c r="R462" s="229">
        <f>Q462*H462</f>
        <v>0</v>
      </c>
      <c r="S462" s="229">
        <v>0</v>
      </c>
      <c r="T462" s="230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1" t="s">
        <v>105</v>
      </c>
      <c r="AT462" s="231" t="s">
        <v>160</v>
      </c>
      <c r="AU462" s="231" t="s">
        <v>87</v>
      </c>
      <c r="AY462" s="18" t="s">
        <v>158</v>
      </c>
      <c r="BE462" s="232">
        <f>IF(N462="základní",J462,0)</f>
        <v>0</v>
      </c>
      <c r="BF462" s="232">
        <f>IF(N462="snížená",J462,0)</f>
        <v>0</v>
      </c>
      <c r="BG462" s="232">
        <f>IF(N462="zákl. přenesená",J462,0)</f>
        <v>0</v>
      </c>
      <c r="BH462" s="232">
        <f>IF(N462="sníž. přenesená",J462,0)</f>
        <v>0</v>
      </c>
      <c r="BI462" s="232">
        <f>IF(N462="nulová",J462,0)</f>
        <v>0</v>
      </c>
      <c r="BJ462" s="18" t="s">
        <v>84</v>
      </c>
      <c r="BK462" s="232">
        <f>ROUND(I462*H462,2)</f>
        <v>0</v>
      </c>
      <c r="BL462" s="18" t="s">
        <v>105</v>
      </c>
      <c r="BM462" s="231" t="s">
        <v>661</v>
      </c>
    </row>
    <row r="463" s="14" customFormat="1">
      <c r="A463" s="14"/>
      <c r="B463" s="244"/>
      <c r="C463" s="245"/>
      <c r="D463" s="235" t="s">
        <v>166</v>
      </c>
      <c r="E463" s="246" t="s">
        <v>1</v>
      </c>
      <c r="F463" s="247" t="s">
        <v>662</v>
      </c>
      <c r="G463" s="245"/>
      <c r="H463" s="248">
        <v>19.463000000000001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4" t="s">
        <v>166</v>
      </c>
      <c r="AU463" s="254" t="s">
        <v>87</v>
      </c>
      <c r="AV463" s="14" t="s">
        <v>87</v>
      </c>
      <c r="AW463" s="14" t="s">
        <v>32</v>
      </c>
      <c r="AX463" s="14" t="s">
        <v>84</v>
      </c>
      <c r="AY463" s="254" t="s">
        <v>158</v>
      </c>
    </row>
    <row r="464" s="12" customFormat="1" ht="22.8" customHeight="1">
      <c r="A464" s="12"/>
      <c r="B464" s="204"/>
      <c r="C464" s="205"/>
      <c r="D464" s="206" t="s">
        <v>75</v>
      </c>
      <c r="E464" s="218" t="s">
        <v>663</v>
      </c>
      <c r="F464" s="218" t="s">
        <v>664</v>
      </c>
      <c r="G464" s="205"/>
      <c r="H464" s="205"/>
      <c r="I464" s="208"/>
      <c r="J464" s="219">
        <f>BK464</f>
        <v>0</v>
      </c>
      <c r="K464" s="205"/>
      <c r="L464" s="210"/>
      <c r="M464" s="211"/>
      <c r="N464" s="212"/>
      <c r="O464" s="212"/>
      <c r="P464" s="213">
        <f>SUM(P465:P477)</f>
        <v>0</v>
      </c>
      <c r="Q464" s="212"/>
      <c r="R464" s="213">
        <f>SUM(R465:R477)</f>
        <v>0</v>
      </c>
      <c r="S464" s="212"/>
      <c r="T464" s="214">
        <f>SUM(T465:T477)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15" t="s">
        <v>84</v>
      </c>
      <c r="AT464" s="216" t="s">
        <v>75</v>
      </c>
      <c r="AU464" s="216" t="s">
        <v>84</v>
      </c>
      <c r="AY464" s="215" t="s">
        <v>158</v>
      </c>
      <c r="BK464" s="217">
        <f>SUM(BK465:BK477)</f>
        <v>0</v>
      </c>
    </row>
    <row r="465" s="2" customFormat="1" ht="21.75" customHeight="1">
      <c r="A465" s="39"/>
      <c r="B465" s="40"/>
      <c r="C465" s="220" t="s">
        <v>665</v>
      </c>
      <c r="D465" s="220" t="s">
        <v>160</v>
      </c>
      <c r="E465" s="221" t="s">
        <v>666</v>
      </c>
      <c r="F465" s="222" t="s">
        <v>667</v>
      </c>
      <c r="G465" s="223" t="s">
        <v>345</v>
      </c>
      <c r="H465" s="224">
        <v>48.606999999999999</v>
      </c>
      <c r="I465" s="225"/>
      <c r="J465" s="226">
        <f>ROUND(I465*H465,2)</f>
        <v>0</v>
      </c>
      <c r="K465" s="222" t="s">
        <v>164</v>
      </c>
      <c r="L465" s="45"/>
      <c r="M465" s="227" t="s">
        <v>1</v>
      </c>
      <c r="N465" s="228" t="s">
        <v>41</v>
      </c>
      <c r="O465" s="92"/>
      <c r="P465" s="229">
        <f>O465*H465</f>
        <v>0</v>
      </c>
      <c r="Q465" s="229">
        <v>0</v>
      </c>
      <c r="R465" s="229">
        <f>Q465*H465</f>
        <v>0</v>
      </c>
      <c r="S465" s="229">
        <v>0</v>
      </c>
      <c r="T465" s="230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1" t="s">
        <v>105</v>
      </c>
      <c r="AT465" s="231" t="s">
        <v>160</v>
      </c>
      <c r="AU465" s="231" t="s">
        <v>87</v>
      </c>
      <c r="AY465" s="18" t="s">
        <v>158</v>
      </c>
      <c r="BE465" s="232">
        <f>IF(N465="základní",J465,0)</f>
        <v>0</v>
      </c>
      <c r="BF465" s="232">
        <f>IF(N465="snížená",J465,0)</f>
        <v>0</v>
      </c>
      <c r="BG465" s="232">
        <f>IF(N465="zákl. přenesená",J465,0)</f>
        <v>0</v>
      </c>
      <c r="BH465" s="232">
        <f>IF(N465="sníž. přenesená",J465,0)</f>
        <v>0</v>
      </c>
      <c r="BI465" s="232">
        <f>IF(N465="nulová",J465,0)</f>
        <v>0</v>
      </c>
      <c r="BJ465" s="18" t="s">
        <v>84</v>
      </c>
      <c r="BK465" s="232">
        <f>ROUND(I465*H465,2)</f>
        <v>0</v>
      </c>
      <c r="BL465" s="18" t="s">
        <v>105</v>
      </c>
      <c r="BM465" s="231" t="s">
        <v>668</v>
      </c>
    </row>
    <row r="466" s="14" customFormat="1">
      <c r="A466" s="14"/>
      <c r="B466" s="244"/>
      <c r="C466" s="245"/>
      <c r="D466" s="235" t="s">
        <v>166</v>
      </c>
      <c r="E466" s="246" t="s">
        <v>98</v>
      </c>
      <c r="F466" s="247" t="s">
        <v>669</v>
      </c>
      <c r="G466" s="245"/>
      <c r="H466" s="248">
        <v>48.606999999999999</v>
      </c>
      <c r="I466" s="249"/>
      <c r="J466" s="245"/>
      <c r="K466" s="245"/>
      <c r="L466" s="250"/>
      <c r="M466" s="251"/>
      <c r="N466" s="252"/>
      <c r="O466" s="252"/>
      <c r="P466" s="252"/>
      <c r="Q466" s="252"/>
      <c r="R466" s="252"/>
      <c r="S466" s="252"/>
      <c r="T466" s="25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4" t="s">
        <v>166</v>
      </c>
      <c r="AU466" s="254" t="s">
        <v>87</v>
      </c>
      <c r="AV466" s="14" t="s">
        <v>87</v>
      </c>
      <c r="AW466" s="14" t="s">
        <v>32</v>
      </c>
      <c r="AX466" s="14" t="s">
        <v>84</v>
      </c>
      <c r="AY466" s="254" t="s">
        <v>158</v>
      </c>
    </row>
    <row r="467" s="2" customFormat="1" ht="24.15" customHeight="1">
      <c r="A467" s="39"/>
      <c r="B467" s="40"/>
      <c r="C467" s="220" t="s">
        <v>670</v>
      </c>
      <c r="D467" s="220" t="s">
        <v>160</v>
      </c>
      <c r="E467" s="221" t="s">
        <v>671</v>
      </c>
      <c r="F467" s="222" t="s">
        <v>672</v>
      </c>
      <c r="G467" s="223" t="s">
        <v>345</v>
      </c>
      <c r="H467" s="224">
        <v>97.213999999999999</v>
      </c>
      <c r="I467" s="225"/>
      <c r="J467" s="226">
        <f>ROUND(I467*H467,2)</f>
        <v>0</v>
      </c>
      <c r="K467" s="222" t="s">
        <v>164</v>
      </c>
      <c r="L467" s="45"/>
      <c r="M467" s="227" t="s">
        <v>1</v>
      </c>
      <c r="N467" s="228" t="s">
        <v>41</v>
      </c>
      <c r="O467" s="92"/>
      <c r="P467" s="229">
        <f>O467*H467</f>
        <v>0</v>
      </c>
      <c r="Q467" s="229">
        <v>0</v>
      </c>
      <c r="R467" s="229">
        <f>Q467*H467</f>
        <v>0</v>
      </c>
      <c r="S467" s="229">
        <v>0</v>
      </c>
      <c r="T467" s="230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1" t="s">
        <v>105</v>
      </c>
      <c r="AT467" s="231" t="s">
        <v>160</v>
      </c>
      <c r="AU467" s="231" t="s">
        <v>87</v>
      </c>
      <c r="AY467" s="18" t="s">
        <v>158</v>
      </c>
      <c r="BE467" s="232">
        <f>IF(N467="základní",J467,0)</f>
        <v>0</v>
      </c>
      <c r="BF467" s="232">
        <f>IF(N467="snížená",J467,0)</f>
        <v>0</v>
      </c>
      <c r="BG467" s="232">
        <f>IF(N467="zákl. přenesená",J467,0)</f>
        <v>0</v>
      </c>
      <c r="BH467" s="232">
        <f>IF(N467="sníž. přenesená",J467,0)</f>
        <v>0</v>
      </c>
      <c r="BI467" s="232">
        <f>IF(N467="nulová",J467,0)</f>
        <v>0</v>
      </c>
      <c r="BJ467" s="18" t="s">
        <v>84</v>
      </c>
      <c r="BK467" s="232">
        <f>ROUND(I467*H467,2)</f>
        <v>0</v>
      </c>
      <c r="BL467" s="18" t="s">
        <v>105</v>
      </c>
      <c r="BM467" s="231" t="s">
        <v>673</v>
      </c>
    </row>
    <row r="468" s="13" customFormat="1">
      <c r="A468" s="13"/>
      <c r="B468" s="233"/>
      <c r="C468" s="234"/>
      <c r="D468" s="235" t="s">
        <v>166</v>
      </c>
      <c r="E468" s="236" t="s">
        <v>1</v>
      </c>
      <c r="F468" s="237" t="s">
        <v>674</v>
      </c>
      <c r="G468" s="234"/>
      <c r="H468" s="236" t="s">
        <v>1</v>
      </c>
      <c r="I468" s="238"/>
      <c r="J468" s="234"/>
      <c r="K468" s="234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166</v>
      </c>
      <c r="AU468" s="243" t="s">
        <v>87</v>
      </c>
      <c r="AV468" s="13" t="s">
        <v>84</v>
      </c>
      <c r="AW468" s="13" t="s">
        <v>32</v>
      </c>
      <c r="AX468" s="13" t="s">
        <v>76</v>
      </c>
      <c r="AY468" s="243" t="s">
        <v>158</v>
      </c>
    </row>
    <row r="469" s="14" customFormat="1">
      <c r="A469" s="14"/>
      <c r="B469" s="244"/>
      <c r="C469" s="245"/>
      <c r="D469" s="235" t="s">
        <v>166</v>
      </c>
      <c r="E469" s="246" t="s">
        <v>1</v>
      </c>
      <c r="F469" s="247" t="s">
        <v>675</v>
      </c>
      <c r="G469" s="245"/>
      <c r="H469" s="248">
        <v>97.213999999999999</v>
      </c>
      <c r="I469" s="249"/>
      <c r="J469" s="245"/>
      <c r="K469" s="245"/>
      <c r="L469" s="250"/>
      <c r="M469" s="251"/>
      <c r="N469" s="252"/>
      <c r="O469" s="252"/>
      <c r="P469" s="252"/>
      <c r="Q469" s="252"/>
      <c r="R469" s="252"/>
      <c r="S469" s="252"/>
      <c r="T469" s="25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4" t="s">
        <v>166</v>
      </c>
      <c r="AU469" s="254" t="s">
        <v>87</v>
      </c>
      <c r="AV469" s="14" t="s">
        <v>87</v>
      </c>
      <c r="AW469" s="14" t="s">
        <v>32</v>
      </c>
      <c r="AX469" s="14" t="s">
        <v>84</v>
      </c>
      <c r="AY469" s="254" t="s">
        <v>158</v>
      </c>
    </row>
    <row r="470" s="2" customFormat="1" ht="24.15" customHeight="1">
      <c r="A470" s="39"/>
      <c r="B470" s="40"/>
      <c r="C470" s="220" t="s">
        <v>676</v>
      </c>
      <c r="D470" s="220" t="s">
        <v>160</v>
      </c>
      <c r="E470" s="221" t="s">
        <v>677</v>
      </c>
      <c r="F470" s="222" t="s">
        <v>678</v>
      </c>
      <c r="G470" s="223" t="s">
        <v>345</v>
      </c>
      <c r="H470" s="224">
        <v>48.606999999999999</v>
      </c>
      <c r="I470" s="225"/>
      <c r="J470" s="226">
        <f>ROUND(I470*H470,2)</f>
        <v>0</v>
      </c>
      <c r="K470" s="222" t="s">
        <v>164</v>
      </c>
      <c r="L470" s="45"/>
      <c r="M470" s="227" t="s">
        <v>1</v>
      </c>
      <c r="N470" s="228" t="s">
        <v>41</v>
      </c>
      <c r="O470" s="92"/>
      <c r="P470" s="229">
        <f>O470*H470</f>
        <v>0</v>
      </c>
      <c r="Q470" s="229">
        <v>0</v>
      </c>
      <c r="R470" s="229">
        <f>Q470*H470</f>
        <v>0</v>
      </c>
      <c r="S470" s="229">
        <v>0</v>
      </c>
      <c r="T470" s="230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1" t="s">
        <v>105</v>
      </c>
      <c r="AT470" s="231" t="s">
        <v>160</v>
      </c>
      <c r="AU470" s="231" t="s">
        <v>87</v>
      </c>
      <c r="AY470" s="18" t="s">
        <v>158</v>
      </c>
      <c r="BE470" s="232">
        <f>IF(N470="základní",J470,0)</f>
        <v>0</v>
      </c>
      <c r="BF470" s="232">
        <f>IF(N470="snížená",J470,0)</f>
        <v>0</v>
      </c>
      <c r="BG470" s="232">
        <f>IF(N470="zákl. přenesená",J470,0)</f>
        <v>0</v>
      </c>
      <c r="BH470" s="232">
        <f>IF(N470="sníž. přenesená",J470,0)</f>
        <v>0</v>
      </c>
      <c r="BI470" s="232">
        <f>IF(N470="nulová",J470,0)</f>
        <v>0</v>
      </c>
      <c r="BJ470" s="18" t="s">
        <v>84</v>
      </c>
      <c r="BK470" s="232">
        <f>ROUND(I470*H470,2)</f>
        <v>0</v>
      </c>
      <c r="BL470" s="18" t="s">
        <v>105</v>
      </c>
      <c r="BM470" s="231" t="s">
        <v>679</v>
      </c>
    </row>
    <row r="471" s="14" customFormat="1">
      <c r="A471" s="14"/>
      <c r="B471" s="244"/>
      <c r="C471" s="245"/>
      <c r="D471" s="235" t="s">
        <v>166</v>
      </c>
      <c r="E471" s="246" t="s">
        <v>1</v>
      </c>
      <c r="F471" s="247" t="s">
        <v>680</v>
      </c>
      <c r="G471" s="245"/>
      <c r="H471" s="248">
        <v>48.606999999999999</v>
      </c>
      <c r="I471" s="249"/>
      <c r="J471" s="245"/>
      <c r="K471" s="245"/>
      <c r="L471" s="250"/>
      <c r="M471" s="251"/>
      <c r="N471" s="252"/>
      <c r="O471" s="252"/>
      <c r="P471" s="252"/>
      <c r="Q471" s="252"/>
      <c r="R471" s="252"/>
      <c r="S471" s="252"/>
      <c r="T471" s="253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4" t="s">
        <v>166</v>
      </c>
      <c r="AU471" s="254" t="s">
        <v>87</v>
      </c>
      <c r="AV471" s="14" t="s">
        <v>87</v>
      </c>
      <c r="AW471" s="14" t="s">
        <v>32</v>
      </c>
      <c r="AX471" s="14" t="s">
        <v>84</v>
      </c>
      <c r="AY471" s="254" t="s">
        <v>158</v>
      </c>
    </row>
    <row r="472" s="2" customFormat="1" ht="44.25" customHeight="1">
      <c r="A472" s="39"/>
      <c r="B472" s="40"/>
      <c r="C472" s="220" t="s">
        <v>681</v>
      </c>
      <c r="D472" s="220" t="s">
        <v>160</v>
      </c>
      <c r="E472" s="221" t="s">
        <v>682</v>
      </c>
      <c r="F472" s="222" t="s">
        <v>683</v>
      </c>
      <c r="G472" s="223" t="s">
        <v>345</v>
      </c>
      <c r="H472" s="224">
        <v>40.909999999999997</v>
      </c>
      <c r="I472" s="225"/>
      <c r="J472" s="226">
        <f>ROUND(I472*H472,2)</f>
        <v>0</v>
      </c>
      <c r="K472" s="222" t="s">
        <v>1</v>
      </c>
      <c r="L472" s="45"/>
      <c r="M472" s="227" t="s">
        <v>1</v>
      </c>
      <c r="N472" s="228" t="s">
        <v>41</v>
      </c>
      <c r="O472" s="92"/>
      <c r="P472" s="229">
        <f>O472*H472</f>
        <v>0</v>
      </c>
      <c r="Q472" s="229">
        <v>0</v>
      </c>
      <c r="R472" s="229">
        <f>Q472*H472</f>
        <v>0</v>
      </c>
      <c r="S472" s="229">
        <v>0</v>
      </c>
      <c r="T472" s="230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1" t="s">
        <v>105</v>
      </c>
      <c r="AT472" s="231" t="s">
        <v>160</v>
      </c>
      <c r="AU472" s="231" t="s">
        <v>87</v>
      </c>
      <c r="AY472" s="18" t="s">
        <v>158</v>
      </c>
      <c r="BE472" s="232">
        <f>IF(N472="základní",J472,0)</f>
        <v>0</v>
      </c>
      <c r="BF472" s="232">
        <f>IF(N472="snížená",J472,0)</f>
        <v>0</v>
      </c>
      <c r="BG472" s="232">
        <f>IF(N472="zákl. přenesená",J472,0)</f>
        <v>0</v>
      </c>
      <c r="BH472" s="232">
        <f>IF(N472="sníž. přenesená",J472,0)</f>
        <v>0</v>
      </c>
      <c r="BI472" s="232">
        <f>IF(N472="nulová",J472,0)</f>
        <v>0</v>
      </c>
      <c r="BJ472" s="18" t="s">
        <v>84</v>
      </c>
      <c r="BK472" s="232">
        <f>ROUND(I472*H472,2)</f>
        <v>0</v>
      </c>
      <c r="BL472" s="18" t="s">
        <v>105</v>
      </c>
      <c r="BM472" s="231" t="s">
        <v>684</v>
      </c>
    </row>
    <row r="473" s="14" customFormat="1">
      <c r="A473" s="14"/>
      <c r="B473" s="244"/>
      <c r="C473" s="245"/>
      <c r="D473" s="235" t="s">
        <v>166</v>
      </c>
      <c r="E473" s="246" t="s">
        <v>1</v>
      </c>
      <c r="F473" s="247" t="s">
        <v>685</v>
      </c>
      <c r="G473" s="245"/>
      <c r="H473" s="248">
        <v>40.909999999999997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166</v>
      </c>
      <c r="AU473" s="254" t="s">
        <v>87</v>
      </c>
      <c r="AV473" s="14" t="s">
        <v>87</v>
      </c>
      <c r="AW473" s="14" t="s">
        <v>32</v>
      </c>
      <c r="AX473" s="14" t="s">
        <v>84</v>
      </c>
      <c r="AY473" s="254" t="s">
        <v>158</v>
      </c>
    </row>
    <row r="474" s="2" customFormat="1" ht="44.25" customHeight="1">
      <c r="A474" s="39"/>
      <c r="B474" s="40"/>
      <c r="C474" s="220" t="s">
        <v>686</v>
      </c>
      <c r="D474" s="220" t="s">
        <v>160</v>
      </c>
      <c r="E474" s="221" t="s">
        <v>687</v>
      </c>
      <c r="F474" s="222" t="s">
        <v>688</v>
      </c>
      <c r="G474" s="223" t="s">
        <v>345</v>
      </c>
      <c r="H474" s="224">
        <v>7.6970000000000001</v>
      </c>
      <c r="I474" s="225"/>
      <c r="J474" s="226">
        <f>ROUND(I474*H474,2)</f>
        <v>0</v>
      </c>
      <c r="K474" s="222" t="s">
        <v>1</v>
      </c>
      <c r="L474" s="45"/>
      <c r="M474" s="227" t="s">
        <v>1</v>
      </c>
      <c r="N474" s="228" t="s">
        <v>41</v>
      </c>
      <c r="O474" s="92"/>
      <c r="P474" s="229">
        <f>O474*H474</f>
        <v>0</v>
      </c>
      <c r="Q474" s="229">
        <v>0</v>
      </c>
      <c r="R474" s="229">
        <f>Q474*H474</f>
        <v>0</v>
      </c>
      <c r="S474" s="229">
        <v>0</v>
      </c>
      <c r="T474" s="230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1" t="s">
        <v>105</v>
      </c>
      <c r="AT474" s="231" t="s">
        <v>160</v>
      </c>
      <c r="AU474" s="231" t="s">
        <v>87</v>
      </c>
      <c r="AY474" s="18" t="s">
        <v>158</v>
      </c>
      <c r="BE474" s="232">
        <f>IF(N474="základní",J474,0)</f>
        <v>0</v>
      </c>
      <c r="BF474" s="232">
        <f>IF(N474="snížená",J474,0)</f>
        <v>0</v>
      </c>
      <c r="BG474" s="232">
        <f>IF(N474="zákl. přenesená",J474,0)</f>
        <v>0</v>
      </c>
      <c r="BH474" s="232">
        <f>IF(N474="sníž. přenesená",J474,0)</f>
        <v>0</v>
      </c>
      <c r="BI474" s="232">
        <f>IF(N474="nulová",J474,0)</f>
        <v>0</v>
      </c>
      <c r="BJ474" s="18" t="s">
        <v>84</v>
      </c>
      <c r="BK474" s="232">
        <f>ROUND(I474*H474,2)</f>
        <v>0</v>
      </c>
      <c r="BL474" s="18" t="s">
        <v>105</v>
      </c>
      <c r="BM474" s="231" t="s">
        <v>689</v>
      </c>
    </row>
    <row r="475" s="14" customFormat="1">
      <c r="A475" s="14"/>
      <c r="B475" s="244"/>
      <c r="C475" s="245"/>
      <c r="D475" s="235" t="s">
        <v>166</v>
      </c>
      <c r="E475" s="246" t="s">
        <v>1</v>
      </c>
      <c r="F475" s="247" t="s">
        <v>690</v>
      </c>
      <c r="G475" s="245"/>
      <c r="H475" s="248">
        <v>7.6970000000000001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166</v>
      </c>
      <c r="AU475" s="254" t="s">
        <v>87</v>
      </c>
      <c r="AV475" s="14" t="s">
        <v>87</v>
      </c>
      <c r="AW475" s="14" t="s">
        <v>32</v>
      </c>
      <c r="AX475" s="14" t="s">
        <v>84</v>
      </c>
      <c r="AY475" s="254" t="s">
        <v>158</v>
      </c>
    </row>
    <row r="476" s="2" customFormat="1" ht="24.15" customHeight="1">
      <c r="A476" s="39"/>
      <c r="B476" s="40"/>
      <c r="C476" s="220" t="s">
        <v>691</v>
      </c>
      <c r="D476" s="220" t="s">
        <v>160</v>
      </c>
      <c r="E476" s="221" t="s">
        <v>692</v>
      </c>
      <c r="F476" s="222" t="s">
        <v>693</v>
      </c>
      <c r="G476" s="223" t="s">
        <v>345</v>
      </c>
      <c r="H476" s="224">
        <v>0.27300000000000002</v>
      </c>
      <c r="I476" s="225"/>
      <c r="J476" s="226">
        <f>ROUND(I476*H476,2)</f>
        <v>0</v>
      </c>
      <c r="K476" s="222" t="s">
        <v>1</v>
      </c>
      <c r="L476" s="45"/>
      <c r="M476" s="227" t="s">
        <v>1</v>
      </c>
      <c r="N476" s="228" t="s">
        <v>41</v>
      </c>
      <c r="O476" s="92"/>
      <c r="P476" s="229">
        <f>O476*H476</f>
        <v>0</v>
      </c>
      <c r="Q476" s="229">
        <v>0</v>
      </c>
      <c r="R476" s="229">
        <f>Q476*H476</f>
        <v>0</v>
      </c>
      <c r="S476" s="229">
        <v>0</v>
      </c>
      <c r="T476" s="230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1" t="s">
        <v>105</v>
      </c>
      <c r="AT476" s="231" t="s">
        <v>160</v>
      </c>
      <c r="AU476" s="231" t="s">
        <v>87</v>
      </c>
      <c r="AY476" s="18" t="s">
        <v>158</v>
      </c>
      <c r="BE476" s="232">
        <f>IF(N476="základní",J476,0)</f>
        <v>0</v>
      </c>
      <c r="BF476" s="232">
        <f>IF(N476="snížená",J476,0)</f>
        <v>0</v>
      </c>
      <c r="BG476" s="232">
        <f>IF(N476="zákl. přenesená",J476,0)</f>
        <v>0</v>
      </c>
      <c r="BH476" s="232">
        <f>IF(N476="sníž. přenesená",J476,0)</f>
        <v>0</v>
      </c>
      <c r="BI476" s="232">
        <f>IF(N476="nulová",J476,0)</f>
        <v>0</v>
      </c>
      <c r="BJ476" s="18" t="s">
        <v>84</v>
      </c>
      <c r="BK476" s="232">
        <f>ROUND(I476*H476,2)</f>
        <v>0</v>
      </c>
      <c r="BL476" s="18" t="s">
        <v>105</v>
      </c>
      <c r="BM476" s="231" t="s">
        <v>694</v>
      </c>
    </row>
    <row r="477" s="14" customFormat="1">
      <c r="A477" s="14"/>
      <c r="B477" s="244"/>
      <c r="C477" s="245"/>
      <c r="D477" s="235" t="s">
        <v>166</v>
      </c>
      <c r="E477" s="246" t="s">
        <v>1</v>
      </c>
      <c r="F477" s="247" t="s">
        <v>695</v>
      </c>
      <c r="G477" s="245"/>
      <c r="H477" s="248">
        <v>0.27300000000000002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166</v>
      </c>
      <c r="AU477" s="254" t="s">
        <v>87</v>
      </c>
      <c r="AV477" s="14" t="s">
        <v>87</v>
      </c>
      <c r="AW477" s="14" t="s">
        <v>32</v>
      </c>
      <c r="AX477" s="14" t="s">
        <v>84</v>
      </c>
      <c r="AY477" s="254" t="s">
        <v>158</v>
      </c>
    </row>
    <row r="478" s="12" customFormat="1" ht="22.8" customHeight="1">
      <c r="A478" s="12"/>
      <c r="B478" s="204"/>
      <c r="C478" s="205"/>
      <c r="D478" s="206" t="s">
        <v>75</v>
      </c>
      <c r="E478" s="218" t="s">
        <v>696</v>
      </c>
      <c r="F478" s="218" t="s">
        <v>657</v>
      </c>
      <c r="G478" s="205"/>
      <c r="H478" s="205"/>
      <c r="I478" s="208"/>
      <c r="J478" s="219">
        <f>BK478</f>
        <v>0</v>
      </c>
      <c r="K478" s="205"/>
      <c r="L478" s="210"/>
      <c r="M478" s="211"/>
      <c r="N478" s="212"/>
      <c r="O478" s="212"/>
      <c r="P478" s="213">
        <f>SUM(P479:P480)</f>
        <v>0</v>
      </c>
      <c r="Q478" s="212"/>
      <c r="R478" s="213">
        <f>SUM(R479:R480)</f>
        <v>0</v>
      </c>
      <c r="S478" s="212"/>
      <c r="T478" s="214">
        <f>SUM(T479:T480)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15" t="s">
        <v>84</v>
      </c>
      <c r="AT478" s="216" t="s">
        <v>75</v>
      </c>
      <c r="AU478" s="216" t="s">
        <v>84</v>
      </c>
      <c r="AY478" s="215" t="s">
        <v>158</v>
      </c>
      <c r="BK478" s="217">
        <f>SUM(BK479:BK480)</f>
        <v>0</v>
      </c>
    </row>
    <row r="479" s="2" customFormat="1" ht="33" customHeight="1">
      <c r="A479" s="39"/>
      <c r="B479" s="40"/>
      <c r="C479" s="220" t="s">
        <v>697</v>
      </c>
      <c r="D479" s="220" t="s">
        <v>160</v>
      </c>
      <c r="E479" s="221" t="s">
        <v>698</v>
      </c>
      <c r="F479" s="222" t="s">
        <v>699</v>
      </c>
      <c r="G479" s="223" t="s">
        <v>345</v>
      </c>
      <c r="H479" s="224">
        <v>42.927</v>
      </c>
      <c r="I479" s="225"/>
      <c r="J479" s="226">
        <f>ROUND(I479*H479,2)</f>
        <v>0</v>
      </c>
      <c r="K479" s="222" t="s">
        <v>164</v>
      </c>
      <c r="L479" s="45"/>
      <c r="M479" s="227" t="s">
        <v>1</v>
      </c>
      <c r="N479" s="228" t="s">
        <v>41</v>
      </c>
      <c r="O479" s="92"/>
      <c r="P479" s="229">
        <f>O479*H479</f>
        <v>0</v>
      </c>
      <c r="Q479" s="229">
        <v>0</v>
      </c>
      <c r="R479" s="229">
        <f>Q479*H479</f>
        <v>0</v>
      </c>
      <c r="S479" s="229">
        <v>0</v>
      </c>
      <c r="T479" s="230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1" t="s">
        <v>105</v>
      </c>
      <c r="AT479" s="231" t="s">
        <v>160</v>
      </c>
      <c r="AU479" s="231" t="s">
        <v>87</v>
      </c>
      <c r="AY479" s="18" t="s">
        <v>158</v>
      </c>
      <c r="BE479" s="232">
        <f>IF(N479="základní",J479,0)</f>
        <v>0</v>
      </c>
      <c r="BF479" s="232">
        <f>IF(N479="snížená",J479,0)</f>
        <v>0</v>
      </c>
      <c r="BG479" s="232">
        <f>IF(N479="zákl. přenesená",J479,0)</f>
        <v>0</v>
      </c>
      <c r="BH479" s="232">
        <f>IF(N479="sníž. přenesená",J479,0)</f>
        <v>0</v>
      </c>
      <c r="BI479" s="232">
        <f>IF(N479="nulová",J479,0)</f>
        <v>0</v>
      </c>
      <c r="BJ479" s="18" t="s">
        <v>84</v>
      </c>
      <c r="BK479" s="232">
        <f>ROUND(I479*H479,2)</f>
        <v>0</v>
      </c>
      <c r="BL479" s="18" t="s">
        <v>105</v>
      </c>
      <c r="BM479" s="231" t="s">
        <v>700</v>
      </c>
    </row>
    <row r="480" s="14" customFormat="1">
      <c r="A480" s="14"/>
      <c r="B480" s="244"/>
      <c r="C480" s="245"/>
      <c r="D480" s="235" t="s">
        <v>166</v>
      </c>
      <c r="E480" s="246" t="s">
        <v>1</v>
      </c>
      <c r="F480" s="247" t="s">
        <v>701</v>
      </c>
      <c r="G480" s="245"/>
      <c r="H480" s="248">
        <v>42.927</v>
      </c>
      <c r="I480" s="249"/>
      <c r="J480" s="245"/>
      <c r="K480" s="245"/>
      <c r="L480" s="250"/>
      <c r="M480" s="287"/>
      <c r="N480" s="288"/>
      <c r="O480" s="288"/>
      <c r="P480" s="288"/>
      <c r="Q480" s="288"/>
      <c r="R480" s="288"/>
      <c r="S480" s="288"/>
      <c r="T480" s="289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166</v>
      </c>
      <c r="AU480" s="254" t="s">
        <v>87</v>
      </c>
      <c r="AV480" s="14" t="s">
        <v>87</v>
      </c>
      <c r="AW480" s="14" t="s">
        <v>32</v>
      </c>
      <c r="AX480" s="14" t="s">
        <v>84</v>
      </c>
      <c r="AY480" s="254" t="s">
        <v>158</v>
      </c>
    </row>
    <row r="481" s="2" customFormat="1" ht="6.96" customHeight="1">
      <c r="A481" s="39"/>
      <c r="B481" s="67"/>
      <c r="C481" s="68"/>
      <c r="D481" s="68"/>
      <c r="E481" s="68"/>
      <c r="F481" s="68"/>
      <c r="G481" s="68"/>
      <c r="H481" s="68"/>
      <c r="I481" s="68"/>
      <c r="J481" s="68"/>
      <c r="K481" s="68"/>
      <c r="L481" s="45"/>
      <c r="M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</row>
  </sheetData>
  <sheetProtection sheet="1" autoFilter="0" formatColumns="0" formatRows="0" objects="1" scenarios="1" spinCount="100000" saltValue="7E20uGGxK/p3c3GPEho930Cwuj6b9U8hmPjHeqjKcXnmUp+YPduKnQd8blLlXrOxMoWarbxzYgNUolSEt28i0g==" hashValue="Kgpb7q/A4NPlDy7zQzbnX1FOGgM8YVTrClNtpPSM9baeUNJAr7i+EmZEAQt/G9Tv+vTMFh+V5dCQ2gXBbVgfNg==" algorithmName="SHA-512" password="CC35"/>
  <autoFilter ref="C124:K48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</row>
    <row r="4" s="1" customFormat="1" ht="24.96" customHeight="1">
      <c r="B4" s="21"/>
      <c r="D4" s="140" t="s">
        <v>97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Obnova vodovodu ul. J. Metyše, Litomyšl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702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ROUND((SUM(BE120:BE153)),  2)</f>
        <v>0</v>
      </c>
      <c r="G33" s="39"/>
      <c r="H33" s="39"/>
      <c r="I33" s="157">
        <v>0.20999999999999999</v>
      </c>
      <c r="J33" s="156">
        <f>ROUND(((SUM(BE120:BE153))*I33),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ROUND((SUM(BF120:BF153)),  2)</f>
        <v>0</v>
      </c>
      <c r="G34" s="39"/>
      <c r="H34" s="39"/>
      <c r="I34" s="157">
        <v>0.12</v>
      </c>
      <c r="J34" s="156">
        <f>ROUND(((SUM(BF120:BF153))*I34),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ROUND((SUM(BG120:BG153)),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ROUND((SUM(BH120:BH153)),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ROUND((SUM(BI120:BI153)),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Obnova vodovodu ul. J. Metyše, Litomyšl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VRN - Vedlejší náklady stavby 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Litomyšl</v>
      </c>
      <c r="G89" s="41"/>
      <c r="H89" s="41"/>
      <c r="I89" s="33" t="s">
        <v>22</v>
      </c>
      <c r="J89" s="80" t="str">
        <f>IF(J12="","",J12)</f>
        <v>21. 5. 2025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Pravec František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Kašparová Věra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130</v>
      </c>
      <c r="D94" s="178"/>
      <c r="E94" s="178"/>
      <c r="F94" s="178"/>
      <c r="G94" s="178"/>
      <c r="H94" s="178"/>
      <c r="I94" s="178"/>
      <c r="J94" s="179" t="s">
        <v>131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132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133</v>
      </c>
    </row>
    <row r="97" s="9" customFormat="1" ht="24.96" customHeight="1">
      <c r="A97" s="9"/>
      <c r="B97" s="181"/>
      <c r="C97" s="182"/>
      <c r="D97" s="183" t="s">
        <v>703</v>
      </c>
      <c r="E97" s="184"/>
      <c r="F97" s="184"/>
      <c r="G97" s="184"/>
      <c r="H97" s="184"/>
      <c r="I97" s="184"/>
      <c r="J97" s="185">
        <f>J121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704</v>
      </c>
      <c r="E98" s="190"/>
      <c r="F98" s="190"/>
      <c r="G98" s="190"/>
      <c r="H98" s="190"/>
      <c r="I98" s="190"/>
      <c r="J98" s="191">
        <f>J122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705</v>
      </c>
      <c r="E99" s="190"/>
      <c r="F99" s="190"/>
      <c r="G99" s="190"/>
      <c r="H99" s="190"/>
      <c r="I99" s="190"/>
      <c r="J99" s="191">
        <f>J141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706</v>
      </c>
      <c r="E100" s="190"/>
      <c r="F100" s="190"/>
      <c r="G100" s="190"/>
      <c r="H100" s="190"/>
      <c r="I100" s="190"/>
      <c r="J100" s="191">
        <f>J150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143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6" t="str">
        <f>E7</f>
        <v>Obnova vodovodu ul. J. Metyše, Litomyšl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 xml:space="preserve">VRN - Vedlejší náklady stavby 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Litomyšl</v>
      </c>
      <c r="G114" s="41"/>
      <c r="H114" s="41"/>
      <c r="I114" s="33" t="s">
        <v>22</v>
      </c>
      <c r="J114" s="80" t="str">
        <f>IF(J12="","",J12)</f>
        <v>21. 5. 2025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>Ing. Pravec František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>Kašparová Věra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3"/>
      <c r="B119" s="194"/>
      <c r="C119" s="195" t="s">
        <v>144</v>
      </c>
      <c r="D119" s="196" t="s">
        <v>61</v>
      </c>
      <c r="E119" s="196" t="s">
        <v>57</v>
      </c>
      <c r="F119" s="196" t="s">
        <v>58</v>
      </c>
      <c r="G119" s="196" t="s">
        <v>145</v>
      </c>
      <c r="H119" s="196" t="s">
        <v>146</v>
      </c>
      <c r="I119" s="196" t="s">
        <v>147</v>
      </c>
      <c r="J119" s="196" t="s">
        <v>131</v>
      </c>
      <c r="K119" s="197" t="s">
        <v>148</v>
      </c>
      <c r="L119" s="198"/>
      <c r="M119" s="101" t="s">
        <v>1</v>
      </c>
      <c r="N119" s="102" t="s">
        <v>40</v>
      </c>
      <c r="O119" s="102" t="s">
        <v>149</v>
      </c>
      <c r="P119" s="102" t="s">
        <v>150</v>
      </c>
      <c r="Q119" s="102" t="s">
        <v>151</v>
      </c>
      <c r="R119" s="102" t="s">
        <v>152</v>
      </c>
      <c r="S119" s="102" t="s">
        <v>153</v>
      </c>
      <c r="T119" s="103" t="s">
        <v>154</v>
      </c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</row>
    <row r="120" s="2" customFormat="1" ht="22.8" customHeight="1">
      <c r="A120" s="39"/>
      <c r="B120" s="40"/>
      <c r="C120" s="108" t="s">
        <v>155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</f>
        <v>0</v>
      </c>
      <c r="Q120" s="105"/>
      <c r="R120" s="201">
        <f>R121</f>
        <v>0</v>
      </c>
      <c r="S120" s="105"/>
      <c r="T120" s="20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133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75</v>
      </c>
      <c r="E121" s="207" t="s">
        <v>88</v>
      </c>
      <c r="F121" s="207" t="s">
        <v>707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P122+P141+P150</f>
        <v>0</v>
      </c>
      <c r="Q121" s="212"/>
      <c r="R121" s="213">
        <f>R122+R141+R150</f>
        <v>0</v>
      </c>
      <c r="S121" s="212"/>
      <c r="T121" s="214">
        <f>T122+T141+T150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184</v>
      </c>
      <c r="AT121" s="216" t="s">
        <v>75</v>
      </c>
      <c r="AU121" s="216" t="s">
        <v>76</v>
      </c>
      <c r="AY121" s="215" t="s">
        <v>158</v>
      </c>
      <c r="BK121" s="217">
        <f>BK122+BK141+BK150</f>
        <v>0</v>
      </c>
    </row>
    <row r="122" s="12" customFormat="1" ht="22.8" customHeight="1">
      <c r="A122" s="12"/>
      <c r="B122" s="204"/>
      <c r="C122" s="205"/>
      <c r="D122" s="206" t="s">
        <v>75</v>
      </c>
      <c r="E122" s="218" t="s">
        <v>76</v>
      </c>
      <c r="F122" s="218" t="s">
        <v>708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SUM(P123:P140)</f>
        <v>0</v>
      </c>
      <c r="Q122" s="212"/>
      <c r="R122" s="213">
        <f>SUM(R123:R140)</f>
        <v>0</v>
      </c>
      <c r="S122" s="212"/>
      <c r="T122" s="214">
        <f>SUM(T123:T140)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184</v>
      </c>
      <c r="AT122" s="216" t="s">
        <v>75</v>
      </c>
      <c r="AU122" s="216" t="s">
        <v>84</v>
      </c>
      <c r="AY122" s="215" t="s">
        <v>158</v>
      </c>
      <c r="BK122" s="217">
        <f>SUM(BK123:BK140)</f>
        <v>0</v>
      </c>
    </row>
    <row r="123" s="2" customFormat="1" ht="16.5" customHeight="1">
      <c r="A123" s="39"/>
      <c r="B123" s="40"/>
      <c r="C123" s="220" t="s">
        <v>84</v>
      </c>
      <c r="D123" s="220" t="s">
        <v>160</v>
      </c>
      <c r="E123" s="221" t="s">
        <v>709</v>
      </c>
      <c r="F123" s="222" t="s">
        <v>710</v>
      </c>
      <c r="G123" s="223" t="s">
        <v>187</v>
      </c>
      <c r="H123" s="224">
        <v>99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41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711</v>
      </c>
      <c r="AT123" s="231" t="s">
        <v>160</v>
      </c>
      <c r="AU123" s="231" t="s">
        <v>87</v>
      </c>
      <c r="AY123" s="18" t="s">
        <v>158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84</v>
      </c>
      <c r="BK123" s="232">
        <f>ROUND(I123*H123,2)</f>
        <v>0</v>
      </c>
      <c r="BL123" s="18" t="s">
        <v>711</v>
      </c>
      <c r="BM123" s="231" t="s">
        <v>712</v>
      </c>
    </row>
    <row r="124" s="13" customFormat="1">
      <c r="A124" s="13"/>
      <c r="B124" s="233"/>
      <c r="C124" s="234"/>
      <c r="D124" s="235" t="s">
        <v>166</v>
      </c>
      <c r="E124" s="236" t="s">
        <v>1</v>
      </c>
      <c r="F124" s="237" t="s">
        <v>713</v>
      </c>
      <c r="G124" s="234"/>
      <c r="H124" s="236" t="s">
        <v>1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166</v>
      </c>
      <c r="AU124" s="243" t="s">
        <v>87</v>
      </c>
      <c r="AV124" s="13" t="s">
        <v>84</v>
      </c>
      <c r="AW124" s="13" t="s">
        <v>32</v>
      </c>
      <c r="AX124" s="13" t="s">
        <v>76</v>
      </c>
      <c r="AY124" s="243" t="s">
        <v>158</v>
      </c>
    </row>
    <row r="125" s="14" customFormat="1">
      <c r="A125" s="14"/>
      <c r="B125" s="244"/>
      <c r="C125" s="245"/>
      <c r="D125" s="235" t="s">
        <v>166</v>
      </c>
      <c r="E125" s="246" t="s">
        <v>1</v>
      </c>
      <c r="F125" s="247" t="s">
        <v>648</v>
      </c>
      <c r="G125" s="245"/>
      <c r="H125" s="248">
        <v>99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166</v>
      </c>
      <c r="AU125" s="254" t="s">
        <v>87</v>
      </c>
      <c r="AV125" s="14" t="s">
        <v>87</v>
      </c>
      <c r="AW125" s="14" t="s">
        <v>32</v>
      </c>
      <c r="AX125" s="14" t="s">
        <v>84</v>
      </c>
      <c r="AY125" s="254" t="s">
        <v>158</v>
      </c>
    </row>
    <row r="126" s="2" customFormat="1" ht="16.5" customHeight="1">
      <c r="A126" s="39"/>
      <c r="B126" s="40"/>
      <c r="C126" s="220" t="s">
        <v>87</v>
      </c>
      <c r="D126" s="220" t="s">
        <v>160</v>
      </c>
      <c r="E126" s="221" t="s">
        <v>714</v>
      </c>
      <c r="F126" s="222" t="s">
        <v>715</v>
      </c>
      <c r="G126" s="223" t="s">
        <v>187</v>
      </c>
      <c r="H126" s="224">
        <v>99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41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711</v>
      </c>
      <c r="AT126" s="231" t="s">
        <v>160</v>
      </c>
      <c r="AU126" s="231" t="s">
        <v>87</v>
      </c>
      <c r="AY126" s="18" t="s">
        <v>158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84</v>
      </c>
      <c r="BK126" s="232">
        <f>ROUND(I126*H126,2)</f>
        <v>0</v>
      </c>
      <c r="BL126" s="18" t="s">
        <v>711</v>
      </c>
      <c r="BM126" s="231" t="s">
        <v>716</v>
      </c>
    </row>
    <row r="127" s="13" customFormat="1">
      <c r="A127" s="13"/>
      <c r="B127" s="233"/>
      <c r="C127" s="234"/>
      <c r="D127" s="235" t="s">
        <v>166</v>
      </c>
      <c r="E127" s="236" t="s">
        <v>1</v>
      </c>
      <c r="F127" s="237" t="s">
        <v>717</v>
      </c>
      <c r="G127" s="234"/>
      <c r="H127" s="236" t="s">
        <v>1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166</v>
      </c>
      <c r="AU127" s="243" t="s">
        <v>87</v>
      </c>
      <c r="AV127" s="13" t="s">
        <v>84</v>
      </c>
      <c r="AW127" s="13" t="s">
        <v>32</v>
      </c>
      <c r="AX127" s="13" t="s">
        <v>76</v>
      </c>
      <c r="AY127" s="243" t="s">
        <v>158</v>
      </c>
    </row>
    <row r="128" s="13" customFormat="1">
      <c r="A128" s="13"/>
      <c r="B128" s="233"/>
      <c r="C128" s="234"/>
      <c r="D128" s="235" t="s">
        <v>166</v>
      </c>
      <c r="E128" s="236" t="s">
        <v>1</v>
      </c>
      <c r="F128" s="237" t="s">
        <v>718</v>
      </c>
      <c r="G128" s="234"/>
      <c r="H128" s="236" t="s">
        <v>1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166</v>
      </c>
      <c r="AU128" s="243" t="s">
        <v>87</v>
      </c>
      <c r="AV128" s="13" t="s">
        <v>84</v>
      </c>
      <c r="AW128" s="13" t="s">
        <v>32</v>
      </c>
      <c r="AX128" s="13" t="s">
        <v>76</v>
      </c>
      <c r="AY128" s="243" t="s">
        <v>158</v>
      </c>
    </row>
    <row r="129" s="13" customFormat="1">
      <c r="A129" s="13"/>
      <c r="B129" s="233"/>
      <c r="C129" s="234"/>
      <c r="D129" s="235" t="s">
        <v>166</v>
      </c>
      <c r="E129" s="236" t="s">
        <v>1</v>
      </c>
      <c r="F129" s="237" t="s">
        <v>719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166</v>
      </c>
      <c r="AU129" s="243" t="s">
        <v>87</v>
      </c>
      <c r="AV129" s="13" t="s">
        <v>84</v>
      </c>
      <c r="AW129" s="13" t="s">
        <v>32</v>
      </c>
      <c r="AX129" s="13" t="s">
        <v>76</v>
      </c>
      <c r="AY129" s="243" t="s">
        <v>158</v>
      </c>
    </row>
    <row r="130" s="14" customFormat="1">
      <c r="A130" s="14"/>
      <c r="B130" s="244"/>
      <c r="C130" s="245"/>
      <c r="D130" s="235" t="s">
        <v>166</v>
      </c>
      <c r="E130" s="246" t="s">
        <v>1</v>
      </c>
      <c r="F130" s="247" t="s">
        <v>648</v>
      </c>
      <c r="G130" s="245"/>
      <c r="H130" s="248">
        <v>99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166</v>
      </c>
      <c r="AU130" s="254" t="s">
        <v>87</v>
      </c>
      <c r="AV130" s="14" t="s">
        <v>87</v>
      </c>
      <c r="AW130" s="14" t="s">
        <v>32</v>
      </c>
      <c r="AX130" s="14" t="s">
        <v>84</v>
      </c>
      <c r="AY130" s="254" t="s">
        <v>158</v>
      </c>
    </row>
    <row r="131" s="2" customFormat="1" ht="16.5" customHeight="1">
      <c r="A131" s="39"/>
      <c r="B131" s="40"/>
      <c r="C131" s="220" t="s">
        <v>176</v>
      </c>
      <c r="D131" s="220" t="s">
        <v>160</v>
      </c>
      <c r="E131" s="221" t="s">
        <v>720</v>
      </c>
      <c r="F131" s="222" t="s">
        <v>721</v>
      </c>
      <c r="G131" s="223" t="s">
        <v>722</v>
      </c>
      <c r="H131" s="224">
        <v>1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711</v>
      </c>
      <c r="AT131" s="231" t="s">
        <v>160</v>
      </c>
      <c r="AU131" s="231" t="s">
        <v>87</v>
      </c>
      <c r="AY131" s="18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711</v>
      </c>
      <c r="BM131" s="231" t="s">
        <v>723</v>
      </c>
    </row>
    <row r="132" s="14" customFormat="1">
      <c r="A132" s="14"/>
      <c r="B132" s="244"/>
      <c r="C132" s="245"/>
      <c r="D132" s="235" t="s">
        <v>166</v>
      </c>
      <c r="E132" s="246" t="s">
        <v>1</v>
      </c>
      <c r="F132" s="247" t="s">
        <v>84</v>
      </c>
      <c r="G132" s="245"/>
      <c r="H132" s="248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166</v>
      </c>
      <c r="AU132" s="254" t="s">
        <v>87</v>
      </c>
      <c r="AV132" s="14" t="s">
        <v>87</v>
      </c>
      <c r="AW132" s="14" t="s">
        <v>32</v>
      </c>
      <c r="AX132" s="14" t="s">
        <v>84</v>
      </c>
      <c r="AY132" s="254" t="s">
        <v>158</v>
      </c>
    </row>
    <row r="133" s="2" customFormat="1" ht="16.5" customHeight="1">
      <c r="A133" s="39"/>
      <c r="B133" s="40"/>
      <c r="C133" s="220" t="s">
        <v>105</v>
      </c>
      <c r="D133" s="220" t="s">
        <v>160</v>
      </c>
      <c r="E133" s="221" t="s">
        <v>724</v>
      </c>
      <c r="F133" s="222" t="s">
        <v>725</v>
      </c>
      <c r="G133" s="223" t="s">
        <v>224</v>
      </c>
      <c r="H133" s="224">
        <v>1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41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711</v>
      </c>
      <c r="AT133" s="231" t="s">
        <v>160</v>
      </c>
      <c r="AU133" s="231" t="s">
        <v>87</v>
      </c>
      <c r="AY133" s="18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711</v>
      </c>
      <c r="BM133" s="231" t="s">
        <v>726</v>
      </c>
    </row>
    <row r="134" s="13" customFormat="1">
      <c r="A134" s="13"/>
      <c r="B134" s="233"/>
      <c r="C134" s="234"/>
      <c r="D134" s="235" t="s">
        <v>166</v>
      </c>
      <c r="E134" s="236" t="s">
        <v>1</v>
      </c>
      <c r="F134" s="237" t="s">
        <v>727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166</v>
      </c>
      <c r="AU134" s="243" t="s">
        <v>87</v>
      </c>
      <c r="AV134" s="13" t="s">
        <v>84</v>
      </c>
      <c r="AW134" s="13" t="s">
        <v>32</v>
      </c>
      <c r="AX134" s="13" t="s">
        <v>76</v>
      </c>
      <c r="AY134" s="243" t="s">
        <v>158</v>
      </c>
    </row>
    <row r="135" s="14" customFormat="1">
      <c r="A135" s="14"/>
      <c r="B135" s="244"/>
      <c r="C135" s="245"/>
      <c r="D135" s="235" t="s">
        <v>166</v>
      </c>
      <c r="E135" s="246" t="s">
        <v>1</v>
      </c>
      <c r="F135" s="247" t="s">
        <v>84</v>
      </c>
      <c r="G135" s="245"/>
      <c r="H135" s="248">
        <v>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166</v>
      </c>
      <c r="AU135" s="254" t="s">
        <v>87</v>
      </c>
      <c r="AV135" s="14" t="s">
        <v>87</v>
      </c>
      <c r="AW135" s="14" t="s">
        <v>32</v>
      </c>
      <c r="AX135" s="14" t="s">
        <v>84</v>
      </c>
      <c r="AY135" s="254" t="s">
        <v>158</v>
      </c>
    </row>
    <row r="136" s="2" customFormat="1" ht="16.5" customHeight="1">
      <c r="A136" s="39"/>
      <c r="B136" s="40"/>
      <c r="C136" s="220" t="s">
        <v>184</v>
      </c>
      <c r="D136" s="220" t="s">
        <v>160</v>
      </c>
      <c r="E136" s="221" t="s">
        <v>728</v>
      </c>
      <c r="F136" s="222" t="s">
        <v>729</v>
      </c>
      <c r="G136" s="223" t="s">
        <v>722</v>
      </c>
      <c r="H136" s="224">
        <v>1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711</v>
      </c>
      <c r="AT136" s="231" t="s">
        <v>160</v>
      </c>
      <c r="AU136" s="231" t="s">
        <v>87</v>
      </c>
      <c r="AY136" s="18" t="s">
        <v>158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711</v>
      </c>
      <c r="BM136" s="231" t="s">
        <v>730</v>
      </c>
    </row>
    <row r="137" s="13" customFormat="1">
      <c r="A137" s="13"/>
      <c r="B137" s="233"/>
      <c r="C137" s="234"/>
      <c r="D137" s="235" t="s">
        <v>166</v>
      </c>
      <c r="E137" s="236" t="s">
        <v>1</v>
      </c>
      <c r="F137" s="237" t="s">
        <v>731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166</v>
      </c>
      <c r="AU137" s="243" t="s">
        <v>87</v>
      </c>
      <c r="AV137" s="13" t="s">
        <v>84</v>
      </c>
      <c r="AW137" s="13" t="s">
        <v>32</v>
      </c>
      <c r="AX137" s="13" t="s">
        <v>76</v>
      </c>
      <c r="AY137" s="243" t="s">
        <v>158</v>
      </c>
    </row>
    <row r="138" s="13" customFormat="1">
      <c r="A138" s="13"/>
      <c r="B138" s="233"/>
      <c r="C138" s="234"/>
      <c r="D138" s="235" t="s">
        <v>166</v>
      </c>
      <c r="E138" s="236" t="s">
        <v>1</v>
      </c>
      <c r="F138" s="237" t="s">
        <v>732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166</v>
      </c>
      <c r="AU138" s="243" t="s">
        <v>87</v>
      </c>
      <c r="AV138" s="13" t="s">
        <v>84</v>
      </c>
      <c r="AW138" s="13" t="s">
        <v>32</v>
      </c>
      <c r="AX138" s="13" t="s">
        <v>76</v>
      </c>
      <c r="AY138" s="243" t="s">
        <v>158</v>
      </c>
    </row>
    <row r="139" s="13" customFormat="1">
      <c r="A139" s="13"/>
      <c r="B139" s="233"/>
      <c r="C139" s="234"/>
      <c r="D139" s="235" t="s">
        <v>166</v>
      </c>
      <c r="E139" s="236" t="s">
        <v>1</v>
      </c>
      <c r="F139" s="237" t="s">
        <v>733</v>
      </c>
      <c r="G139" s="234"/>
      <c r="H139" s="236" t="s">
        <v>1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166</v>
      </c>
      <c r="AU139" s="243" t="s">
        <v>87</v>
      </c>
      <c r="AV139" s="13" t="s">
        <v>84</v>
      </c>
      <c r="AW139" s="13" t="s">
        <v>32</v>
      </c>
      <c r="AX139" s="13" t="s">
        <v>76</v>
      </c>
      <c r="AY139" s="243" t="s">
        <v>158</v>
      </c>
    </row>
    <row r="140" s="14" customFormat="1">
      <c r="A140" s="14"/>
      <c r="B140" s="244"/>
      <c r="C140" s="245"/>
      <c r="D140" s="235" t="s">
        <v>166</v>
      </c>
      <c r="E140" s="246" t="s">
        <v>1</v>
      </c>
      <c r="F140" s="247" t="s">
        <v>84</v>
      </c>
      <c r="G140" s="245"/>
      <c r="H140" s="248">
        <v>1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166</v>
      </c>
      <c r="AU140" s="254" t="s">
        <v>87</v>
      </c>
      <c r="AV140" s="14" t="s">
        <v>87</v>
      </c>
      <c r="AW140" s="14" t="s">
        <v>32</v>
      </c>
      <c r="AX140" s="14" t="s">
        <v>84</v>
      </c>
      <c r="AY140" s="254" t="s">
        <v>158</v>
      </c>
    </row>
    <row r="141" s="12" customFormat="1" ht="22.8" customHeight="1">
      <c r="A141" s="12"/>
      <c r="B141" s="204"/>
      <c r="C141" s="205"/>
      <c r="D141" s="206" t="s">
        <v>75</v>
      </c>
      <c r="E141" s="218" t="s">
        <v>734</v>
      </c>
      <c r="F141" s="218" t="s">
        <v>735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f>SUM(P142:P149)</f>
        <v>0</v>
      </c>
      <c r="Q141" s="212"/>
      <c r="R141" s="213">
        <f>SUM(R142:R149)</f>
        <v>0</v>
      </c>
      <c r="S141" s="212"/>
      <c r="T141" s="214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5" t="s">
        <v>184</v>
      </c>
      <c r="AT141" s="216" t="s">
        <v>75</v>
      </c>
      <c r="AU141" s="216" t="s">
        <v>84</v>
      </c>
      <c r="AY141" s="215" t="s">
        <v>158</v>
      </c>
      <c r="BK141" s="217">
        <f>SUM(BK142:BK149)</f>
        <v>0</v>
      </c>
    </row>
    <row r="142" s="2" customFormat="1" ht="16.5" customHeight="1">
      <c r="A142" s="39"/>
      <c r="B142" s="40"/>
      <c r="C142" s="220" t="s">
        <v>190</v>
      </c>
      <c r="D142" s="220" t="s">
        <v>160</v>
      </c>
      <c r="E142" s="221" t="s">
        <v>736</v>
      </c>
      <c r="F142" s="222" t="s">
        <v>735</v>
      </c>
      <c r="G142" s="223" t="s">
        <v>722</v>
      </c>
      <c r="H142" s="224">
        <v>1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711</v>
      </c>
      <c r="AT142" s="231" t="s">
        <v>160</v>
      </c>
      <c r="AU142" s="231" t="s">
        <v>87</v>
      </c>
      <c r="AY142" s="18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711</v>
      </c>
      <c r="BM142" s="231" t="s">
        <v>737</v>
      </c>
    </row>
    <row r="143" s="14" customFormat="1">
      <c r="A143" s="14"/>
      <c r="B143" s="244"/>
      <c r="C143" s="245"/>
      <c r="D143" s="235" t="s">
        <v>166</v>
      </c>
      <c r="E143" s="246" t="s">
        <v>1</v>
      </c>
      <c r="F143" s="247" t="s">
        <v>84</v>
      </c>
      <c r="G143" s="245"/>
      <c r="H143" s="248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166</v>
      </c>
      <c r="AU143" s="254" t="s">
        <v>87</v>
      </c>
      <c r="AV143" s="14" t="s">
        <v>87</v>
      </c>
      <c r="AW143" s="14" t="s">
        <v>32</v>
      </c>
      <c r="AX143" s="14" t="s">
        <v>84</v>
      </c>
      <c r="AY143" s="254" t="s">
        <v>158</v>
      </c>
    </row>
    <row r="144" s="2" customFormat="1" ht="16.5" customHeight="1">
      <c r="A144" s="39"/>
      <c r="B144" s="40"/>
      <c r="C144" s="220" t="s">
        <v>207</v>
      </c>
      <c r="D144" s="220" t="s">
        <v>160</v>
      </c>
      <c r="E144" s="221" t="s">
        <v>738</v>
      </c>
      <c r="F144" s="222" t="s">
        <v>739</v>
      </c>
      <c r="G144" s="223" t="s">
        <v>722</v>
      </c>
      <c r="H144" s="224">
        <v>1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41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711</v>
      </c>
      <c r="AT144" s="231" t="s">
        <v>160</v>
      </c>
      <c r="AU144" s="231" t="s">
        <v>87</v>
      </c>
      <c r="AY144" s="18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711</v>
      </c>
      <c r="BM144" s="231" t="s">
        <v>740</v>
      </c>
    </row>
    <row r="145" s="14" customFormat="1">
      <c r="A145" s="14"/>
      <c r="B145" s="244"/>
      <c r="C145" s="245"/>
      <c r="D145" s="235" t="s">
        <v>166</v>
      </c>
      <c r="E145" s="246" t="s">
        <v>1</v>
      </c>
      <c r="F145" s="247" t="s">
        <v>84</v>
      </c>
      <c r="G145" s="245"/>
      <c r="H145" s="248">
        <v>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166</v>
      </c>
      <c r="AU145" s="254" t="s">
        <v>87</v>
      </c>
      <c r="AV145" s="14" t="s">
        <v>87</v>
      </c>
      <c r="AW145" s="14" t="s">
        <v>32</v>
      </c>
      <c r="AX145" s="14" t="s">
        <v>84</v>
      </c>
      <c r="AY145" s="254" t="s">
        <v>158</v>
      </c>
    </row>
    <row r="146" s="2" customFormat="1" ht="16.5" customHeight="1">
      <c r="A146" s="39"/>
      <c r="B146" s="40"/>
      <c r="C146" s="220" t="s">
        <v>195</v>
      </c>
      <c r="D146" s="220" t="s">
        <v>160</v>
      </c>
      <c r="E146" s="221" t="s">
        <v>741</v>
      </c>
      <c r="F146" s="222" t="s">
        <v>742</v>
      </c>
      <c r="G146" s="223" t="s">
        <v>722</v>
      </c>
      <c r="H146" s="224">
        <v>1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711</v>
      </c>
      <c r="AT146" s="231" t="s">
        <v>160</v>
      </c>
      <c r="AU146" s="231" t="s">
        <v>87</v>
      </c>
      <c r="AY146" s="18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711</v>
      </c>
      <c r="BM146" s="231" t="s">
        <v>743</v>
      </c>
    </row>
    <row r="147" s="13" customFormat="1">
      <c r="A147" s="13"/>
      <c r="B147" s="233"/>
      <c r="C147" s="234"/>
      <c r="D147" s="235" t="s">
        <v>166</v>
      </c>
      <c r="E147" s="236" t="s">
        <v>1</v>
      </c>
      <c r="F147" s="237" t="s">
        <v>744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166</v>
      </c>
      <c r="AU147" s="243" t="s">
        <v>87</v>
      </c>
      <c r="AV147" s="13" t="s">
        <v>84</v>
      </c>
      <c r="AW147" s="13" t="s">
        <v>32</v>
      </c>
      <c r="AX147" s="13" t="s">
        <v>76</v>
      </c>
      <c r="AY147" s="243" t="s">
        <v>158</v>
      </c>
    </row>
    <row r="148" s="13" customFormat="1">
      <c r="A148" s="13"/>
      <c r="B148" s="233"/>
      <c r="C148" s="234"/>
      <c r="D148" s="235" t="s">
        <v>166</v>
      </c>
      <c r="E148" s="236" t="s">
        <v>1</v>
      </c>
      <c r="F148" s="237" t="s">
        <v>745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166</v>
      </c>
      <c r="AU148" s="243" t="s">
        <v>87</v>
      </c>
      <c r="AV148" s="13" t="s">
        <v>84</v>
      </c>
      <c r="AW148" s="13" t="s">
        <v>32</v>
      </c>
      <c r="AX148" s="13" t="s">
        <v>76</v>
      </c>
      <c r="AY148" s="243" t="s">
        <v>158</v>
      </c>
    </row>
    <row r="149" s="14" customFormat="1">
      <c r="A149" s="14"/>
      <c r="B149" s="244"/>
      <c r="C149" s="245"/>
      <c r="D149" s="235" t="s">
        <v>166</v>
      </c>
      <c r="E149" s="246" t="s">
        <v>1</v>
      </c>
      <c r="F149" s="247" t="s">
        <v>84</v>
      </c>
      <c r="G149" s="245"/>
      <c r="H149" s="248">
        <v>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166</v>
      </c>
      <c r="AU149" s="254" t="s">
        <v>87</v>
      </c>
      <c r="AV149" s="14" t="s">
        <v>87</v>
      </c>
      <c r="AW149" s="14" t="s">
        <v>32</v>
      </c>
      <c r="AX149" s="14" t="s">
        <v>84</v>
      </c>
      <c r="AY149" s="254" t="s">
        <v>158</v>
      </c>
    </row>
    <row r="150" s="12" customFormat="1" ht="22.8" customHeight="1">
      <c r="A150" s="12"/>
      <c r="B150" s="204"/>
      <c r="C150" s="205"/>
      <c r="D150" s="206" t="s">
        <v>75</v>
      </c>
      <c r="E150" s="218" t="s">
        <v>746</v>
      </c>
      <c r="F150" s="218" t="s">
        <v>747</v>
      </c>
      <c r="G150" s="205"/>
      <c r="H150" s="205"/>
      <c r="I150" s="208"/>
      <c r="J150" s="219">
        <f>BK150</f>
        <v>0</v>
      </c>
      <c r="K150" s="205"/>
      <c r="L150" s="210"/>
      <c r="M150" s="211"/>
      <c r="N150" s="212"/>
      <c r="O150" s="212"/>
      <c r="P150" s="213">
        <f>SUM(P151:P153)</f>
        <v>0</v>
      </c>
      <c r="Q150" s="212"/>
      <c r="R150" s="213">
        <f>SUM(R151:R153)</f>
        <v>0</v>
      </c>
      <c r="S150" s="212"/>
      <c r="T150" s="214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5" t="s">
        <v>184</v>
      </c>
      <c r="AT150" s="216" t="s">
        <v>75</v>
      </c>
      <c r="AU150" s="216" t="s">
        <v>84</v>
      </c>
      <c r="AY150" s="215" t="s">
        <v>158</v>
      </c>
      <c r="BK150" s="217">
        <f>SUM(BK151:BK153)</f>
        <v>0</v>
      </c>
    </row>
    <row r="151" s="2" customFormat="1" ht="16.5" customHeight="1">
      <c r="A151" s="39"/>
      <c r="B151" s="40"/>
      <c r="C151" s="220" t="s">
        <v>201</v>
      </c>
      <c r="D151" s="220" t="s">
        <v>160</v>
      </c>
      <c r="E151" s="221" t="s">
        <v>748</v>
      </c>
      <c r="F151" s="222" t="s">
        <v>749</v>
      </c>
      <c r="G151" s="223" t="s">
        <v>722</v>
      </c>
      <c r="H151" s="224">
        <v>1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711</v>
      </c>
      <c r="AT151" s="231" t="s">
        <v>160</v>
      </c>
      <c r="AU151" s="231" t="s">
        <v>87</v>
      </c>
      <c r="AY151" s="18" t="s">
        <v>158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711</v>
      </c>
      <c r="BM151" s="231" t="s">
        <v>750</v>
      </c>
    </row>
    <row r="152" s="13" customFormat="1">
      <c r="A152" s="13"/>
      <c r="B152" s="233"/>
      <c r="C152" s="234"/>
      <c r="D152" s="235" t="s">
        <v>166</v>
      </c>
      <c r="E152" s="236" t="s">
        <v>1</v>
      </c>
      <c r="F152" s="237" t="s">
        <v>751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166</v>
      </c>
      <c r="AU152" s="243" t="s">
        <v>87</v>
      </c>
      <c r="AV152" s="13" t="s">
        <v>84</v>
      </c>
      <c r="AW152" s="13" t="s">
        <v>32</v>
      </c>
      <c r="AX152" s="13" t="s">
        <v>76</v>
      </c>
      <c r="AY152" s="243" t="s">
        <v>158</v>
      </c>
    </row>
    <row r="153" s="14" customFormat="1">
      <c r="A153" s="14"/>
      <c r="B153" s="244"/>
      <c r="C153" s="245"/>
      <c r="D153" s="235" t="s">
        <v>166</v>
      </c>
      <c r="E153" s="246" t="s">
        <v>1</v>
      </c>
      <c r="F153" s="247" t="s">
        <v>84</v>
      </c>
      <c r="G153" s="245"/>
      <c r="H153" s="248">
        <v>1</v>
      </c>
      <c r="I153" s="249"/>
      <c r="J153" s="245"/>
      <c r="K153" s="245"/>
      <c r="L153" s="250"/>
      <c r="M153" s="287"/>
      <c r="N153" s="288"/>
      <c r="O153" s="288"/>
      <c r="P153" s="288"/>
      <c r="Q153" s="288"/>
      <c r="R153" s="288"/>
      <c r="S153" s="288"/>
      <c r="T153" s="28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166</v>
      </c>
      <c r="AU153" s="254" t="s">
        <v>87</v>
      </c>
      <c r="AV153" s="14" t="s">
        <v>87</v>
      </c>
      <c r="AW153" s="14" t="s">
        <v>32</v>
      </c>
      <c r="AX153" s="14" t="s">
        <v>84</v>
      </c>
      <c r="AY153" s="254" t="s">
        <v>158</v>
      </c>
    </row>
    <row r="154" s="2" customFormat="1" ht="6.96" customHeight="1">
      <c r="A154" s="39"/>
      <c r="B154" s="67"/>
      <c r="C154" s="68"/>
      <c r="D154" s="68"/>
      <c r="E154" s="68"/>
      <c r="F154" s="68"/>
      <c r="G154" s="68"/>
      <c r="H154" s="68"/>
      <c r="I154" s="68"/>
      <c r="J154" s="68"/>
      <c r="K154" s="68"/>
      <c r="L154" s="45"/>
      <c r="M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</sheetData>
  <sheetProtection sheet="1" autoFilter="0" formatColumns="0" formatRows="0" objects="1" scenarios="1" spinCount="100000" saltValue="h/YEA9pHr+toSKgqmuUOgV4nd1xUyxANfLHaZTwQ7WkmajOcVwwfOCBq8WP6/S1Pz4ZcMorPvljdfZT+CD5fTg==" hashValue="dMm3+8dfHyzHYQ0SkhL+y+56G+LYUNiJNZD/X2hxmy+NzD8+9VUVk8fWDtKh8YsTwzIcDEZ1BdNJNy6GlHqzFQ==" algorithmName="SHA-512" password="CC35"/>
  <autoFilter ref="C119:K15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752</v>
      </c>
      <c r="H4" s="21"/>
    </row>
    <row r="5" s="1" customFormat="1" ht="12" customHeight="1">
      <c r="B5" s="21"/>
      <c r="C5" s="290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1" t="s">
        <v>16</v>
      </c>
      <c r="D6" s="292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21. 5. 2025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3"/>
      <c r="C9" s="294" t="s">
        <v>57</v>
      </c>
      <c r="D9" s="295" t="s">
        <v>58</v>
      </c>
      <c r="E9" s="295" t="s">
        <v>145</v>
      </c>
      <c r="F9" s="296" t="s">
        <v>753</v>
      </c>
      <c r="G9" s="193"/>
      <c r="H9" s="293"/>
    </row>
    <row r="10" s="2" customFormat="1" ht="26.4" customHeight="1">
      <c r="A10" s="39"/>
      <c r="B10" s="45"/>
      <c r="C10" s="297" t="s">
        <v>81</v>
      </c>
      <c r="D10" s="297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298" t="s">
        <v>123</v>
      </c>
      <c r="D11" s="299" t="s">
        <v>1</v>
      </c>
      <c r="E11" s="300" t="s">
        <v>1</v>
      </c>
      <c r="F11" s="301">
        <v>26.969000000000001</v>
      </c>
      <c r="G11" s="39"/>
      <c r="H11" s="45"/>
    </row>
    <row r="12" s="2" customFormat="1" ht="16.8" customHeight="1">
      <c r="A12" s="39"/>
      <c r="B12" s="45"/>
      <c r="C12" s="302" t="s">
        <v>1</v>
      </c>
      <c r="D12" s="302" t="s">
        <v>172</v>
      </c>
      <c r="E12" s="18" t="s">
        <v>1</v>
      </c>
      <c r="F12" s="303">
        <v>0</v>
      </c>
      <c r="G12" s="39"/>
      <c r="H12" s="45"/>
    </row>
    <row r="13" s="2" customFormat="1" ht="16.8" customHeight="1">
      <c r="A13" s="39"/>
      <c r="B13" s="45"/>
      <c r="C13" s="302" t="s">
        <v>123</v>
      </c>
      <c r="D13" s="302" t="s">
        <v>173</v>
      </c>
      <c r="E13" s="18" t="s">
        <v>1</v>
      </c>
      <c r="F13" s="303">
        <v>26.969000000000001</v>
      </c>
      <c r="G13" s="39"/>
      <c r="H13" s="45"/>
    </row>
    <row r="14" s="2" customFormat="1" ht="16.8" customHeight="1">
      <c r="A14" s="39"/>
      <c r="B14" s="45"/>
      <c r="C14" s="304" t="s">
        <v>754</v>
      </c>
      <c r="D14" s="39"/>
      <c r="E14" s="39"/>
      <c r="F14" s="39"/>
      <c r="G14" s="39"/>
      <c r="H14" s="45"/>
    </row>
    <row r="15" s="2" customFormat="1" ht="16.8" customHeight="1">
      <c r="A15" s="39"/>
      <c r="B15" s="45"/>
      <c r="C15" s="302" t="s">
        <v>169</v>
      </c>
      <c r="D15" s="302" t="s">
        <v>170</v>
      </c>
      <c r="E15" s="18" t="s">
        <v>163</v>
      </c>
      <c r="F15" s="303">
        <v>49.469000000000001</v>
      </c>
      <c r="G15" s="39"/>
      <c r="H15" s="45"/>
    </row>
    <row r="16" s="2" customFormat="1" ht="16.8" customHeight="1">
      <c r="A16" s="39"/>
      <c r="B16" s="45"/>
      <c r="C16" s="302" t="s">
        <v>177</v>
      </c>
      <c r="D16" s="302" t="s">
        <v>178</v>
      </c>
      <c r="E16" s="18" t="s">
        <v>163</v>
      </c>
      <c r="F16" s="303">
        <v>26.969000000000001</v>
      </c>
      <c r="G16" s="39"/>
      <c r="H16" s="45"/>
    </row>
    <row r="17" s="2" customFormat="1" ht="16.8" customHeight="1">
      <c r="A17" s="39"/>
      <c r="B17" s="45"/>
      <c r="C17" s="302" t="s">
        <v>403</v>
      </c>
      <c r="D17" s="302" t="s">
        <v>404</v>
      </c>
      <c r="E17" s="18" t="s">
        <v>163</v>
      </c>
      <c r="F17" s="303">
        <v>26.969000000000001</v>
      </c>
      <c r="G17" s="39"/>
      <c r="H17" s="45"/>
    </row>
    <row r="18" s="2" customFormat="1" ht="16.8" customHeight="1">
      <c r="A18" s="39"/>
      <c r="B18" s="45"/>
      <c r="C18" s="302" t="s">
        <v>408</v>
      </c>
      <c r="D18" s="302" t="s">
        <v>409</v>
      </c>
      <c r="E18" s="18" t="s">
        <v>163</v>
      </c>
      <c r="F18" s="303">
        <v>26.969000000000001</v>
      </c>
      <c r="G18" s="39"/>
      <c r="H18" s="45"/>
    </row>
    <row r="19" s="2" customFormat="1" ht="16.8" customHeight="1">
      <c r="A19" s="39"/>
      <c r="B19" s="45"/>
      <c r="C19" s="298" t="s">
        <v>92</v>
      </c>
      <c r="D19" s="299" t="s">
        <v>93</v>
      </c>
      <c r="E19" s="300" t="s">
        <v>1</v>
      </c>
      <c r="F19" s="301">
        <v>2.0680000000000001</v>
      </c>
      <c r="G19" s="39"/>
      <c r="H19" s="45"/>
    </row>
    <row r="20" s="2" customFormat="1" ht="16.8" customHeight="1">
      <c r="A20" s="39"/>
      <c r="B20" s="45"/>
      <c r="C20" s="302" t="s">
        <v>1</v>
      </c>
      <c r="D20" s="302" t="s">
        <v>314</v>
      </c>
      <c r="E20" s="18" t="s">
        <v>1</v>
      </c>
      <c r="F20" s="303">
        <v>0</v>
      </c>
      <c r="G20" s="39"/>
      <c r="H20" s="45"/>
    </row>
    <row r="21" s="2" customFormat="1" ht="16.8" customHeight="1">
      <c r="A21" s="39"/>
      <c r="B21" s="45"/>
      <c r="C21" s="302" t="s">
        <v>1</v>
      </c>
      <c r="D21" s="302" t="s">
        <v>315</v>
      </c>
      <c r="E21" s="18" t="s">
        <v>1</v>
      </c>
      <c r="F21" s="303">
        <v>0</v>
      </c>
      <c r="G21" s="39"/>
      <c r="H21" s="45"/>
    </row>
    <row r="22" s="2" customFormat="1" ht="16.8" customHeight="1">
      <c r="A22" s="39"/>
      <c r="B22" s="45"/>
      <c r="C22" s="302" t="s">
        <v>1</v>
      </c>
      <c r="D22" s="302" t="s">
        <v>316</v>
      </c>
      <c r="E22" s="18" t="s">
        <v>1</v>
      </c>
      <c r="F22" s="303">
        <v>0</v>
      </c>
      <c r="G22" s="39"/>
      <c r="H22" s="45"/>
    </row>
    <row r="23" s="2" customFormat="1" ht="16.8" customHeight="1">
      <c r="A23" s="39"/>
      <c r="B23" s="45"/>
      <c r="C23" s="302" t="s">
        <v>1</v>
      </c>
      <c r="D23" s="302" t="s">
        <v>317</v>
      </c>
      <c r="E23" s="18" t="s">
        <v>1</v>
      </c>
      <c r="F23" s="303">
        <v>0.51800000000000002</v>
      </c>
      <c r="G23" s="39"/>
      <c r="H23" s="45"/>
    </row>
    <row r="24" s="2" customFormat="1" ht="16.8" customHeight="1">
      <c r="A24" s="39"/>
      <c r="B24" s="45"/>
      <c r="C24" s="302" t="s">
        <v>1</v>
      </c>
      <c r="D24" s="302" t="s">
        <v>318</v>
      </c>
      <c r="E24" s="18" t="s">
        <v>1</v>
      </c>
      <c r="F24" s="303">
        <v>1.1499999999999999</v>
      </c>
      <c r="G24" s="39"/>
      <c r="H24" s="45"/>
    </row>
    <row r="25" s="2" customFormat="1" ht="16.8" customHeight="1">
      <c r="A25" s="39"/>
      <c r="B25" s="45"/>
      <c r="C25" s="302" t="s">
        <v>1</v>
      </c>
      <c r="D25" s="302" t="s">
        <v>319</v>
      </c>
      <c r="E25" s="18" t="s">
        <v>1</v>
      </c>
      <c r="F25" s="303">
        <v>0.40000000000000002</v>
      </c>
      <c r="G25" s="39"/>
      <c r="H25" s="45"/>
    </row>
    <row r="26" s="2" customFormat="1" ht="16.8" customHeight="1">
      <c r="A26" s="39"/>
      <c r="B26" s="45"/>
      <c r="C26" s="302" t="s">
        <v>92</v>
      </c>
      <c r="D26" s="302" t="s">
        <v>93</v>
      </c>
      <c r="E26" s="18" t="s">
        <v>1</v>
      </c>
      <c r="F26" s="303">
        <v>2.0680000000000001</v>
      </c>
      <c r="G26" s="39"/>
      <c r="H26" s="45"/>
    </row>
    <row r="27" s="2" customFormat="1" ht="16.8" customHeight="1">
      <c r="A27" s="39"/>
      <c r="B27" s="45"/>
      <c r="C27" s="304" t="s">
        <v>754</v>
      </c>
      <c r="D27" s="39"/>
      <c r="E27" s="39"/>
      <c r="F27" s="39"/>
      <c r="G27" s="39"/>
      <c r="H27" s="45"/>
    </row>
    <row r="28" s="2" customFormat="1">
      <c r="A28" s="39"/>
      <c r="B28" s="45"/>
      <c r="C28" s="302" t="s">
        <v>311</v>
      </c>
      <c r="D28" s="302" t="s">
        <v>312</v>
      </c>
      <c r="E28" s="18" t="s">
        <v>242</v>
      </c>
      <c r="F28" s="303">
        <v>10.125999999999999</v>
      </c>
      <c r="G28" s="39"/>
      <c r="H28" s="45"/>
    </row>
    <row r="29" s="2" customFormat="1" ht="16.8" customHeight="1">
      <c r="A29" s="39"/>
      <c r="B29" s="45"/>
      <c r="C29" s="302" t="s">
        <v>333</v>
      </c>
      <c r="D29" s="302" t="s">
        <v>334</v>
      </c>
      <c r="E29" s="18" t="s">
        <v>242</v>
      </c>
      <c r="F29" s="303">
        <v>33.564999999999998</v>
      </c>
      <c r="G29" s="39"/>
      <c r="H29" s="45"/>
    </row>
    <row r="30" s="2" customFormat="1" ht="16.8" customHeight="1">
      <c r="A30" s="39"/>
      <c r="B30" s="45"/>
      <c r="C30" s="302" t="s">
        <v>390</v>
      </c>
      <c r="D30" s="302" t="s">
        <v>391</v>
      </c>
      <c r="E30" s="18" t="s">
        <v>392</v>
      </c>
      <c r="F30" s="303">
        <v>2.0680000000000001</v>
      </c>
      <c r="G30" s="39"/>
      <c r="H30" s="45"/>
    </row>
    <row r="31" s="2" customFormat="1" ht="16.8" customHeight="1">
      <c r="A31" s="39"/>
      <c r="B31" s="45"/>
      <c r="C31" s="298" t="s">
        <v>95</v>
      </c>
      <c r="D31" s="299" t="s">
        <v>93</v>
      </c>
      <c r="E31" s="300" t="s">
        <v>1</v>
      </c>
      <c r="F31" s="301">
        <v>8.0739999999999998</v>
      </c>
      <c r="G31" s="39"/>
      <c r="H31" s="45"/>
    </row>
    <row r="32" s="2" customFormat="1" ht="16.8" customHeight="1">
      <c r="A32" s="39"/>
      <c r="B32" s="45"/>
      <c r="C32" s="302" t="s">
        <v>1</v>
      </c>
      <c r="D32" s="302" t="s">
        <v>320</v>
      </c>
      <c r="E32" s="18" t="s">
        <v>1</v>
      </c>
      <c r="F32" s="303">
        <v>0</v>
      </c>
      <c r="G32" s="39"/>
      <c r="H32" s="45"/>
    </row>
    <row r="33" s="2" customFormat="1" ht="16.8" customHeight="1">
      <c r="A33" s="39"/>
      <c r="B33" s="45"/>
      <c r="C33" s="302" t="s">
        <v>1</v>
      </c>
      <c r="D33" s="302" t="s">
        <v>321</v>
      </c>
      <c r="E33" s="18" t="s">
        <v>1</v>
      </c>
      <c r="F33" s="303">
        <v>2.0739999999999998</v>
      </c>
      <c r="G33" s="39"/>
      <c r="H33" s="45"/>
    </row>
    <row r="34" s="2" customFormat="1" ht="16.8" customHeight="1">
      <c r="A34" s="39"/>
      <c r="B34" s="45"/>
      <c r="C34" s="302" t="s">
        <v>1</v>
      </c>
      <c r="D34" s="302" t="s">
        <v>322</v>
      </c>
      <c r="E34" s="18" t="s">
        <v>1</v>
      </c>
      <c r="F34" s="303">
        <v>4.5999999999999996</v>
      </c>
      <c r="G34" s="39"/>
      <c r="H34" s="45"/>
    </row>
    <row r="35" s="2" customFormat="1" ht="16.8" customHeight="1">
      <c r="A35" s="39"/>
      <c r="B35" s="45"/>
      <c r="C35" s="302" t="s">
        <v>1</v>
      </c>
      <c r="D35" s="302" t="s">
        <v>323</v>
      </c>
      <c r="E35" s="18" t="s">
        <v>1</v>
      </c>
      <c r="F35" s="303">
        <v>1.3999999999999999</v>
      </c>
      <c r="G35" s="39"/>
      <c r="H35" s="45"/>
    </row>
    <row r="36" s="2" customFormat="1" ht="16.8" customHeight="1">
      <c r="A36" s="39"/>
      <c r="B36" s="45"/>
      <c r="C36" s="302" t="s">
        <v>95</v>
      </c>
      <c r="D36" s="302" t="s">
        <v>93</v>
      </c>
      <c r="E36" s="18" t="s">
        <v>1</v>
      </c>
      <c r="F36" s="303">
        <v>8.0739999999999998</v>
      </c>
      <c r="G36" s="39"/>
      <c r="H36" s="45"/>
    </row>
    <row r="37" s="2" customFormat="1" ht="16.8" customHeight="1">
      <c r="A37" s="39"/>
      <c r="B37" s="45"/>
      <c r="C37" s="304" t="s">
        <v>754</v>
      </c>
      <c r="D37" s="39"/>
      <c r="E37" s="39"/>
      <c r="F37" s="39"/>
      <c r="G37" s="39"/>
      <c r="H37" s="45"/>
    </row>
    <row r="38" s="2" customFormat="1">
      <c r="A38" s="39"/>
      <c r="B38" s="45"/>
      <c r="C38" s="302" t="s">
        <v>311</v>
      </c>
      <c r="D38" s="302" t="s">
        <v>312</v>
      </c>
      <c r="E38" s="18" t="s">
        <v>242</v>
      </c>
      <c r="F38" s="303">
        <v>10.125999999999999</v>
      </c>
      <c r="G38" s="39"/>
      <c r="H38" s="45"/>
    </row>
    <row r="39" s="2" customFormat="1" ht="16.8" customHeight="1">
      <c r="A39" s="39"/>
      <c r="B39" s="45"/>
      <c r="C39" s="302" t="s">
        <v>359</v>
      </c>
      <c r="D39" s="302" t="s">
        <v>360</v>
      </c>
      <c r="E39" s="18" t="s">
        <v>242</v>
      </c>
      <c r="F39" s="303">
        <v>7.8860000000000001</v>
      </c>
      <c r="G39" s="39"/>
      <c r="H39" s="45"/>
    </row>
    <row r="40" s="2" customFormat="1" ht="16.8" customHeight="1">
      <c r="A40" s="39"/>
      <c r="B40" s="45"/>
      <c r="C40" s="298" t="s">
        <v>98</v>
      </c>
      <c r="D40" s="299" t="s">
        <v>1</v>
      </c>
      <c r="E40" s="300" t="s">
        <v>1</v>
      </c>
      <c r="F40" s="301">
        <v>48.606999999999999</v>
      </c>
      <c r="G40" s="39"/>
      <c r="H40" s="45"/>
    </row>
    <row r="41" s="2" customFormat="1" ht="16.8" customHeight="1">
      <c r="A41" s="39"/>
      <c r="B41" s="45"/>
      <c r="C41" s="302" t="s">
        <v>98</v>
      </c>
      <c r="D41" s="302" t="s">
        <v>669</v>
      </c>
      <c r="E41" s="18" t="s">
        <v>1</v>
      </c>
      <c r="F41" s="303">
        <v>48.606999999999999</v>
      </c>
      <c r="G41" s="39"/>
      <c r="H41" s="45"/>
    </row>
    <row r="42" s="2" customFormat="1" ht="16.8" customHeight="1">
      <c r="A42" s="39"/>
      <c r="B42" s="45"/>
      <c r="C42" s="304" t="s">
        <v>754</v>
      </c>
      <c r="D42" s="39"/>
      <c r="E42" s="39"/>
      <c r="F42" s="39"/>
      <c r="G42" s="39"/>
      <c r="H42" s="45"/>
    </row>
    <row r="43" s="2" customFormat="1" ht="16.8" customHeight="1">
      <c r="A43" s="39"/>
      <c r="B43" s="45"/>
      <c r="C43" s="302" t="s">
        <v>666</v>
      </c>
      <c r="D43" s="302" t="s">
        <v>667</v>
      </c>
      <c r="E43" s="18" t="s">
        <v>345</v>
      </c>
      <c r="F43" s="303">
        <v>48.606999999999999</v>
      </c>
      <c r="G43" s="39"/>
      <c r="H43" s="45"/>
    </row>
    <row r="44" s="2" customFormat="1" ht="16.8" customHeight="1">
      <c r="A44" s="39"/>
      <c r="B44" s="45"/>
      <c r="C44" s="302" t="s">
        <v>671</v>
      </c>
      <c r="D44" s="302" t="s">
        <v>672</v>
      </c>
      <c r="E44" s="18" t="s">
        <v>345</v>
      </c>
      <c r="F44" s="303">
        <v>97.213999999999999</v>
      </c>
      <c r="G44" s="39"/>
      <c r="H44" s="45"/>
    </row>
    <row r="45" s="2" customFormat="1" ht="16.8" customHeight="1">
      <c r="A45" s="39"/>
      <c r="B45" s="45"/>
      <c r="C45" s="302" t="s">
        <v>677</v>
      </c>
      <c r="D45" s="302" t="s">
        <v>678</v>
      </c>
      <c r="E45" s="18" t="s">
        <v>345</v>
      </c>
      <c r="F45" s="303">
        <v>48.606999999999999</v>
      </c>
      <c r="G45" s="39"/>
      <c r="H45" s="45"/>
    </row>
    <row r="46" s="2" customFormat="1">
      <c r="A46" s="39"/>
      <c r="B46" s="45"/>
      <c r="C46" s="302" t="s">
        <v>682</v>
      </c>
      <c r="D46" s="302" t="s">
        <v>683</v>
      </c>
      <c r="E46" s="18" t="s">
        <v>345</v>
      </c>
      <c r="F46" s="303">
        <v>40.909999999999997</v>
      </c>
      <c r="G46" s="39"/>
      <c r="H46" s="45"/>
    </row>
    <row r="47" s="2" customFormat="1" ht="16.8" customHeight="1">
      <c r="A47" s="39"/>
      <c r="B47" s="45"/>
      <c r="C47" s="298" t="s">
        <v>100</v>
      </c>
      <c r="D47" s="299" t="s">
        <v>1</v>
      </c>
      <c r="E47" s="300" t="s">
        <v>1</v>
      </c>
      <c r="F47" s="301">
        <v>97.560000000000002</v>
      </c>
      <c r="G47" s="39"/>
      <c r="H47" s="45"/>
    </row>
    <row r="48" s="2" customFormat="1" ht="16.8" customHeight="1">
      <c r="A48" s="39"/>
      <c r="B48" s="45"/>
      <c r="C48" s="302" t="s">
        <v>1</v>
      </c>
      <c r="D48" s="302" t="s">
        <v>172</v>
      </c>
      <c r="E48" s="18" t="s">
        <v>1</v>
      </c>
      <c r="F48" s="303">
        <v>0</v>
      </c>
      <c r="G48" s="39"/>
      <c r="H48" s="45"/>
    </row>
    <row r="49" s="2" customFormat="1" ht="16.8" customHeight="1">
      <c r="A49" s="39"/>
      <c r="B49" s="45"/>
      <c r="C49" s="302" t="s">
        <v>1</v>
      </c>
      <c r="D49" s="302" t="s">
        <v>292</v>
      </c>
      <c r="E49" s="18" t="s">
        <v>1</v>
      </c>
      <c r="F49" s="303">
        <v>21.760000000000002</v>
      </c>
      <c r="G49" s="39"/>
      <c r="H49" s="45"/>
    </row>
    <row r="50" s="2" customFormat="1" ht="16.8" customHeight="1">
      <c r="A50" s="39"/>
      <c r="B50" s="45"/>
      <c r="C50" s="302" t="s">
        <v>1</v>
      </c>
      <c r="D50" s="302" t="s">
        <v>293</v>
      </c>
      <c r="E50" s="18" t="s">
        <v>1</v>
      </c>
      <c r="F50" s="303">
        <v>27.199999999999999</v>
      </c>
      <c r="G50" s="39"/>
      <c r="H50" s="45"/>
    </row>
    <row r="51" s="2" customFormat="1" ht="16.8" customHeight="1">
      <c r="A51" s="39"/>
      <c r="B51" s="45"/>
      <c r="C51" s="302" t="s">
        <v>1</v>
      </c>
      <c r="D51" s="302" t="s">
        <v>294</v>
      </c>
      <c r="E51" s="18" t="s">
        <v>1</v>
      </c>
      <c r="F51" s="303">
        <v>30.600000000000001</v>
      </c>
      <c r="G51" s="39"/>
      <c r="H51" s="45"/>
    </row>
    <row r="52" s="2" customFormat="1" ht="16.8" customHeight="1">
      <c r="A52" s="39"/>
      <c r="B52" s="45"/>
      <c r="C52" s="302" t="s">
        <v>1</v>
      </c>
      <c r="D52" s="302" t="s">
        <v>295</v>
      </c>
      <c r="E52" s="18" t="s">
        <v>1</v>
      </c>
      <c r="F52" s="303">
        <v>18</v>
      </c>
      <c r="G52" s="39"/>
      <c r="H52" s="45"/>
    </row>
    <row r="53" s="2" customFormat="1" ht="16.8" customHeight="1">
      <c r="A53" s="39"/>
      <c r="B53" s="45"/>
      <c r="C53" s="302" t="s">
        <v>100</v>
      </c>
      <c r="D53" s="302" t="s">
        <v>119</v>
      </c>
      <c r="E53" s="18" t="s">
        <v>1</v>
      </c>
      <c r="F53" s="303">
        <v>97.560000000000002</v>
      </c>
      <c r="G53" s="39"/>
      <c r="H53" s="45"/>
    </row>
    <row r="54" s="2" customFormat="1" ht="16.8" customHeight="1">
      <c r="A54" s="39"/>
      <c r="B54" s="45"/>
      <c r="C54" s="304" t="s">
        <v>754</v>
      </c>
      <c r="D54" s="39"/>
      <c r="E54" s="39"/>
      <c r="F54" s="39"/>
      <c r="G54" s="39"/>
      <c r="H54" s="45"/>
    </row>
    <row r="55" s="2" customFormat="1" ht="16.8" customHeight="1">
      <c r="A55" s="39"/>
      <c r="B55" s="45"/>
      <c r="C55" s="302" t="s">
        <v>289</v>
      </c>
      <c r="D55" s="302" t="s">
        <v>290</v>
      </c>
      <c r="E55" s="18" t="s">
        <v>163</v>
      </c>
      <c r="F55" s="303">
        <v>97.560000000000002</v>
      </c>
      <c r="G55" s="39"/>
      <c r="H55" s="45"/>
    </row>
    <row r="56" s="2" customFormat="1" ht="16.8" customHeight="1">
      <c r="A56" s="39"/>
      <c r="B56" s="45"/>
      <c r="C56" s="302" t="s">
        <v>297</v>
      </c>
      <c r="D56" s="302" t="s">
        <v>298</v>
      </c>
      <c r="E56" s="18" t="s">
        <v>163</v>
      </c>
      <c r="F56" s="303">
        <v>97.560000000000002</v>
      </c>
      <c r="G56" s="39"/>
      <c r="H56" s="45"/>
    </row>
    <row r="57" s="2" customFormat="1" ht="16.8" customHeight="1">
      <c r="A57" s="39"/>
      <c r="B57" s="45"/>
      <c r="C57" s="298" t="s">
        <v>125</v>
      </c>
      <c r="D57" s="299" t="s">
        <v>1</v>
      </c>
      <c r="E57" s="300" t="s">
        <v>1</v>
      </c>
      <c r="F57" s="301">
        <v>44</v>
      </c>
      <c r="G57" s="39"/>
      <c r="H57" s="45"/>
    </row>
    <row r="58" s="2" customFormat="1" ht="16.8" customHeight="1">
      <c r="A58" s="39"/>
      <c r="B58" s="45"/>
      <c r="C58" s="302" t="s">
        <v>1</v>
      </c>
      <c r="D58" s="302" t="s">
        <v>167</v>
      </c>
      <c r="E58" s="18" t="s">
        <v>1</v>
      </c>
      <c r="F58" s="303">
        <v>0</v>
      </c>
      <c r="G58" s="39"/>
      <c r="H58" s="45"/>
    </row>
    <row r="59" s="2" customFormat="1" ht="16.8" customHeight="1">
      <c r="A59" s="39"/>
      <c r="B59" s="45"/>
      <c r="C59" s="302" t="s">
        <v>1</v>
      </c>
      <c r="D59" s="302" t="s">
        <v>304</v>
      </c>
      <c r="E59" s="18" t="s">
        <v>1</v>
      </c>
      <c r="F59" s="303">
        <v>24.199999999999999</v>
      </c>
      <c r="G59" s="39"/>
      <c r="H59" s="45"/>
    </row>
    <row r="60" s="2" customFormat="1" ht="16.8" customHeight="1">
      <c r="A60" s="39"/>
      <c r="B60" s="45"/>
      <c r="C60" s="302" t="s">
        <v>1</v>
      </c>
      <c r="D60" s="302" t="s">
        <v>305</v>
      </c>
      <c r="E60" s="18" t="s">
        <v>1</v>
      </c>
      <c r="F60" s="303">
        <v>19.800000000000001</v>
      </c>
      <c r="G60" s="39"/>
      <c r="H60" s="45"/>
    </row>
    <row r="61" s="2" customFormat="1" ht="16.8" customHeight="1">
      <c r="A61" s="39"/>
      <c r="B61" s="45"/>
      <c r="C61" s="302" t="s">
        <v>125</v>
      </c>
      <c r="D61" s="302" t="s">
        <v>119</v>
      </c>
      <c r="E61" s="18" t="s">
        <v>1</v>
      </c>
      <c r="F61" s="303">
        <v>44</v>
      </c>
      <c r="G61" s="39"/>
      <c r="H61" s="45"/>
    </row>
    <row r="62" s="2" customFormat="1" ht="16.8" customHeight="1">
      <c r="A62" s="39"/>
      <c r="B62" s="45"/>
      <c r="C62" s="304" t="s">
        <v>754</v>
      </c>
      <c r="D62" s="39"/>
      <c r="E62" s="39"/>
      <c r="F62" s="39"/>
      <c r="G62" s="39"/>
      <c r="H62" s="45"/>
    </row>
    <row r="63" s="2" customFormat="1" ht="16.8" customHeight="1">
      <c r="A63" s="39"/>
      <c r="B63" s="45"/>
      <c r="C63" s="302" t="s">
        <v>301</v>
      </c>
      <c r="D63" s="302" t="s">
        <v>302</v>
      </c>
      <c r="E63" s="18" t="s">
        <v>163</v>
      </c>
      <c r="F63" s="303">
        <v>44</v>
      </c>
      <c r="G63" s="39"/>
      <c r="H63" s="45"/>
    </row>
    <row r="64" s="2" customFormat="1" ht="16.8" customHeight="1">
      <c r="A64" s="39"/>
      <c r="B64" s="45"/>
      <c r="C64" s="302" t="s">
        <v>307</v>
      </c>
      <c r="D64" s="302" t="s">
        <v>308</v>
      </c>
      <c r="E64" s="18" t="s">
        <v>163</v>
      </c>
      <c r="F64" s="303">
        <v>44</v>
      </c>
      <c r="G64" s="39"/>
      <c r="H64" s="45"/>
    </row>
    <row r="65" s="2" customFormat="1" ht="16.8" customHeight="1">
      <c r="A65" s="39"/>
      <c r="B65" s="45"/>
      <c r="C65" s="298" t="s">
        <v>102</v>
      </c>
      <c r="D65" s="299" t="s">
        <v>1</v>
      </c>
      <c r="E65" s="300" t="s">
        <v>1</v>
      </c>
      <c r="F65" s="301">
        <v>95</v>
      </c>
      <c r="G65" s="39"/>
      <c r="H65" s="45"/>
    </row>
    <row r="66" s="2" customFormat="1" ht="16.8" customHeight="1">
      <c r="A66" s="39"/>
      <c r="B66" s="45"/>
      <c r="C66" s="302" t="s">
        <v>1</v>
      </c>
      <c r="D66" s="302" t="s">
        <v>437</v>
      </c>
      <c r="E66" s="18" t="s">
        <v>1</v>
      </c>
      <c r="F66" s="303">
        <v>0</v>
      </c>
      <c r="G66" s="39"/>
      <c r="H66" s="45"/>
    </row>
    <row r="67" s="2" customFormat="1" ht="16.8" customHeight="1">
      <c r="A67" s="39"/>
      <c r="B67" s="45"/>
      <c r="C67" s="302" t="s">
        <v>1</v>
      </c>
      <c r="D67" s="302" t="s">
        <v>755</v>
      </c>
      <c r="E67" s="18" t="s">
        <v>1</v>
      </c>
      <c r="F67" s="303">
        <v>95</v>
      </c>
      <c r="G67" s="39"/>
      <c r="H67" s="45"/>
    </row>
    <row r="68" s="2" customFormat="1" ht="16.8" customHeight="1">
      <c r="A68" s="39"/>
      <c r="B68" s="45"/>
      <c r="C68" s="302" t="s">
        <v>102</v>
      </c>
      <c r="D68" s="302" t="s">
        <v>119</v>
      </c>
      <c r="E68" s="18" t="s">
        <v>1</v>
      </c>
      <c r="F68" s="303">
        <v>95</v>
      </c>
      <c r="G68" s="39"/>
      <c r="H68" s="45"/>
    </row>
    <row r="69" s="2" customFormat="1" ht="16.8" customHeight="1">
      <c r="A69" s="39"/>
      <c r="B69" s="45"/>
      <c r="C69" s="304" t="s">
        <v>754</v>
      </c>
      <c r="D69" s="39"/>
      <c r="E69" s="39"/>
      <c r="F69" s="39"/>
      <c r="G69" s="39"/>
      <c r="H69" s="45"/>
    </row>
    <row r="70" s="2" customFormat="1">
      <c r="A70" s="39"/>
      <c r="B70" s="45"/>
      <c r="C70" s="302" t="s">
        <v>456</v>
      </c>
      <c r="D70" s="302" t="s">
        <v>457</v>
      </c>
      <c r="E70" s="18" t="s">
        <v>187</v>
      </c>
      <c r="F70" s="303">
        <v>95</v>
      </c>
      <c r="G70" s="39"/>
      <c r="H70" s="45"/>
    </row>
    <row r="71" s="2" customFormat="1" ht="16.8" customHeight="1">
      <c r="A71" s="39"/>
      <c r="B71" s="45"/>
      <c r="C71" s="302" t="s">
        <v>460</v>
      </c>
      <c r="D71" s="302" t="s">
        <v>461</v>
      </c>
      <c r="E71" s="18" t="s">
        <v>187</v>
      </c>
      <c r="F71" s="303">
        <v>96.424999999999997</v>
      </c>
      <c r="G71" s="39"/>
      <c r="H71" s="45"/>
    </row>
    <row r="72" s="2" customFormat="1" ht="16.8" customHeight="1">
      <c r="A72" s="39"/>
      <c r="B72" s="45"/>
      <c r="C72" s="298" t="s">
        <v>104</v>
      </c>
      <c r="D72" s="299" t="s">
        <v>1</v>
      </c>
      <c r="E72" s="300" t="s">
        <v>1</v>
      </c>
      <c r="F72" s="301">
        <v>4</v>
      </c>
      <c r="G72" s="39"/>
      <c r="H72" s="45"/>
    </row>
    <row r="73" s="2" customFormat="1" ht="16.8" customHeight="1">
      <c r="A73" s="39"/>
      <c r="B73" s="45"/>
      <c r="C73" s="302" t="s">
        <v>1</v>
      </c>
      <c r="D73" s="302" t="s">
        <v>437</v>
      </c>
      <c r="E73" s="18" t="s">
        <v>1</v>
      </c>
      <c r="F73" s="303">
        <v>0</v>
      </c>
      <c r="G73" s="39"/>
      <c r="H73" s="45"/>
    </row>
    <row r="74" s="2" customFormat="1" ht="16.8" customHeight="1">
      <c r="A74" s="39"/>
      <c r="B74" s="45"/>
      <c r="C74" s="302" t="s">
        <v>104</v>
      </c>
      <c r="D74" s="302" t="s">
        <v>449</v>
      </c>
      <c r="E74" s="18" t="s">
        <v>1</v>
      </c>
      <c r="F74" s="303">
        <v>4</v>
      </c>
      <c r="G74" s="39"/>
      <c r="H74" s="45"/>
    </row>
    <row r="75" s="2" customFormat="1" ht="16.8" customHeight="1">
      <c r="A75" s="39"/>
      <c r="B75" s="45"/>
      <c r="C75" s="304" t="s">
        <v>754</v>
      </c>
      <c r="D75" s="39"/>
      <c r="E75" s="39"/>
      <c r="F75" s="39"/>
      <c r="G75" s="39"/>
      <c r="H75" s="45"/>
    </row>
    <row r="76" s="2" customFormat="1" ht="16.8" customHeight="1">
      <c r="A76" s="39"/>
      <c r="B76" s="45"/>
      <c r="C76" s="302" t="s">
        <v>446</v>
      </c>
      <c r="D76" s="302" t="s">
        <v>447</v>
      </c>
      <c r="E76" s="18" t="s">
        <v>187</v>
      </c>
      <c r="F76" s="303">
        <v>4</v>
      </c>
      <c r="G76" s="39"/>
      <c r="H76" s="45"/>
    </row>
    <row r="77" s="2" customFormat="1" ht="16.8" customHeight="1">
      <c r="A77" s="39"/>
      <c r="B77" s="45"/>
      <c r="C77" s="302" t="s">
        <v>451</v>
      </c>
      <c r="D77" s="302" t="s">
        <v>452</v>
      </c>
      <c r="E77" s="18" t="s">
        <v>187</v>
      </c>
      <c r="F77" s="303">
        <v>4.0599999999999996</v>
      </c>
      <c r="G77" s="39"/>
      <c r="H77" s="45"/>
    </row>
    <row r="78" s="2" customFormat="1" ht="16.8" customHeight="1">
      <c r="A78" s="39"/>
      <c r="B78" s="45"/>
      <c r="C78" s="298" t="s">
        <v>756</v>
      </c>
      <c r="D78" s="299" t="s">
        <v>1</v>
      </c>
      <c r="E78" s="300" t="s">
        <v>1</v>
      </c>
      <c r="F78" s="301">
        <v>111.2</v>
      </c>
      <c r="G78" s="39"/>
      <c r="H78" s="45"/>
    </row>
    <row r="79" s="2" customFormat="1" ht="16.8" customHeight="1">
      <c r="A79" s="39"/>
      <c r="B79" s="45"/>
      <c r="C79" s="302" t="s">
        <v>1</v>
      </c>
      <c r="D79" s="302" t="s">
        <v>406</v>
      </c>
      <c r="E79" s="18" t="s">
        <v>1</v>
      </c>
      <c r="F79" s="303">
        <v>0</v>
      </c>
      <c r="G79" s="39"/>
      <c r="H79" s="45"/>
    </row>
    <row r="80" s="2" customFormat="1">
      <c r="A80" s="39"/>
      <c r="B80" s="45"/>
      <c r="C80" s="302" t="s">
        <v>756</v>
      </c>
      <c r="D80" s="302" t="s">
        <v>757</v>
      </c>
      <c r="E80" s="18" t="s">
        <v>1</v>
      </c>
      <c r="F80" s="303">
        <v>111.2</v>
      </c>
      <c r="G80" s="39"/>
      <c r="H80" s="45"/>
    </row>
    <row r="81" s="2" customFormat="1" ht="16.8" customHeight="1">
      <c r="A81" s="39"/>
      <c r="B81" s="45"/>
      <c r="C81" s="298" t="s">
        <v>107</v>
      </c>
      <c r="D81" s="299" t="s">
        <v>1</v>
      </c>
      <c r="E81" s="300" t="s">
        <v>1</v>
      </c>
      <c r="F81" s="301">
        <v>33.564999999999998</v>
      </c>
      <c r="G81" s="39"/>
      <c r="H81" s="45"/>
    </row>
    <row r="82" s="2" customFormat="1" ht="16.8" customHeight="1">
      <c r="A82" s="39"/>
      <c r="B82" s="45"/>
      <c r="C82" s="302" t="s">
        <v>1</v>
      </c>
      <c r="D82" s="302" t="s">
        <v>172</v>
      </c>
      <c r="E82" s="18" t="s">
        <v>1</v>
      </c>
      <c r="F82" s="303">
        <v>0</v>
      </c>
      <c r="G82" s="39"/>
      <c r="H82" s="45"/>
    </row>
    <row r="83" s="2" customFormat="1" ht="16.8" customHeight="1">
      <c r="A83" s="39"/>
      <c r="B83" s="45"/>
      <c r="C83" s="302" t="s">
        <v>1</v>
      </c>
      <c r="D83" s="302" t="s">
        <v>378</v>
      </c>
      <c r="E83" s="18" t="s">
        <v>1</v>
      </c>
      <c r="F83" s="303">
        <v>0</v>
      </c>
      <c r="G83" s="39"/>
      <c r="H83" s="45"/>
    </row>
    <row r="84" s="2" customFormat="1" ht="16.8" customHeight="1">
      <c r="A84" s="39"/>
      <c r="B84" s="45"/>
      <c r="C84" s="302" t="s">
        <v>1</v>
      </c>
      <c r="D84" s="302" t="s">
        <v>379</v>
      </c>
      <c r="E84" s="18" t="s">
        <v>1</v>
      </c>
      <c r="F84" s="303">
        <v>33.564999999999998</v>
      </c>
      <c r="G84" s="39"/>
      <c r="H84" s="45"/>
    </row>
    <row r="85" s="2" customFormat="1" ht="16.8" customHeight="1">
      <c r="A85" s="39"/>
      <c r="B85" s="45"/>
      <c r="C85" s="302" t="s">
        <v>107</v>
      </c>
      <c r="D85" s="302" t="s">
        <v>119</v>
      </c>
      <c r="E85" s="18" t="s">
        <v>1</v>
      </c>
      <c r="F85" s="303">
        <v>33.564999999999998</v>
      </c>
      <c r="G85" s="39"/>
      <c r="H85" s="45"/>
    </row>
    <row r="86" s="2" customFormat="1" ht="16.8" customHeight="1">
      <c r="A86" s="39"/>
      <c r="B86" s="45"/>
      <c r="C86" s="304" t="s">
        <v>754</v>
      </c>
      <c r="D86" s="39"/>
      <c r="E86" s="39"/>
      <c r="F86" s="39"/>
      <c r="G86" s="39"/>
      <c r="H86" s="45"/>
    </row>
    <row r="87" s="2" customFormat="1" ht="16.8" customHeight="1">
      <c r="A87" s="39"/>
      <c r="B87" s="45"/>
      <c r="C87" s="302" t="s">
        <v>333</v>
      </c>
      <c r="D87" s="302" t="s">
        <v>334</v>
      </c>
      <c r="E87" s="18" t="s">
        <v>242</v>
      </c>
      <c r="F87" s="303">
        <v>33.564999999999998</v>
      </c>
      <c r="G87" s="39"/>
      <c r="H87" s="45"/>
    </row>
    <row r="88" s="2" customFormat="1">
      <c r="A88" s="39"/>
      <c r="B88" s="45"/>
      <c r="C88" s="302" t="s">
        <v>381</v>
      </c>
      <c r="D88" s="302" t="s">
        <v>382</v>
      </c>
      <c r="E88" s="18" t="s">
        <v>242</v>
      </c>
      <c r="F88" s="303">
        <v>33.564999999999998</v>
      </c>
      <c r="G88" s="39"/>
      <c r="H88" s="45"/>
    </row>
    <row r="89" s="2" customFormat="1" ht="16.8" customHeight="1">
      <c r="A89" s="39"/>
      <c r="B89" s="45"/>
      <c r="C89" s="298" t="s">
        <v>110</v>
      </c>
      <c r="D89" s="299" t="s">
        <v>111</v>
      </c>
      <c r="E89" s="300" t="s">
        <v>1</v>
      </c>
      <c r="F89" s="301">
        <v>7.8860000000000001</v>
      </c>
      <c r="G89" s="39"/>
      <c r="H89" s="45"/>
    </row>
    <row r="90" s="2" customFormat="1" ht="16.8" customHeight="1">
      <c r="A90" s="39"/>
      <c r="B90" s="45"/>
      <c r="C90" s="302" t="s">
        <v>110</v>
      </c>
      <c r="D90" s="302" t="s">
        <v>364</v>
      </c>
      <c r="E90" s="18" t="s">
        <v>1</v>
      </c>
      <c r="F90" s="303">
        <v>7.8860000000000001</v>
      </c>
      <c r="G90" s="39"/>
      <c r="H90" s="45"/>
    </row>
    <row r="91" s="2" customFormat="1" ht="16.8" customHeight="1">
      <c r="A91" s="39"/>
      <c r="B91" s="45"/>
      <c r="C91" s="304" t="s">
        <v>754</v>
      </c>
      <c r="D91" s="39"/>
      <c r="E91" s="39"/>
      <c r="F91" s="39"/>
      <c r="G91" s="39"/>
      <c r="H91" s="45"/>
    </row>
    <row r="92" s="2" customFormat="1" ht="16.8" customHeight="1">
      <c r="A92" s="39"/>
      <c r="B92" s="45"/>
      <c r="C92" s="302" t="s">
        <v>359</v>
      </c>
      <c r="D92" s="302" t="s">
        <v>360</v>
      </c>
      <c r="E92" s="18" t="s">
        <v>242</v>
      </c>
      <c r="F92" s="303">
        <v>7.8860000000000001</v>
      </c>
      <c r="G92" s="39"/>
      <c r="H92" s="45"/>
    </row>
    <row r="93" s="2" customFormat="1" ht="16.8" customHeight="1">
      <c r="A93" s="39"/>
      <c r="B93" s="45"/>
      <c r="C93" s="302" t="s">
        <v>333</v>
      </c>
      <c r="D93" s="302" t="s">
        <v>334</v>
      </c>
      <c r="E93" s="18" t="s">
        <v>242</v>
      </c>
      <c r="F93" s="303">
        <v>33.564999999999998</v>
      </c>
      <c r="G93" s="39"/>
      <c r="H93" s="45"/>
    </row>
    <row r="94" s="2" customFormat="1" ht="16.8" customHeight="1">
      <c r="A94" s="39"/>
      <c r="B94" s="45"/>
      <c r="C94" s="302" t="s">
        <v>372</v>
      </c>
      <c r="D94" s="302" t="s">
        <v>373</v>
      </c>
      <c r="E94" s="18" t="s">
        <v>345</v>
      </c>
      <c r="F94" s="303">
        <v>14.195</v>
      </c>
      <c r="G94" s="39"/>
      <c r="H94" s="45"/>
    </row>
    <row r="95" s="2" customFormat="1" ht="16.8" customHeight="1">
      <c r="A95" s="39"/>
      <c r="B95" s="45"/>
      <c r="C95" s="298" t="s">
        <v>113</v>
      </c>
      <c r="D95" s="299" t="s">
        <v>1</v>
      </c>
      <c r="E95" s="300" t="s">
        <v>1</v>
      </c>
      <c r="F95" s="301">
        <v>23.611000000000001</v>
      </c>
      <c r="G95" s="39"/>
      <c r="H95" s="45"/>
    </row>
    <row r="96" s="2" customFormat="1">
      <c r="A96" s="39"/>
      <c r="B96" s="45"/>
      <c r="C96" s="302" t="s">
        <v>113</v>
      </c>
      <c r="D96" s="302" t="s">
        <v>324</v>
      </c>
      <c r="E96" s="18" t="s">
        <v>1</v>
      </c>
      <c r="F96" s="303">
        <v>23.611000000000001</v>
      </c>
      <c r="G96" s="39"/>
      <c r="H96" s="45"/>
    </row>
    <row r="97" s="2" customFormat="1" ht="16.8" customHeight="1">
      <c r="A97" s="39"/>
      <c r="B97" s="45"/>
      <c r="C97" s="304" t="s">
        <v>754</v>
      </c>
      <c r="D97" s="39"/>
      <c r="E97" s="39"/>
      <c r="F97" s="39"/>
      <c r="G97" s="39"/>
      <c r="H97" s="45"/>
    </row>
    <row r="98" s="2" customFormat="1">
      <c r="A98" s="39"/>
      <c r="B98" s="45"/>
      <c r="C98" s="302" t="s">
        <v>311</v>
      </c>
      <c r="D98" s="302" t="s">
        <v>312</v>
      </c>
      <c r="E98" s="18" t="s">
        <v>242</v>
      </c>
      <c r="F98" s="303">
        <v>10.125999999999999</v>
      </c>
      <c r="G98" s="39"/>
      <c r="H98" s="45"/>
    </row>
    <row r="99" s="2" customFormat="1" ht="16.8" customHeight="1">
      <c r="A99" s="39"/>
      <c r="B99" s="45"/>
      <c r="C99" s="302" t="s">
        <v>333</v>
      </c>
      <c r="D99" s="302" t="s">
        <v>334</v>
      </c>
      <c r="E99" s="18" t="s">
        <v>242</v>
      </c>
      <c r="F99" s="303">
        <v>33.564999999999998</v>
      </c>
      <c r="G99" s="39"/>
      <c r="H99" s="45"/>
    </row>
    <row r="100" s="2" customFormat="1" ht="16.8" customHeight="1">
      <c r="A100" s="39"/>
      <c r="B100" s="45"/>
      <c r="C100" s="302" t="s">
        <v>367</v>
      </c>
      <c r="D100" s="302" t="s">
        <v>368</v>
      </c>
      <c r="E100" s="18" t="s">
        <v>345</v>
      </c>
      <c r="F100" s="303">
        <v>42.5</v>
      </c>
      <c r="G100" s="39"/>
      <c r="H100" s="45"/>
    </row>
    <row r="101" s="2" customFormat="1" ht="16.8" customHeight="1">
      <c r="A101" s="39"/>
      <c r="B101" s="45"/>
      <c r="C101" s="298" t="s">
        <v>116</v>
      </c>
      <c r="D101" s="299" t="s">
        <v>1</v>
      </c>
      <c r="E101" s="300" t="s">
        <v>1</v>
      </c>
      <c r="F101" s="301">
        <v>33.753</v>
      </c>
      <c r="G101" s="39"/>
      <c r="H101" s="45"/>
    </row>
    <row r="102" s="2" customFormat="1" ht="16.8" customHeight="1">
      <c r="A102" s="39"/>
      <c r="B102" s="45"/>
      <c r="C102" s="302" t="s">
        <v>116</v>
      </c>
      <c r="D102" s="302" t="s">
        <v>325</v>
      </c>
      <c r="E102" s="18" t="s">
        <v>1</v>
      </c>
      <c r="F102" s="303">
        <v>33.753</v>
      </c>
      <c r="G102" s="39"/>
      <c r="H102" s="45"/>
    </row>
    <row r="103" s="2" customFormat="1" ht="16.8" customHeight="1">
      <c r="A103" s="39"/>
      <c r="B103" s="45"/>
      <c r="C103" s="304" t="s">
        <v>754</v>
      </c>
      <c r="D103" s="39"/>
      <c r="E103" s="39"/>
      <c r="F103" s="39"/>
      <c r="G103" s="39"/>
      <c r="H103" s="45"/>
    </row>
    <row r="104" s="2" customFormat="1">
      <c r="A104" s="39"/>
      <c r="B104" s="45"/>
      <c r="C104" s="302" t="s">
        <v>311</v>
      </c>
      <c r="D104" s="302" t="s">
        <v>312</v>
      </c>
      <c r="E104" s="18" t="s">
        <v>242</v>
      </c>
      <c r="F104" s="303">
        <v>10.125999999999999</v>
      </c>
      <c r="G104" s="39"/>
      <c r="H104" s="45"/>
    </row>
    <row r="105" s="2" customFormat="1">
      <c r="A105" s="39"/>
      <c r="B105" s="45"/>
      <c r="C105" s="302" t="s">
        <v>328</v>
      </c>
      <c r="D105" s="302" t="s">
        <v>329</v>
      </c>
      <c r="E105" s="18" t="s">
        <v>242</v>
      </c>
      <c r="F105" s="303">
        <v>23.626999999999999</v>
      </c>
      <c r="G105" s="39"/>
      <c r="H105" s="45"/>
    </row>
    <row r="106" s="2" customFormat="1" ht="16.8" customHeight="1">
      <c r="A106" s="39"/>
      <c r="B106" s="45"/>
      <c r="C106" s="302" t="s">
        <v>333</v>
      </c>
      <c r="D106" s="302" t="s">
        <v>334</v>
      </c>
      <c r="E106" s="18" t="s">
        <v>242</v>
      </c>
      <c r="F106" s="303">
        <v>10.125999999999999</v>
      </c>
      <c r="G106" s="39"/>
      <c r="H106" s="45"/>
    </row>
    <row r="107" s="2" customFormat="1" ht="16.8" customHeight="1">
      <c r="A107" s="39"/>
      <c r="B107" s="45"/>
      <c r="C107" s="302" t="s">
        <v>338</v>
      </c>
      <c r="D107" s="302" t="s">
        <v>339</v>
      </c>
      <c r="E107" s="18" t="s">
        <v>242</v>
      </c>
      <c r="F107" s="303">
        <v>23.626999999999999</v>
      </c>
      <c r="G107" s="39"/>
      <c r="H107" s="45"/>
    </row>
    <row r="108" s="2" customFormat="1">
      <c r="A108" s="39"/>
      <c r="B108" s="45"/>
      <c r="C108" s="302" t="s">
        <v>343</v>
      </c>
      <c r="D108" s="302" t="s">
        <v>344</v>
      </c>
      <c r="E108" s="18" t="s">
        <v>345</v>
      </c>
      <c r="F108" s="303">
        <v>60.755000000000003</v>
      </c>
      <c r="G108" s="39"/>
      <c r="H108" s="45"/>
    </row>
    <row r="109" s="2" customFormat="1" ht="16.8" customHeight="1">
      <c r="A109" s="39"/>
      <c r="B109" s="45"/>
      <c r="C109" s="302" t="s">
        <v>349</v>
      </c>
      <c r="D109" s="302" t="s">
        <v>350</v>
      </c>
      <c r="E109" s="18" t="s">
        <v>242</v>
      </c>
      <c r="F109" s="303">
        <v>33.753</v>
      </c>
      <c r="G109" s="39"/>
      <c r="H109" s="45"/>
    </row>
    <row r="110" s="2" customFormat="1" ht="16.8" customHeight="1">
      <c r="A110" s="39"/>
      <c r="B110" s="45"/>
      <c r="C110" s="298" t="s">
        <v>118</v>
      </c>
      <c r="D110" s="299" t="s">
        <v>119</v>
      </c>
      <c r="E110" s="300" t="s">
        <v>1</v>
      </c>
      <c r="F110" s="301">
        <v>10.142</v>
      </c>
      <c r="G110" s="39"/>
      <c r="H110" s="45"/>
    </row>
    <row r="111" s="2" customFormat="1" ht="16.8" customHeight="1">
      <c r="A111" s="39"/>
      <c r="B111" s="45"/>
      <c r="C111" s="302" t="s">
        <v>1</v>
      </c>
      <c r="D111" s="302" t="s">
        <v>314</v>
      </c>
      <c r="E111" s="18" t="s">
        <v>1</v>
      </c>
      <c r="F111" s="303">
        <v>0</v>
      </c>
      <c r="G111" s="39"/>
      <c r="H111" s="45"/>
    </row>
    <row r="112" s="2" customFormat="1" ht="16.8" customHeight="1">
      <c r="A112" s="39"/>
      <c r="B112" s="45"/>
      <c r="C112" s="302" t="s">
        <v>1</v>
      </c>
      <c r="D112" s="302" t="s">
        <v>315</v>
      </c>
      <c r="E112" s="18" t="s">
        <v>1</v>
      </c>
      <c r="F112" s="303">
        <v>0</v>
      </c>
      <c r="G112" s="39"/>
      <c r="H112" s="45"/>
    </row>
    <row r="113" s="2" customFormat="1" ht="16.8" customHeight="1">
      <c r="A113" s="39"/>
      <c r="B113" s="45"/>
      <c r="C113" s="302" t="s">
        <v>1</v>
      </c>
      <c r="D113" s="302" t="s">
        <v>316</v>
      </c>
      <c r="E113" s="18" t="s">
        <v>1</v>
      </c>
      <c r="F113" s="303">
        <v>0</v>
      </c>
      <c r="G113" s="39"/>
      <c r="H113" s="45"/>
    </row>
    <row r="114" s="2" customFormat="1" ht="16.8" customHeight="1">
      <c r="A114" s="39"/>
      <c r="B114" s="45"/>
      <c r="C114" s="302" t="s">
        <v>1</v>
      </c>
      <c r="D114" s="302" t="s">
        <v>317</v>
      </c>
      <c r="E114" s="18" t="s">
        <v>1</v>
      </c>
      <c r="F114" s="303">
        <v>0.51800000000000002</v>
      </c>
      <c r="G114" s="39"/>
      <c r="H114" s="45"/>
    </row>
    <row r="115" s="2" customFormat="1" ht="16.8" customHeight="1">
      <c r="A115" s="39"/>
      <c r="B115" s="45"/>
      <c r="C115" s="302" t="s">
        <v>1</v>
      </c>
      <c r="D115" s="302" t="s">
        <v>318</v>
      </c>
      <c r="E115" s="18" t="s">
        <v>1</v>
      </c>
      <c r="F115" s="303">
        <v>1.1499999999999999</v>
      </c>
      <c r="G115" s="39"/>
      <c r="H115" s="45"/>
    </row>
    <row r="116" s="2" customFormat="1" ht="16.8" customHeight="1">
      <c r="A116" s="39"/>
      <c r="B116" s="45"/>
      <c r="C116" s="302" t="s">
        <v>1</v>
      </c>
      <c r="D116" s="302" t="s">
        <v>319</v>
      </c>
      <c r="E116" s="18" t="s">
        <v>1</v>
      </c>
      <c r="F116" s="303">
        <v>0.40000000000000002</v>
      </c>
      <c r="G116" s="39"/>
      <c r="H116" s="45"/>
    </row>
    <row r="117" s="2" customFormat="1" ht="16.8" customHeight="1">
      <c r="A117" s="39"/>
      <c r="B117" s="45"/>
      <c r="C117" s="302" t="s">
        <v>1</v>
      </c>
      <c r="D117" s="302" t="s">
        <v>320</v>
      </c>
      <c r="E117" s="18" t="s">
        <v>1</v>
      </c>
      <c r="F117" s="303">
        <v>0</v>
      </c>
      <c r="G117" s="39"/>
      <c r="H117" s="45"/>
    </row>
    <row r="118" s="2" customFormat="1" ht="16.8" customHeight="1">
      <c r="A118" s="39"/>
      <c r="B118" s="45"/>
      <c r="C118" s="302" t="s">
        <v>1</v>
      </c>
      <c r="D118" s="302" t="s">
        <v>321</v>
      </c>
      <c r="E118" s="18" t="s">
        <v>1</v>
      </c>
      <c r="F118" s="303">
        <v>2.0739999999999998</v>
      </c>
      <c r="G118" s="39"/>
      <c r="H118" s="45"/>
    </row>
    <row r="119" s="2" customFormat="1" ht="16.8" customHeight="1">
      <c r="A119" s="39"/>
      <c r="B119" s="45"/>
      <c r="C119" s="302" t="s">
        <v>1</v>
      </c>
      <c r="D119" s="302" t="s">
        <v>322</v>
      </c>
      <c r="E119" s="18" t="s">
        <v>1</v>
      </c>
      <c r="F119" s="303">
        <v>4.5999999999999996</v>
      </c>
      <c r="G119" s="39"/>
      <c r="H119" s="45"/>
    </row>
    <row r="120" s="2" customFormat="1" ht="16.8" customHeight="1">
      <c r="A120" s="39"/>
      <c r="B120" s="45"/>
      <c r="C120" s="302" t="s">
        <v>1</v>
      </c>
      <c r="D120" s="302" t="s">
        <v>323</v>
      </c>
      <c r="E120" s="18" t="s">
        <v>1</v>
      </c>
      <c r="F120" s="303">
        <v>1.3999999999999999</v>
      </c>
      <c r="G120" s="39"/>
      <c r="H120" s="45"/>
    </row>
    <row r="121" s="2" customFormat="1" ht="16.8" customHeight="1">
      <c r="A121" s="39"/>
      <c r="B121" s="45"/>
      <c r="C121" s="302" t="s">
        <v>118</v>
      </c>
      <c r="D121" s="302" t="s">
        <v>119</v>
      </c>
      <c r="E121" s="18" t="s">
        <v>1</v>
      </c>
      <c r="F121" s="303">
        <v>10.142</v>
      </c>
      <c r="G121" s="39"/>
      <c r="H121" s="45"/>
    </row>
    <row r="122" s="2" customFormat="1" ht="16.8" customHeight="1">
      <c r="A122" s="39"/>
      <c r="B122" s="45"/>
      <c r="C122" s="304" t="s">
        <v>754</v>
      </c>
      <c r="D122" s="39"/>
      <c r="E122" s="39"/>
      <c r="F122" s="39"/>
      <c r="G122" s="39"/>
      <c r="H122" s="45"/>
    </row>
    <row r="123" s="2" customFormat="1">
      <c r="A123" s="39"/>
      <c r="B123" s="45"/>
      <c r="C123" s="302" t="s">
        <v>311</v>
      </c>
      <c r="D123" s="302" t="s">
        <v>312</v>
      </c>
      <c r="E123" s="18" t="s">
        <v>242</v>
      </c>
      <c r="F123" s="303">
        <v>10.125999999999999</v>
      </c>
      <c r="G123" s="39"/>
      <c r="H123" s="45"/>
    </row>
    <row r="124" s="2" customFormat="1" ht="16.8" customHeight="1">
      <c r="A124" s="39"/>
      <c r="B124" s="45"/>
      <c r="C124" s="302" t="s">
        <v>354</v>
      </c>
      <c r="D124" s="302" t="s">
        <v>355</v>
      </c>
      <c r="E124" s="18" t="s">
        <v>242</v>
      </c>
      <c r="F124" s="303">
        <v>47.442999999999998</v>
      </c>
      <c r="G124" s="39"/>
      <c r="H124" s="45"/>
    </row>
    <row r="125" s="2" customFormat="1" ht="16.8" customHeight="1">
      <c r="A125" s="39"/>
      <c r="B125" s="45"/>
      <c r="C125" s="298" t="s">
        <v>127</v>
      </c>
      <c r="D125" s="299" t="s">
        <v>1</v>
      </c>
      <c r="E125" s="300" t="s">
        <v>1</v>
      </c>
      <c r="F125" s="301">
        <v>35.909999999999997</v>
      </c>
      <c r="G125" s="39"/>
      <c r="H125" s="45"/>
    </row>
    <row r="126" s="2" customFormat="1" ht="16.8" customHeight="1">
      <c r="A126" s="39"/>
      <c r="B126" s="45"/>
      <c r="C126" s="302" t="s">
        <v>1</v>
      </c>
      <c r="D126" s="302" t="s">
        <v>167</v>
      </c>
      <c r="E126" s="18" t="s">
        <v>1</v>
      </c>
      <c r="F126" s="303">
        <v>0</v>
      </c>
      <c r="G126" s="39"/>
      <c r="H126" s="45"/>
    </row>
    <row r="127" s="2" customFormat="1" ht="16.8" customHeight="1">
      <c r="A127" s="39"/>
      <c r="B127" s="45"/>
      <c r="C127" s="302" t="s">
        <v>127</v>
      </c>
      <c r="D127" s="302" t="s">
        <v>168</v>
      </c>
      <c r="E127" s="18" t="s">
        <v>1</v>
      </c>
      <c r="F127" s="303">
        <v>35.909999999999997</v>
      </c>
      <c r="G127" s="39"/>
      <c r="H127" s="45"/>
    </row>
    <row r="128" s="2" customFormat="1" ht="16.8" customHeight="1">
      <c r="A128" s="39"/>
      <c r="B128" s="45"/>
      <c r="C128" s="304" t="s">
        <v>754</v>
      </c>
      <c r="D128" s="39"/>
      <c r="E128" s="39"/>
      <c r="F128" s="39"/>
      <c r="G128" s="39"/>
      <c r="H128" s="45"/>
    </row>
    <row r="129" s="2" customFormat="1" ht="16.8" customHeight="1">
      <c r="A129" s="39"/>
      <c r="B129" s="45"/>
      <c r="C129" s="302" t="s">
        <v>161</v>
      </c>
      <c r="D129" s="302" t="s">
        <v>162</v>
      </c>
      <c r="E129" s="18" t="s">
        <v>163</v>
      </c>
      <c r="F129" s="303">
        <v>35.909999999999997</v>
      </c>
      <c r="G129" s="39"/>
      <c r="H129" s="45"/>
    </row>
    <row r="130" s="2" customFormat="1">
      <c r="A130" s="39"/>
      <c r="B130" s="45"/>
      <c r="C130" s="302" t="s">
        <v>386</v>
      </c>
      <c r="D130" s="302" t="s">
        <v>387</v>
      </c>
      <c r="E130" s="18" t="s">
        <v>163</v>
      </c>
      <c r="F130" s="303">
        <v>35.909999999999997</v>
      </c>
      <c r="G130" s="39"/>
      <c r="H130" s="45"/>
    </row>
    <row r="131" s="2" customFormat="1">
      <c r="A131" s="39"/>
      <c r="B131" s="45"/>
      <c r="C131" s="302" t="s">
        <v>395</v>
      </c>
      <c r="D131" s="302" t="s">
        <v>396</v>
      </c>
      <c r="E131" s="18" t="s">
        <v>163</v>
      </c>
      <c r="F131" s="303">
        <v>35.909999999999997</v>
      </c>
      <c r="G131" s="39"/>
      <c r="H131" s="45"/>
    </row>
    <row r="132" s="2" customFormat="1" ht="16.8" customHeight="1">
      <c r="A132" s="39"/>
      <c r="B132" s="45"/>
      <c r="C132" s="302" t="s">
        <v>425</v>
      </c>
      <c r="D132" s="302" t="s">
        <v>426</v>
      </c>
      <c r="E132" s="18" t="s">
        <v>163</v>
      </c>
      <c r="F132" s="303">
        <v>35.909999999999997</v>
      </c>
      <c r="G132" s="39"/>
      <c r="H132" s="45"/>
    </row>
    <row r="133" s="2" customFormat="1" ht="16.8" customHeight="1">
      <c r="A133" s="39"/>
      <c r="B133" s="45"/>
      <c r="C133" s="302" t="s">
        <v>654</v>
      </c>
      <c r="D133" s="302" t="s">
        <v>655</v>
      </c>
      <c r="E133" s="18" t="s">
        <v>163</v>
      </c>
      <c r="F133" s="303">
        <v>35.909999999999997</v>
      </c>
      <c r="G133" s="39"/>
      <c r="H133" s="45"/>
    </row>
    <row r="134" s="2" customFormat="1" ht="16.8" customHeight="1">
      <c r="A134" s="39"/>
      <c r="B134" s="45"/>
      <c r="C134" s="302" t="s">
        <v>429</v>
      </c>
      <c r="D134" s="302" t="s">
        <v>430</v>
      </c>
      <c r="E134" s="18" t="s">
        <v>163</v>
      </c>
      <c r="F134" s="303">
        <v>3.6989999999999998</v>
      </c>
      <c r="G134" s="39"/>
      <c r="H134" s="45"/>
    </row>
    <row r="135" s="2" customFormat="1" ht="16.8" customHeight="1">
      <c r="A135" s="39"/>
      <c r="B135" s="45"/>
      <c r="C135" s="298" t="s">
        <v>121</v>
      </c>
      <c r="D135" s="299" t="s">
        <v>1</v>
      </c>
      <c r="E135" s="300" t="s">
        <v>1</v>
      </c>
      <c r="F135" s="301">
        <v>57.585000000000001</v>
      </c>
      <c r="G135" s="39"/>
      <c r="H135" s="45"/>
    </row>
    <row r="136" s="2" customFormat="1" ht="16.8" customHeight="1">
      <c r="A136" s="39"/>
      <c r="B136" s="45"/>
      <c r="C136" s="302" t="s">
        <v>1</v>
      </c>
      <c r="D136" s="302" t="s">
        <v>172</v>
      </c>
      <c r="E136" s="18" t="s">
        <v>1</v>
      </c>
      <c r="F136" s="303">
        <v>0</v>
      </c>
      <c r="G136" s="39"/>
      <c r="H136" s="45"/>
    </row>
    <row r="137" s="2" customFormat="1" ht="16.8" customHeight="1">
      <c r="A137" s="39"/>
      <c r="B137" s="45"/>
      <c r="C137" s="302" t="s">
        <v>1</v>
      </c>
      <c r="D137" s="302" t="s">
        <v>266</v>
      </c>
      <c r="E137" s="18" t="s">
        <v>1</v>
      </c>
      <c r="F137" s="303">
        <v>0</v>
      </c>
      <c r="G137" s="39"/>
      <c r="H137" s="45"/>
    </row>
    <row r="138" s="2" customFormat="1" ht="16.8" customHeight="1">
      <c r="A138" s="39"/>
      <c r="B138" s="45"/>
      <c r="C138" s="302" t="s">
        <v>1</v>
      </c>
      <c r="D138" s="302" t="s">
        <v>267</v>
      </c>
      <c r="E138" s="18" t="s">
        <v>1</v>
      </c>
      <c r="F138" s="303">
        <v>8.8130000000000006</v>
      </c>
      <c r="G138" s="39"/>
      <c r="H138" s="45"/>
    </row>
    <row r="139" s="2" customFormat="1" ht="16.8" customHeight="1">
      <c r="A139" s="39"/>
      <c r="B139" s="45"/>
      <c r="C139" s="302" t="s">
        <v>1</v>
      </c>
      <c r="D139" s="302" t="s">
        <v>268</v>
      </c>
      <c r="E139" s="18" t="s">
        <v>1</v>
      </c>
      <c r="F139" s="303">
        <v>13.199999999999999</v>
      </c>
      <c r="G139" s="39"/>
      <c r="H139" s="45"/>
    </row>
    <row r="140" s="2" customFormat="1" ht="16.8" customHeight="1">
      <c r="A140" s="39"/>
      <c r="B140" s="45"/>
      <c r="C140" s="302" t="s">
        <v>1</v>
      </c>
      <c r="D140" s="302" t="s">
        <v>269</v>
      </c>
      <c r="E140" s="18" t="s">
        <v>1</v>
      </c>
      <c r="F140" s="303">
        <v>9.9000000000000004</v>
      </c>
      <c r="G140" s="39"/>
      <c r="H140" s="45"/>
    </row>
    <row r="141" s="2" customFormat="1" ht="16.8" customHeight="1">
      <c r="A141" s="39"/>
      <c r="B141" s="45"/>
      <c r="C141" s="302" t="s">
        <v>1</v>
      </c>
      <c r="D141" s="302" t="s">
        <v>270</v>
      </c>
      <c r="E141" s="18" t="s">
        <v>1</v>
      </c>
      <c r="F141" s="303">
        <v>13.6</v>
      </c>
      <c r="G141" s="39"/>
      <c r="H141" s="45"/>
    </row>
    <row r="142" s="2" customFormat="1" ht="16.8" customHeight="1">
      <c r="A142" s="39"/>
      <c r="B142" s="45"/>
      <c r="C142" s="302" t="s">
        <v>1</v>
      </c>
      <c r="D142" s="302" t="s">
        <v>271</v>
      </c>
      <c r="E142" s="18" t="s">
        <v>1</v>
      </c>
      <c r="F142" s="303">
        <v>11.475</v>
      </c>
      <c r="G142" s="39"/>
      <c r="H142" s="45"/>
    </row>
    <row r="143" s="2" customFormat="1" ht="16.8" customHeight="1">
      <c r="A143" s="39"/>
      <c r="B143" s="45"/>
      <c r="C143" s="302" t="s">
        <v>1</v>
      </c>
      <c r="D143" s="302" t="s">
        <v>272</v>
      </c>
      <c r="E143" s="18" t="s">
        <v>1</v>
      </c>
      <c r="F143" s="303">
        <v>18.225000000000001</v>
      </c>
      <c r="G143" s="39"/>
      <c r="H143" s="45"/>
    </row>
    <row r="144" s="2" customFormat="1" ht="16.8" customHeight="1">
      <c r="A144" s="39"/>
      <c r="B144" s="45"/>
      <c r="C144" s="302" t="s">
        <v>1</v>
      </c>
      <c r="D144" s="302" t="s">
        <v>273</v>
      </c>
      <c r="E144" s="18" t="s">
        <v>1</v>
      </c>
      <c r="F144" s="303">
        <v>1.0349999999999999</v>
      </c>
      <c r="G144" s="39"/>
      <c r="H144" s="45"/>
    </row>
    <row r="145" s="2" customFormat="1">
      <c r="A145" s="39"/>
      <c r="B145" s="45"/>
      <c r="C145" s="302" t="s">
        <v>1</v>
      </c>
      <c r="D145" s="302" t="s">
        <v>274</v>
      </c>
      <c r="E145" s="18" t="s">
        <v>1</v>
      </c>
      <c r="F145" s="303">
        <v>-10.788</v>
      </c>
      <c r="G145" s="39"/>
      <c r="H145" s="45"/>
    </row>
    <row r="146" s="2" customFormat="1" ht="16.8" customHeight="1">
      <c r="A146" s="39"/>
      <c r="B146" s="45"/>
      <c r="C146" s="302" t="s">
        <v>1</v>
      </c>
      <c r="D146" s="302" t="s">
        <v>275</v>
      </c>
      <c r="E146" s="18" t="s">
        <v>1</v>
      </c>
      <c r="F146" s="303">
        <v>-2.73</v>
      </c>
      <c r="G146" s="39"/>
      <c r="H146" s="45"/>
    </row>
    <row r="147" s="2" customFormat="1" ht="16.8" customHeight="1">
      <c r="A147" s="39"/>
      <c r="B147" s="45"/>
      <c r="C147" s="302" t="s">
        <v>1</v>
      </c>
      <c r="D147" s="302" t="s">
        <v>276</v>
      </c>
      <c r="E147" s="18" t="s">
        <v>1</v>
      </c>
      <c r="F147" s="303">
        <v>-5.1449999999999996</v>
      </c>
      <c r="G147" s="39"/>
      <c r="H147" s="45"/>
    </row>
    <row r="148" s="2" customFormat="1" ht="16.8" customHeight="1">
      <c r="A148" s="39"/>
      <c r="B148" s="45"/>
      <c r="C148" s="302" t="s">
        <v>121</v>
      </c>
      <c r="D148" s="302" t="s">
        <v>119</v>
      </c>
      <c r="E148" s="18" t="s">
        <v>1</v>
      </c>
      <c r="F148" s="303">
        <v>57.585000000000001</v>
      </c>
      <c r="G148" s="39"/>
      <c r="H148" s="45"/>
    </row>
    <row r="149" s="2" customFormat="1" ht="16.8" customHeight="1">
      <c r="A149" s="39"/>
      <c r="B149" s="45"/>
      <c r="C149" s="304" t="s">
        <v>754</v>
      </c>
      <c r="D149" s="39"/>
      <c r="E149" s="39"/>
      <c r="F149" s="39"/>
      <c r="G149" s="39"/>
      <c r="H149" s="45"/>
    </row>
    <row r="150" s="2" customFormat="1">
      <c r="A150" s="39"/>
      <c r="B150" s="45"/>
      <c r="C150" s="302" t="s">
        <v>263</v>
      </c>
      <c r="D150" s="302" t="s">
        <v>264</v>
      </c>
      <c r="E150" s="18" t="s">
        <v>242</v>
      </c>
      <c r="F150" s="303">
        <v>17.276</v>
      </c>
      <c r="G150" s="39"/>
      <c r="H150" s="45"/>
    </row>
    <row r="151" s="2" customFormat="1">
      <c r="A151" s="39"/>
      <c r="B151" s="45"/>
      <c r="C151" s="302" t="s">
        <v>279</v>
      </c>
      <c r="D151" s="302" t="s">
        <v>280</v>
      </c>
      <c r="E151" s="18" t="s">
        <v>242</v>
      </c>
      <c r="F151" s="303">
        <v>40.310000000000002</v>
      </c>
      <c r="G151" s="39"/>
      <c r="H151" s="45"/>
    </row>
    <row r="152" s="2" customFormat="1" ht="16.8" customHeight="1">
      <c r="A152" s="39"/>
      <c r="B152" s="45"/>
      <c r="C152" s="302" t="s">
        <v>354</v>
      </c>
      <c r="D152" s="302" t="s">
        <v>355</v>
      </c>
      <c r="E152" s="18" t="s">
        <v>242</v>
      </c>
      <c r="F152" s="303">
        <v>47.442999999999998</v>
      </c>
      <c r="G152" s="39"/>
      <c r="H152" s="45"/>
    </row>
    <row r="153" s="2" customFormat="1" ht="7.44" customHeight="1">
      <c r="A153" s="39"/>
      <c r="B153" s="172"/>
      <c r="C153" s="173"/>
      <c r="D153" s="173"/>
      <c r="E153" s="173"/>
      <c r="F153" s="173"/>
      <c r="G153" s="173"/>
      <c r="H153" s="45"/>
    </row>
    <row r="154" s="2" customFormat="1">
      <c r="A154" s="39"/>
      <c r="B154" s="39"/>
      <c r="C154" s="39"/>
      <c r="D154" s="39"/>
      <c r="E154" s="39"/>
      <c r="F154" s="39"/>
      <c r="G154" s="39"/>
      <c r="H154" s="39"/>
    </row>
  </sheetData>
  <sheetProtection sheet="1" formatColumns="0" formatRows="0" objects="1" scenarios="1" spinCount="100000" saltValue="upZ1bkNuNKZmf6urNQ37DpjSnHhJGQXbYDXKeZBvl6Wy4cj1GLm8r/Nv0CwX34caE8ASUVZoViafI8oRzSr9Eg==" hashValue="mGslc1rxhGo/Av+bfV3csYegivOP8CJAy7xhI6kk2xwT5iMRwjHudGaDpXR5GFV1shceKgq8oJHcJll1C9hrw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DESKTOPKASPAROV\Uživatel</dc:creator>
  <cp:lastModifiedBy>DESKTOPKASPAROV\Uživatel</cp:lastModifiedBy>
  <dcterms:created xsi:type="dcterms:W3CDTF">2025-05-22T12:09:44Z</dcterms:created>
  <dcterms:modified xsi:type="dcterms:W3CDTF">2025-05-22T12:09:50Z</dcterms:modified>
</cp:coreProperties>
</file>