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ZAKÁZKY\2025\Litomysl_za_Brankou\ROZPOCET\"/>
    </mc:Choice>
  </mc:AlternateContent>
  <bookViews>
    <workbookView xWindow="0" yWindow="0" windowWidth="0" windowHeight="0"/>
  </bookViews>
  <sheets>
    <sheet name="Rekapitulace stavby" sheetId="1" r:id="rId1"/>
    <sheet name="1.1 - Vodovodní řad L" sheetId="2" r:id="rId2"/>
    <sheet name="1.2 - Vodovodní řad L - p..." sheetId="3" r:id="rId3"/>
    <sheet name="VRN - Vedlejší náklady st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'1.1 - Vodovodní řad L'!$C$127:$K$492</definedName>
    <definedName name="_xlnm.Print_Area" localSheetId="1">'1.1 - Vodovodní řad L'!$C$4:$J$76,'1.1 - Vodovodní řad L'!$C$82:$J$109,'1.1 - Vodovodní řad L'!$C$115:$K$492</definedName>
    <definedName name="_xlnm.Print_Titles" localSheetId="1">'1.1 - Vodovodní řad L'!$127:$127</definedName>
    <definedName name="_xlnm._FilterDatabase" localSheetId="2" hidden="1">'1.2 - Vodovodní řad L - p...'!$C$125:$K$325</definedName>
    <definedName name="_xlnm.Print_Area" localSheetId="2">'1.2 - Vodovodní řad L - p...'!$C$4:$J$76,'1.2 - Vodovodní řad L - p...'!$C$82:$J$107,'1.2 - Vodovodní řad L - p...'!$C$113:$K$325</definedName>
    <definedName name="_xlnm.Print_Titles" localSheetId="2">'1.2 - Vodovodní řad L - p...'!$125:$125</definedName>
    <definedName name="_xlnm._FilterDatabase" localSheetId="3" hidden="1">'VRN - Vedlejší náklady st...'!$C$119:$K$153</definedName>
    <definedName name="_xlnm.Print_Area" localSheetId="3">'VRN - Vedlejší náklady st...'!$C$4:$J$76,'VRN - Vedlejší náklady st...'!$C$82:$J$101,'VRN - Vedlejší náklady st...'!$C$107:$K$153</definedName>
    <definedName name="_xlnm.Print_Titles" localSheetId="3">'VRN - Vedlejší náklady st...'!$119:$119</definedName>
    <definedName name="_xlnm.Print_Area" localSheetId="4">'Seznam figur'!$C$4:$G$285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91"/>
  <c r="J14"/>
  <c r="J12"/>
  <c r="J114"/>
  <c r="E7"/>
  <c r="E110"/>
  <c i="3" r="J37"/>
  <c r="J36"/>
  <c i="1" r="AY96"/>
  <c i="3" r="J35"/>
  <c i="1" r="AX96"/>
  <c i="3" r="BI324"/>
  <c r="BH324"/>
  <c r="BG324"/>
  <c r="BF324"/>
  <c r="T324"/>
  <c r="T323"/>
  <c r="R324"/>
  <c r="R323"/>
  <c r="P324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T308"/>
  <c r="R309"/>
  <c r="R308"/>
  <c r="P309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1"/>
  <c r="BH191"/>
  <c r="BG191"/>
  <c r="BF191"/>
  <c r="T191"/>
  <c r="R191"/>
  <c r="P191"/>
  <c r="BI189"/>
  <c r="BH189"/>
  <c r="BG189"/>
  <c r="BF189"/>
  <c r="T189"/>
  <c r="R189"/>
  <c r="P189"/>
  <c r="BI182"/>
  <c r="BH182"/>
  <c r="BG182"/>
  <c r="BF182"/>
  <c r="T182"/>
  <c r="R182"/>
  <c r="P182"/>
  <c r="BI180"/>
  <c r="BH180"/>
  <c r="BG180"/>
  <c r="BF180"/>
  <c r="T180"/>
  <c r="R180"/>
  <c r="P180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J123"/>
  <c r="J122"/>
  <c r="F120"/>
  <c r="E118"/>
  <c r="J92"/>
  <c r="J91"/>
  <c r="F89"/>
  <c r="E87"/>
  <c r="J18"/>
  <c r="E18"/>
  <c r="F92"/>
  <c r="J17"/>
  <c r="J15"/>
  <c r="E15"/>
  <c r="F122"/>
  <c r="J14"/>
  <c r="J12"/>
  <c r="J120"/>
  <c r="E7"/>
  <c r="E85"/>
  <c i="2" r="J37"/>
  <c r="J36"/>
  <c i="1" r="AY95"/>
  <c i="2" r="J35"/>
  <c i="1" r="AX95"/>
  <c i="2" r="BI492"/>
  <c r="BH492"/>
  <c r="BG492"/>
  <c r="BF492"/>
  <c r="T492"/>
  <c r="R492"/>
  <c r="P492"/>
  <c r="BI490"/>
  <c r="BH490"/>
  <c r="BG490"/>
  <c r="BF490"/>
  <c r="T490"/>
  <c r="R490"/>
  <c r="P490"/>
  <c r="BI489"/>
  <c r="BH489"/>
  <c r="BG489"/>
  <c r="BF489"/>
  <c r="T489"/>
  <c r="R489"/>
  <c r="P489"/>
  <c r="BI485"/>
  <c r="BH485"/>
  <c r="BG485"/>
  <c r="BF485"/>
  <c r="T485"/>
  <c r="T484"/>
  <c r="R485"/>
  <c r="R484"/>
  <c r="P485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71"/>
  <c r="BH471"/>
  <c r="BG471"/>
  <c r="BF471"/>
  <c r="T471"/>
  <c r="R471"/>
  <c r="P471"/>
  <c r="BI468"/>
  <c r="BH468"/>
  <c r="BG468"/>
  <c r="BF468"/>
  <c r="T468"/>
  <c r="T467"/>
  <c r="R468"/>
  <c r="R467"/>
  <c r="P468"/>
  <c r="P467"/>
  <c r="BI464"/>
  <c r="BH464"/>
  <c r="BG464"/>
  <c r="BF464"/>
  <c r="T464"/>
  <c r="T463"/>
  <c r="R464"/>
  <c r="R463"/>
  <c r="P464"/>
  <c r="P463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T275"/>
  <c r="R276"/>
  <c r="R275"/>
  <c r="P276"/>
  <c r="P275"/>
  <c r="BI273"/>
  <c r="BH273"/>
  <c r="BG273"/>
  <c r="BF273"/>
  <c r="T273"/>
  <c r="R273"/>
  <c r="P273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19"/>
  <c r="BH219"/>
  <c r="BG219"/>
  <c r="BF219"/>
  <c r="T219"/>
  <c r="R219"/>
  <c r="P219"/>
  <c r="BI217"/>
  <c r="BH217"/>
  <c r="BG217"/>
  <c r="BF217"/>
  <c r="T217"/>
  <c r="R217"/>
  <c r="P217"/>
  <c r="BI212"/>
  <c r="BH212"/>
  <c r="BG212"/>
  <c r="BF212"/>
  <c r="T212"/>
  <c r="R212"/>
  <c r="P212"/>
  <c r="BI210"/>
  <c r="BH210"/>
  <c r="BG210"/>
  <c r="BF210"/>
  <c r="T210"/>
  <c r="R210"/>
  <c r="P210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83"/>
  <c r="BH183"/>
  <c r="BG183"/>
  <c r="BF183"/>
  <c r="T183"/>
  <c r="R183"/>
  <c r="P183"/>
  <c r="BI181"/>
  <c r="BH181"/>
  <c r="BG181"/>
  <c r="BF181"/>
  <c r="T181"/>
  <c r="R181"/>
  <c r="P181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J125"/>
  <c r="J124"/>
  <c r="F122"/>
  <c r="E120"/>
  <c r="J92"/>
  <c r="J91"/>
  <c r="F89"/>
  <c r="E87"/>
  <c r="J18"/>
  <c r="E18"/>
  <c r="F125"/>
  <c r="J17"/>
  <c r="J15"/>
  <c r="E15"/>
  <c r="F124"/>
  <c r="J14"/>
  <c r="J12"/>
  <c r="J122"/>
  <c r="E7"/>
  <c r="E85"/>
  <c i="1" r="L90"/>
  <c r="AM90"/>
  <c r="AM89"/>
  <c r="L89"/>
  <c r="AM87"/>
  <c r="L87"/>
  <c r="L85"/>
  <c r="L84"/>
  <c i="2" r="J492"/>
  <c r="BK480"/>
  <c r="J471"/>
  <c r="BK457"/>
  <c r="BK445"/>
  <c r="J431"/>
  <c r="BK407"/>
  <c r="BK398"/>
  <c r="BK377"/>
  <c r="BK353"/>
  <c r="J342"/>
  <c r="J330"/>
  <c r="J311"/>
  <c r="BK273"/>
  <c r="J256"/>
  <c r="BK246"/>
  <c r="J240"/>
  <c r="BK210"/>
  <c r="BK196"/>
  <c r="BK166"/>
  <c r="BK148"/>
  <c r="J139"/>
  <c r="J134"/>
  <c r="J490"/>
  <c r="J478"/>
  <c r="BK471"/>
  <c r="J460"/>
  <c r="BK431"/>
  <c r="BK419"/>
  <c r="BK389"/>
  <c r="BK374"/>
  <c r="BK365"/>
  <c r="J313"/>
  <c r="J303"/>
  <c r="BK284"/>
  <c r="BK276"/>
  <c r="J212"/>
  <c r="J181"/>
  <c r="J169"/>
  <c r="J148"/>
  <c r="BK139"/>
  <c r="J489"/>
  <c r="BK464"/>
  <c r="J451"/>
  <c r="J422"/>
  <c r="J377"/>
  <c r="BK371"/>
  <c r="J350"/>
  <c r="J336"/>
  <c r="J327"/>
  <c r="J284"/>
  <c r="BK268"/>
  <c r="J252"/>
  <c r="J419"/>
  <c r="BK413"/>
  <c r="J392"/>
  <c r="J365"/>
  <c r="J339"/>
  <c r="BK294"/>
  <c r="J276"/>
  <c r="J250"/>
  <c r="BK240"/>
  <c r="BK198"/>
  <c r="J163"/>
  <c r="J157"/>
  <c r="BK134"/>
  <c i="3" r="J296"/>
  <c r="J253"/>
  <c r="BK234"/>
  <c r="BK212"/>
  <c r="BK191"/>
  <c r="J134"/>
  <c r="J321"/>
  <c r="J314"/>
  <c r="BK296"/>
  <c r="J280"/>
  <c r="BK265"/>
  <c r="J243"/>
  <c r="BK232"/>
  <c r="J210"/>
  <c r="BK189"/>
  <c r="BK164"/>
  <c r="BK149"/>
  <c r="BK134"/>
  <c r="J319"/>
  <c r="BK305"/>
  <c r="J283"/>
  <c r="BK268"/>
  <c r="BK253"/>
  <c r="J249"/>
  <c r="J232"/>
  <c r="J212"/>
  <c r="J189"/>
  <c r="J164"/>
  <c r="BK155"/>
  <c r="J140"/>
  <c r="J312"/>
  <c r="BK272"/>
  <c r="J234"/>
  <c r="BK208"/>
  <c r="BK180"/>
  <c r="J146"/>
  <c i="4" r="J144"/>
  <c r="BK123"/>
  <c r="BK144"/>
  <c r="BK133"/>
  <c r="J126"/>
  <c r="J133"/>
  <c i="2" r="BK482"/>
  <c r="BK468"/>
  <c r="BK454"/>
  <c r="BK439"/>
  <c r="J413"/>
  <c r="J401"/>
  <c r="BK380"/>
  <c r="J345"/>
  <c r="J316"/>
  <c r="BK291"/>
  <c r="BK262"/>
  <c r="J242"/>
  <c r="BK212"/>
  <c r="BK183"/>
  <c r="J154"/>
  <c r="J136"/>
  <c r="BK489"/>
  <c r="BK473"/>
  <c r="J454"/>
  <c r="BK422"/>
  <c r="BK392"/>
  <c r="J380"/>
  <c r="BK336"/>
  <c r="BK311"/>
  <c r="J294"/>
  <c r="BK242"/>
  <c r="J196"/>
  <c r="J172"/>
  <c r="BK154"/>
  <c r="J131"/>
  <c r="J473"/>
  <c r="J448"/>
  <c r="J398"/>
  <c r="J368"/>
  <c r="BK339"/>
  <c r="BK324"/>
  <c r="BK287"/>
  <c r="BK266"/>
  <c r="J439"/>
  <c r="BK410"/>
  <c r="BK383"/>
  <c r="J353"/>
  <c r="BK319"/>
  <c r="BK280"/>
  <c r="BK248"/>
  <c r="BK217"/>
  <c r="J175"/>
  <c r="J151"/>
  <c i="3" r="BK286"/>
  <c r="J227"/>
  <c r="J182"/>
  <c r="J317"/>
  <c r="J292"/>
  <c r="J277"/>
  <c r="J239"/>
  <c r="J208"/>
  <c r="J158"/>
  <c r="J137"/>
  <c r="BK317"/>
  <c r="BK299"/>
  <c r="BK280"/>
  <c r="J265"/>
  <c r="BK243"/>
  <c r="BK227"/>
  <c r="BK204"/>
  <c r="J161"/>
  <c r="BK137"/>
  <c r="J302"/>
  <c r="J216"/>
  <c r="BK167"/>
  <c r="J143"/>
  <c i="4" r="BK146"/>
  <c r="J142"/>
  <c r="BK151"/>
  <c r="J123"/>
  <c i="2" r="BK490"/>
  <c r="J476"/>
  <c r="BK460"/>
  <c r="BK448"/>
  <c r="BK425"/>
  <c r="J410"/>
  <c r="J389"/>
  <c r="J362"/>
  <c r="BK350"/>
  <c r="J324"/>
  <c r="BK303"/>
  <c r="J266"/>
  <c r="BK252"/>
  <c r="BK244"/>
  <c r="J217"/>
  <c r="J198"/>
  <c r="BK163"/>
  <c r="BK145"/>
  <c r="BK492"/>
  <c r="J482"/>
  <c r="J468"/>
  <c r="J445"/>
  <c r="J428"/>
  <c r="BK401"/>
  <c r="BK386"/>
  <c r="BK368"/>
  <c r="J333"/>
  <c r="BK307"/>
  <c r="J291"/>
  <c r="J268"/>
  <c r="J210"/>
  <c r="BK175"/>
  <c r="BK160"/>
  <c r="J145"/>
  <c r="J480"/>
  <c r="J457"/>
  <c r="J434"/>
  <c r="BK395"/>
  <c r="BK356"/>
  <c r="BK330"/>
  <c r="J319"/>
  <c r="J273"/>
  <c r="J248"/>
  <c r="BK428"/>
  <c r="J395"/>
  <c r="BK362"/>
  <c r="BK327"/>
  <c r="J287"/>
  <c r="J262"/>
  <c r="J244"/>
  <c r="J201"/>
  <c r="BK172"/>
  <c r="J160"/>
  <c i="3" r="BK314"/>
  <c r="BK249"/>
  <c r="J223"/>
  <c r="BK206"/>
  <c r="BK129"/>
  <c r="BK319"/>
  <c r="BK302"/>
  <c r="BK289"/>
  <c r="J268"/>
  <c r="BK246"/>
  <c r="BK237"/>
  <c r="BK216"/>
  <c r="J180"/>
  <c r="BK161"/>
  <c r="BK146"/>
  <c r="BK321"/>
  <c r="BK312"/>
  <c r="BK292"/>
  <c r="BK277"/>
  <c r="J261"/>
  <c r="J246"/>
  <c r="J237"/>
  <c r="BK214"/>
  <c r="J170"/>
  <c r="BK158"/>
  <c r="BK132"/>
  <c r="BK283"/>
  <c r="BK241"/>
  <c r="J204"/>
  <c r="J155"/>
  <c r="BK140"/>
  <c i="4" r="BK136"/>
  <c r="J136"/>
  <c i="2" r="BK485"/>
  <c r="BK478"/>
  <c r="J464"/>
  <c r="BK451"/>
  <c r="BK434"/>
  <c r="J416"/>
  <c r="BK404"/>
  <c r="J386"/>
  <c r="J356"/>
  <c r="BK333"/>
  <c r="BK313"/>
  <c r="J282"/>
  <c r="BK264"/>
  <c r="BK250"/>
  <c r="BK219"/>
  <c r="BK201"/>
  <c r="BK169"/>
  <c r="BK151"/>
  <c r="J142"/>
  <c r="BK131"/>
  <c r="J485"/>
  <c r="BK476"/>
  <c r="BK442"/>
  <c r="J425"/>
  <c r="J404"/>
  <c r="J383"/>
  <c r="BK359"/>
  <c r="BK316"/>
  <c r="J298"/>
  <c r="J280"/>
  <c r="J219"/>
  <c r="J183"/>
  <c r="BK157"/>
  <c r="BK142"/>
  <c i="1" r="AS94"/>
  <c i="2" r="J374"/>
  <c r="J359"/>
  <c r="BK342"/>
  <c r="J307"/>
  <c r="BK282"/>
  <c r="BK256"/>
  <c r="J442"/>
  <c r="BK416"/>
  <c r="J407"/>
  <c r="J371"/>
  <c r="BK345"/>
  <c r="BK298"/>
  <c r="J264"/>
  <c r="J246"/>
  <c r="BK181"/>
  <c r="J166"/>
  <c r="BK136"/>
  <c i="3" r="J305"/>
  <c r="J272"/>
  <c r="BK225"/>
  <c r="BK210"/>
  <c r="BK143"/>
  <c r="BK324"/>
  <c r="BK309"/>
  <c r="J299"/>
  <c r="J286"/>
  <c r="BK274"/>
  <c r="J258"/>
  <c r="J241"/>
  <c r="J214"/>
  <c r="J206"/>
  <c r="BK170"/>
  <c r="J152"/>
  <c r="J324"/>
  <c r="J309"/>
  <c r="J289"/>
  <c r="J274"/>
  <c r="BK258"/>
  <c r="BK239"/>
  <c r="J225"/>
  <c r="J191"/>
  <c r="J167"/>
  <c r="J149"/>
  <c r="J129"/>
  <c r="BK261"/>
  <c r="BK223"/>
  <c r="BK182"/>
  <c r="BK152"/>
  <c r="J132"/>
  <c i="4" r="J151"/>
  <c r="J131"/>
  <c r="BK142"/>
  <c r="BK131"/>
  <c r="J146"/>
  <c r="BK126"/>
  <c i="2" l="1" r="T130"/>
  <c r="T279"/>
  <c r="R290"/>
  <c r="R297"/>
  <c r="R470"/>
  <c r="T488"/>
  <c r="T487"/>
  <c i="3" r="T128"/>
  <c r="T245"/>
  <c r="BK257"/>
  <c r="J257"/>
  <c r="J101"/>
  <c r="BK264"/>
  <c r="J264"/>
  <c r="J102"/>
  <c r="T295"/>
  <c i="2" r="R130"/>
  <c r="BK279"/>
  <c r="J279"/>
  <c r="J100"/>
  <c r="P290"/>
  <c r="P297"/>
  <c r="P470"/>
  <c r="P488"/>
  <c r="P487"/>
  <c i="3" r="BK128"/>
  <c r="J128"/>
  <c r="J98"/>
  <c r="BK245"/>
  <c r="J245"/>
  <c r="J99"/>
  <c r="T257"/>
  <c r="R264"/>
  <c r="R295"/>
  <c r="T311"/>
  <c i="2" r="BK130"/>
  <c r="J130"/>
  <c r="J98"/>
  <c r="P279"/>
  <c r="BK297"/>
  <c r="J297"/>
  <c r="J102"/>
  <c r="BK470"/>
  <c r="J470"/>
  <c r="J105"/>
  <c r="BK488"/>
  <c r="J488"/>
  <c r="J108"/>
  <c i="3" r="P128"/>
  <c r="P245"/>
  <c r="P257"/>
  <c r="T264"/>
  <c r="P295"/>
  <c r="BK311"/>
  <c r="J311"/>
  <c r="J105"/>
  <c r="R311"/>
  <c i="4" r="BK122"/>
  <c r="J122"/>
  <c r="J98"/>
  <c r="R122"/>
  <c r="P141"/>
  <c i="2" r="P130"/>
  <c r="P129"/>
  <c r="P128"/>
  <c i="1" r="AU95"/>
  <c i="2" r="R279"/>
  <c r="BK290"/>
  <c r="J290"/>
  <c r="J101"/>
  <c r="T290"/>
  <c r="T297"/>
  <c r="T470"/>
  <c r="R488"/>
  <c r="R487"/>
  <c i="3" r="R128"/>
  <c r="R127"/>
  <c r="R126"/>
  <c r="R245"/>
  <c r="R257"/>
  <c r="P264"/>
  <c r="BK295"/>
  <c r="J295"/>
  <c r="J103"/>
  <c r="P311"/>
  <c i="4" r="P122"/>
  <c r="P121"/>
  <c r="P120"/>
  <c i="1" r="AU97"/>
  <c i="4" r="T122"/>
  <c r="BK141"/>
  <c r="J141"/>
  <c r="J99"/>
  <c r="R141"/>
  <c r="T141"/>
  <c i="2" r="BK467"/>
  <c r="J467"/>
  <c r="J104"/>
  <c i="3" r="BK252"/>
  <c r="J252"/>
  <c r="J100"/>
  <c r="BK308"/>
  <c r="J308"/>
  <c r="J104"/>
  <c i="2" r="BK463"/>
  <c r="J463"/>
  <c r="J103"/>
  <c r="BK484"/>
  <c r="J484"/>
  <c r="J106"/>
  <c r="BK275"/>
  <c r="J275"/>
  <c r="J99"/>
  <c i="3" r="BK323"/>
  <c r="J323"/>
  <c r="J106"/>
  <c i="4" r="BK150"/>
  <c r="J150"/>
  <c r="J100"/>
  <c i="3" r="BK127"/>
  <c r="J127"/>
  <c r="J97"/>
  <c i="4" r="J89"/>
  <c r="F92"/>
  <c r="BE136"/>
  <c r="BE144"/>
  <c r="E85"/>
  <c r="BE126"/>
  <c r="BE151"/>
  <c r="F116"/>
  <c r="BE133"/>
  <c r="BE146"/>
  <c r="BE123"/>
  <c r="BE131"/>
  <c r="BE142"/>
  <c i="3" r="F123"/>
  <c r="BE129"/>
  <c r="BE161"/>
  <c r="BE170"/>
  <c r="BE191"/>
  <c r="BE206"/>
  <c r="BE210"/>
  <c r="BE214"/>
  <c r="BE249"/>
  <c r="BE258"/>
  <c r="BE268"/>
  <c r="BE289"/>
  <c r="BE296"/>
  <c r="BE314"/>
  <c r="BE319"/>
  <c r="BE324"/>
  <c i="2" r="BK129"/>
  <c r="J129"/>
  <c r="J97"/>
  <c i="3" r="J89"/>
  <c r="E116"/>
  <c r="BE132"/>
  <c r="BE134"/>
  <c r="BE143"/>
  <c r="BE149"/>
  <c r="BE212"/>
  <c r="BE223"/>
  <c r="BE232"/>
  <c r="BE241"/>
  <c r="BE253"/>
  <c r="BE261"/>
  <c r="BE292"/>
  <c r="BE299"/>
  <c r="BE309"/>
  <c r="BE321"/>
  <c r="F91"/>
  <c r="BE155"/>
  <c r="BE164"/>
  <c r="BE182"/>
  <c r="BE189"/>
  <c r="BE225"/>
  <c r="BE227"/>
  <c r="BE234"/>
  <c r="BE239"/>
  <c r="BE246"/>
  <c r="BE272"/>
  <c r="BE280"/>
  <c r="BE283"/>
  <c r="BE286"/>
  <c r="BE305"/>
  <c r="BE312"/>
  <c r="BE317"/>
  <c r="BE137"/>
  <c r="BE140"/>
  <c r="BE146"/>
  <c r="BE152"/>
  <c r="BE158"/>
  <c r="BE167"/>
  <c r="BE180"/>
  <c r="BE204"/>
  <c r="BE208"/>
  <c r="BE216"/>
  <c r="BE237"/>
  <c r="BE243"/>
  <c r="BE265"/>
  <c r="BE274"/>
  <c r="BE277"/>
  <c r="BE302"/>
  <c i="2" r="J89"/>
  <c r="E118"/>
  <c r="BE136"/>
  <c r="BE139"/>
  <c r="BE142"/>
  <c r="BE145"/>
  <c r="BE163"/>
  <c r="BE169"/>
  <c r="BE183"/>
  <c r="BE244"/>
  <c r="BE262"/>
  <c r="BE268"/>
  <c r="BE273"/>
  <c r="BE291"/>
  <c r="BE307"/>
  <c r="BE313"/>
  <c r="BE319"/>
  <c r="BE330"/>
  <c r="BE342"/>
  <c r="BE356"/>
  <c r="BE368"/>
  <c r="BE380"/>
  <c r="BE386"/>
  <c r="BE401"/>
  <c r="BE434"/>
  <c r="BE445"/>
  <c r="BE451"/>
  <c r="BE248"/>
  <c r="BE264"/>
  <c r="BE276"/>
  <c r="BE298"/>
  <c r="BE303"/>
  <c r="BE311"/>
  <c r="BE316"/>
  <c r="BE333"/>
  <c r="BE362"/>
  <c r="BE383"/>
  <c r="BE389"/>
  <c r="BE407"/>
  <c r="BE416"/>
  <c r="BE428"/>
  <c r="BE431"/>
  <c r="BE439"/>
  <c r="BE442"/>
  <c r="BE457"/>
  <c r="BE471"/>
  <c r="BE482"/>
  <c r="BE490"/>
  <c r="BE492"/>
  <c r="F92"/>
  <c r="BE160"/>
  <c r="BE172"/>
  <c r="BE196"/>
  <c r="BE212"/>
  <c r="BE217"/>
  <c r="BE266"/>
  <c r="BE324"/>
  <c r="BE339"/>
  <c r="BE350"/>
  <c r="BE371"/>
  <c r="BE398"/>
  <c r="BE410"/>
  <c r="BE413"/>
  <c r="BE454"/>
  <c r="BE464"/>
  <c r="BE468"/>
  <c r="BE485"/>
  <c r="F91"/>
  <c r="BE131"/>
  <c r="BE134"/>
  <c r="BE148"/>
  <c r="BE151"/>
  <c r="BE154"/>
  <c r="BE157"/>
  <c r="BE166"/>
  <c r="BE175"/>
  <c r="BE181"/>
  <c r="BE198"/>
  <c r="BE201"/>
  <c r="BE210"/>
  <c r="BE219"/>
  <c r="BE240"/>
  <c r="BE242"/>
  <c r="BE246"/>
  <c r="BE250"/>
  <c r="BE252"/>
  <c r="BE256"/>
  <c r="BE280"/>
  <c r="BE282"/>
  <c r="BE284"/>
  <c r="BE287"/>
  <c r="BE294"/>
  <c r="BE327"/>
  <c r="BE336"/>
  <c r="BE345"/>
  <c r="BE353"/>
  <c r="BE359"/>
  <c r="BE365"/>
  <c r="BE374"/>
  <c r="BE377"/>
  <c r="BE392"/>
  <c r="BE395"/>
  <c r="BE404"/>
  <c r="BE419"/>
  <c r="BE422"/>
  <c r="BE425"/>
  <c r="BE448"/>
  <c r="BE460"/>
  <c r="BE473"/>
  <c r="BE476"/>
  <c r="BE478"/>
  <c r="BE480"/>
  <c r="BE489"/>
  <c r="F37"/>
  <c i="1" r="BD95"/>
  <c i="2" r="F35"/>
  <c i="1" r="BB95"/>
  <c i="3" r="F37"/>
  <c i="1" r="BD96"/>
  <c i="2" r="F34"/>
  <c i="1" r="BA95"/>
  <c i="3" r="J34"/>
  <c i="1" r="AW96"/>
  <c i="4" r="F37"/>
  <c i="1" r="BD97"/>
  <c i="4" r="F34"/>
  <c i="1" r="BA97"/>
  <c i="4" r="F36"/>
  <c i="1" r="BC97"/>
  <c i="2" r="J34"/>
  <c i="1" r="AW95"/>
  <c i="3" r="F35"/>
  <c i="1" r="BB96"/>
  <c i="3" r="F36"/>
  <c i="1" r="BC96"/>
  <c i="2" r="F36"/>
  <c i="1" r="BC95"/>
  <c i="3" r="F34"/>
  <c i="1" r="BA96"/>
  <c i="4" r="F35"/>
  <c i="1" r="BB97"/>
  <c i="4" r="J34"/>
  <c i="1" r="AW97"/>
  <c i="4" l="1" r="R121"/>
  <c r="R120"/>
  <c i="3" r="T127"/>
  <c r="T126"/>
  <c i="4" r="T121"/>
  <c r="T120"/>
  <c i="3" r="P127"/>
  <c r="P126"/>
  <c i="1" r="AU96"/>
  <c i="2" r="R129"/>
  <c r="R128"/>
  <c r="T129"/>
  <c r="T128"/>
  <c r="BK487"/>
  <c r="J487"/>
  <c r="J107"/>
  <c i="4" r="BK121"/>
  <c r="J121"/>
  <c r="J97"/>
  <c i="3" r="BK126"/>
  <c r="J126"/>
  <c r="J96"/>
  <c i="2" r="BK128"/>
  <c r="J128"/>
  <c i="1" r="AU94"/>
  <c i="2" r="J33"/>
  <c i="1" r="AV95"/>
  <c r="AT95"/>
  <c r="BA94"/>
  <c r="AW94"/>
  <c r="AK30"/>
  <c i="2" r="F33"/>
  <c i="1" r="AZ95"/>
  <c i="4" r="J33"/>
  <c i="1" r="AV97"/>
  <c r="AT97"/>
  <c i="2" r="J30"/>
  <c i="1" r="AG95"/>
  <c i="3" r="J33"/>
  <c i="1" r="AV96"/>
  <c r="AT96"/>
  <c r="BB94"/>
  <c r="W31"/>
  <c r="BD94"/>
  <c r="W33"/>
  <c r="BC94"/>
  <c r="W32"/>
  <c i="3" r="F33"/>
  <c i="1" r="AZ96"/>
  <c i="4" r="F33"/>
  <c i="1" r="AZ97"/>
  <c i="4" l="1" r="BK120"/>
  <c r="J120"/>
  <c r="J96"/>
  <c i="1" r="AN95"/>
  <c i="2" r="J96"/>
  <c r="J39"/>
  <c i="3" r="J30"/>
  <c i="1" r="AG96"/>
  <c r="AN96"/>
  <c r="AX94"/>
  <c r="W30"/>
  <c r="AY94"/>
  <c r="AZ94"/>
  <c r="W29"/>
  <c i="3" l="1" r="J39"/>
  <c i="4" r="J30"/>
  <c i="1" r="AG97"/>
  <c r="AG94"/>
  <c r="AK26"/>
  <c r="AV94"/>
  <c r="AK29"/>
  <c i="4" l="1" r="J39"/>
  <c i="1" r="AK35"/>
  <c r="AN97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<sst xmlns="http://schemas.openxmlformats.org/spreadsheetml/2006/main">
  <si>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</si>
  <si>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</si>
  <si>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</si>
  <si>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</si>
  <si>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</si>
  <si>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{800b3696-09b7-4815-8c29-f6a92b2fc6fd}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</si>
  <si>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</si>
  <si>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</si>
  <si>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</si>
  <si>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</si>
  <si>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</si>
  <si>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</si>
  <si>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</si>
  <si>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</si>
  <si>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</si>
  <si>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</si>
  <si>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</si>
  <si>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vodovodu ul. Lomená, Litomyšl</t>
  </si>
  <si>
    <t>KSO:</t>
  </si>
  <si>
    <t>CC-CZ:</t>
  </si>
  <si>
    <t>Místo:</t>
  </si>
  <si>
    <t>Litomyšl</t>
  </si>
  <si>
    <t>Datum:</t>
  </si>
  <si>
    <t>21. 5. 2025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</si>
  <si>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</si>
  <si>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</si>
  <si>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</si>
  <si>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</si>
  <si>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</si>
  <si>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</si>
  <si>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</si>
  <si>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Pravec František</t>
  </si>
  <si>
    <t>True</t>
  </si>
  <si>
    <t>Zpracovatel:</t>
  </si>
  <si>
    <t>Kašparová Věra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</si>
  <si>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</si>
  <si>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</si>
  <si>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</si>
  <si>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</si>
  <si>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</si>
  <si>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</si>
  <si>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</si>
  <si>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</si>
  <si>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</si>
  <si>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</si>
  <si>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</si>
  <si>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</si>
  <si>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</si>
  <si>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</si>
  <si>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</si>
  <si>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</si>
  <si>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</si>
  <si>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</si>
  <si>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</si>
  <si>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</si>
  <si>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</si>
  <si>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</si>
  <si>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</si>
  <si>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</si>
  <si>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</si>
  <si>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</si>
  <si>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</si>
  <si>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</si>
  <si>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</si>
  <si>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</si>
  <si>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</si>
  <si>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</si>
  <si>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</si>
  <si>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</si>
  <si>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</si>
  <si>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</si>
  <si>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</si>
  <si>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</si>
  <si>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</si>
  <si>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</si>
  <si>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</si>
  <si>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</si>
  <si>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</si>
  <si>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</si>
  <si>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</si>
  <si>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</si>
  <si>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</si>
  <si>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Vodovodní řad L</t>
  </si>
  <si>
    <t>STA</t>
  </si>
  <si>
    <t>1</t>
  </si>
  <si>
    <t>{df6c114a-bcc7-44d0-bed9-bb93cd3aa7b4}</t>
  </si>
  <si>
    <t>827 11</t>
  </si>
  <si>
    <t>2</t>
  </si>
  <si>
    <t>1.2</t>
  </si>
  <si>
    <t>Vodovodní řad L - přepojení přípojek</t>
  </si>
  <si>
    <t>{43eae060-bf11-455d-bcf0-f036fd1a4bd9}</t>
  </si>
  <si>
    <t>VRN</t>
  </si>
  <si>
    <t xml:space="preserve">Vedlejší náklady stavby </t>
  </si>
  <si>
    <t>VON</t>
  </si>
  <si>
    <t>{25ba5e36-988b-41ed-b4c0-58a7fbd2ca11}</t>
  </si>
  <si>
    <t>loze_</t>
  </si>
  <si>
    <t>Mezisoučet</t>
  </si>
  <si>
    <t>2,705</t>
  </si>
  <si>
    <t>obsyp_</t>
  </si>
  <si>
    <t>10,821</t>
  </si>
  <si>
    <t>KRYCÍ LIST SOUPISU PRACÍ</t>
  </si>
  <si>
    <t>odvoz_suti</t>
  </si>
  <si>
    <t>55,038</t>
  </si>
  <si>
    <t>pazeni_2</t>
  </si>
  <si>
    <t>188,18</t>
  </si>
  <si>
    <t>PE_32</t>
  </si>
  <si>
    <t>3</t>
  </si>
  <si>
    <t>sypanina</t>
  </si>
  <si>
    <t>87,168</t>
  </si>
  <si>
    <t>Objekt:</t>
  </si>
  <si>
    <t>štěrk</t>
  </si>
  <si>
    <t>obsyp_-0,294</t>
  </si>
  <si>
    <t>10,626</t>
  </si>
  <si>
    <t>1.1 - Vodovodní řad L</t>
  </si>
  <si>
    <t>štěrk_kom</t>
  </si>
  <si>
    <t>73,587</t>
  </si>
  <si>
    <t>vod_přem</t>
  </si>
  <si>
    <t>89,75</t>
  </si>
  <si>
    <t>22221</t>
  </si>
  <si>
    <t>vytlač</t>
  </si>
  <si>
    <t>Součet</t>
  </si>
  <si>
    <t>16,163</t>
  </si>
  <si>
    <t>zepráce</t>
  </si>
  <si>
    <t>89,1</t>
  </si>
  <si>
    <t>pazeni_4</t>
  </si>
  <si>
    <t>44</t>
  </si>
  <si>
    <t>zepráce_v</t>
  </si>
  <si>
    <t>0,65</t>
  </si>
  <si>
    <t>vsak</t>
  </si>
  <si>
    <t>0,25</t>
  </si>
  <si>
    <t>izolace_v</t>
  </si>
  <si>
    <t>0,5</t>
  </si>
  <si>
    <t>asfalt</t>
  </si>
  <si>
    <t>72,802</t>
  </si>
  <si>
    <t>blok</t>
  </si>
  <si>
    <t>0,162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</si>
  <si>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</si>
  <si>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</si>
  <si>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</si>
  <si>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</si>
  <si>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</si>
  <si>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</si>
  <si>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</si>
  <si>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</si>
  <si>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</si>
  <si>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</si>
  <si>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</si>
  <si>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</si>
  <si>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99 - Přesun hmot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</si>
  <si>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</si>
  <si>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</si>
  <si>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</si>
  <si>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</si>
  <si>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</si>
  <si>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</si>
  <si>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</si>
  <si>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</si>
  <si>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</si>
  <si>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</si>
  <si>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</si>
  <si>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</si>
  <si>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</si>
  <si>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</si>
  <si>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</si>
  <si>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</si>
  <si>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</si>
  <si>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</si>
  <si>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</si>
  <si>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</si>
  <si>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</si>
  <si>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</si>
  <si>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</si>
  <si>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</si>
  <si>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</si>
  <si>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CS ÚRS 2025 01</t>
  </si>
  <si>
    <t>4</t>
  </si>
  <si>
    <t>1380476714</t>
  </si>
  <si>
    <t>VV</t>
  </si>
  <si>
    <t>"viz.příloha D.1 Technická zpráva"</t>
  </si>
  <si>
    <t>"asfalt" (1,2+18,0)*0,81+(4,0*1,5)+(3,0*1,5)+(1,5*1,5)*3+(2,0*2,0)*2+(1,5*1,5)*14+(1,0*0,5)</t>
  </si>
  <si>
    <t>113107183</t>
  </si>
  <si>
    <t>Odstranění podkladu živičného tl přes 100 do 150 mm strojně pl přes 50 do 200 m2</t>
  </si>
  <si>
    <t>1176851395</t>
  </si>
  <si>
    <t>115101201</t>
  </si>
  <si>
    <t>Čerpání vody na dopravní výšku do 10 m průměrný přítok do 500 l/min</t>
  </si>
  <si>
    <t>hod</t>
  </si>
  <si>
    <t>1040091772</t>
  </si>
  <si>
    <t>42,5</t>
  </si>
  <si>
    <t>115101301</t>
  </si>
  <si>
    <t>Pohotovost čerpací soupravy pro dopravní výšku do 10 m přítok do 500 l/min</t>
  </si>
  <si>
    <t>den</t>
  </si>
  <si>
    <t>485634103</t>
  </si>
  <si>
    <t>4,25</t>
  </si>
  <si>
    <t>5</t>
  </si>
  <si>
    <t>119001401</t>
  </si>
  <si>
    <t>Dočasné zajištění potrubí ocelového nebo litinového DN do 200 mm</t>
  </si>
  <si>
    <t>m</t>
  </si>
  <si>
    <t>681584591</t>
  </si>
  <si>
    <t>(1+3)*0,81+1,5+1,5</t>
  </si>
  <si>
    <t>6</t>
  </si>
  <si>
    <t>119001411</t>
  </si>
  <si>
    <t>Dočasné zajištění potrubí betonového, ŽB nebo kameninového DN do 200 mm</t>
  </si>
  <si>
    <t>-1105019489</t>
  </si>
  <si>
    <t>1,5+1,5</t>
  </si>
  <si>
    <t>7</t>
  </si>
  <si>
    <t>119001412</t>
  </si>
  <si>
    <t>Dočasné zajištění potrubí betonového, ŽB nebo kameninového DN přes 200 do 500 mm</t>
  </si>
  <si>
    <t>-1200123407</t>
  </si>
  <si>
    <t>(1*0,81)+2,0+1,5</t>
  </si>
  <si>
    <t>8</t>
  </si>
  <si>
    <t>119001421</t>
  </si>
  <si>
    <t>Dočasné zajištění kabelů a kabelových tratí ze 3 volně ložených kabelů</t>
  </si>
  <si>
    <t>2006783813</t>
  </si>
  <si>
    <t>5*0,81</t>
  </si>
  <si>
    <t>9</t>
  </si>
  <si>
    <t>119003131</t>
  </si>
  <si>
    <t>Výstražná páska pro zabezpečení výkopu zřízení</t>
  </si>
  <si>
    <t>-1320142322</t>
  </si>
  <si>
    <t xml:space="preserve">"viz.příloha D.1 Technická zpráva" </t>
  </si>
  <si>
    <t>(1,2+18,0)*2</t>
  </si>
  <si>
    <t>10</t>
  </si>
  <si>
    <t>119003132</t>
  </si>
  <si>
    <t>Výstražná páska pro zabezpečení výkopu odstranění</t>
  </si>
  <si>
    <t>1964937684</t>
  </si>
  <si>
    <t>11</t>
  </si>
  <si>
    <t>139001101</t>
  </si>
  <si>
    <t>Příplatek za ztížení vykopávky v blízkosti podzemního vedení</t>
  </si>
  <si>
    <t>m3</t>
  </si>
  <si>
    <t>-1996647660</t>
  </si>
  <si>
    <t>(2*0,81*1,0)*5+(2*0,81*1,1)*3+(2*1,5*1,1)+(2*0,81*1,6)+(2*1,5*1,6)+(2*0,81*1,7)+(2*1,5*1,7)*2+(2*2,0*1,7)+(2*1,5*1,4)</t>
  </si>
  <si>
    <t>119003227</t>
  </si>
  <si>
    <t>Mobilní plotová zábrana vyplněná dráty výšky do 2,2 m pro zabezpečení výkopu zřízení</t>
  </si>
  <si>
    <t>1349718740</t>
  </si>
  <si>
    <t>(2*4,0+2*1,5)+(2*3,0+2*1,5)+(4*1,5)*3+(4*2,0)*2</t>
  </si>
  <si>
    <t>13</t>
  </si>
  <si>
    <t>119003228</t>
  </si>
  <si>
    <t>Mobilní plotová zábrana vyplněná dráty výšky do 2,2 m pro zabezpečení výkopu odstranění</t>
  </si>
  <si>
    <t>-1319480901</t>
  </si>
  <si>
    <t>14</t>
  </si>
  <si>
    <t>119004111</t>
  </si>
  <si>
    <t>Bezpečný vstup nebo výstup z výkopu pomocí žebříku zřízení</t>
  </si>
  <si>
    <t>-49508327</t>
  </si>
  <si>
    <t>1,7</t>
  </si>
  <si>
    <t>15</t>
  </si>
  <si>
    <t>119004112</t>
  </si>
  <si>
    <t>Bezpečný vstup nebo výstup z výkopu pomocí žebříku odstranění</t>
  </si>
  <si>
    <t>-280710159</t>
  </si>
  <si>
    <t>16</t>
  </si>
  <si>
    <t>132254103</t>
  </si>
  <si>
    <t>Hloubení rýh zapažených š do 800 mm v hornině třídy těžitelnosti I skupiny 3 objem do 100 m3 strojně</t>
  </si>
  <si>
    <t>1810679071</t>
  </si>
  <si>
    <t>"štěrkový vsakovací prostor" 1*0,5*1,7</t>
  </si>
  <si>
    <t>-"asfalt" 1*0,5*0,40</t>
  </si>
  <si>
    <t>zepráce_v*0,30</t>
  </si>
  <si>
    <t>17</t>
  </si>
  <si>
    <t>132354103</t>
  </si>
  <si>
    <t>Hloubení rýh zapažených š do 800 mm v hornině třídy těžitelnosti II skupiny 4 objem do 100 m3 strojně</t>
  </si>
  <si>
    <t>-1823754145</t>
  </si>
  <si>
    <t>zepráce_v*0,70</t>
  </si>
  <si>
    <t>18</t>
  </si>
  <si>
    <t>132254203</t>
  </si>
  <si>
    <t>Hloubení zapažených rýh š do 2000 mm v hornině třídy těžitelnosti I skupiny 3 objem do 100 m3</t>
  </si>
  <si>
    <t>2142789670</t>
  </si>
  <si>
    <t>"z výpisu objemu zem.prací"</t>
  </si>
  <si>
    <t>"vodovodní řad L - běžný výkop " (1,2+18,0)*0,81*1,7</t>
  </si>
  <si>
    <t xml:space="preserve">"Startovací jáma  protlaku" 4,0*1,5*2,2</t>
  </si>
  <si>
    <t>"cílová jáma protlaku" 3,0*1,5*2,2</t>
  </si>
  <si>
    <t>"výkop na napojení na stávající vodovod" (2,0*2,0*1,7)*2</t>
  </si>
  <si>
    <t>"jámy na přepojení přípojek" (1,5*1,5*1,7)*3</t>
  </si>
  <si>
    <t>"sondy na zjištění stáv.sítí" (1,5*1,5*1,0)*3+(1,5*1,5*1,1)*4+(1,5*1,5*1,6)*2+(1,5*1,5*1,7)*4+(1,5*1,5*1,4)</t>
  </si>
  <si>
    <t>"drenáž" (1,2+18,0+2*2,0+3*1,5)*0,20*0,20</t>
  </si>
  <si>
    <t>-"asfalt " (1,2+18,0)*0,81*0,40-(4,0*1,5*0,40)-(3,0*1,5*0,40)-(1,5*1,5*0,40)*3-(2,0*2,0*0,40)*2-(1,5*1,5*0,40)*14</t>
  </si>
  <si>
    <t>zepráce*0,30</t>
  </si>
  <si>
    <t>19</t>
  </si>
  <si>
    <t>132354203</t>
  </si>
  <si>
    <t>Hloubení zapažených rýh š do 2000 mm v hornině třídy těžitelnosti II skupiny 4 objem do 100 m3</t>
  </si>
  <si>
    <t>190601183</t>
  </si>
  <si>
    <t>zepráce*0,70</t>
  </si>
  <si>
    <t>20</t>
  </si>
  <si>
    <t>1417212511</t>
  </si>
  <si>
    <t>Řízený zemní protlak délky přes 50 do 100 m hl do 6 m se zatažením potrubí průměru vrtu do 90 mm v hornině třídy těžitelnosti I a II skupiny 1 až 4</t>
  </si>
  <si>
    <t>-1406931354</t>
  </si>
  <si>
    <t xml:space="preserve">"viz.příloha D.1 Tecnická zpráva" </t>
  </si>
  <si>
    <t>64,0</t>
  </si>
  <si>
    <t>151101101</t>
  </si>
  <si>
    <t>Zřízení příložného pažení a rozepření stěn rýh hl do 2 m</t>
  </si>
  <si>
    <t>-2087033100</t>
  </si>
  <si>
    <t>"vodovodní řad L - běžný výkop" (1,2+18,0)*1,7*2</t>
  </si>
  <si>
    <t>"výkop na napojení na stáv. vodovod" (4*2,0*1,7)*2</t>
  </si>
  <si>
    <t>"jámy na přepojení přípojek" (4*1,5*1,7)*3</t>
  </si>
  <si>
    <t>"sondy na zjištění stáv. sítí" (4*1,5*1,6)*2+(4*1,5*1,7)*4</t>
  </si>
  <si>
    <t>"štěrkový vsakovací prostor" (2*1,0+2*0,50)*1,7</t>
  </si>
  <si>
    <t>22</t>
  </si>
  <si>
    <t>151101111</t>
  </si>
  <si>
    <t>Odstranění příložného pažení a rozepření stěn rýh hl do 2 m</t>
  </si>
  <si>
    <t>-700068180</t>
  </si>
  <si>
    <t>23</t>
  </si>
  <si>
    <t>151101102</t>
  </si>
  <si>
    <t>Zřízení příložného pažení a rozepření stěn rýh hl přes 2 do 4 m</t>
  </si>
  <si>
    <t>1621301653</t>
  </si>
  <si>
    <t>"startovací jáma protlaku" (2*4,0+2*1,5)*2,2</t>
  </si>
  <si>
    <t>"cílová jáma protlaku" (2*1,5+2*3,0)*2,2</t>
  </si>
  <si>
    <t>24</t>
  </si>
  <si>
    <t>151101112</t>
  </si>
  <si>
    <t>Odstranění příložného pažení a rozepření stěn rýh hl přes 2 do 4 m</t>
  </si>
  <si>
    <t>-1553054263</t>
  </si>
  <si>
    <t>25</t>
  </si>
  <si>
    <t>162551108</t>
  </si>
  <si>
    <t>Vodorovné přemístění přes 2 500 do 3000 m výkopku/sypaniny z horniny třídy těžitelnosti I skupiny 1 až 3</t>
  </si>
  <si>
    <t>1138069433</t>
  </si>
  <si>
    <t xml:space="preserve">"viz.příloha D.1  Technická zpráva"</t>
  </si>
  <si>
    <t>"Vytlačená kubatura :"</t>
  </si>
  <si>
    <t>"lože pod potrubí"</t>
  </si>
  <si>
    <t>"řad L - výkop" (1,2+18,0)*0,81*0,10</t>
  </si>
  <si>
    <t>"řad L v jámě" (4,0+3,0+3*1,5)*1,0*0,10</t>
  </si>
  <si>
    <t>"obsyp"</t>
  </si>
  <si>
    <t>"řad L - výkop" (1,2+18,0)*0,81*0,40</t>
  </si>
  <si>
    <t>"řad L v jámě" (4,0+3,0+3*1,5)*1,0*0,40</t>
  </si>
  <si>
    <t>"beton.bloky"</t>
  </si>
  <si>
    <t>2*0,2*0,5*0,81</t>
  </si>
  <si>
    <t>"přepojení přípojek v jámě" 5,5*1,0*0,45</t>
  </si>
  <si>
    <t>"drenáž" (1,2+18,0+4,0+3,0+3*1,5)*0,20*0,20</t>
  </si>
  <si>
    <t>"štěrkový vsakovací prostor" 1*0,5*0,5</t>
  </si>
  <si>
    <t>(zepráce+zepráce_v)-vytlač</t>
  </si>
  <si>
    <t>vytlač+štěrk_kom</t>
  </si>
  <si>
    <t>"přemístění výkopku na skládku určenou investorem" vod_přem*0,30</t>
  </si>
  <si>
    <t>26</t>
  </si>
  <si>
    <t>162551128</t>
  </si>
  <si>
    <t>Vodorovné přemístění přes 2 500 do 3000 m výkopku/sypaniny z horniny třídy těžitelnosti II skupiny 4 a 5</t>
  </si>
  <si>
    <t>-1083229437</t>
  </si>
  <si>
    <t>"přemístění výkopku na skládku určenou investorem" vod_přem*0,70</t>
  </si>
  <si>
    <t>27</t>
  </si>
  <si>
    <t>167151101</t>
  </si>
  <si>
    <t>Nakládání výkopku z hornin třídy těžitelnosti I skupiny 1 až 3 do 100 m3</t>
  </si>
  <si>
    <t>1467872024</t>
  </si>
  <si>
    <t>vod_přem*0,30</t>
  </si>
  <si>
    <t>28</t>
  </si>
  <si>
    <t>167151102</t>
  </si>
  <si>
    <t>Nakládání výkopku z hornin třídy těžitelnosti II skupiny 4 a 5 do 100 m3</t>
  </si>
  <si>
    <t>1795849697</t>
  </si>
  <si>
    <t>vod_přem*0,70</t>
  </si>
  <si>
    <t>29</t>
  </si>
  <si>
    <t>17120123111</t>
  </si>
  <si>
    <t>Poplatek za uložení zeminy a kamení na recyklační skládce (skládkovné) kód odpadu 17 05 04</t>
  </si>
  <si>
    <t>t</t>
  </si>
  <si>
    <t>-1333107495</t>
  </si>
  <si>
    <t>vod_přem*1,8</t>
  </si>
  <si>
    <t>30</t>
  </si>
  <si>
    <t>171251201</t>
  </si>
  <si>
    <t>Uložení sypaniny na skládky nebo meziskládky</t>
  </si>
  <si>
    <t>-750683660</t>
  </si>
  <si>
    <t>"uložení sypaniny na skládku určenou investorem" vod_přem</t>
  </si>
  <si>
    <t>31</t>
  </si>
  <si>
    <t>174151101</t>
  </si>
  <si>
    <t>Zásyp jam, šachet rýh nebo kolem objektů sypaninou se zhutněním</t>
  </si>
  <si>
    <t>-1429187453</t>
  </si>
  <si>
    <t>zepráce-vytlač</t>
  </si>
  <si>
    <t>32</t>
  </si>
  <si>
    <t>174251101</t>
  </si>
  <si>
    <t>Zásyp jam, šachet rýh nebo kolem objektů sypaninou bez zhutnění</t>
  </si>
  <si>
    <t>1873762522</t>
  </si>
  <si>
    <t>"štěrkový vsakovací prostor"</t>
  </si>
  <si>
    <t>1,0*0,50*0,50</t>
  </si>
  <si>
    <t>33</t>
  </si>
  <si>
    <t>175151101</t>
  </si>
  <si>
    <t>Obsypání potrubí strojně sypaninou bez prohození, uloženou do 3 m</t>
  </si>
  <si>
    <t>-1358411798</t>
  </si>
  <si>
    <t>"vodovodní řad L " 3,14*(0,090)^2/4*(1,2+18,0+4,0+3,0+3*1,5)</t>
  </si>
  <si>
    <t>obsyp_-0,195</t>
  </si>
  <si>
    <t>34</t>
  </si>
  <si>
    <t>M</t>
  </si>
  <si>
    <t>5834417111</t>
  </si>
  <si>
    <t>štěrkodrť frakce 0/32</t>
  </si>
  <si>
    <t>316226676</t>
  </si>
  <si>
    <t>štěrk_kom*1,8</t>
  </si>
  <si>
    <t>35</t>
  </si>
  <si>
    <t>5833731011</t>
  </si>
  <si>
    <t>štěrkopísek frakce 0/4</t>
  </si>
  <si>
    <t>876743108</t>
  </si>
  <si>
    <t>štěrk*1,8</t>
  </si>
  <si>
    <t>36</t>
  </si>
  <si>
    <t>583439301</t>
  </si>
  <si>
    <t>kamenivo drcené hrubé frakce 16/32</t>
  </si>
  <si>
    <t>-1798767840</t>
  </si>
  <si>
    <t>vsak*1,8</t>
  </si>
  <si>
    <t>37</t>
  </si>
  <si>
    <t>309217584</t>
  </si>
  <si>
    <t>"přesun sypaniny, netýká se přesunu hmot"</t>
  </si>
  <si>
    <t>štěrk+loze_+štěrk_kom+vsak</t>
  </si>
  <si>
    <t>38</t>
  </si>
  <si>
    <t>162351104</t>
  </si>
  <si>
    <t>Vodorovné přemístění přes 500 do 1000 m výkopku/sypaniny z horniny třídy těžitelnosti I skupiny 1 až 3</t>
  </si>
  <si>
    <t>-1698174966</t>
  </si>
  <si>
    <t>Zakládání</t>
  </si>
  <si>
    <t>39</t>
  </si>
  <si>
    <t>212752101</t>
  </si>
  <si>
    <t>Trativod z drenážních trubek korugovaných PE-HD SN 4 perforace 360° včetně lože otevřený výkop DN 100 pro liniové stavby</t>
  </si>
  <si>
    <t>-1467518101</t>
  </si>
  <si>
    <t>1,2+18,0+4,0+3,0+3*1,5</t>
  </si>
  <si>
    <t>Vodorovné konstrukce</t>
  </si>
  <si>
    <t>40</t>
  </si>
  <si>
    <t>451573111</t>
  </si>
  <si>
    <t>Lože pod potrubí otevřený výkop ze štěrkopísku</t>
  </si>
  <si>
    <t>M3</t>
  </si>
  <si>
    <t>-423597831</t>
  </si>
  <si>
    <t>41</t>
  </si>
  <si>
    <t>452313131</t>
  </si>
  <si>
    <t>Podkladní bloky z betonu prostého bez zvýšených nároků na prostředí tř. C 12/15 otevřený výkop</t>
  </si>
  <si>
    <t>1939182230</t>
  </si>
  <si>
    <t>42</t>
  </si>
  <si>
    <t>452353111</t>
  </si>
  <si>
    <t>Bednění podkladních bloků pod potrubí, stoky a drobné objekty otevřený výkop zřízení</t>
  </si>
  <si>
    <t>-1216287700</t>
  </si>
  <si>
    <t>2*(0,2+0,81)*0,5</t>
  </si>
  <si>
    <t>43</t>
  </si>
  <si>
    <t>452353112</t>
  </si>
  <si>
    <t>Bednění podkladních bloků pod potrubí, stoky a drobné objekty otevřený výkop odstranění</t>
  </si>
  <si>
    <t>2144115503</t>
  </si>
  <si>
    <t>Komunikace</t>
  </si>
  <si>
    <t>564871011</t>
  </si>
  <si>
    <t>Podklad ze štěrkodrtě ŠD plochy do 100 m2 tl 250 mm</t>
  </si>
  <si>
    <t>1144798876</t>
  </si>
  <si>
    <t>"viz.příloha D.1 Technická zpráva, příloha D.5 Uložení potrubí"</t>
  </si>
  <si>
    <t>"asfalt" asfalt</t>
  </si>
  <si>
    <t>45</t>
  </si>
  <si>
    <t>567122114</t>
  </si>
  <si>
    <t>Podklad ze směsi stmelené cementem SC C 8/10 (KSC I) tl 150 mm</t>
  </si>
  <si>
    <t>445507529</t>
  </si>
  <si>
    <t>Trubní vedení</t>
  </si>
  <si>
    <t>46</t>
  </si>
  <si>
    <t>850245121</t>
  </si>
  <si>
    <t>Výřez nebo výsek na potrubí z trub litinových tlakových nebo plastických hmot DN 80</t>
  </si>
  <si>
    <t>kus</t>
  </si>
  <si>
    <t>1120307579</t>
  </si>
  <si>
    <t>"viz.příloha D.1 Technická zpráva, příloha D.4 Schéma kladečského plánu řadu L"</t>
  </si>
  <si>
    <t>"stávající LIT80" 1</t>
  </si>
  <si>
    <t>"stávající PVC90" 1</t>
  </si>
  <si>
    <t>47</t>
  </si>
  <si>
    <t>8573121221</t>
  </si>
  <si>
    <t>Spotřební materiál</t>
  </si>
  <si>
    <t>komplet</t>
  </si>
  <si>
    <t>1947124948</t>
  </si>
  <si>
    <t xml:space="preserve">"viz. příloha D.1 Technická zpráva" </t>
  </si>
  <si>
    <t>"ostatní spotřební materiál jinde neuvedený, spojovací materiál"</t>
  </si>
  <si>
    <t>48</t>
  </si>
  <si>
    <t>871161141</t>
  </si>
  <si>
    <t>Montáž potrubí z PE100 SDR 11 otevřený výkop svařovaných na tupo D 32 x 3,0 mm</t>
  </si>
  <si>
    <t>1716329449</t>
  </si>
  <si>
    <t>"viz.příloha D.1 Technická zpráva, příloha D.4 Schéma kladečského plánu řadu M"</t>
  </si>
  <si>
    <t>"odvodnění hydrantu" 3,0</t>
  </si>
  <si>
    <t>49</t>
  </si>
  <si>
    <t>286137521</t>
  </si>
  <si>
    <t>potrubí vodovodní LDPE (rPE) D 32x4,4mm</t>
  </si>
  <si>
    <t>586976620</t>
  </si>
  <si>
    <t>PE_32*1,015</t>
  </si>
  <si>
    <t>50</t>
  </si>
  <si>
    <t>871241151</t>
  </si>
  <si>
    <t>Montáž potrubí z PE100 RC SDR 17 otevřený výkop svařovaných na tupo d 90 x 5,4 mm</t>
  </si>
  <si>
    <t>-2113334715</t>
  </si>
  <si>
    <t>"řad L - řízený protlak" 64,0</t>
  </si>
  <si>
    <t>51</t>
  </si>
  <si>
    <t>871241221</t>
  </si>
  <si>
    <t>Montáž potrubí z PE100 RC SDR 17 otevřený výkop svařovaných elektrotvarovkou d 90 x 5,4 mm</t>
  </si>
  <si>
    <t>726638876</t>
  </si>
  <si>
    <t>"řad L - běžný výkop" 21,0</t>
  </si>
  <si>
    <t>52</t>
  </si>
  <si>
    <t>28613575</t>
  </si>
  <si>
    <t>potrubí vodovodní dvouvrstvé PE100 RC SDR17 90x5,4mm</t>
  </si>
  <si>
    <t>1151159748</t>
  </si>
  <si>
    <t>"PE 100, RC AQUALINE ROBUST, 90x5,4 SDR17"</t>
  </si>
  <si>
    <t>"Potrubí musí být certifikované dle technického předpisu PAS1075"</t>
  </si>
  <si>
    <t>"řad L" 85,0*1,015</t>
  </si>
  <si>
    <t>53</t>
  </si>
  <si>
    <t>852241122</t>
  </si>
  <si>
    <t>Montáž potrubí z trub litinových tlakových přírubových normálních délek otevřený výkop DN 80</t>
  </si>
  <si>
    <t>-561830475</t>
  </si>
  <si>
    <t>54</t>
  </si>
  <si>
    <t>55253239</t>
  </si>
  <si>
    <t>tvarovka přírubová litinová vodovodní FF-kus PN10/16 DN 80 dl 400mm</t>
  </si>
  <si>
    <t>541128371</t>
  </si>
  <si>
    <t>1*1,02</t>
  </si>
  <si>
    <t>55</t>
  </si>
  <si>
    <t>857242122</t>
  </si>
  <si>
    <t>Montáž litinových tvarovek jednoosých přírubových otevřený výkop DN 80</t>
  </si>
  <si>
    <t>356860148</t>
  </si>
  <si>
    <t>56</t>
  </si>
  <si>
    <t>55254047</t>
  </si>
  <si>
    <t>koleno 90° s patkou přírubové litinové vodovodní N-kus PN10/40 DN 80</t>
  </si>
  <si>
    <t>-353336415</t>
  </si>
  <si>
    <t>57</t>
  </si>
  <si>
    <t>857244122</t>
  </si>
  <si>
    <t>Montáž litinových tvarovek odbočných přírubových otevřený výkop DN 80</t>
  </si>
  <si>
    <t>-1478016664</t>
  </si>
  <si>
    <t>58</t>
  </si>
  <si>
    <t>55253510</t>
  </si>
  <si>
    <t>tvarovka přírubová litinová vodovodní s přírubovou odbočkou PN10/40 T-kus DN 80/80</t>
  </si>
  <si>
    <t>-1090935830</t>
  </si>
  <si>
    <t>59</t>
  </si>
  <si>
    <t>797408000016</t>
  </si>
  <si>
    <t xml:space="preserve">SPOJKA UNIVERZÁLNÍ JIŠTĚNÁ DN80 </t>
  </si>
  <si>
    <t>-407228375</t>
  </si>
  <si>
    <t>2*1,01</t>
  </si>
  <si>
    <t>60</t>
  </si>
  <si>
    <t>877241101</t>
  </si>
  <si>
    <t>Montáž elektrospojek na vodovodním potrubí z PE trub d 90</t>
  </si>
  <si>
    <t>1353952948</t>
  </si>
  <si>
    <t>"elektrospojka" 6</t>
  </si>
  <si>
    <t>"oblouk" 1</t>
  </si>
  <si>
    <t>61</t>
  </si>
  <si>
    <t>28615974</t>
  </si>
  <si>
    <t>elektrospojka SDR11 PE 100 PN16 D 90mm</t>
  </si>
  <si>
    <t>512024464</t>
  </si>
  <si>
    <t>6*1,015</t>
  </si>
  <si>
    <t>62</t>
  </si>
  <si>
    <t>WVN.FF070813W</t>
  </si>
  <si>
    <t>Oblouk 60° PE100 SDR17 90</t>
  </si>
  <si>
    <t>-642796852</t>
  </si>
  <si>
    <t>1*1,015</t>
  </si>
  <si>
    <t>63</t>
  </si>
  <si>
    <t>877241110</t>
  </si>
  <si>
    <t>Montáž elektrokolen 45° na vodovodním potrubí z PE trub d 90</t>
  </si>
  <si>
    <t>1584152053</t>
  </si>
  <si>
    <t>64</t>
  </si>
  <si>
    <t>28614948</t>
  </si>
  <si>
    <t>elektrokoleno 45° PE 100 PN16 D 90mm</t>
  </si>
  <si>
    <t>-332686009</t>
  </si>
  <si>
    <t>3*1,015</t>
  </si>
  <si>
    <t>65</t>
  </si>
  <si>
    <t>8912491111</t>
  </si>
  <si>
    <t>Montáž lemových nákružků na potrubí z jakýchkoli trub DN 90</t>
  </si>
  <si>
    <t>97162158</t>
  </si>
  <si>
    <t>66</t>
  </si>
  <si>
    <t>28653149</t>
  </si>
  <si>
    <t>nákružek lemový PE 100 SDR17 90mm</t>
  </si>
  <si>
    <t>-501850397</t>
  </si>
  <si>
    <t>2*1,015</t>
  </si>
  <si>
    <t>67</t>
  </si>
  <si>
    <t>28654368</t>
  </si>
  <si>
    <t>příruba volná k lemovému nákružku z polypropylénu 90</t>
  </si>
  <si>
    <t>1578693876</t>
  </si>
  <si>
    <t>68</t>
  </si>
  <si>
    <t>879171111</t>
  </si>
  <si>
    <t>Montáž vodovodní přípojky na potrubí DN 32</t>
  </si>
  <si>
    <t>-1381746260</t>
  </si>
  <si>
    <t>69</t>
  </si>
  <si>
    <t>8911739111</t>
  </si>
  <si>
    <t>Montáž vodovodního ventilu hlavního pro přípojky DN 32</t>
  </si>
  <si>
    <t>1821337219</t>
  </si>
  <si>
    <t>70</t>
  </si>
  <si>
    <t>HWL.313000103216</t>
  </si>
  <si>
    <t>VENTIL ISO DOMOVNÍ PŘÍPOJKY ROHOVÝ 32-5/4"</t>
  </si>
  <si>
    <t>-214921488</t>
  </si>
  <si>
    <t>4*1,01</t>
  </si>
  <si>
    <t>71</t>
  </si>
  <si>
    <t>HWL.910103401500</t>
  </si>
  <si>
    <t>SOUPRAVA ZEMNÍ PRO PŘÍPOJKY-1,5 m 3/4"-2" (1,5m)</t>
  </si>
  <si>
    <t>1355551230</t>
  </si>
  <si>
    <t>72</t>
  </si>
  <si>
    <t>891241112</t>
  </si>
  <si>
    <t>Montáž vodovodních šoupátek otevřený výkop DN 80</t>
  </si>
  <si>
    <t>189385533</t>
  </si>
  <si>
    <t>73</t>
  </si>
  <si>
    <t>HWL.400208000016</t>
  </si>
  <si>
    <t>ŠOUPĚ E2 PŘÍRUBOVÉ KRÁTKÉ 80</t>
  </si>
  <si>
    <t>-1680347165</t>
  </si>
  <si>
    <t>1*1,01</t>
  </si>
  <si>
    <t>74</t>
  </si>
  <si>
    <t>HWL.950108000003</t>
  </si>
  <si>
    <t>SOUPRAVA ZEMNÍ TELESKOPICKÁ E1/A-1,3 -1,8 65-80 E1/80 A (1,3-1,8m)</t>
  </si>
  <si>
    <t>1951334849</t>
  </si>
  <si>
    <t>75</t>
  </si>
  <si>
    <t>891247112</t>
  </si>
  <si>
    <t>Montáž hydrantů podzemních DN 80</t>
  </si>
  <si>
    <t>-64723368</t>
  </si>
  <si>
    <t>76</t>
  </si>
  <si>
    <t>42273591</t>
  </si>
  <si>
    <t>hydrant podzemní DN 80 PN 16 jednoduchý uzávěr krycí v 1500mm</t>
  </si>
  <si>
    <t>-1107179291</t>
  </si>
  <si>
    <t>77</t>
  </si>
  <si>
    <t>28326001</t>
  </si>
  <si>
    <t>obal drenážní k hydrantům</t>
  </si>
  <si>
    <t>-73881799</t>
  </si>
  <si>
    <t>78</t>
  </si>
  <si>
    <t>891249111</t>
  </si>
  <si>
    <t>Montáž navrtávacích pasů na potrubí z jakýchkoli trub DN 80</t>
  </si>
  <si>
    <t>1543994414</t>
  </si>
  <si>
    <t>79</t>
  </si>
  <si>
    <t>HWL.531009005416</t>
  </si>
  <si>
    <t>PAS NAVRTÁVACÍ UZAVÍRACÍ HAKU 90-5/4''</t>
  </si>
  <si>
    <t>749068753</t>
  </si>
  <si>
    <t>80</t>
  </si>
  <si>
    <t>899401111</t>
  </si>
  <si>
    <t>Osazení poklopů litinových ventilových</t>
  </si>
  <si>
    <t>-746204132</t>
  </si>
  <si>
    <t>81</t>
  </si>
  <si>
    <t>422914020</t>
  </si>
  <si>
    <t>poklop litinový ventilový</t>
  </si>
  <si>
    <t>1777922427</t>
  </si>
  <si>
    <t>82</t>
  </si>
  <si>
    <t>42210051</t>
  </si>
  <si>
    <t>deska podkladová uličního poklopu litinového ventilového</t>
  </si>
  <si>
    <t>-1423878023</t>
  </si>
  <si>
    <t>83</t>
  </si>
  <si>
    <t>899401112</t>
  </si>
  <si>
    <t>Osazení poklopů litinových šoupátkových</t>
  </si>
  <si>
    <t>1046010503</t>
  </si>
  <si>
    <t>84</t>
  </si>
  <si>
    <t>422913520</t>
  </si>
  <si>
    <t>poklop litinový šoupátkový pro zemní soupravy osazení do terénu a do vozovky</t>
  </si>
  <si>
    <t>1956969787</t>
  </si>
  <si>
    <t>85</t>
  </si>
  <si>
    <t>42210050</t>
  </si>
  <si>
    <t>deska podkladová uličního poklopu litinového šoupatového</t>
  </si>
  <si>
    <t>764642206</t>
  </si>
  <si>
    <t>86</t>
  </si>
  <si>
    <t>899401113</t>
  </si>
  <si>
    <t>Osazení poklopů uličních litinových hydrantových</t>
  </si>
  <si>
    <t>923400635</t>
  </si>
  <si>
    <t>87</t>
  </si>
  <si>
    <t>42291452</t>
  </si>
  <si>
    <t>poklop litinový hydrantový DN 80</t>
  </si>
  <si>
    <t>-1705620926</t>
  </si>
  <si>
    <t>88</t>
  </si>
  <si>
    <t>42210052</t>
  </si>
  <si>
    <t>deska podkladová uličního poklopu litinového hydrantového</t>
  </si>
  <si>
    <t>1859643151</t>
  </si>
  <si>
    <t>89</t>
  </si>
  <si>
    <t>899101211</t>
  </si>
  <si>
    <t>Demontáž poklopů litinových nebo ocelových včetně rámů hmotnosti do 50 kg</t>
  </si>
  <si>
    <t>1604709350</t>
  </si>
  <si>
    <t>"poklop šoupátkový" 1</t>
  </si>
  <si>
    <t>"poklop ventilový" 4</t>
  </si>
  <si>
    <t>90</t>
  </si>
  <si>
    <t>892241111</t>
  </si>
  <si>
    <t>Tlaková zkouška vodou potrubí do 80</t>
  </si>
  <si>
    <t>-345331864</t>
  </si>
  <si>
    <t>91</t>
  </si>
  <si>
    <t>892273122</t>
  </si>
  <si>
    <t>Proplach a dezinfekce vodovodního potrubí DN od 80 do 125</t>
  </si>
  <si>
    <t>683362226</t>
  </si>
  <si>
    <t>92</t>
  </si>
  <si>
    <t>892372111</t>
  </si>
  <si>
    <t>Zabezpečení konců potrubí DN do 300 při tlakových zkouškách vodou</t>
  </si>
  <si>
    <t>-1642242087</t>
  </si>
  <si>
    <t>93</t>
  </si>
  <si>
    <t>899431111</t>
  </si>
  <si>
    <t>Výšková úprava uličního vstupu nebo vpusti do 200 mm zvýšením krycího hrnce, šoupěte nebo hydrantu</t>
  </si>
  <si>
    <t>749167757</t>
  </si>
  <si>
    <t>94</t>
  </si>
  <si>
    <t>899712111</t>
  </si>
  <si>
    <t>Orientační tabulky na zdivu</t>
  </si>
  <si>
    <t>-1939393415</t>
  </si>
  <si>
    <t>95</t>
  </si>
  <si>
    <t>899722114</t>
  </si>
  <si>
    <t>Krytí potrubí z plastů výstražnou fólií z PVC 40 cm</t>
  </si>
  <si>
    <t>1186770148</t>
  </si>
  <si>
    <t>(1,2+18,0+2*2,0+3*1,5)*1,05</t>
  </si>
  <si>
    <t>96</t>
  </si>
  <si>
    <t>8712411000</t>
  </si>
  <si>
    <t>Montáž vodiče nad potrubím ve výk.</t>
  </si>
  <si>
    <t>-758354382</t>
  </si>
  <si>
    <t>85,0</t>
  </si>
  <si>
    <t>97</t>
  </si>
  <si>
    <t>3411101201</t>
  </si>
  <si>
    <t>kabel silový s Cu jádrem CYKY 6mm2</t>
  </si>
  <si>
    <t>2032945365</t>
  </si>
  <si>
    <t>85*1,13</t>
  </si>
  <si>
    <t>Ostatní konstrukce a práce-bourání</t>
  </si>
  <si>
    <t>98</t>
  </si>
  <si>
    <t>919735113</t>
  </si>
  <si>
    <t>Řezání stávajícího živičného krytu hl přes 100 do 150 mm</t>
  </si>
  <si>
    <t>-1979614806</t>
  </si>
  <si>
    <t>(1,2+18,0)*2+(2*4,0+2*1,5)+(2*3,0+2*1,5)+(4*1,5)*3+(4*2,0)*2+(4*1,5)*14+(2*1,0+2*0,5)</t>
  </si>
  <si>
    <t>99</t>
  </si>
  <si>
    <t>Přesun hmot</t>
  </si>
  <si>
    <t>998276101</t>
  </si>
  <si>
    <t>Přesun hmot pro trubní vedení z trub z plastických hmot otevřený výkop</t>
  </si>
  <si>
    <t>-507225192</t>
  </si>
  <si>
    <t>79,28-69,755</t>
  </si>
  <si>
    <t>997</t>
  </si>
  <si>
    <t>Přesun sutě</t>
  </si>
  <si>
    <t>100</t>
  </si>
  <si>
    <t>997221551</t>
  </si>
  <si>
    <t>Vodorovná doprava suti ze sypkých materiálů do 1 km</t>
  </si>
  <si>
    <t>-1607563971</t>
  </si>
  <si>
    <t>"odvoz suti na skládku určenou incestorem" 55,288-0,25</t>
  </si>
  <si>
    <t>101</t>
  </si>
  <si>
    <t>997221559</t>
  </si>
  <si>
    <t>Příplatek ZKD 1 km u vodorovné dopravy suti ze sypkých materiálů</t>
  </si>
  <si>
    <t>1185745383</t>
  </si>
  <si>
    <t>"odvoz suti na skládku určenou investorem"</t>
  </si>
  <si>
    <t>odvoz_suti*2</t>
  </si>
  <si>
    <t>102</t>
  </si>
  <si>
    <t>997221611</t>
  </si>
  <si>
    <t>Nakládání suti na dopravní prostředky pro vodorovnou dopravu</t>
  </si>
  <si>
    <t>1999053362</t>
  </si>
  <si>
    <t>"nakládání suti - odvoz na skládku určenou investorem" odvoz_suti</t>
  </si>
  <si>
    <t>103</t>
  </si>
  <si>
    <t>9972218731</t>
  </si>
  <si>
    <t>Poplatek za uložení stavebního odpadu na recyklační skládce (skládkovné) zeminy a kamení zatříděného do Katalogu odpadů pod kódem 17 05 04</t>
  </si>
  <si>
    <t>1691971994</t>
  </si>
  <si>
    <t>odvoz_suti-23,005</t>
  </si>
  <si>
    <t>104</t>
  </si>
  <si>
    <t>9972215611</t>
  </si>
  <si>
    <t xml:space="preserve">Vodorovná  doprava a nakládání vybouraných armatur a potrubí</t>
  </si>
  <si>
    <t>932874837</t>
  </si>
  <si>
    <t>105</t>
  </si>
  <si>
    <t>9972218751</t>
  </si>
  <si>
    <t>Poplatek za uložení stavebního odpadu na recyklační skládce (skládkovné) asfaltového bez obsahu dehtu zatříděného do Katalogu odpadů pod kódem 17 03 02</t>
  </si>
  <si>
    <t>1523490838</t>
  </si>
  <si>
    <t>23,005</t>
  </si>
  <si>
    <t>998</t>
  </si>
  <si>
    <t>106</t>
  </si>
  <si>
    <t>998225111</t>
  </si>
  <si>
    <t>Přesun hmot pro pozemní komunikace s krytem z kamene, monolitickým betonovým nebo živičným</t>
  </si>
  <si>
    <t>-599603746</t>
  </si>
  <si>
    <t>69,755</t>
  </si>
  <si>
    <t>PSV</t>
  </si>
  <si>
    <t>Práce a dodávky PSV</t>
  </si>
  <si>
    <t>711</t>
  </si>
  <si>
    <t>Izolace proti vodě, vlhkosti a plynům</t>
  </si>
  <si>
    <t>107</t>
  </si>
  <si>
    <t>711491172</t>
  </si>
  <si>
    <t>Provedení doplňků izolace proti vodě na vodorovné ploše z textilií vrstva ochranná</t>
  </si>
  <si>
    <t>-1289892615</t>
  </si>
  <si>
    <t>108</t>
  </si>
  <si>
    <t>69311198</t>
  </si>
  <si>
    <t>geotextilie netkaná separační, ochranná, filtrační, drenážní PES(70%)+PP(30%) 250g/m2</t>
  </si>
  <si>
    <t>-1094480418</t>
  </si>
  <si>
    <t>izolace_v*1,15</t>
  </si>
  <si>
    <t>109</t>
  </si>
  <si>
    <t>998711101</t>
  </si>
  <si>
    <t>Přesun hmot tonážní pro izolace proti vodě, vlhkosti a plynům v objektech v do 6 m</t>
  </si>
  <si>
    <t>1672488267</t>
  </si>
  <si>
    <t>0,77</t>
  </si>
  <si>
    <t>2,693</t>
  </si>
  <si>
    <t>1,47</t>
  </si>
  <si>
    <t>7,096</t>
  </si>
  <si>
    <t>2,685</t>
  </si>
  <si>
    <t>1.2 - Vodovodní řad L - přepojení přípojek</t>
  </si>
  <si>
    <t>1,17</t>
  </si>
  <si>
    <t>4,633</t>
  </si>
  <si>
    <t>3,463</t>
  </si>
  <si>
    <t>14,213</t>
  </si>
  <si>
    <t>1,377</t>
  </si>
  <si>
    <t>tráva</t>
  </si>
  <si>
    <t>19,6</t>
  </si>
  <si>
    <t>štěrk_j</t>
  </si>
  <si>
    <t>1,921</t>
  </si>
  <si>
    <t>loze_j</t>
  </si>
  <si>
    <t>0,55</t>
  </si>
  <si>
    <t xml:space="preserve">    3 - Svislé a kompletní konstrukce</t>
  </si>
  <si>
    <t>"asfalt" 1,7*0,81</t>
  </si>
  <si>
    <t>113202111</t>
  </si>
  <si>
    <t>Vytrhání obrub krajníků obrubníků stojatých</t>
  </si>
  <si>
    <t>703206792</t>
  </si>
  <si>
    <t>2,0</t>
  </si>
  <si>
    <t>7,5</t>
  </si>
  <si>
    <t>0,75</t>
  </si>
  <si>
    <t>1*0,81+1,5</t>
  </si>
  <si>
    <t>2*0,81</t>
  </si>
  <si>
    <t>119002121</t>
  </si>
  <si>
    <t>Přechodová lávka délky do 2 m včetně zábradlí pro zabezpečení výkopu zřízení</t>
  </si>
  <si>
    <t>271921864</t>
  </si>
  <si>
    <t>119002122</t>
  </si>
  <si>
    <t>Přechodová lávka délky do 2 m včetně zábradlí pro zabezpečení výkopu odstranění</t>
  </si>
  <si>
    <t>21524441</t>
  </si>
  <si>
    <t>-33022659</t>
  </si>
  <si>
    <t>9,5*2</t>
  </si>
  <si>
    <t>1593670539</t>
  </si>
  <si>
    <t>(2*0,81*1,0)*2+(2*0,81*1,1)+(2*1,5*1,6)</t>
  </si>
  <si>
    <t>4*1,5</t>
  </si>
  <si>
    <t xml:space="preserve">"vodovodní řad L - přepojení  přípojek " 15,0*0,81*1,7</t>
  </si>
  <si>
    <t>-"v jámě" 5,5*0,81*1,7</t>
  </si>
  <si>
    <t>"výkop na přepojení přípojky pro čp.189" 1,5*1,5*1,7</t>
  </si>
  <si>
    <t>-"asfalt" 1,7*0,81*0,40</t>
  </si>
  <si>
    <t>-"tráva" (7,8*0,81*0,25)-(1,5*1,5*0,25)</t>
  </si>
  <si>
    <t>"vodovodní řad L - přepojení přípojek" 15,0*1,7*2</t>
  </si>
  <si>
    <t>-"v jámě" 5,5*1,7*2</t>
  </si>
  <si>
    <t>"jáma na přepojení přípojky čp.189" 4*1,5*1,7</t>
  </si>
  <si>
    <t>"přepojení přípojek - výkop" 9,5*0,81*0,10</t>
  </si>
  <si>
    <t>"přepojení přípojek - výkop" 9,5*0,81*0,35</t>
  </si>
  <si>
    <t>1,7*0,81*0,85</t>
  </si>
  <si>
    <t>1893407558</t>
  </si>
  <si>
    <t>"přepojení přípojek" 3,14*(0,032)^2/4*9,5</t>
  </si>
  <si>
    <t>obsyp_-0,008</t>
  </si>
  <si>
    <t>"přepojení přípojek v jámě" (5,5*1,0*0,35)-(3,14*(0,032)^2/4*5,5)</t>
  </si>
  <si>
    <t>štěrk+štěrk_j</t>
  </si>
  <si>
    <t>štěrk+loze_+štěrk_kom+štěrk_j+loze_j</t>
  </si>
  <si>
    <t>121151104</t>
  </si>
  <si>
    <t>Sejmutí ornice plochy do 100 m2 tl vrstvy přes 200 do 250 mm strojně</t>
  </si>
  <si>
    <t>2095262862</t>
  </si>
  <si>
    <t>(7,8*2,0)+(2,0*2,0)</t>
  </si>
  <si>
    <t>181351004</t>
  </si>
  <si>
    <t>Rozprostření ornice tl vrstvy přes 200 do 250 mm pl do 100 m2 v rovině nebo ve svahu do 1:5 strojně</t>
  </si>
  <si>
    <t>-1685804748</t>
  </si>
  <si>
    <t>181411131</t>
  </si>
  <si>
    <t>Založení parkového trávníku výsevem pl do 1000 m2 v rovině a ve svahu do 1:5</t>
  </si>
  <si>
    <t>-2080455868</t>
  </si>
  <si>
    <t>00572470</t>
  </si>
  <si>
    <t>osivo směs travní univerzál</t>
  </si>
  <si>
    <t>kg</t>
  </si>
  <si>
    <t>943910904</t>
  </si>
  <si>
    <t>tráva*0,03</t>
  </si>
  <si>
    <t>183403153</t>
  </si>
  <si>
    <t>Obdělání půdy hrabáním v rovině a svahu do 1:5</t>
  </si>
  <si>
    <t>1527419689</t>
  </si>
  <si>
    <t>Svislé a kompletní konstrukce</t>
  </si>
  <si>
    <t>348171130</t>
  </si>
  <si>
    <t>Montáž rámového oplocení v přes 1,5 do 2 m</t>
  </si>
  <si>
    <t>-2003456051</t>
  </si>
  <si>
    <t>3483212151</t>
  </si>
  <si>
    <t>Oprava podezdívky</t>
  </si>
  <si>
    <t>591619668</t>
  </si>
  <si>
    <t>"plotová podezdívka - oprava včetně vybourání" 0,5*0,30*2,0</t>
  </si>
  <si>
    <t>"lože pod potrubí - přepojení přípojek v jámě" 5,5*1,0*0,10</t>
  </si>
  <si>
    <t>loze_+loze_j</t>
  </si>
  <si>
    <t>8502451211</t>
  </si>
  <si>
    <t>Výřez na stávajím potrubí přípojky</t>
  </si>
  <si>
    <t>-2095702475</t>
  </si>
  <si>
    <t>"přepojení přípojek" 15,0</t>
  </si>
  <si>
    <t>HWL.632003203216</t>
  </si>
  <si>
    <t>TVAROVKA ISO SPOJKA 32-32</t>
  </si>
  <si>
    <t>1271545958</t>
  </si>
  <si>
    <t>6*1,01</t>
  </si>
  <si>
    <t>HWL.641103200116</t>
  </si>
  <si>
    <t>TVAROVKA ISO VNĚJŠÍ ZÁVIT KOLENO 45° 32-1''</t>
  </si>
  <si>
    <t>-1951373565</t>
  </si>
  <si>
    <t>8*1,01</t>
  </si>
  <si>
    <t>892233122</t>
  </si>
  <si>
    <t>Proplach a dezinfekce vodovodního potrubí DN od 40 do 70</t>
  </si>
  <si>
    <t>15*1,05</t>
  </si>
  <si>
    <t>15,0</t>
  </si>
  <si>
    <t>15*1,13</t>
  </si>
  <si>
    <t>916131212</t>
  </si>
  <si>
    <t>Osazení silničního obrubníku betonového stojatého bez boční opěry do lože z betonu prostého</t>
  </si>
  <si>
    <t>-639542148</t>
  </si>
  <si>
    <t>2*1,7+0,81</t>
  </si>
  <si>
    <t>966072811</t>
  </si>
  <si>
    <t>Rozebrání rámového oplocení na ocelové sloupky v přes 1 do 2 m</t>
  </si>
  <si>
    <t>1034686379</t>
  </si>
  <si>
    <t>979024443</t>
  </si>
  <si>
    <t>Očištění vybouraných obrubníků a krajníků silničních</t>
  </si>
  <si>
    <t>1108524206</t>
  </si>
  <si>
    <t>2,414-1,319</t>
  </si>
  <si>
    <t>"odvoz suti na skládku určenou incestorem" 1,47</t>
  </si>
  <si>
    <t>-1074678747</t>
  </si>
  <si>
    <t>odvoz_suti-0,435</t>
  </si>
  <si>
    <t>1865096019</t>
  </si>
  <si>
    <t>0,435</t>
  </si>
  <si>
    <t>1,319</t>
  </si>
  <si>
    <t xml:space="preserve">VRN - Vedlejší náklady stavby </t>
  </si>
  <si>
    <t xml:space="preserve">VRN - Vedlejší rozpočtové náklady </t>
  </si>
  <si>
    <t xml:space="preserve">    0 - Vedlejší rozpočtové náklady</t>
  </si>
  <si>
    <t xml:space="preserve">    VRN3 - Zařízení staveniště</t>
  </si>
  <si>
    <t xml:space="preserve">    VRN4 - Inženýrská činnost</t>
  </si>
  <si>
    <t xml:space="preserve">Vedlejší rozpočtové náklady </t>
  </si>
  <si>
    <t>Vedlejší rozpočtové náklady</t>
  </si>
  <si>
    <t>0121030001</t>
  </si>
  <si>
    <t>Geodetické práce před výstavbou</t>
  </si>
  <si>
    <t>1024</t>
  </si>
  <si>
    <t>-1044712251</t>
  </si>
  <si>
    <t>"vytýčení inženýrských sítí, vytýčení stavby"</t>
  </si>
  <si>
    <t>0123030001</t>
  </si>
  <si>
    <t>Geodetické práce po výstavbě</t>
  </si>
  <si>
    <t>-1019632667</t>
  </si>
  <si>
    <t>"geodetické zaměření sítí, včetně kompletního předání"</t>
  </si>
  <si>
    <t>"zhotovení geometrického plánu pro zřízení věcného břemene"</t>
  </si>
  <si>
    <t>"geodetické zaměření skutečného provedení stavby"</t>
  </si>
  <si>
    <t>0133540001</t>
  </si>
  <si>
    <t>Dokumentace skutečného provedení stavby</t>
  </si>
  <si>
    <t>Kč</t>
  </si>
  <si>
    <t>1208204307</t>
  </si>
  <si>
    <t>0431140001</t>
  </si>
  <si>
    <t>Hutnící statické zkoušky</t>
  </si>
  <si>
    <t>-1337139172</t>
  </si>
  <si>
    <t xml:space="preserve">"hutnící statické zkoušky" </t>
  </si>
  <si>
    <t>0710020001</t>
  </si>
  <si>
    <t>Provozně technické zabezpečení stavby</t>
  </si>
  <si>
    <t>365275979</t>
  </si>
  <si>
    <t>"provozně technické zabezpečení stavby"</t>
  </si>
  <si>
    <t>"aktualizace stávajících vyjádření DOSS a vlastníků sítí"</t>
  </si>
  <si>
    <t>"informování vlastníků nemovitostí "</t>
  </si>
  <si>
    <t>VRN3</t>
  </si>
  <si>
    <t>Zařízení staveniště</t>
  </si>
  <si>
    <t>0300010001</t>
  </si>
  <si>
    <t>-1322835447</t>
  </si>
  <si>
    <t>0344030001</t>
  </si>
  <si>
    <t>Dopravní značení na staveništi</t>
  </si>
  <si>
    <t>568451011</t>
  </si>
  <si>
    <t>0392030001</t>
  </si>
  <si>
    <t>Uvedení pozemků staveb do odpovídajícího stavu</t>
  </si>
  <si>
    <t>-1192771067</t>
  </si>
  <si>
    <t>"uvedení pozemků staveb, sítí a komunikací dotčených stavbou do odpovídajícího stavu"</t>
  </si>
  <si>
    <t>"včetně všech protokolů o zpětném předání"</t>
  </si>
  <si>
    <t>VRN4</t>
  </si>
  <si>
    <t>Inženýrská činnost</t>
  </si>
  <si>
    <t>0450020001</t>
  </si>
  <si>
    <t>Kompletační a koordinační činnost</t>
  </si>
  <si>
    <t>1237697692</t>
  </si>
  <si>
    <t>"kordinace s investorem a zhotovitelem komunikace"</t>
  </si>
  <si>
    <t>SEZNAM FIGUR</t>
  </si>
  <si>
    <t>Výměra</t>
  </si>
  <si>
    <t>Použití figury:</t>
  </si>
  <si>
    <t>"viz. příloha D. Technická zpráva"</t>
  </si>
  <si>
    <t>1,0*0,5</t>
  </si>
  <si>
    <t>řezání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</si>
</sst>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Obnova vodovodu ul. Lomená, Litomyšl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Litomyšl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21. 5. 2025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Pravec František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Kašparová Věra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'1.1 - Vodovodní řad L'!J30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'1.1 - Vodovodní řad L'!P128</f>
        <v>0</v>
      </c>
      <c r="AV95" s="129">
        <f>'1.1 - Vodovodní řad L'!J33</f>
        <v>0</v>
      </c>
      <c r="AW95" s="129">
        <f>'1.1 - Vodovodní řad L'!J34</f>
        <v>0</v>
      </c>
      <c r="AX95" s="129">
        <f>'1.1 - Vodovodní řad L'!J35</f>
        <v>0</v>
      </c>
      <c r="AY95" s="129">
        <f>'1.1 - Vodovodní řad L'!J36</f>
        <v>0</v>
      </c>
      <c r="AZ95" s="129">
        <f>'1.1 - Vodovodní řad L'!F33</f>
        <v>0</v>
      </c>
      <c r="BA95" s="129">
        <f>'1.1 - Vodovodní řad L'!F34</f>
        <v>0</v>
      </c>
      <c r="BB95" s="129">
        <f>'1.1 - Vodovodní řad L'!F35</f>
        <v>0</v>
      </c>
      <c r="BC95" s="129">
        <f>'1.1 - Vodovodní řad L'!F36</f>
        <v>0</v>
      </c>
      <c r="BD95" s="131">
        <f>'1.1 - Vodovodní řad L'!F37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86</v>
      </c>
      <c r="CM95" s="132" t="s">
        <v>87</v>
      </c>
    </row>
    <row r="96" s="7" customFormat="1" ht="16.5" customHeight="1">
      <c r="A96" s="120" t="s">
        <v>80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'1.2 - Vodovodní řad L - p...'!J30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'1.2 - Vodovodní řad L - p...'!P126</f>
        <v>0</v>
      </c>
      <c r="AV96" s="129">
        <f>'1.2 - Vodovodní řad L - p...'!J33</f>
        <v>0</v>
      </c>
      <c r="AW96" s="129">
        <f>'1.2 - Vodovodní řad L - p...'!J34</f>
        <v>0</v>
      </c>
      <c r="AX96" s="129">
        <f>'1.2 - Vodovodní řad L - p...'!J35</f>
        <v>0</v>
      </c>
      <c r="AY96" s="129">
        <f>'1.2 - Vodovodní řad L - p...'!J36</f>
        <v>0</v>
      </c>
      <c r="AZ96" s="129">
        <f>'1.2 - Vodovodní řad L - p...'!F33</f>
        <v>0</v>
      </c>
      <c r="BA96" s="129">
        <f>'1.2 - Vodovodní řad L - p...'!F34</f>
        <v>0</v>
      </c>
      <c r="BB96" s="129">
        <f>'1.2 - Vodovodní řad L - p...'!F35</f>
        <v>0</v>
      </c>
      <c r="BC96" s="129">
        <f>'1.2 - Vodovodní řad L - p...'!F36</f>
        <v>0</v>
      </c>
      <c r="BD96" s="131">
        <f>'1.2 - Vodovodní řad L - p...'!F37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86</v>
      </c>
      <c r="CM96" s="132" t="s">
        <v>87</v>
      </c>
    </row>
    <row r="97" s="7" customFormat="1" ht="16.5" customHeight="1">
      <c r="A97" s="120" t="s">
        <v>80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náklady st...'!J30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93</v>
      </c>
      <c r="AR97" s="127"/>
      <c r="AS97" s="133">
        <v>0</v>
      </c>
      <c r="AT97" s="134">
        <f>ROUND(SUM(AV97:AW97),2)</f>
        <v>0</v>
      </c>
      <c r="AU97" s="135">
        <f>'VRN - Vedlejší náklady st...'!P120</f>
        <v>0</v>
      </c>
      <c r="AV97" s="134">
        <f>'VRN - Vedlejší náklady st...'!J33</f>
        <v>0</v>
      </c>
      <c r="AW97" s="134">
        <f>'VRN - Vedlejší náklady st...'!J34</f>
        <v>0</v>
      </c>
      <c r="AX97" s="134">
        <f>'VRN - Vedlejší náklady st...'!J35</f>
        <v>0</v>
      </c>
      <c r="AY97" s="134">
        <f>'VRN - Vedlejší náklady st...'!J36</f>
        <v>0</v>
      </c>
      <c r="AZ97" s="134">
        <f>'VRN - Vedlejší náklady st...'!F33</f>
        <v>0</v>
      </c>
      <c r="BA97" s="134">
        <f>'VRN - Vedlejší náklady st...'!F34</f>
        <v>0</v>
      </c>
      <c r="BB97" s="134">
        <f>'VRN - Vedlejší náklady st...'!F35</f>
        <v>0</v>
      </c>
      <c r="BC97" s="134">
        <f>'VRN - Vedlejší náklady st...'!F36</f>
        <v>0</v>
      </c>
      <c r="BD97" s="136">
        <f>'VRN - Vedlejší náklady st...'!F37</f>
        <v>0</v>
      </c>
      <c r="BE97" s="7"/>
      <c r="BT97" s="132" t="s">
        <v>84</v>
      </c>
      <c r="BV97" s="132" t="s">
        <v>78</v>
      </c>
      <c r="BW97" s="132" t="s">
        <v>94</v>
      </c>
      <c r="BX97" s="132" t="s">
        <v>5</v>
      </c>
      <c r="CL97" s="132" t="s">
        <v>1</v>
      </c>
      <c r="CM97" s="132" t="s">
        <v>87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p2/uveARyrbCIqg8SVO29ItIpyskcFsRhvisYiFBRIf7gw1UZGyPTBCUM6ZxrtbtQisQOqusZ1cpZE1XkKBmPw==" hashValue="37BgOOwo1znTUCBr5qrCHp2N5ySZI2lfLNtljm1NNqFrDkAWhPCXcC0X0dWymjfUWqPalXxt5PsJI4jNWEvJS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.1 - Vodovodní řad L'!C2" display="/"/>
    <hyperlink ref="A96" location="'1.2 - Vodovodní řad L - p...'!C2" display="/"/>
    <hyperlink ref="A97" location="'VRN - Vedlejší náklady 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95</v>
      </c>
      <c r="BA2" s="137" t="s">
        <v>96</v>
      </c>
      <c r="BB2" s="137" t="s">
        <v>1</v>
      </c>
      <c r="BC2" s="137" t="s">
        <v>97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98</v>
      </c>
      <c r="BA3" s="137" t="s">
        <v>96</v>
      </c>
      <c r="BB3" s="137" t="s">
        <v>1</v>
      </c>
      <c r="BC3" s="137" t="s">
        <v>99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</v>
      </c>
      <c r="BB4" s="137" t="s">
        <v>1</v>
      </c>
      <c r="BC4" s="137" t="s">
        <v>102</v>
      </c>
      <c r="BD4" s="137" t="s">
        <v>87</v>
      </c>
    </row>
    <row r="5" s="1" customFormat="1" ht="6.96" customHeight="1">
      <c r="B5" s="21"/>
      <c r="L5" s="21"/>
      <c r="AZ5" s="137" t="s">
        <v>103</v>
      </c>
      <c r="BA5" s="137" t="s">
        <v>1</v>
      </c>
      <c r="BB5" s="137" t="s">
        <v>1</v>
      </c>
      <c r="BC5" s="137" t="s">
        <v>104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105</v>
      </c>
      <c r="BA6" s="137" t="s">
        <v>1</v>
      </c>
      <c r="BB6" s="137" t="s">
        <v>1</v>
      </c>
      <c r="BC6" s="137" t="s">
        <v>106</v>
      </c>
      <c r="BD6" s="137" t="s">
        <v>87</v>
      </c>
    </row>
    <row r="7" s="1" customFormat="1" ht="16.5" customHeight="1">
      <c r="B7" s="21"/>
      <c r="E7" s="143" t="str">
        <f>'Rekapitulace stavby'!K6</f>
        <v>Obnova vodovodu ul. Lomená, Litomyšl</v>
      </c>
      <c r="F7" s="142"/>
      <c r="G7" s="142"/>
      <c r="H7" s="142"/>
      <c r="L7" s="21"/>
      <c r="AZ7" s="137" t="s">
        <v>107</v>
      </c>
      <c r="BA7" s="137" t="s">
        <v>1</v>
      </c>
      <c r="BB7" s="137" t="s">
        <v>1</v>
      </c>
      <c r="BC7" s="137" t="s">
        <v>108</v>
      </c>
      <c r="BD7" s="137" t="s">
        <v>87</v>
      </c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110</v>
      </c>
      <c r="BA8" s="137" t="s">
        <v>111</v>
      </c>
      <c r="BB8" s="137" t="s">
        <v>1</v>
      </c>
      <c r="BC8" s="137" t="s">
        <v>112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113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114</v>
      </c>
      <c r="BA9" s="137" t="s">
        <v>1</v>
      </c>
      <c r="BB9" s="137" t="s">
        <v>1</v>
      </c>
      <c r="BC9" s="137" t="s">
        <v>115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116</v>
      </c>
      <c r="BA10" s="137" t="s">
        <v>1</v>
      </c>
      <c r="BB10" s="137" t="s">
        <v>1</v>
      </c>
      <c r="BC10" s="137" t="s">
        <v>117</v>
      </c>
      <c r="BD10" s="137" t="s">
        <v>87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86</v>
      </c>
      <c r="G11" s="39"/>
      <c r="H11" s="39"/>
      <c r="I11" s="142" t="s">
        <v>19</v>
      </c>
      <c r="J11" s="145" t="s">
        <v>118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119</v>
      </c>
      <c r="BA11" s="137" t="s">
        <v>120</v>
      </c>
      <c r="BB11" s="137" t="s">
        <v>1</v>
      </c>
      <c r="BC11" s="137" t="s">
        <v>121</v>
      </c>
      <c r="BD11" s="137" t="s">
        <v>87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122</v>
      </c>
      <c r="BA12" s="137" t="s">
        <v>1</v>
      </c>
      <c r="BB12" s="137" t="s">
        <v>1</v>
      </c>
      <c r="BC12" s="137" t="s">
        <v>123</v>
      </c>
      <c r="BD12" s="137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124</v>
      </c>
      <c r="BA13" s="137" t="s">
        <v>1</v>
      </c>
      <c r="BB13" s="137" t="s">
        <v>1</v>
      </c>
      <c r="BC13" s="137" t="s">
        <v>125</v>
      </c>
      <c r="BD13" s="137" t="s">
        <v>87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126</v>
      </c>
      <c r="BA14" s="137" t="s">
        <v>1</v>
      </c>
      <c r="BB14" s="137" t="s">
        <v>1</v>
      </c>
      <c r="BC14" s="137" t="s">
        <v>127</v>
      </c>
      <c r="BD14" s="137" t="s">
        <v>87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128</v>
      </c>
      <c r="BA15" s="137" t="s">
        <v>1</v>
      </c>
      <c r="BB15" s="137" t="s">
        <v>1</v>
      </c>
      <c r="BC15" s="137" t="s">
        <v>129</v>
      </c>
      <c r="BD15" s="137" t="s">
        <v>87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130</v>
      </c>
      <c r="BA16" s="137" t="s">
        <v>1</v>
      </c>
      <c r="BB16" s="137" t="s">
        <v>1</v>
      </c>
      <c r="BC16" s="137" t="s">
        <v>131</v>
      </c>
      <c r="BD16" s="137" t="s">
        <v>87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132</v>
      </c>
      <c r="BA17" s="137" t="s">
        <v>1</v>
      </c>
      <c r="BB17" s="137" t="s">
        <v>1</v>
      </c>
      <c r="BC17" s="137" t="s">
        <v>133</v>
      </c>
      <c r="BD17" s="137" t="s">
        <v>87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134</v>
      </c>
      <c r="BA18" s="137" t="s">
        <v>1</v>
      </c>
      <c r="BB18" s="137" t="s">
        <v>1</v>
      </c>
      <c r="BC18" s="137" t="s">
        <v>135</v>
      </c>
      <c r="BD18" s="137" t="s">
        <v>87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ROUND((SUM(BE128:BE492)),  2)</f>
        <v>0</v>
      </c>
      <c r="G33" s="39"/>
      <c r="H33" s="39"/>
      <c r="I33" s="157">
        <v>0.20999999999999999</v>
      </c>
      <c r="J33" s="156">
        <f>ROUND(((SUM(BE128:BE492))*I33),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ROUND((SUM(BF128:BF492)),  2)</f>
        <v>0</v>
      </c>
      <c r="G34" s="39"/>
      <c r="H34" s="39"/>
      <c r="I34" s="157">
        <v>0.12</v>
      </c>
      <c r="J34" s="156">
        <f>ROUND(((SUM(BF128:BF492))*I34),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ROUND((SUM(BG128:BG492)),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ROUND((SUM(BH128:BH492)),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ROUND((SUM(BI128:BI492)),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Lomená,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1.1 - Vodovodní řad L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137</v>
      </c>
      <c r="D94" s="178"/>
      <c r="E94" s="178"/>
      <c r="F94" s="178"/>
      <c r="G94" s="178"/>
      <c r="H94" s="178"/>
      <c r="I94" s="178"/>
      <c r="J94" s="179" t="s">
        <v>138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139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140</v>
      </c>
    </row>
    <row r="97" s="9" customFormat="1" ht="24.96" customHeight="1">
      <c r="A97" s="9"/>
      <c r="B97" s="181"/>
      <c r="C97" s="182"/>
      <c r="D97" s="183" t="s">
        <v>141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142</v>
      </c>
      <c r="E98" s="190"/>
      <c r="F98" s="190"/>
      <c r="G98" s="190"/>
      <c r="H98" s="190"/>
      <c r="I98" s="190"/>
      <c r="J98" s="191">
        <f>J130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143</v>
      </c>
      <c r="E99" s="190"/>
      <c r="F99" s="190"/>
      <c r="G99" s="190"/>
      <c r="H99" s="190"/>
      <c r="I99" s="190"/>
      <c r="J99" s="191">
        <f>J275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144</v>
      </c>
      <c r="E100" s="190"/>
      <c r="F100" s="190"/>
      <c r="G100" s="190"/>
      <c r="H100" s="190"/>
      <c r="I100" s="190"/>
      <c r="J100" s="191">
        <f>J279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145</v>
      </c>
      <c r="E101" s="190"/>
      <c r="F101" s="190"/>
      <c r="G101" s="190"/>
      <c r="H101" s="190"/>
      <c r="I101" s="190"/>
      <c r="J101" s="191">
        <f>J290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146</v>
      </c>
      <c r="E102" s="190"/>
      <c r="F102" s="190"/>
      <c r="G102" s="190"/>
      <c r="H102" s="190"/>
      <c r="I102" s="190"/>
      <c r="J102" s="191">
        <f>J297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147</v>
      </c>
      <c r="E103" s="190"/>
      <c r="F103" s="190"/>
      <c r="G103" s="190"/>
      <c r="H103" s="190"/>
      <c r="I103" s="190"/>
      <c r="J103" s="191">
        <f>J463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148</v>
      </c>
      <c r="E104" s="190"/>
      <c r="F104" s="190"/>
      <c r="G104" s="190"/>
      <c r="H104" s="190"/>
      <c r="I104" s="190"/>
      <c r="J104" s="191">
        <f>J467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149</v>
      </c>
      <c r="E105" s="190"/>
      <c r="F105" s="190"/>
      <c r="G105" s="190"/>
      <c r="H105" s="190"/>
      <c r="I105" s="190"/>
      <c r="J105" s="191">
        <f>J470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150</v>
      </c>
      <c r="E106" s="190"/>
      <c r="F106" s="190"/>
      <c r="G106" s="190"/>
      <c r="H106" s="190"/>
      <c r="I106" s="190"/>
      <c r="J106" s="191">
        <f>J484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151</v>
      </c>
      <c r="E107" s="184"/>
      <c r="F107" s="184"/>
      <c r="G107" s="184"/>
      <c r="H107" s="184"/>
      <c r="I107" s="184"/>
      <c r="J107" s="185">
        <f>J487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152</v>
      </c>
      <c r="E108" s="190"/>
      <c r="F108" s="190"/>
      <c r="G108" s="190"/>
      <c r="H108" s="190"/>
      <c r="I108" s="190"/>
      <c r="J108" s="191">
        <f>J488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6" t="str">
        <f>E7</f>
        <v>Obnova vodovodu ul. Lomená, Litomyšl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1.1 - Vodovodní řad L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Litomyšl</v>
      </c>
      <c r="G122" s="41"/>
      <c r="H122" s="41"/>
      <c r="I122" s="33" t="s">
        <v>22</v>
      </c>
      <c r="J122" s="80" t="str">
        <f>IF(J12="","",J12)</f>
        <v>21. 5. 2025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 xml:space="preserve"> </v>
      </c>
      <c r="G124" s="41"/>
      <c r="H124" s="41"/>
      <c r="I124" s="33" t="s">
        <v>30</v>
      </c>
      <c r="J124" s="37" t="str">
        <f>E21</f>
        <v>Ing. Pravec František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Kašparová Věra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154</v>
      </c>
      <c r="D127" s="196" t="s">
        <v>61</v>
      </c>
      <c r="E127" s="196" t="s">
        <v>57</v>
      </c>
      <c r="F127" s="196" t="s">
        <v>58</v>
      </c>
      <c r="G127" s="196" t="s">
        <v>155</v>
      </c>
      <c r="H127" s="196" t="s">
        <v>156</v>
      </c>
      <c r="I127" s="196" t="s">
        <v>157</v>
      </c>
      <c r="J127" s="196" t="s">
        <v>138</v>
      </c>
      <c r="K127" s="197" t="s">
        <v>158</v>
      </c>
      <c r="L127" s="198"/>
      <c r="M127" s="101" t="s">
        <v>1</v>
      </c>
      <c r="N127" s="102" t="s">
        <v>40</v>
      </c>
      <c r="O127" s="102" t="s">
        <v>159</v>
      </c>
      <c r="P127" s="102" t="s">
        <v>160</v>
      </c>
      <c r="Q127" s="102" t="s">
        <v>161</v>
      </c>
      <c r="R127" s="102" t="s">
        <v>162</v>
      </c>
      <c r="S127" s="102" t="s">
        <v>163</v>
      </c>
      <c r="T127" s="103" t="s">
        <v>164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165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P129+P487</f>
        <v>0</v>
      </c>
      <c r="Q128" s="105"/>
      <c r="R128" s="201">
        <f>R129+R487</f>
        <v>79.280224820000015</v>
      </c>
      <c r="S128" s="105"/>
      <c r="T128" s="202">
        <f>T129+T487</f>
        <v>55.288312000000005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140</v>
      </c>
      <c r="BK128" s="203">
        <f>BK129+BK487</f>
        <v>0</v>
      </c>
    </row>
    <row r="129" s="12" customFormat="1" ht="25.92" customHeight="1">
      <c r="A129" s="12"/>
      <c r="B129" s="204"/>
      <c r="C129" s="205"/>
      <c r="D129" s="206" t="s">
        <v>75</v>
      </c>
      <c r="E129" s="207" t="s">
        <v>166</v>
      </c>
      <c r="F129" s="207" t="s">
        <v>167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P130+P275+P279+P290+P297+P463+P467+P470+P484</f>
        <v>0</v>
      </c>
      <c r="Q129" s="212"/>
      <c r="R129" s="213">
        <f>R130+R275+R279+R290+R297+R463+R467+R470+R484</f>
        <v>79.280081070000008</v>
      </c>
      <c r="S129" s="212"/>
      <c r="T129" s="214">
        <f>T130+T275+T279+T290+T297+T463+T467+T470+T484</f>
        <v>55.288312000000005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76</v>
      </c>
      <c r="AY129" s="215" t="s">
        <v>168</v>
      </c>
      <c r="BK129" s="217">
        <f>BK130+BK275+BK279+BK290+BK297+BK463+BK467+BK470+BK484</f>
        <v>0</v>
      </c>
    </row>
    <row r="130" s="12" customFormat="1" ht="22.8" customHeight="1">
      <c r="A130" s="12"/>
      <c r="B130" s="204"/>
      <c r="C130" s="205"/>
      <c r="D130" s="206" t="s">
        <v>75</v>
      </c>
      <c r="E130" s="218" t="s">
        <v>84</v>
      </c>
      <c r="F130" s="218" t="s">
        <v>169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SUM(P131:P274)</f>
        <v>0</v>
      </c>
      <c r="Q130" s="212"/>
      <c r="R130" s="213">
        <f>SUM(R131:R274)</f>
        <v>0.6510513</v>
      </c>
      <c r="S130" s="212"/>
      <c r="T130" s="214">
        <f>SUM(T131:T274)</f>
        <v>55.038312000000005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84</v>
      </c>
      <c r="AY130" s="215" t="s">
        <v>168</v>
      </c>
      <c r="BK130" s="217">
        <f>SUM(BK131:BK274)</f>
        <v>0</v>
      </c>
    </row>
    <row r="131" s="2" customFormat="1" ht="33" customHeight="1">
      <c r="A131" s="39"/>
      <c r="B131" s="40"/>
      <c r="C131" s="220" t="s">
        <v>84</v>
      </c>
      <c r="D131" s="220" t="s">
        <v>170</v>
      </c>
      <c r="E131" s="221" t="s">
        <v>171</v>
      </c>
      <c r="F131" s="222" t="s">
        <v>172</v>
      </c>
      <c r="G131" s="223" t="s">
        <v>173</v>
      </c>
      <c r="H131" s="224">
        <v>72.802000000000007</v>
      </c>
      <c r="I131" s="225"/>
      <c r="J131" s="226">
        <f>ROUND(I131*H131,2)</f>
        <v>0</v>
      </c>
      <c r="K131" s="222" t="s">
        <v>174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0.44</v>
      </c>
      <c r="T131" s="230">
        <f>S131*H131</f>
        <v>32.032880000000006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175</v>
      </c>
      <c r="AT131" s="231" t="s">
        <v>170</v>
      </c>
      <c r="AU131" s="231" t="s">
        <v>87</v>
      </c>
      <c r="AY131" s="18" t="s">
        <v>168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175</v>
      </c>
      <c r="BM131" s="231" t="s">
        <v>176</v>
      </c>
    </row>
    <row r="132" s="13" customFormat="1">
      <c r="A132" s="13"/>
      <c r="B132" s="233"/>
      <c r="C132" s="234"/>
      <c r="D132" s="235" t="s">
        <v>177</v>
      </c>
      <c r="E132" s="236" t="s">
        <v>1</v>
      </c>
      <c r="F132" s="237" t="s">
        <v>178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177</v>
      </c>
      <c r="AU132" s="243" t="s">
        <v>87</v>
      </c>
      <c r="AV132" s="13" t="s">
        <v>84</v>
      </c>
      <c r="AW132" s="13" t="s">
        <v>32</v>
      </c>
      <c r="AX132" s="13" t="s">
        <v>76</v>
      </c>
      <c r="AY132" s="243" t="s">
        <v>168</v>
      </c>
    </row>
    <row r="133" s="14" customFormat="1">
      <c r="A133" s="14"/>
      <c r="B133" s="244"/>
      <c r="C133" s="245"/>
      <c r="D133" s="235" t="s">
        <v>177</v>
      </c>
      <c r="E133" s="246" t="s">
        <v>132</v>
      </c>
      <c r="F133" s="247" t="s">
        <v>179</v>
      </c>
      <c r="G133" s="245"/>
      <c r="H133" s="248">
        <v>72.802000000000007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177</v>
      </c>
      <c r="AU133" s="254" t="s">
        <v>87</v>
      </c>
      <c r="AV133" s="14" t="s">
        <v>87</v>
      </c>
      <c r="AW133" s="14" t="s">
        <v>32</v>
      </c>
      <c r="AX133" s="14" t="s">
        <v>84</v>
      </c>
      <c r="AY133" s="254" t="s">
        <v>168</v>
      </c>
    </row>
    <row r="134" s="2" customFormat="1" ht="24.15" customHeight="1">
      <c r="A134" s="39"/>
      <c r="B134" s="40"/>
      <c r="C134" s="220" t="s">
        <v>87</v>
      </c>
      <c r="D134" s="220" t="s">
        <v>170</v>
      </c>
      <c r="E134" s="221" t="s">
        <v>180</v>
      </c>
      <c r="F134" s="222" t="s">
        <v>181</v>
      </c>
      <c r="G134" s="223" t="s">
        <v>173</v>
      </c>
      <c r="H134" s="224">
        <v>72.802000000000007</v>
      </c>
      <c r="I134" s="225"/>
      <c r="J134" s="226">
        <f>ROUND(I134*H134,2)</f>
        <v>0</v>
      </c>
      <c r="K134" s="222" t="s">
        <v>174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0.316</v>
      </c>
      <c r="T134" s="230">
        <f>S134*H134</f>
        <v>23.005432000000003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175</v>
      </c>
      <c r="AT134" s="231" t="s">
        <v>170</v>
      </c>
      <c r="AU134" s="231" t="s">
        <v>87</v>
      </c>
      <c r="AY134" s="18" t="s">
        <v>168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175</v>
      </c>
      <c r="BM134" s="231" t="s">
        <v>182</v>
      </c>
    </row>
    <row r="135" s="14" customFormat="1">
      <c r="A135" s="14"/>
      <c r="B135" s="244"/>
      <c r="C135" s="245"/>
      <c r="D135" s="235" t="s">
        <v>177</v>
      </c>
      <c r="E135" s="246" t="s">
        <v>1</v>
      </c>
      <c r="F135" s="247" t="s">
        <v>132</v>
      </c>
      <c r="G135" s="245"/>
      <c r="H135" s="248">
        <v>72.802000000000007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177</v>
      </c>
      <c r="AU135" s="254" t="s">
        <v>87</v>
      </c>
      <c r="AV135" s="14" t="s">
        <v>87</v>
      </c>
      <c r="AW135" s="14" t="s">
        <v>32</v>
      </c>
      <c r="AX135" s="14" t="s">
        <v>84</v>
      </c>
      <c r="AY135" s="254" t="s">
        <v>168</v>
      </c>
    </row>
    <row r="136" s="2" customFormat="1" ht="24.15" customHeight="1">
      <c r="A136" s="39"/>
      <c r="B136" s="40"/>
      <c r="C136" s="220" t="s">
        <v>106</v>
      </c>
      <c r="D136" s="220" t="s">
        <v>170</v>
      </c>
      <c r="E136" s="221" t="s">
        <v>183</v>
      </c>
      <c r="F136" s="222" t="s">
        <v>184</v>
      </c>
      <c r="G136" s="223" t="s">
        <v>185</v>
      </c>
      <c r="H136" s="224">
        <v>42.5</v>
      </c>
      <c r="I136" s="225"/>
      <c r="J136" s="226">
        <f>ROUND(I136*H136,2)</f>
        <v>0</v>
      </c>
      <c r="K136" s="222" t="s">
        <v>174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3.0000000000000001E-05</v>
      </c>
      <c r="R136" s="229">
        <f>Q136*H136</f>
        <v>0.0012750000000000001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175</v>
      </c>
      <c r="AT136" s="231" t="s">
        <v>170</v>
      </c>
      <c r="AU136" s="231" t="s">
        <v>87</v>
      </c>
      <c r="AY136" s="18" t="s">
        <v>168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175</v>
      </c>
      <c r="BM136" s="231" t="s">
        <v>186</v>
      </c>
    </row>
    <row r="137" s="13" customFormat="1">
      <c r="A137" s="13"/>
      <c r="B137" s="233"/>
      <c r="C137" s="234"/>
      <c r="D137" s="235" t="s">
        <v>177</v>
      </c>
      <c r="E137" s="236" t="s">
        <v>1</v>
      </c>
      <c r="F137" s="237" t="s">
        <v>178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177</v>
      </c>
      <c r="AU137" s="243" t="s">
        <v>87</v>
      </c>
      <c r="AV137" s="13" t="s">
        <v>84</v>
      </c>
      <c r="AW137" s="13" t="s">
        <v>32</v>
      </c>
      <c r="AX137" s="13" t="s">
        <v>76</v>
      </c>
      <c r="AY137" s="243" t="s">
        <v>168</v>
      </c>
    </row>
    <row r="138" s="14" customFormat="1">
      <c r="A138" s="14"/>
      <c r="B138" s="244"/>
      <c r="C138" s="245"/>
      <c r="D138" s="235" t="s">
        <v>177</v>
      </c>
      <c r="E138" s="246" t="s">
        <v>1</v>
      </c>
      <c r="F138" s="247" t="s">
        <v>187</v>
      </c>
      <c r="G138" s="245"/>
      <c r="H138" s="248">
        <v>42.5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177</v>
      </c>
      <c r="AU138" s="254" t="s">
        <v>87</v>
      </c>
      <c r="AV138" s="14" t="s">
        <v>87</v>
      </c>
      <c r="AW138" s="14" t="s">
        <v>32</v>
      </c>
      <c r="AX138" s="14" t="s">
        <v>84</v>
      </c>
      <c r="AY138" s="254" t="s">
        <v>168</v>
      </c>
    </row>
    <row r="139" s="2" customFormat="1" ht="24.15" customHeight="1">
      <c r="A139" s="39"/>
      <c r="B139" s="40"/>
      <c r="C139" s="220" t="s">
        <v>175</v>
      </c>
      <c r="D139" s="220" t="s">
        <v>170</v>
      </c>
      <c r="E139" s="221" t="s">
        <v>188</v>
      </c>
      <c r="F139" s="222" t="s">
        <v>189</v>
      </c>
      <c r="G139" s="223" t="s">
        <v>190</v>
      </c>
      <c r="H139" s="224">
        <v>4.25</v>
      </c>
      <c r="I139" s="225"/>
      <c r="J139" s="226">
        <f>ROUND(I139*H139,2)</f>
        <v>0</v>
      </c>
      <c r="K139" s="222" t="s">
        <v>174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175</v>
      </c>
      <c r="AT139" s="231" t="s">
        <v>170</v>
      </c>
      <c r="AU139" s="231" t="s">
        <v>87</v>
      </c>
      <c r="AY139" s="18" t="s">
        <v>168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175</v>
      </c>
      <c r="BM139" s="231" t="s">
        <v>191</v>
      </c>
    </row>
    <row r="140" s="13" customFormat="1">
      <c r="A140" s="13"/>
      <c r="B140" s="233"/>
      <c r="C140" s="234"/>
      <c r="D140" s="235" t="s">
        <v>177</v>
      </c>
      <c r="E140" s="236" t="s">
        <v>1</v>
      </c>
      <c r="F140" s="237" t="s">
        <v>178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177</v>
      </c>
      <c r="AU140" s="243" t="s">
        <v>87</v>
      </c>
      <c r="AV140" s="13" t="s">
        <v>84</v>
      </c>
      <c r="AW140" s="13" t="s">
        <v>32</v>
      </c>
      <c r="AX140" s="13" t="s">
        <v>76</v>
      </c>
      <c r="AY140" s="243" t="s">
        <v>168</v>
      </c>
    </row>
    <row r="141" s="14" customFormat="1">
      <c r="A141" s="14"/>
      <c r="B141" s="244"/>
      <c r="C141" s="245"/>
      <c r="D141" s="235" t="s">
        <v>177</v>
      </c>
      <c r="E141" s="246" t="s">
        <v>1</v>
      </c>
      <c r="F141" s="247" t="s">
        <v>192</v>
      </c>
      <c r="G141" s="245"/>
      <c r="H141" s="248">
        <v>4.25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177</v>
      </c>
      <c r="AU141" s="254" t="s">
        <v>87</v>
      </c>
      <c r="AV141" s="14" t="s">
        <v>87</v>
      </c>
      <c r="AW141" s="14" t="s">
        <v>32</v>
      </c>
      <c r="AX141" s="14" t="s">
        <v>84</v>
      </c>
      <c r="AY141" s="254" t="s">
        <v>168</v>
      </c>
    </row>
    <row r="142" s="2" customFormat="1" ht="24.15" customHeight="1">
      <c r="A142" s="39"/>
      <c r="B142" s="40"/>
      <c r="C142" s="220" t="s">
        <v>193</v>
      </c>
      <c r="D142" s="220" t="s">
        <v>170</v>
      </c>
      <c r="E142" s="221" t="s">
        <v>194</v>
      </c>
      <c r="F142" s="222" t="s">
        <v>195</v>
      </c>
      <c r="G142" s="223" t="s">
        <v>196</v>
      </c>
      <c r="H142" s="224">
        <v>6.2400000000000002</v>
      </c>
      <c r="I142" s="225"/>
      <c r="J142" s="226">
        <f>ROUND(I142*H142,2)</f>
        <v>0</v>
      </c>
      <c r="K142" s="222" t="s">
        <v>174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0.0086800000000000002</v>
      </c>
      <c r="R142" s="229">
        <f>Q142*H142</f>
        <v>0.054163200000000002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175</v>
      </c>
      <c r="AT142" s="231" t="s">
        <v>170</v>
      </c>
      <c r="AU142" s="231" t="s">
        <v>87</v>
      </c>
      <c r="AY142" s="18" t="s">
        <v>168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175</v>
      </c>
      <c r="BM142" s="231" t="s">
        <v>197</v>
      </c>
    </row>
    <row r="143" s="13" customFormat="1">
      <c r="A143" s="13"/>
      <c r="B143" s="233"/>
      <c r="C143" s="234"/>
      <c r="D143" s="235" t="s">
        <v>177</v>
      </c>
      <c r="E143" s="236" t="s">
        <v>1</v>
      </c>
      <c r="F143" s="237" t="s">
        <v>178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177</v>
      </c>
      <c r="AU143" s="243" t="s">
        <v>87</v>
      </c>
      <c r="AV143" s="13" t="s">
        <v>84</v>
      </c>
      <c r="AW143" s="13" t="s">
        <v>32</v>
      </c>
      <c r="AX143" s="13" t="s">
        <v>76</v>
      </c>
      <c r="AY143" s="243" t="s">
        <v>168</v>
      </c>
    </row>
    <row r="144" s="14" customFormat="1">
      <c r="A144" s="14"/>
      <c r="B144" s="244"/>
      <c r="C144" s="245"/>
      <c r="D144" s="235" t="s">
        <v>177</v>
      </c>
      <c r="E144" s="246" t="s">
        <v>1</v>
      </c>
      <c r="F144" s="247" t="s">
        <v>198</v>
      </c>
      <c r="G144" s="245"/>
      <c r="H144" s="248">
        <v>6.2400000000000002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177</v>
      </c>
      <c r="AU144" s="254" t="s">
        <v>87</v>
      </c>
      <c r="AV144" s="14" t="s">
        <v>87</v>
      </c>
      <c r="AW144" s="14" t="s">
        <v>32</v>
      </c>
      <c r="AX144" s="14" t="s">
        <v>84</v>
      </c>
      <c r="AY144" s="254" t="s">
        <v>168</v>
      </c>
    </row>
    <row r="145" s="2" customFormat="1" ht="24.15" customHeight="1">
      <c r="A145" s="39"/>
      <c r="B145" s="40"/>
      <c r="C145" s="220" t="s">
        <v>199</v>
      </c>
      <c r="D145" s="220" t="s">
        <v>170</v>
      </c>
      <c r="E145" s="221" t="s">
        <v>200</v>
      </c>
      <c r="F145" s="222" t="s">
        <v>201</v>
      </c>
      <c r="G145" s="223" t="s">
        <v>196</v>
      </c>
      <c r="H145" s="224">
        <v>3</v>
      </c>
      <c r="I145" s="225"/>
      <c r="J145" s="226">
        <f>ROUND(I145*H145,2)</f>
        <v>0</v>
      </c>
      <c r="K145" s="222" t="s">
        <v>174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0.01068</v>
      </c>
      <c r="R145" s="229">
        <f>Q145*H145</f>
        <v>0.032039999999999999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175</v>
      </c>
      <c r="AT145" s="231" t="s">
        <v>170</v>
      </c>
      <c r="AU145" s="231" t="s">
        <v>87</v>
      </c>
      <c r="AY145" s="18" t="s">
        <v>168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175</v>
      </c>
      <c r="BM145" s="231" t="s">
        <v>202</v>
      </c>
    </row>
    <row r="146" s="13" customFormat="1">
      <c r="A146" s="13"/>
      <c r="B146" s="233"/>
      <c r="C146" s="234"/>
      <c r="D146" s="235" t="s">
        <v>177</v>
      </c>
      <c r="E146" s="236" t="s">
        <v>1</v>
      </c>
      <c r="F146" s="237" t="s">
        <v>178</v>
      </c>
      <c r="G146" s="234"/>
      <c r="H146" s="236" t="s">
        <v>1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177</v>
      </c>
      <c r="AU146" s="243" t="s">
        <v>87</v>
      </c>
      <c r="AV146" s="13" t="s">
        <v>84</v>
      </c>
      <c r="AW146" s="13" t="s">
        <v>32</v>
      </c>
      <c r="AX146" s="13" t="s">
        <v>76</v>
      </c>
      <c r="AY146" s="243" t="s">
        <v>168</v>
      </c>
    </row>
    <row r="147" s="14" customFormat="1">
      <c r="A147" s="14"/>
      <c r="B147" s="244"/>
      <c r="C147" s="245"/>
      <c r="D147" s="235" t="s">
        <v>177</v>
      </c>
      <c r="E147" s="246" t="s">
        <v>1</v>
      </c>
      <c r="F147" s="247" t="s">
        <v>203</v>
      </c>
      <c r="G147" s="245"/>
      <c r="H147" s="248">
        <v>3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177</v>
      </c>
      <c r="AU147" s="254" t="s">
        <v>87</v>
      </c>
      <c r="AV147" s="14" t="s">
        <v>87</v>
      </c>
      <c r="AW147" s="14" t="s">
        <v>32</v>
      </c>
      <c r="AX147" s="14" t="s">
        <v>84</v>
      </c>
      <c r="AY147" s="254" t="s">
        <v>168</v>
      </c>
    </row>
    <row r="148" s="2" customFormat="1" ht="24.15" customHeight="1">
      <c r="A148" s="39"/>
      <c r="B148" s="40"/>
      <c r="C148" s="220" t="s">
        <v>204</v>
      </c>
      <c r="D148" s="220" t="s">
        <v>170</v>
      </c>
      <c r="E148" s="221" t="s">
        <v>205</v>
      </c>
      <c r="F148" s="222" t="s">
        <v>206</v>
      </c>
      <c r="G148" s="223" t="s">
        <v>196</v>
      </c>
      <c r="H148" s="224">
        <v>4.3099999999999996</v>
      </c>
      <c r="I148" s="225"/>
      <c r="J148" s="226">
        <f>ROUND(I148*H148,2)</f>
        <v>0</v>
      </c>
      <c r="K148" s="222" t="s">
        <v>174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0.01269</v>
      </c>
      <c r="R148" s="229">
        <f>Q148*H148</f>
        <v>0.054693899999999997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175</v>
      </c>
      <c r="AT148" s="231" t="s">
        <v>170</v>
      </c>
      <c r="AU148" s="231" t="s">
        <v>87</v>
      </c>
      <c r="AY148" s="18" t="s">
        <v>168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175</v>
      </c>
      <c r="BM148" s="231" t="s">
        <v>207</v>
      </c>
    </row>
    <row r="149" s="13" customFormat="1">
      <c r="A149" s="13"/>
      <c r="B149" s="233"/>
      <c r="C149" s="234"/>
      <c r="D149" s="235" t="s">
        <v>177</v>
      </c>
      <c r="E149" s="236" t="s">
        <v>1</v>
      </c>
      <c r="F149" s="237" t="s">
        <v>178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177</v>
      </c>
      <c r="AU149" s="243" t="s">
        <v>87</v>
      </c>
      <c r="AV149" s="13" t="s">
        <v>84</v>
      </c>
      <c r="AW149" s="13" t="s">
        <v>32</v>
      </c>
      <c r="AX149" s="13" t="s">
        <v>76</v>
      </c>
      <c r="AY149" s="243" t="s">
        <v>168</v>
      </c>
    </row>
    <row r="150" s="14" customFormat="1">
      <c r="A150" s="14"/>
      <c r="B150" s="244"/>
      <c r="C150" s="245"/>
      <c r="D150" s="235" t="s">
        <v>177</v>
      </c>
      <c r="E150" s="246" t="s">
        <v>1</v>
      </c>
      <c r="F150" s="247" t="s">
        <v>208</v>
      </c>
      <c r="G150" s="245"/>
      <c r="H150" s="248">
        <v>4.3099999999999996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177</v>
      </c>
      <c r="AU150" s="254" t="s">
        <v>87</v>
      </c>
      <c r="AV150" s="14" t="s">
        <v>87</v>
      </c>
      <c r="AW150" s="14" t="s">
        <v>32</v>
      </c>
      <c r="AX150" s="14" t="s">
        <v>84</v>
      </c>
      <c r="AY150" s="254" t="s">
        <v>168</v>
      </c>
    </row>
    <row r="151" s="2" customFormat="1" ht="24.15" customHeight="1">
      <c r="A151" s="39"/>
      <c r="B151" s="40"/>
      <c r="C151" s="220" t="s">
        <v>209</v>
      </c>
      <c r="D151" s="220" t="s">
        <v>170</v>
      </c>
      <c r="E151" s="221" t="s">
        <v>210</v>
      </c>
      <c r="F151" s="222" t="s">
        <v>211</v>
      </c>
      <c r="G151" s="223" t="s">
        <v>196</v>
      </c>
      <c r="H151" s="224">
        <v>4.0499999999999998</v>
      </c>
      <c r="I151" s="225"/>
      <c r="J151" s="226">
        <f>ROUND(I151*H151,2)</f>
        <v>0</v>
      </c>
      <c r="K151" s="222" t="s">
        <v>174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0.036900000000000002</v>
      </c>
      <c r="R151" s="229">
        <f>Q151*H151</f>
        <v>0.149445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175</v>
      </c>
      <c r="AT151" s="231" t="s">
        <v>170</v>
      </c>
      <c r="AU151" s="231" t="s">
        <v>87</v>
      </c>
      <c r="AY151" s="18" t="s">
        <v>168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175</v>
      </c>
      <c r="BM151" s="231" t="s">
        <v>212</v>
      </c>
    </row>
    <row r="152" s="13" customFormat="1">
      <c r="A152" s="13"/>
      <c r="B152" s="233"/>
      <c r="C152" s="234"/>
      <c r="D152" s="235" t="s">
        <v>177</v>
      </c>
      <c r="E152" s="236" t="s">
        <v>1</v>
      </c>
      <c r="F152" s="237" t="s">
        <v>178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177</v>
      </c>
      <c r="AU152" s="243" t="s">
        <v>87</v>
      </c>
      <c r="AV152" s="13" t="s">
        <v>84</v>
      </c>
      <c r="AW152" s="13" t="s">
        <v>32</v>
      </c>
      <c r="AX152" s="13" t="s">
        <v>76</v>
      </c>
      <c r="AY152" s="243" t="s">
        <v>168</v>
      </c>
    </row>
    <row r="153" s="14" customFormat="1">
      <c r="A153" s="14"/>
      <c r="B153" s="244"/>
      <c r="C153" s="245"/>
      <c r="D153" s="235" t="s">
        <v>177</v>
      </c>
      <c r="E153" s="246" t="s">
        <v>1</v>
      </c>
      <c r="F153" s="247" t="s">
        <v>213</v>
      </c>
      <c r="G153" s="245"/>
      <c r="H153" s="248">
        <v>4.0499999999999998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177</v>
      </c>
      <c r="AU153" s="254" t="s">
        <v>87</v>
      </c>
      <c r="AV153" s="14" t="s">
        <v>87</v>
      </c>
      <c r="AW153" s="14" t="s">
        <v>32</v>
      </c>
      <c r="AX153" s="14" t="s">
        <v>84</v>
      </c>
      <c r="AY153" s="254" t="s">
        <v>168</v>
      </c>
    </row>
    <row r="154" s="2" customFormat="1" ht="16.5" customHeight="1">
      <c r="A154" s="39"/>
      <c r="B154" s="40"/>
      <c r="C154" s="220" t="s">
        <v>214</v>
      </c>
      <c r="D154" s="220" t="s">
        <v>170</v>
      </c>
      <c r="E154" s="221" t="s">
        <v>215</v>
      </c>
      <c r="F154" s="222" t="s">
        <v>216</v>
      </c>
      <c r="G154" s="223" t="s">
        <v>196</v>
      </c>
      <c r="H154" s="224">
        <v>38.399999999999999</v>
      </c>
      <c r="I154" s="225"/>
      <c r="J154" s="226">
        <f>ROUND(I154*H154,2)</f>
        <v>0</v>
      </c>
      <c r="K154" s="222" t="s">
        <v>174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0.00055999999999999995</v>
      </c>
      <c r="R154" s="229">
        <f>Q154*H154</f>
        <v>0.021503999999999999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175</v>
      </c>
      <c r="AT154" s="231" t="s">
        <v>170</v>
      </c>
      <c r="AU154" s="231" t="s">
        <v>87</v>
      </c>
      <c r="AY154" s="18" t="s">
        <v>168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175</v>
      </c>
      <c r="BM154" s="231" t="s">
        <v>217</v>
      </c>
    </row>
    <row r="155" s="13" customFormat="1">
      <c r="A155" s="13"/>
      <c r="B155" s="233"/>
      <c r="C155" s="234"/>
      <c r="D155" s="235" t="s">
        <v>177</v>
      </c>
      <c r="E155" s="236" t="s">
        <v>1</v>
      </c>
      <c r="F155" s="237" t="s">
        <v>218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177</v>
      </c>
      <c r="AU155" s="243" t="s">
        <v>87</v>
      </c>
      <c r="AV155" s="13" t="s">
        <v>84</v>
      </c>
      <c r="AW155" s="13" t="s">
        <v>32</v>
      </c>
      <c r="AX155" s="13" t="s">
        <v>76</v>
      </c>
      <c r="AY155" s="243" t="s">
        <v>168</v>
      </c>
    </row>
    <row r="156" s="14" customFormat="1">
      <c r="A156" s="14"/>
      <c r="B156" s="244"/>
      <c r="C156" s="245"/>
      <c r="D156" s="235" t="s">
        <v>177</v>
      </c>
      <c r="E156" s="246" t="s">
        <v>1</v>
      </c>
      <c r="F156" s="247" t="s">
        <v>219</v>
      </c>
      <c r="G156" s="245"/>
      <c r="H156" s="248">
        <v>38.399999999999999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177</v>
      </c>
      <c r="AU156" s="254" t="s">
        <v>87</v>
      </c>
      <c r="AV156" s="14" t="s">
        <v>87</v>
      </c>
      <c r="AW156" s="14" t="s">
        <v>32</v>
      </c>
      <c r="AX156" s="14" t="s">
        <v>84</v>
      </c>
      <c r="AY156" s="254" t="s">
        <v>168</v>
      </c>
    </row>
    <row r="157" s="2" customFormat="1" ht="21.75" customHeight="1">
      <c r="A157" s="39"/>
      <c r="B157" s="40"/>
      <c r="C157" s="220" t="s">
        <v>220</v>
      </c>
      <c r="D157" s="220" t="s">
        <v>170</v>
      </c>
      <c r="E157" s="221" t="s">
        <v>221</v>
      </c>
      <c r="F157" s="222" t="s">
        <v>222</v>
      </c>
      <c r="G157" s="223" t="s">
        <v>196</v>
      </c>
      <c r="H157" s="224">
        <v>38.399999999999999</v>
      </c>
      <c r="I157" s="225"/>
      <c r="J157" s="226">
        <f>ROUND(I157*H157,2)</f>
        <v>0</v>
      </c>
      <c r="K157" s="222" t="s">
        <v>174</v>
      </c>
      <c r="L157" s="45"/>
      <c r="M157" s="227" t="s">
        <v>1</v>
      </c>
      <c r="N157" s="228" t="s">
        <v>41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175</v>
      </c>
      <c r="AT157" s="231" t="s">
        <v>170</v>
      </c>
      <c r="AU157" s="231" t="s">
        <v>87</v>
      </c>
      <c r="AY157" s="18" t="s">
        <v>168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175</v>
      </c>
      <c r="BM157" s="231" t="s">
        <v>223</v>
      </c>
    </row>
    <row r="158" s="13" customFormat="1">
      <c r="A158" s="13"/>
      <c r="B158" s="233"/>
      <c r="C158" s="234"/>
      <c r="D158" s="235" t="s">
        <v>177</v>
      </c>
      <c r="E158" s="236" t="s">
        <v>1</v>
      </c>
      <c r="F158" s="237" t="s">
        <v>218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177</v>
      </c>
      <c r="AU158" s="243" t="s">
        <v>87</v>
      </c>
      <c r="AV158" s="13" t="s">
        <v>84</v>
      </c>
      <c r="AW158" s="13" t="s">
        <v>32</v>
      </c>
      <c r="AX158" s="13" t="s">
        <v>76</v>
      </c>
      <c r="AY158" s="243" t="s">
        <v>168</v>
      </c>
    </row>
    <row r="159" s="14" customFormat="1">
      <c r="A159" s="14"/>
      <c r="B159" s="244"/>
      <c r="C159" s="245"/>
      <c r="D159" s="235" t="s">
        <v>177</v>
      </c>
      <c r="E159" s="246" t="s">
        <v>1</v>
      </c>
      <c r="F159" s="247" t="s">
        <v>219</v>
      </c>
      <c r="G159" s="245"/>
      <c r="H159" s="248">
        <v>38.399999999999999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177</v>
      </c>
      <c r="AU159" s="254" t="s">
        <v>87</v>
      </c>
      <c r="AV159" s="14" t="s">
        <v>87</v>
      </c>
      <c r="AW159" s="14" t="s">
        <v>32</v>
      </c>
      <c r="AX159" s="14" t="s">
        <v>84</v>
      </c>
      <c r="AY159" s="254" t="s">
        <v>168</v>
      </c>
    </row>
    <row r="160" s="2" customFormat="1" ht="24.15" customHeight="1">
      <c r="A160" s="39"/>
      <c r="B160" s="40"/>
      <c r="C160" s="220" t="s">
        <v>224</v>
      </c>
      <c r="D160" s="220" t="s">
        <v>170</v>
      </c>
      <c r="E160" s="221" t="s">
        <v>225</v>
      </c>
      <c r="F160" s="222" t="s">
        <v>226</v>
      </c>
      <c r="G160" s="223" t="s">
        <v>227</v>
      </c>
      <c r="H160" s="224">
        <v>48.091999999999999</v>
      </c>
      <c r="I160" s="225"/>
      <c r="J160" s="226">
        <f>ROUND(I160*H160,2)</f>
        <v>0</v>
      </c>
      <c r="K160" s="222" t="s">
        <v>174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175</v>
      </c>
      <c r="AT160" s="231" t="s">
        <v>170</v>
      </c>
      <c r="AU160" s="231" t="s">
        <v>87</v>
      </c>
      <c r="AY160" s="18" t="s">
        <v>168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175</v>
      </c>
      <c r="BM160" s="231" t="s">
        <v>228</v>
      </c>
    </row>
    <row r="161" s="13" customFormat="1">
      <c r="A161" s="13"/>
      <c r="B161" s="233"/>
      <c r="C161" s="234"/>
      <c r="D161" s="235" t="s">
        <v>177</v>
      </c>
      <c r="E161" s="236" t="s">
        <v>1</v>
      </c>
      <c r="F161" s="237" t="s">
        <v>178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177</v>
      </c>
      <c r="AU161" s="243" t="s">
        <v>87</v>
      </c>
      <c r="AV161" s="13" t="s">
        <v>84</v>
      </c>
      <c r="AW161" s="13" t="s">
        <v>32</v>
      </c>
      <c r="AX161" s="13" t="s">
        <v>76</v>
      </c>
      <c r="AY161" s="243" t="s">
        <v>168</v>
      </c>
    </row>
    <row r="162" s="14" customFormat="1">
      <c r="A162" s="14"/>
      <c r="B162" s="244"/>
      <c r="C162" s="245"/>
      <c r="D162" s="235" t="s">
        <v>177</v>
      </c>
      <c r="E162" s="246" t="s">
        <v>1</v>
      </c>
      <c r="F162" s="247" t="s">
        <v>229</v>
      </c>
      <c r="G162" s="245"/>
      <c r="H162" s="248">
        <v>48.091999999999999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177</v>
      </c>
      <c r="AU162" s="254" t="s">
        <v>87</v>
      </c>
      <c r="AV162" s="14" t="s">
        <v>87</v>
      </c>
      <c r="AW162" s="14" t="s">
        <v>32</v>
      </c>
      <c r="AX162" s="14" t="s">
        <v>84</v>
      </c>
      <c r="AY162" s="254" t="s">
        <v>168</v>
      </c>
    </row>
    <row r="163" s="2" customFormat="1" ht="24.15" customHeight="1">
      <c r="A163" s="39"/>
      <c r="B163" s="40"/>
      <c r="C163" s="220" t="s">
        <v>8</v>
      </c>
      <c r="D163" s="220" t="s">
        <v>170</v>
      </c>
      <c r="E163" s="221" t="s">
        <v>230</v>
      </c>
      <c r="F163" s="222" t="s">
        <v>231</v>
      </c>
      <c r="G163" s="223" t="s">
        <v>196</v>
      </c>
      <c r="H163" s="224">
        <v>54</v>
      </c>
      <c r="I163" s="225"/>
      <c r="J163" s="226">
        <f>ROUND(I163*H163,2)</f>
        <v>0</v>
      </c>
      <c r="K163" s="222" t="s">
        <v>174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0.00048999999999999998</v>
      </c>
      <c r="R163" s="229">
        <f>Q163*H163</f>
        <v>0.026459999999999997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175</v>
      </c>
      <c r="AT163" s="231" t="s">
        <v>170</v>
      </c>
      <c r="AU163" s="231" t="s">
        <v>87</v>
      </c>
      <c r="AY163" s="18" t="s">
        <v>168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175</v>
      </c>
      <c r="BM163" s="231" t="s">
        <v>232</v>
      </c>
    </row>
    <row r="164" s="13" customFormat="1">
      <c r="A164" s="13"/>
      <c r="B164" s="233"/>
      <c r="C164" s="234"/>
      <c r="D164" s="235" t="s">
        <v>177</v>
      </c>
      <c r="E164" s="236" t="s">
        <v>1</v>
      </c>
      <c r="F164" s="237" t="s">
        <v>178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177</v>
      </c>
      <c r="AU164" s="243" t="s">
        <v>87</v>
      </c>
      <c r="AV164" s="13" t="s">
        <v>84</v>
      </c>
      <c r="AW164" s="13" t="s">
        <v>32</v>
      </c>
      <c r="AX164" s="13" t="s">
        <v>76</v>
      </c>
      <c r="AY164" s="243" t="s">
        <v>168</v>
      </c>
    </row>
    <row r="165" s="14" customFormat="1">
      <c r="A165" s="14"/>
      <c r="B165" s="244"/>
      <c r="C165" s="245"/>
      <c r="D165" s="235" t="s">
        <v>177</v>
      </c>
      <c r="E165" s="246" t="s">
        <v>1</v>
      </c>
      <c r="F165" s="247" t="s">
        <v>233</v>
      </c>
      <c r="G165" s="245"/>
      <c r="H165" s="248">
        <v>54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177</v>
      </c>
      <c r="AU165" s="254" t="s">
        <v>87</v>
      </c>
      <c r="AV165" s="14" t="s">
        <v>87</v>
      </c>
      <c r="AW165" s="14" t="s">
        <v>32</v>
      </c>
      <c r="AX165" s="14" t="s">
        <v>84</v>
      </c>
      <c r="AY165" s="254" t="s">
        <v>168</v>
      </c>
    </row>
    <row r="166" s="2" customFormat="1" ht="24.15" customHeight="1">
      <c r="A166" s="39"/>
      <c r="B166" s="40"/>
      <c r="C166" s="220" t="s">
        <v>234</v>
      </c>
      <c r="D166" s="220" t="s">
        <v>170</v>
      </c>
      <c r="E166" s="221" t="s">
        <v>235</v>
      </c>
      <c r="F166" s="222" t="s">
        <v>236</v>
      </c>
      <c r="G166" s="223" t="s">
        <v>196</v>
      </c>
      <c r="H166" s="224">
        <v>54</v>
      </c>
      <c r="I166" s="225"/>
      <c r="J166" s="226">
        <f>ROUND(I166*H166,2)</f>
        <v>0</v>
      </c>
      <c r="K166" s="222" t="s">
        <v>174</v>
      </c>
      <c r="L166" s="45"/>
      <c r="M166" s="227" t="s">
        <v>1</v>
      </c>
      <c r="N166" s="228" t="s">
        <v>41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175</v>
      </c>
      <c r="AT166" s="231" t="s">
        <v>170</v>
      </c>
      <c r="AU166" s="231" t="s">
        <v>87</v>
      </c>
      <c r="AY166" s="18" t="s">
        <v>168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84</v>
      </c>
      <c r="BK166" s="232">
        <f>ROUND(I166*H166,2)</f>
        <v>0</v>
      </c>
      <c r="BL166" s="18" t="s">
        <v>175</v>
      </c>
      <c r="BM166" s="231" t="s">
        <v>237</v>
      </c>
    </row>
    <row r="167" s="13" customFormat="1">
      <c r="A167" s="13"/>
      <c r="B167" s="233"/>
      <c r="C167" s="234"/>
      <c r="D167" s="235" t="s">
        <v>177</v>
      </c>
      <c r="E167" s="236" t="s">
        <v>1</v>
      </c>
      <c r="F167" s="237" t="s">
        <v>178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177</v>
      </c>
      <c r="AU167" s="243" t="s">
        <v>87</v>
      </c>
      <c r="AV167" s="13" t="s">
        <v>84</v>
      </c>
      <c r="AW167" s="13" t="s">
        <v>32</v>
      </c>
      <c r="AX167" s="13" t="s">
        <v>76</v>
      </c>
      <c r="AY167" s="243" t="s">
        <v>168</v>
      </c>
    </row>
    <row r="168" s="14" customFormat="1">
      <c r="A168" s="14"/>
      <c r="B168" s="244"/>
      <c r="C168" s="245"/>
      <c r="D168" s="235" t="s">
        <v>177</v>
      </c>
      <c r="E168" s="246" t="s">
        <v>1</v>
      </c>
      <c r="F168" s="247" t="s">
        <v>233</v>
      </c>
      <c r="G168" s="245"/>
      <c r="H168" s="248">
        <v>54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177</v>
      </c>
      <c r="AU168" s="254" t="s">
        <v>87</v>
      </c>
      <c r="AV168" s="14" t="s">
        <v>87</v>
      </c>
      <c r="AW168" s="14" t="s">
        <v>32</v>
      </c>
      <c r="AX168" s="14" t="s">
        <v>84</v>
      </c>
      <c r="AY168" s="254" t="s">
        <v>168</v>
      </c>
    </row>
    <row r="169" s="2" customFormat="1" ht="24.15" customHeight="1">
      <c r="A169" s="39"/>
      <c r="B169" s="40"/>
      <c r="C169" s="220" t="s">
        <v>238</v>
      </c>
      <c r="D169" s="220" t="s">
        <v>170</v>
      </c>
      <c r="E169" s="221" t="s">
        <v>239</v>
      </c>
      <c r="F169" s="222" t="s">
        <v>240</v>
      </c>
      <c r="G169" s="223" t="s">
        <v>196</v>
      </c>
      <c r="H169" s="224">
        <v>1.7</v>
      </c>
      <c r="I169" s="225"/>
      <c r="J169" s="226">
        <f>ROUND(I169*H169,2)</f>
        <v>0</v>
      </c>
      <c r="K169" s="222" t="s">
        <v>174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0.00046999999999999999</v>
      </c>
      <c r="R169" s="229">
        <f>Q169*H169</f>
        <v>0.00079899999999999991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175</v>
      </c>
      <c r="AT169" s="231" t="s">
        <v>170</v>
      </c>
      <c r="AU169" s="231" t="s">
        <v>87</v>
      </c>
      <c r="AY169" s="18" t="s">
        <v>168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175</v>
      </c>
      <c r="BM169" s="231" t="s">
        <v>241</v>
      </c>
    </row>
    <row r="170" s="13" customFormat="1">
      <c r="A170" s="13"/>
      <c r="B170" s="233"/>
      <c r="C170" s="234"/>
      <c r="D170" s="235" t="s">
        <v>177</v>
      </c>
      <c r="E170" s="236" t="s">
        <v>1</v>
      </c>
      <c r="F170" s="237" t="s">
        <v>178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177</v>
      </c>
      <c r="AU170" s="243" t="s">
        <v>87</v>
      </c>
      <c r="AV170" s="13" t="s">
        <v>84</v>
      </c>
      <c r="AW170" s="13" t="s">
        <v>32</v>
      </c>
      <c r="AX170" s="13" t="s">
        <v>76</v>
      </c>
      <c r="AY170" s="243" t="s">
        <v>168</v>
      </c>
    </row>
    <row r="171" s="14" customFormat="1">
      <c r="A171" s="14"/>
      <c r="B171" s="244"/>
      <c r="C171" s="245"/>
      <c r="D171" s="235" t="s">
        <v>177</v>
      </c>
      <c r="E171" s="246" t="s">
        <v>1</v>
      </c>
      <c r="F171" s="247" t="s">
        <v>242</v>
      </c>
      <c r="G171" s="245"/>
      <c r="H171" s="248">
        <v>1.7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177</v>
      </c>
      <c r="AU171" s="254" t="s">
        <v>87</v>
      </c>
      <c r="AV171" s="14" t="s">
        <v>87</v>
      </c>
      <c r="AW171" s="14" t="s">
        <v>32</v>
      </c>
      <c r="AX171" s="14" t="s">
        <v>84</v>
      </c>
      <c r="AY171" s="254" t="s">
        <v>168</v>
      </c>
    </row>
    <row r="172" s="2" customFormat="1" ht="24.15" customHeight="1">
      <c r="A172" s="39"/>
      <c r="B172" s="40"/>
      <c r="C172" s="220" t="s">
        <v>243</v>
      </c>
      <c r="D172" s="220" t="s">
        <v>170</v>
      </c>
      <c r="E172" s="221" t="s">
        <v>244</v>
      </c>
      <c r="F172" s="222" t="s">
        <v>245</v>
      </c>
      <c r="G172" s="223" t="s">
        <v>196</v>
      </c>
      <c r="H172" s="224">
        <v>1.7</v>
      </c>
      <c r="I172" s="225"/>
      <c r="J172" s="226">
        <f>ROUND(I172*H172,2)</f>
        <v>0</v>
      </c>
      <c r="K172" s="222" t="s">
        <v>174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175</v>
      </c>
      <c r="AT172" s="231" t="s">
        <v>170</v>
      </c>
      <c r="AU172" s="231" t="s">
        <v>87</v>
      </c>
      <c r="AY172" s="18" t="s">
        <v>168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175</v>
      </c>
      <c r="BM172" s="231" t="s">
        <v>246</v>
      </c>
    </row>
    <row r="173" s="13" customFormat="1">
      <c r="A173" s="13"/>
      <c r="B173" s="233"/>
      <c r="C173" s="234"/>
      <c r="D173" s="235" t="s">
        <v>177</v>
      </c>
      <c r="E173" s="236" t="s">
        <v>1</v>
      </c>
      <c r="F173" s="237" t="s">
        <v>178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177</v>
      </c>
      <c r="AU173" s="243" t="s">
        <v>87</v>
      </c>
      <c r="AV173" s="13" t="s">
        <v>84</v>
      </c>
      <c r="AW173" s="13" t="s">
        <v>32</v>
      </c>
      <c r="AX173" s="13" t="s">
        <v>76</v>
      </c>
      <c r="AY173" s="243" t="s">
        <v>168</v>
      </c>
    </row>
    <row r="174" s="14" customFormat="1">
      <c r="A174" s="14"/>
      <c r="B174" s="244"/>
      <c r="C174" s="245"/>
      <c r="D174" s="235" t="s">
        <v>177</v>
      </c>
      <c r="E174" s="246" t="s">
        <v>1</v>
      </c>
      <c r="F174" s="247" t="s">
        <v>242</v>
      </c>
      <c r="G174" s="245"/>
      <c r="H174" s="248">
        <v>1.7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177</v>
      </c>
      <c r="AU174" s="254" t="s">
        <v>87</v>
      </c>
      <c r="AV174" s="14" t="s">
        <v>87</v>
      </c>
      <c r="AW174" s="14" t="s">
        <v>32</v>
      </c>
      <c r="AX174" s="14" t="s">
        <v>84</v>
      </c>
      <c r="AY174" s="254" t="s">
        <v>168</v>
      </c>
    </row>
    <row r="175" s="2" customFormat="1" ht="33" customHeight="1">
      <c r="A175" s="39"/>
      <c r="B175" s="40"/>
      <c r="C175" s="220" t="s">
        <v>247</v>
      </c>
      <c r="D175" s="220" t="s">
        <v>170</v>
      </c>
      <c r="E175" s="221" t="s">
        <v>248</v>
      </c>
      <c r="F175" s="222" t="s">
        <v>249</v>
      </c>
      <c r="G175" s="223" t="s">
        <v>227</v>
      </c>
      <c r="H175" s="224">
        <v>0.19500000000000001</v>
      </c>
      <c r="I175" s="225"/>
      <c r="J175" s="226">
        <f>ROUND(I175*H175,2)</f>
        <v>0</v>
      </c>
      <c r="K175" s="222" t="s">
        <v>174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175</v>
      </c>
      <c r="AT175" s="231" t="s">
        <v>170</v>
      </c>
      <c r="AU175" s="231" t="s">
        <v>87</v>
      </c>
      <c r="AY175" s="18" t="s">
        <v>168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175</v>
      </c>
      <c r="BM175" s="231" t="s">
        <v>250</v>
      </c>
    </row>
    <row r="176" s="13" customFormat="1">
      <c r="A176" s="13"/>
      <c r="B176" s="233"/>
      <c r="C176" s="234"/>
      <c r="D176" s="235" t="s">
        <v>177</v>
      </c>
      <c r="E176" s="236" t="s">
        <v>1</v>
      </c>
      <c r="F176" s="237" t="s">
        <v>178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177</v>
      </c>
      <c r="AU176" s="243" t="s">
        <v>87</v>
      </c>
      <c r="AV176" s="13" t="s">
        <v>84</v>
      </c>
      <c r="AW176" s="13" t="s">
        <v>32</v>
      </c>
      <c r="AX176" s="13" t="s">
        <v>76</v>
      </c>
      <c r="AY176" s="243" t="s">
        <v>168</v>
      </c>
    </row>
    <row r="177" s="14" customFormat="1">
      <c r="A177" s="14"/>
      <c r="B177" s="244"/>
      <c r="C177" s="245"/>
      <c r="D177" s="235" t="s">
        <v>177</v>
      </c>
      <c r="E177" s="246" t="s">
        <v>1</v>
      </c>
      <c r="F177" s="247" t="s">
        <v>251</v>
      </c>
      <c r="G177" s="245"/>
      <c r="H177" s="248">
        <v>0.84999999999999998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177</v>
      </c>
      <c r="AU177" s="254" t="s">
        <v>87</v>
      </c>
      <c r="AV177" s="14" t="s">
        <v>87</v>
      </c>
      <c r="AW177" s="14" t="s">
        <v>32</v>
      </c>
      <c r="AX177" s="14" t="s">
        <v>76</v>
      </c>
      <c r="AY177" s="254" t="s">
        <v>168</v>
      </c>
    </row>
    <row r="178" s="14" customFormat="1">
      <c r="A178" s="14"/>
      <c r="B178" s="244"/>
      <c r="C178" s="245"/>
      <c r="D178" s="235" t="s">
        <v>177</v>
      </c>
      <c r="E178" s="246" t="s">
        <v>1</v>
      </c>
      <c r="F178" s="247" t="s">
        <v>252</v>
      </c>
      <c r="G178" s="245"/>
      <c r="H178" s="248">
        <v>-0.20000000000000001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177</v>
      </c>
      <c r="AU178" s="254" t="s">
        <v>87</v>
      </c>
      <c r="AV178" s="14" t="s">
        <v>87</v>
      </c>
      <c r="AW178" s="14" t="s">
        <v>32</v>
      </c>
      <c r="AX178" s="14" t="s">
        <v>76</v>
      </c>
      <c r="AY178" s="254" t="s">
        <v>168</v>
      </c>
    </row>
    <row r="179" s="15" customFormat="1">
      <c r="A179" s="15"/>
      <c r="B179" s="255"/>
      <c r="C179" s="256"/>
      <c r="D179" s="235" t="s">
        <v>177</v>
      </c>
      <c r="E179" s="257" t="s">
        <v>126</v>
      </c>
      <c r="F179" s="258" t="s">
        <v>120</v>
      </c>
      <c r="G179" s="256"/>
      <c r="H179" s="259">
        <v>0.65000000000000002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177</v>
      </c>
      <c r="AU179" s="265" t="s">
        <v>87</v>
      </c>
      <c r="AV179" s="15" t="s">
        <v>175</v>
      </c>
      <c r="AW179" s="15" t="s">
        <v>32</v>
      </c>
      <c r="AX179" s="15" t="s">
        <v>76</v>
      </c>
      <c r="AY179" s="265" t="s">
        <v>168</v>
      </c>
    </row>
    <row r="180" s="14" customFormat="1">
      <c r="A180" s="14"/>
      <c r="B180" s="244"/>
      <c r="C180" s="245"/>
      <c r="D180" s="235" t="s">
        <v>177</v>
      </c>
      <c r="E180" s="246" t="s">
        <v>1</v>
      </c>
      <c r="F180" s="247" t="s">
        <v>253</v>
      </c>
      <c r="G180" s="245"/>
      <c r="H180" s="248">
        <v>0.19500000000000001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177</v>
      </c>
      <c r="AU180" s="254" t="s">
        <v>87</v>
      </c>
      <c r="AV180" s="14" t="s">
        <v>87</v>
      </c>
      <c r="AW180" s="14" t="s">
        <v>32</v>
      </c>
      <c r="AX180" s="14" t="s">
        <v>84</v>
      </c>
      <c r="AY180" s="254" t="s">
        <v>168</v>
      </c>
    </row>
    <row r="181" s="2" customFormat="1" ht="33" customHeight="1">
      <c r="A181" s="39"/>
      <c r="B181" s="40"/>
      <c r="C181" s="220" t="s">
        <v>254</v>
      </c>
      <c r="D181" s="220" t="s">
        <v>170</v>
      </c>
      <c r="E181" s="221" t="s">
        <v>255</v>
      </c>
      <c r="F181" s="222" t="s">
        <v>256</v>
      </c>
      <c r="G181" s="223" t="s">
        <v>227</v>
      </c>
      <c r="H181" s="224">
        <v>0.45500000000000002</v>
      </c>
      <c r="I181" s="225"/>
      <c r="J181" s="226">
        <f>ROUND(I181*H181,2)</f>
        <v>0</v>
      </c>
      <c r="K181" s="222" t="s">
        <v>174</v>
      </c>
      <c r="L181" s="45"/>
      <c r="M181" s="227" t="s">
        <v>1</v>
      </c>
      <c r="N181" s="228" t="s">
        <v>41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175</v>
      </c>
      <c r="AT181" s="231" t="s">
        <v>170</v>
      </c>
      <c r="AU181" s="231" t="s">
        <v>87</v>
      </c>
      <c r="AY181" s="18" t="s">
        <v>168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175</v>
      </c>
      <c r="BM181" s="231" t="s">
        <v>257</v>
      </c>
    </row>
    <row r="182" s="14" customFormat="1">
      <c r="A182" s="14"/>
      <c r="B182" s="244"/>
      <c r="C182" s="245"/>
      <c r="D182" s="235" t="s">
        <v>177</v>
      </c>
      <c r="E182" s="246" t="s">
        <v>1</v>
      </c>
      <c r="F182" s="247" t="s">
        <v>258</v>
      </c>
      <c r="G182" s="245"/>
      <c r="H182" s="248">
        <v>0.45500000000000002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177</v>
      </c>
      <c r="AU182" s="254" t="s">
        <v>87</v>
      </c>
      <c r="AV182" s="14" t="s">
        <v>87</v>
      </c>
      <c r="AW182" s="14" t="s">
        <v>32</v>
      </c>
      <c r="AX182" s="14" t="s">
        <v>84</v>
      </c>
      <c r="AY182" s="254" t="s">
        <v>168</v>
      </c>
    </row>
    <row r="183" s="2" customFormat="1" ht="33" customHeight="1">
      <c r="A183" s="39"/>
      <c r="B183" s="40"/>
      <c r="C183" s="220" t="s">
        <v>259</v>
      </c>
      <c r="D183" s="220" t="s">
        <v>170</v>
      </c>
      <c r="E183" s="221" t="s">
        <v>260</v>
      </c>
      <c r="F183" s="222" t="s">
        <v>261</v>
      </c>
      <c r="G183" s="223" t="s">
        <v>227</v>
      </c>
      <c r="H183" s="224">
        <v>26.73</v>
      </c>
      <c r="I183" s="225"/>
      <c r="J183" s="226">
        <f>ROUND(I183*H183,2)</f>
        <v>0</v>
      </c>
      <c r="K183" s="222" t="s">
        <v>174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175</v>
      </c>
      <c r="AT183" s="231" t="s">
        <v>170</v>
      </c>
      <c r="AU183" s="231" t="s">
        <v>87</v>
      </c>
      <c r="AY183" s="18" t="s">
        <v>168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175</v>
      </c>
      <c r="BM183" s="231" t="s">
        <v>262</v>
      </c>
    </row>
    <row r="184" s="13" customFormat="1">
      <c r="A184" s="13"/>
      <c r="B184" s="233"/>
      <c r="C184" s="234"/>
      <c r="D184" s="235" t="s">
        <v>177</v>
      </c>
      <c r="E184" s="236" t="s">
        <v>1</v>
      </c>
      <c r="F184" s="237" t="s">
        <v>178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177</v>
      </c>
      <c r="AU184" s="243" t="s">
        <v>87</v>
      </c>
      <c r="AV184" s="13" t="s">
        <v>84</v>
      </c>
      <c r="AW184" s="13" t="s">
        <v>32</v>
      </c>
      <c r="AX184" s="13" t="s">
        <v>76</v>
      </c>
      <c r="AY184" s="243" t="s">
        <v>168</v>
      </c>
    </row>
    <row r="185" s="13" customFormat="1">
      <c r="A185" s="13"/>
      <c r="B185" s="233"/>
      <c r="C185" s="234"/>
      <c r="D185" s="235" t="s">
        <v>177</v>
      </c>
      <c r="E185" s="236" t="s">
        <v>1</v>
      </c>
      <c r="F185" s="237" t="s">
        <v>263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177</v>
      </c>
      <c r="AU185" s="243" t="s">
        <v>87</v>
      </c>
      <c r="AV185" s="13" t="s">
        <v>84</v>
      </c>
      <c r="AW185" s="13" t="s">
        <v>32</v>
      </c>
      <c r="AX185" s="13" t="s">
        <v>76</v>
      </c>
      <c r="AY185" s="243" t="s">
        <v>168</v>
      </c>
    </row>
    <row r="186" s="14" customFormat="1">
      <c r="A186" s="14"/>
      <c r="B186" s="244"/>
      <c r="C186" s="245"/>
      <c r="D186" s="235" t="s">
        <v>177</v>
      </c>
      <c r="E186" s="246" t="s">
        <v>1</v>
      </c>
      <c r="F186" s="247" t="s">
        <v>264</v>
      </c>
      <c r="G186" s="245"/>
      <c r="H186" s="248">
        <v>26.437999999999999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177</v>
      </c>
      <c r="AU186" s="254" t="s">
        <v>87</v>
      </c>
      <c r="AV186" s="14" t="s">
        <v>87</v>
      </c>
      <c r="AW186" s="14" t="s">
        <v>32</v>
      </c>
      <c r="AX186" s="14" t="s">
        <v>76</v>
      </c>
      <c r="AY186" s="254" t="s">
        <v>168</v>
      </c>
    </row>
    <row r="187" s="14" customFormat="1">
      <c r="A187" s="14"/>
      <c r="B187" s="244"/>
      <c r="C187" s="245"/>
      <c r="D187" s="235" t="s">
        <v>177</v>
      </c>
      <c r="E187" s="246" t="s">
        <v>1</v>
      </c>
      <c r="F187" s="247" t="s">
        <v>265</v>
      </c>
      <c r="G187" s="245"/>
      <c r="H187" s="248">
        <v>13.199999999999999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177</v>
      </c>
      <c r="AU187" s="254" t="s">
        <v>87</v>
      </c>
      <c r="AV187" s="14" t="s">
        <v>87</v>
      </c>
      <c r="AW187" s="14" t="s">
        <v>32</v>
      </c>
      <c r="AX187" s="14" t="s">
        <v>76</v>
      </c>
      <c r="AY187" s="254" t="s">
        <v>168</v>
      </c>
    </row>
    <row r="188" s="14" customFormat="1">
      <c r="A188" s="14"/>
      <c r="B188" s="244"/>
      <c r="C188" s="245"/>
      <c r="D188" s="235" t="s">
        <v>177</v>
      </c>
      <c r="E188" s="246" t="s">
        <v>1</v>
      </c>
      <c r="F188" s="247" t="s">
        <v>266</v>
      </c>
      <c r="G188" s="245"/>
      <c r="H188" s="248">
        <v>9.9000000000000004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177</v>
      </c>
      <c r="AU188" s="254" t="s">
        <v>87</v>
      </c>
      <c r="AV188" s="14" t="s">
        <v>87</v>
      </c>
      <c r="AW188" s="14" t="s">
        <v>32</v>
      </c>
      <c r="AX188" s="14" t="s">
        <v>76</v>
      </c>
      <c r="AY188" s="254" t="s">
        <v>168</v>
      </c>
    </row>
    <row r="189" s="14" customFormat="1">
      <c r="A189" s="14"/>
      <c r="B189" s="244"/>
      <c r="C189" s="245"/>
      <c r="D189" s="235" t="s">
        <v>177</v>
      </c>
      <c r="E189" s="246" t="s">
        <v>1</v>
      </c>
      <c r="F189" s="247" t="s">
        <v>267</v>
      </c>
      <c r="G189" s="245"/>
      <c r="H189" s="248">
        <v>13.6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177</v>
      </c>
      <c r="AU189" s="254" t="s">
        <v>87</v>
      </c>
      <c r="AV189" s="14" t="s">
        <v>87</v>
      </c>
      <c r="AW189" s="14" t="s">
        <v>32</v>
      </c>
      <c r="AX189" s="14" t="s">
        <v>76</v>
      </c>
      <c r="AY189" s="254" t="s">
        <v>168</v>
      </c>
    </row>
    <row r="190" s="14" customFormat="1">
      <c r="A190" s="14"/>
      <c r="B190" s="244"/>
      <c r="C190" s="245"/>
      <c r="D190" s="235" t="s">
        <v>177</v>
      </c>
      <c r="E190" s="246" t="s">
        <v>1</v>
      </c>
      <c r="F190" s="247" t="s">
        <v>268</v>
      </c>
      <c r="G190" s="245"/>
      <c r="H190" s="248">
        <v>11.475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177</v>
      </c>
      <c r="AU190" s="254" t="s">
        <v>87</v>
      </c>
      <c r="AV190" s="14" t="s">
        <v>87</v>
      </c>
      <c r="AW190" s="14" t="s">
        <v>32</v>
      </c>
      <c r="AX190" s="14" t="s">
        <v>76</v>
      </c>
      <c r="AY190" s="254" t="s">
        <v>168</v>
      </c>
    </row>
    <row r="191" s="14" customFormat="1">
      <c r="A191" s="14"/>
      <c r="B191" s="244"/>
      <c r="C191" s="245"/>
      <c r="D191" s="235" t="s">
        <v>177</v>
      </c>
      <c r="E191" s="246" t="s">
        <v>1</v>
      </c>
      <c r="F191" s="247" t="s">
        <v>269</v>
      </c>
      <c r="G191" s="245"/>
      <c r="H191" s="248">
        <v>42.299999999999997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177</v>
      </c>
      <c r="AU191" s="254" t="s">
        <v>87</v>
      </c>
      <c r="AV191" s="14" t="s">
        <v>87</v>
      </c>
      <c r="AW191" s="14" t="s">
        <v>32</v>
      </c>
      <c r="AX191" s="14" t="s">
        <v>76</v>
      </c>
      <c r="AY191" s="254" t="s">
        <v>168</v>
      </c>
    </row>
    <row r="192" s="14" customFormat="1">
      <c r="A192" s="14"/>
      <c r="B192" s="244"/>
      <c r="C192" s="245"/>
      <c r="D192" s="235" t="s">
        <v>177</v>
      </c>
      <c r="E192" s="246" t="s">
        <v>1</v>
      </c>
      <c r="F192" s="247" t="s">
        <v>270</v>
      </c>
      <c r="G192" s="245"/>
      <c r="H192" s="248">
        <v>1.1080000000000001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177</v>
      </c>
      <c r="AU192" s="254" t="s">
        <v>87</v>
      </c>
      <c r="AV192" s="14" t="s">
        <v>87</v>
      </c>
      <c r="AW192" s="14" t="s">
        <v>32</v>
      </c>
      <c r="AX192" s="14" t="s">
        <v>76</v>
      </c>
      <c r="AY192" s="254" t="s">
        <v>168</v>
      </c>
    </row>
    <row r="193" s="14" customFormat="1">
      <c r="A193" s="14"/>
      <c r="B193" s="244"/>
      <c r="C193" s="245"/>
      <c r="D193" s="235" t="s">
        <v>177</v>
      </c>
      <c r="E193" s="246" t="s">
        <v>1</v>
      </c>
      <c r="F193" s="247" t="s">
        <v>271</v>
      </c>
      <c r="G193" s="245"/>
      <c r="H193" s="248">
        <v>-28.920999999999999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177</v>
      </c>
      <c r="AU193" s="254" t="s">
        <v>87</v>
      </c>
      <c r="AV193" s="14" t="s">
        <v>87</v>
      </c>
      <c r="AW193" s="14" t="s">
        <v>32</v>
      </c>
      <c r="AX193" s="14" t="s">
        <v>76</v>
      </c>
      <c r="AY193" s="254" t="s">
        <v>168</v>
      </c>
    </row>
    <row r="194" s="15" customFormat="1">
      <c r="A194" s="15"/>
      <c r="B194" s="255"/>
      <c r="C194" s="256"/>
      <c r="D194" s="235" t="s">
        <v>177</v>
      </c>
      <c r="E194" s="257" t="s">
        <v>122</v>
      </c>
      <c r="F194" s="258" t="s">
        <v>120</v>
      </c>
      <c r="G194" s="256"/>
      <c r="H194" s="259">
        <v>89.099999999999994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177</v>
      </c>
      <c r="AU194" s="265" t="s">
        <v>87</v>
      </c>
      <c r="AV194" s="15" t="s">
        <v>175</v>
      </c>
      <c r="AW194" s="15" t="s">
        <v>32</v>
      </c>
      <c r="AX194" s="15" t="s">
        <v>76</v>
      </c>
      <c r="AY194" s="265" t="s">
        <v>168</v>
      </c>
    </row>
    <row r="195" s="14" customFormat="1">
      <c r="A195" s="14"/>
      <c r="B195" s="244"/>
      <c r="C195" s="245"/>
      <c r="D195" s="235" t="s">
        <v>177</v>
      </c>
      <c r="E195" s="246" t="s">
        <v>1</v>
      </c>
      <c r="F195" s="247" t="s">
        <v>272</v>
      </c>
      <c r="G195" s="245"/>
      <c r="H195" s="248">
        <v>26.73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177</v>
      </c>
      <c r="AU195" s="254" t="s">
        <v>87</v>
      </c>
      <c r="AV195" s="14" t="s">
        <v>87</v>
      </c>
      <c r="AW195" s="14" t="s">
        <v>32</v>
      </c>
      <c r="AX195" s="14" t="s">
        <v>84</v>
      </c>
      <c r="AY195" s="254" t="s">
        <v>168</v>
      </c>
    </row>
    <row r="196" s="2" customFormat="1" ht="33" customHeight="1">
      <c r="A196" s="39"/>
      <c r="B196" s="40"/>
      <c r="C196" s="220" t="s">
        <v>273</v>
      </c>
      <c r="D196" s="220" t="s">
        <v>170</v>
      </c>
      <c r="E196" s="221" t="s">
        <v>274</v>
      </c>
      <c r="F196" s="222" t="s">
        <v>275</v>
      </c>
      <c r="G196" s="223" t="s">
        <v>227</v>
      </c>
      <c r="H196" s="224">
        <v>62.369999999999997</v>
      </c>
      <c r="I196" s="225"/>
      <c r="J196" s="226">
        <f>ROUND(I196*H196,2)</f>
        <v>0</v>
      </c>
      <c r="K196" s="222" t="s">
        <v>174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175</v>
      </c>
      <c r="AT196" s="231" t="s">
        <v>170</v>
      </c>
      <c r="AU196" s="231" t="s">
        <v>87</v>
      </c>
      <c r="AY196" s="18" t="s">
        <v>168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175</v>
      </c>
      <c r="BM196" s="231" t="s">
        <v>276</v>
      </c>
    </row>
    <row r="197" s="14" customFormat="1">
      <c r="A197" s="14"/>
      <c r="B197" s="244"/>
      <c r="C197" s="245"/>
      <c r="D197" s="235" t="s">
        <v>177</v>
      </c>
      <c r="E197" s="246" t="s">
        <v>1</v>
      </c>
      <c r="F197" s="247" t="s">
        <v>277</v>
      </c>
      <c r="G197" s="245"/>
      <c r="H197" s="248">
        <v>62.369999999999997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177</v>
      </c>
      <c r="AU197" s="254" t="s">
        <v>87</v>
      </c>
      <c r="AV197" s="14" t="s">
        <v>87</v>
      </c>
      <c r="AW197" s="14" t="s">
        <v>32</v>
      </c>
      <c r="AX197" s="14" t="s">
        <v>84</v>
      </c>
      <c r="AY197" s="254" t="s">
        <v>168</v>
      </c>
    </row>
    <row r="198" s="2" customFormat="1" ht="44.25" customHeight="1">
      <c r="A198" s="39"/>
      <c r="B198" s="40"/>
      <c r="C198" s="220" t="s">
        <v>278</v>
      </c>
      <c r="D198" s="220" t="s">
        <v>170</v>
      </c>
      <c r="E198" s="221" t="s">
        <v>279</v>
      </c>
      <c r="F198" s="222" t="s">
        <v>280</v>
      </c>
      <c r="G198" s="223" t="s">
        <v>196</v>
      </c>
      <c r="H198" s="224">
        <v>64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0.0018</v>
      </c>
      <c r="R198" s="229">
        <f>Q198*H198</f>
        <v>0.1152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175</v>
      </c>
      <c r="AT198" s="231" t="s">
        <v>170</v>
      </c>
      <c r="AU198" s="231" t="s">
        <v>87</v>
      </c>
      <c r="AY198" s="18" t="s">
        <v>168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175</v>
      </c>
      <c r="BM198" s="231" t="s">
        <v>281</v>
      </c>
    </row>
    <row r="199" s="13" customFormat="1">
      <c r="A199" s="13"/>
      <c r="B199" s="233"/>
      <c r="C199" s="234"/>
      <c r="D199" s="235" t="s">
        <v>177</v>
      </c>
      <c r="E199" s="236" t="s">
        <v>1</v>
      </c>
      <c r="F199" s="237" t="s">
        <v>282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177</v>
      </c>
      <c r="AU199" s="243" t="s">
        <v>87</v>
      </c>
      <c r="AV199" s="13" t="s">
        <v>84</v>
      </c>
      <c r="AW199" s="13" t="s">
        <v>32</v>
      </c>
      <c r="AX199" s="13" t="s">
        <v>76</v>
      </c>
      <c r="AY199" s="243" t="s">
        <v>168</v>
      </c>
    </row>
    <row r="200" s="14" customFormat="1">
      <c r="A200" s="14"/>
      <c r="B200" s="244"/>
      <c r="C200" s="245"/>
      <c r="D200" s="235" t="s">
        <v>177</v>
      </c>
      <c r="E200" s="246" t="s">
        <v>1</v>
      </c>
      <c r="F200" s="247" t="s">
        <v>283</v>
      </c>
      <c r="G200" s="245"/>
      <c r="H200" s="248">
        <v>64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177</v>
      </c>
      <c r="AU200" s="254" t="s">
        <v>87</v>
      </c>
      <c r="AV200" s="14" t="s">
        <v>87</v>
      </c>
      <c r="AW200" s="14" t="s">
        <v>32</v>
      </c>
      <c r="AX200" s="14" t="s">
        <v>84</v>
      </c>
      <c r="AY200" s="254" t="s">
        <v>168</v>
      </c>
    </row>
    <row r="201" s="2" customFormat="1" ht="21.75" customHeight="1">
      <c r="A201" s="39"/>
      <c r="B201" s="40"/>
      <c r="C201" s="220" t="s">
        <v>7</v>
      </c>
      <c r="D201" s="220" t="s">
        <v>170</v>
      </c>
      <c r="E201" s="221" t="s">
        <v>284</v>
      </c>
      <c r="F201" s="222" t="s">
        <v>285</v>
      </c>
      <c r="G201" s="223" t="s">
        <v>173</v>
      </c>
      <c r="H201" s="224">
        <v>188.18000000000001</v>
      </c>
      <c r="I201" s="225"/>
      <c r="J201" s="226">
        <f>ROUND(I201*H201,2)</f>
        <v>0</v>
      </c>
      <c r="K201" s="222" t="s">
        <v>174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0.00084000000000000003</v>
      </c>
      <c r="R201" s="229">
        <f>Q201*H201</f>
        <v>0.15807120000000002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175</v>
      </c>
      <c r="AT201" s="231" t="s">
        <v>170</v>
      </c>
      <c r="AU201" s="231" t="s">
        <v>87</v>
      </c>
      <c r="AY201" s="18" t="s">
        <v>168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175</v>
      </c>
      <c r="BM201" s="231" t="s">
        <v>286</v>
      </c>
    </row>
    <row r="202" s="13" customFormat="1">
      <c r="A202" s="13"/>
      <c r="B202" s="233"/>
      <c r="C202" s="234"/>
      <c r="D202" s="235" t="s">
        <v>177</v>
      </c>
      <c r="E202" s="236" t="s">
        <v>1</v>
      </c>
      <c r="F202" s="237" t="s">
        <v>178</v>
      </c>
      <c r="G202" s="234"/>
      <c r="H202" s="236" t="s">
        <v>1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177</v>
      </c>
      <c r="AU202" s="243" t="s">
        <v>87</v>
      </c>
      <c r="AV202" s="13" t="s">
        <v>84</v>
      </c>
      <c r="AW202" s="13" t="s">
        <v>32</v>
      </c>
      <c r="AX202" s="13" t="s">
        <v>76</v>
      </c>
      <c r="AY202" s="243" t="s">
        <v>168</v>
      </c>
    </row>
    <row r="203" s="14" customFormat="1">
      <c r="A203" s="14"/>
      <c r="B203" s="244"/>
      <c r="C203" s="245"/>
      <c r="D203" s="235" t="s">
        <v>177</v>
      </c>
      <c r="E203" s="246" t="s">
        <v>1</v>
      </c>
      <c r="F203" s="247" t="s">
        <v>287</v>
      </c>
      <c r="G203" s="245"/>
      <c r="H203" s="248">
        <v>65.280000000000001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177</v>
      </c>
      <c r="AU203" s="254" t="s">
        <v>87</v>
      </c>
      <c r="AV203" s="14" t="s">
        <v>87</v>
      </c>
      <c r="AW203" s="14" t="s">
        <v>32</v>
      </c>
      <c r="AX203" s="14" t="s">
        <v>76</v>
      </c>
      <c r="AY203" s="254" t="s">
        <v>168</v>
      </c>
    </row>
    <row r="204" s="14" customFormat="1">
      <c r="A204" s="14"/>
      <c r="B204" s="244"/>
      <c r="C204" s="245"/>
      <c r="D204" s="235" t="s">
        <v>177</v>
      </c>
      <c r="E204" s="246" t="s">
        <v>1</v>
      </c>
      <c r="F204" s="247" t="s">
        <v>288</v>
      </c>
      <c r="G204" s="245"/>
      <c r="H204" s="248">
        <v>27.199999999999999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177</v>
      </c>
      <c r="AU204" s="254" t="s">
        <v>87</v>
      </c>
      <c r="AV204" s="14" t="s">
        <v>87</v>
      </c>
      <c r="AW204" s="14" t="s">
        <v>32</v>
      </c>
      <c r="AX204" s="14" t="s">
        <v>76</v>
      </c>
      <c r="AY204" s="254" t="s">
        <v>168</v>
      </c>
    </row>
    <row r="205" s="14" customFormat="1">
      <c r="A205" s="14"/>
      <c r="B205" s="244"/>
      <c r="C205" s="245"/>
      <c r="D205" s="235" t="s">
        <v>177</v>
      </c>
      <c r="E205" s="246" t="s">
        <v>1</v>
      </c>
      <c r="F205" s="247" t="s">
        <v>289</v>
      </c>
      <c r="G205" s="245"/>
      <c r="H205" s="248">
        <v>30.600000000000001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177</v>
      </c>
      <c r="AU205" s="254" t="s">
        <v>87</v>
      </c>
      <c r="AV205" s="14" t="s">
        <v>87</v>
      </c>
      <c r="AW205" s="14" t="s">
        <v>32</v>
      </c>
      <c r="AX205" s="14" t="s">
        <v>76</v>
      </c>
      <c r="AY205" s="254" t="s">
        <v>168</v>
      </c>
    </row>
    <row r="206" s="14" customFormat="1">
      <c r="A206" s="14"/>
      <c r="B206" s="244"/>
      <c r="C206" s="245"/>
      <c r="D206" s="235" t="s">
        <v>177</v>
      </c>
      <c r="E206" s="246" t="s">
        <v>1</v>
      </c>
      <c r="F206" s="247" t="s">
        <v>290</v>
      </c>
      <c r="G206" s="245"/>
      <c r="H206" s="248">
        <v>60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177</v>
      </c>
      <c r="AU206" s="254" t="s">
        <v>87</v>
      </c>
      <c r="AV206" s="14" t="s">
        <v>87</v>
      </c>
      <c r="AW206" s="14" t="s">
        <v>32</v>
      </c>
      <c r="AX206" s="14" t="s">
        <v>76</v>
      </c>
      <c r="AY206" s="254" t="s">
        <v>168</v>
      </c>
    </row>
    <row r="207" s="14" customFormat="1">
      <c r="A207" s="14"/>
      <c r="B207" s="244"/>
      <c r="C207" s="245"/>
      <c r="D207" s="235" t="s">
        <v>177</v>
      </c>
      <c r="E207" s="246" t="s">
        <v>1</v>
      </c>
      <c r="F207" s="247" t="s">
        <v>291</v>
      </c>
      <c r="G207" s="245"/>
      <c r="H207" s="248">
        <v>5.0999999999999996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177</v>
      </c>
      <c r="AU207" s="254" t="s">
        <v>87</v>
      </c>
      <c r="AV207" s="14" t="s">
        <v>87</v>
      </c>
      <c r="AW207" s="14" t="s">
        <v>32</v>
      </c>
      <c r="AX207" s="14" t="s">
        <v>76</v>
      </c>
      <c r="AY207" s="254" t="s">
        <v>168</v>
      </c>
    </row>
    <row r="208" s="15" customFormat="1">
      <c r="A208" s="15"/>
      <c r="B208" s="255"/>
      <c r="C208" s="256"/>
      <c r="D208" s="235" t="s">
        <v>177</v>
      </c>
      <c r="E208" s="257" t="s">
        <v>103</v>
      </c>
      <c r="F208" s="258" t="s">
        <v>120</v>
      </c>
      <c r="G208" s="256"/>
      <c r="H208" s="259">
        <v>188.18000000000001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5" t="s">
        <v>177</v>
      </c>
      <c r="AU208" s="265" t="s">
        <v>87</v>
      </c>
      <c r="AV208" s="15" t="s">
        <v>175</v>
      </c>
      <c r="AW208" s="15" t="s">
        <v>32</v>
      </c>
      <c r="AX208" s="15" t="s">
        <v>76</v>
      </c>
      <c r="AY208" s="265" t="s">
        <v>168</v>
      </c>
    </row>
    <row r="209" s="14" customFormat="1">
      <c r="A209" s="14"/>
      <c r="B209" s="244"/>
      <c r="C209" s="245"/>
      <c r="D209" s="235" t="s">
        <v>177</v>
      </c>
      <c r="E209" s="246" t="s">
        <v>1</v>
      </c>
      <c r="F209" s="247" t="s">
        <v>103</v>
      </c>
      <c r="G209" s="245"/>
      <c r="H209" s="248">
        <v>188.18000000000001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177</v>
      </c>
      <c r="AU209" s="254" t="s">
        <v>87</v>
      </c>
      <c r="AV209" s="14" t="s">
        <v>87</v>
      </c>
      <c r="AW209" s="14" t="s">
        <v>32</v>
      </c>
      <c r="AX209" s="14" t="s">
        <v>84</v>
      </c>
      <c r="AY209" s="254" t="s">
        <v>168</v>
      </c>
    </row>
    <row r="210" s="2" customFormat="1" ht="24.15" customHeight="1">
      <c r="A210" s="39"/>
      <c r="B210" s="40"/>
      <c r="C210" s="220" t="s">
        <v>292</v>
      </c>
      <c r="D210" s="220" t="s">
        <v>170</v>
      </c>
      <c r="E210" s="221" t="s">
        <v>293</v>
      </c>
      <c r="F210" s="222" t="s">
        <v>294</v>
      </c>
      <c r="G210" s="223" t="s">
        <v>173</v>
      </c>
      <c r="H210" s="224">
        <v>188.18000000000001</v>
      </c>
      <c r="I210" s="225"/>
      <c r="J210" s="226">
        <f>ROUND(I210*H210,2)</f>
        <v>0</v>
      </c>
      <c r="K210" s="222" t="s">
        <v>174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175</v>
      </c>
      <c r="AT210" s="231" t="s">
        <v>170</v>
      </c>
      <c r="AU210" s="231" t="s">
        <v>87</v>
      </c>
      <c r="AY210" s="18" t="s">
        <v>168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175</v>
      </c>
      <c r="BM210" s="231" t="s">
        <v>295</v>
      </c>
    </row>
    <row r="211" s="14" customFormat="1">
      <c r="A211" s="14"/>
      <c r="B211" s="244"/>
      <c r="C211" s="245"/>
      <c r="D211" s="235" t="s">
        <v>177</v>
      </c>
      <c r="E211" s="246" t="s">
        <v>1</v>
      </c>
      <c r="F211" s="247" t="s">
        <v>103</v>
      </c>
      <c r="G211" s="245"/>
      <c r="H211" s="248">
        <v>188.18000000000001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177</v>
      </c>
      <c r="AU211" s="254" t="s">
        <v>87</v>
      </c>
      <c r="AV211" s="14" t="s">
        <v>87</v>
      </c>
      <c r="AW211" s="14" t="s">
        <v>32</v>
      </c>
      <c r="AX211" s="14" t="s">
        <v>84</v>
      </c>
      <c r="AY211" s="254" t="s">
        <v>168</v>
      </c>
    </row>
    <row r="212" s="2" customFormat="1" ht="24.15" customHeight="1">
      <c r="A212" s="39"/>
      <c r="B212" s="40"/>
      <c r="C212" s="220" t="s">
        <v>296</v>
      </c>
      <c r="D212" s="220" t="s">
        <v>170</v>
      </c>
      <c r="E212" s="221" t="s">
        <v>297</v>
      </c>
      <c r="F212" s="222" t="s">
        <v>298</v>
      </c>
      <c r="G212" s="223" t="s">
        <v>173</v>
      </c>
      <c r="H212" s="224">
        <v>44</v>
      </c>
      <c r="I212" s="225"/>
      <c r="J212" s="226">
        <f>ROUND(I212*H212,2)</f>
        <v>0</v>
      </c>
      <c r="K212" s="222" t="s">
        <v>174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0.00084999999999999995</v>
      </c>
      <c r="R212" s="229">
        <f>Q212*H212</f>
        <v>0.037399999999999996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175</v>
      </c>
      <c r="AT212" s="231" t="s">
        <v>170</v>
      </c>
      <c r="AU212" s="231" t="s">
        <v>87</v>
      </c>
      <c r="AY212" s="18" t="s">
        <v>168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175</v>
      </c>
      <c r="BM212" s="231" t="s">
        <v>299</v>
      </c>
    </row>
    <row r="213" s="13" customFormat="1">
      <c r="A213" s="13"/>
      <c r="B213" s="233"/>
      <c r="C213" s="234"/>
      <c r="D213" s="235" t="s">
        <v>177</v>
      </c>
      <c r="E213" s="236" t="s">
        <v>1</v>
      </c>
      <c r="F213" s="237" t="s">
        <v>282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177</v>
      </c>
      <c r="AU213" s="243" t="s">
        <v>87</v>
      </c>
      <c r="AV213" s="13" t="s">
        <v>84</v>
      </c>
      <c r="AW213" s="13" t="s">
        <v>32</v>
      </c>
      <c r="AX213" s="13" t="s">
        <v>76</v>
      </c>
      <c r="AY213" s="243" t="s">
        <v>168</v>
      </c>
    </row>
    <row r="214" s="14" customFormat="1">
      <c r="A214" s="14"/>
      <c r="B214" s="244"/>
      <c r="C214" s="245"/>
      <c r="D214" s="235" t="s">
        <v>177</v>
      </c>
      <c r="E214" s="246" t="s">
        <v>1</v>
      </c>
      <c r="F214" s="247" t="s">
        <v>300</v>
      </c>
      <c r="G214" s="245"/>
      <c r="H214" s="248">
        <v>24.199999999999999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177</v>
      </c>
      <c r="AU214" s="254" t="s">
        <v>87</v>
      </c>
      <c r="AV214" s="14" t="s">
        <v>87</v>
      </c>
      <c r="AW214" s="14" t="s">
        <v>32</v>
      </c>
      <c r="AX214" s="14" t="s">
        <v>76</v>
      </c>
      <c r="AY214" s="254" t="s">
        <v>168</v>
      </c>
    </row>
    <row r="215" s="14" customFormat="1">
      <c r="A215" s="14"/>
      <c r="B215" s="244"/>
      <c r="C215" s="245"/>
      <c r="D215" s="235" t="s">
        <v>177</v>
      </c>
      <c r="E215" s="246" t="s">
        <v>1</v>
      </c>
      <c r="F215" s="247" t="s">
        <v>301</v>
      </c>
      <c r="G215" s="245"/>
      <c r="H215" s="248">
        <v>19.800000000000001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177</v>
      </c>
      <c r="AU215" s="254" t="s">
        <v>87</v>
      </c>
      <c r="AV215" s="14" t="s">
        <v>87</v>
      </c>
      <c r="AW215" s="14" t="s">
        <v>32</v>
      </c>
      <c r="AX215" s="14" t="s">
        <v>76</v>
      </c>
      <c r="AY215" s="254" t="s">
        <v>168</v>
      </c>
    </row>
    <row r="216" s="15" customFormat="1">
      <c r="A216" s="15"/>
      <c r="B216" s="255"/>
      <c r="C216" s="256"/>
      <c r="D216" s="235" t="s">
        <v>177</v>
      </c>
      <c r="E216" s="257" t="s">
        <v>124</v>
      </c>
      <c r="F216" s="258" t="s">
        <v>120</v>
      </c>
      <c r="G216" s="256"/>
      <c r="H216" s="259">
        <v>44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5" t="s">
        <v>177</v>
      </c>
      <c r="AU216" s="265" t="s">
        <v>87</v>
      </c>
      <c r="AV216" s="15" t="s">
        <v>175</v>
      </c>
      <c r="AW216" s="15" t="s">
        <v>32</v>
      </c>
      <c r="AX216" s="15" t="s">
        <v>84</v>
      </c>
      <c r="AY216" s="265" t="s">
        <v>168</v>
      </c>
    </row>
    <row r="217" s="2" customFormat="1" ht="24.15" customHeight="1">
      <c r="A217" s="39"/>
      <c r="B217" s="40"/>
      <c r="C217" s="220" t="s">
        <v>302</v>
      </c>
      <c r="D217" s="220" t="s">
        <v>170</v>
      </c>
      <c r="E217" s="221" t="s">
        <v>303</v>
      </c>
      <c r="F217" s="222" t="s">
        <v>304</v>
      </c>
      <c r="G217" s="223" t="s">
        <v>173</v>
      </c>
      <c r="H217" s="224">
        <v>44</v>
      </c>
      <c r="I217" s="225"/>
      <c r="J217" s="226">
        <f>ROUND(I217*H217,2)</f>
        <v>0</v>
      </c>
      <c r="K217" s="222" t="s">
        <v>174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175</v>
      </c>
      <c r="AT217" s="231" t="s">
        <v>170</v>
      </c>
      <c r="AU217" s="231" t="s">
        <v>87</v>
      </c>
      <c r="AY217" s="18" t="s">
        <v>168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175</v>
      </c>
      <c r="BM217" s="231" t="s">
        <v>305</v>
      </c>
    </row>
    <row r="218" s="14" customFormat="1">
      <c r="A218" s="14"/>
      <c r="B218" s="244"/>
      <c r="C218" s="245"/>
      <c r="D218" s="235" t="s">
        <v>177</v>
      </c>
      <c r="E218" s="246" t="s">
        <v>1</v>
      </c>
      <c r="F218" s="247" t="s">
        <v>124</v>
      </c>
      <c r="G218" s="245"/>
      <c r="H218" s="248">
        <v>44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177</v>
      </c>
      <c r="AU218" s="254" t="s">
        <v>87</v>
      </c>
      <c r="AV218" s="14" t="s">
        <v>87</v>
      </c>
      <c r="AW218" s="14" t="s">
        <v>32</v>
      </c>
      <c r="AX218" s="14" t="s">
        <v>84</v>
      </c>
      <c r="AY218" s="254" t="s">
        <v>168</v>
      </c>
    </row>
    <row r="219" s="2" customFormat="1" ht="37.8" customHeight="1">
      <c r="A219" s="39"/>
      <c r="B219" s="40"/>
      <c r="C219" s="220" t="s">
        <v>306</v>
      </c>
      <c r="D219" s="220" t="s">
        <v>170</v>
      </c>
      <c r="E219" s="221" t="s">
        <v>307</v>
      </c>
      <c r="F219" s="222" t="s">
        <v>308</v>
      </c>
      <c r="G219" s="223" t="s">
        <v>227</v>
      </c>
      <c r="H219" s="224">
        <v>26.925000000000001</v>
      </c>
      <c r="I219" s="225"/>
      <c r="J219" s="226">
        <f>ROUND(I219*H219,2)</f>
        <v>0</v>
      </c>
      <c r="K219" s="222" t="s">
        <v>174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175</v>
      </c>
      <c r="AT219" s="231" t="s">
        <v>170</v>
      </c>
      <c r="AU219" s="231" t="s">
        <v>87</v>
      </c>
      <c r="AY219" s="18" t="s">
        <v>168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175</v>
      </c>
      <c r="BM219" s="231" t="s">
        <v>309</v>
      </c>
    </row>
    <row r="220" s="13" customFormat="1">
      <c r="A220" s="13"/>
      <c r="B220" s="233"/>
      <c r="C220" s="234"/>
      <c r="D220" s="235" t="s">
        <v>177</v>
      </c>
      <c r="E220" s="236" t="s">
        <v>1</v>
      </c>
      <c r="F220" s="237" t="s">
        <v>310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177</v>
      </c>
      <c r="AU220" s="243" t="s">
        <v>87</v>
      </c>
      <c r="AV220" s="13" t="s">
        <v>84</v>
      </c>
      <c r="AW220" s="13" t="s">
        <v>32</v>
      </c>
      <c r="AX220" s="13" t="s">
        <v>76</v>
      </c>
      <c r="AY220" s="243" t="s">
        <v>168</v>
      </c>
    </row>
    <row r="221" s="13" customFormat="1">
      <c r="A221" s="13"/>
      <c r="B221" s="233"/>
      <c r="C221" s="234"/>
      <c r="D221" s="235" t="s">
        <v>177</v>
      </c>
      <c r="E221" s="236" t="s">
        <v>1</v>
      </c>
      <c r="F221" s="237" t="s">
        <v>311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177</v>
      </c>
      <c r="AU221" s="243" t="s">
        <v>87</v>
      </c>
      <c r="AV221" s="13" t="s">
        <v>84</v>
      </c>
      <c r="AW221" s="13" t="s">
        <v>32</v>
      </c>
      <c r="AX221" s="13" t="s">
        <v>76</v>
      </c>
      <c r="AY221" s="243" t="s">
        <v>168</v>
      </c>
    </row>
    <row r="222" s="13" customFormat="1">
      <c r="A222" s="13"/>
      <c r="B222" s="233"/>
      <c r="C222" s="234"/>
      <c r="D222" s="235" t="s">
        <v>177</v>
      </c>
      <c r="E222" s="236" t="s">
        <v>1</v>
      </c>
      <c r="F222" s="237" t="s">
        <v>312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177</v>
      </c>
      <c r="AU222" s="243" t="s">
        <v>87</v>
      </c>
      <c r="AV222" s="13" t="s">
        <v>84</v>
      </c>
      <c r="AW222" s="13" t="s">
        <v>32</v>
      </c>
      <c r="AX222" s="13" t="s">
        <v>76</v>
      </c>
      <c r="AY222" s="243" t="s">
        <v>168</v>
      </c>
    </row>
    <row r="223" s="14" customFormat="1">
      <c r="A223" s="14"/>
      <c r="B223" s="244"/>
      <c r="C223" s="245"/>
      <c r="D223" s="235" t="s">
        <v>177</v>
      </c>
      <c r="E223" s="246" t="s">
        <v>1</v>
      </c>
      <c r="F223" s="247" t="s">
        <v>313</v>
      </c>
      <c r="G223" s="245"/>
      <c r="H223" s="248">
        <v>1.5549999999999999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177</v>
      </c>
      <c r="AU223" s="254" t="s">
        <v>87</v>
      </c>
      <c r="AV223" s="14" t="s">
        <v>87</v>
      </c>
      <c r="AW223" s="14" t="s">
        <v>32</v>
      </c>
      <c r="AX223" s="14" t="s">
        <v>76</v>
      </c>
      <c r="AY223" s="254" t="s">
        <v>168</v>
      </c>
    </row>
    <row r="224" s="14" customFormat="1">
      <c r="A224" s="14"/>
      <c r="B224" s="244"/>
      <c r="C224" s="245"/>
      <c r="D224" s="235" t="s">
        <v>177</v>
      </c>
      <c r="E224" s="246" t="s">
        <v>1</v>
      </c>
      <c r="F224" s="247" t="s">
        <v>314</v>
      </c>
      <c r="G224" s="245"/>
      <c r="H224" s="248">
        <v>1.1499999999999999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177</v>
      </c>
      <c r="AU224" s="254" t="s">
        <v>87</v>
      </c>
      <c r="AV224" s="14" t="s">
        <v>87</v>
      </c>
      <c r="AW224" s="14" t="s">
        <v>32</v>
      </c>
      <c r="AX224" s="14" t="s">
        <v>76</v>
      </c>
      <c r="AY224" s="254" t="s">
        <v>168</v>
      </c>
    </row>
    <row r="225" s="16" customFormat="1">
      <c r="A225" s="16"/>
      <c r="B225" s="266"/>
      <c r="C225" s="267"/>
      <c r="D225" s="235" t="s">
        <v>177</v>
      </c>
      <c r="E225" s="268" t="s">
        <v>95</v>
      </c>
      <c r="F225" s="269" t="s">
        <v>96</v>
      </c>
      <c r="G225" s="267"/>
      <c r="H225" s="270">
        <v>2.7050000000000001</v>
      </c>
      <c r="I225" s="271"/>
      <c r="J225" s="267"/>
      <c r="K225" s="267"/>
      <c r="L225" s="272"/>
      <c r="M225" s="273"/>
      <c r="N225" s="274"/>
      <c r="O225" s="274"/>
      <c r="P225" s="274"/>
      <c r="Q225" s="274"/>
      <c r="R225" s="274"/>
      <c r="S225" s="274"/>
      <c r="T225" s="275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6" t="s">
        <v>177</v>
      </c>
      <c r="AU225" s="276" t="s">
        <v>87</v>
      </c>
      <c r="AV225" s="16" t="s">
        <v>106</v>
      </c>
      <c r="AW225" s="16" t="s">
        <v>32</v>
      </c>
      <c r="AX225" s="16" t="s">
        <v>76</v>
      </c>
      <c r="AY225" s="276" t="s">
        <v>168</v>
      </c>
    </row>
    <row r="226" s="13" customFormat="1">
      <c r="A226" s="13"/>
      <c r="B226" s="233"/>
      <c r="C226" s="234"/>
      <c r="D226" s="235" t="s">
        <v>177</v>
      </c>
      <c r="E226" s="236" t="s">
        <v>1</v>
      </c>
      <c r="F226" s="237" t="s">
        <v>315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177</v>
      </c>
      <c r="AU226" s="243" t="s">
        <v>87</v>
      </c>
      <c r="AV226" s="13" t="s">
        <v>84</v>
      </c>
      <c r="AW226" s="13" t="s">
        <v>32</v>
      </c>
      <c r="AX226" s="13" t="s">
        <v>76</v>
      </c>
      <c r="AY226" s="243" t="s">
        <v>168</v>
      </c>
    </row>
    <row r="227" s="14" customFormat="1">
      <c r="A227" s="14"/>
      <c r="B227" s="244"/>
      <c r="C227" s="245"/>
      <c r="D227" s="235" t="s">
        <v>177</v>
      </c>
      <c r="E227" s="246" t="s">
        <v>1</v>
      </c>
      <c r="F227" s="247" t="s">
        <v>316</v>
      </c>
      <c r="G227" s="245"/>
      <c r="H227" s="248">
        <v>6.2210000000000001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177</v>
      </c>
      <c r="AU227" s="254" t="s">
        <v>87</v>
      </c>
      <c r="AV227" s="14" t="s">
        <v>87</v>
      </c>
      <c r="AW227" s="14" t="s">
        <v>32</v>
      </c>
      <c r="AX227" s="14" t="s">
        <v>76</v>
      </c>
      <c r="AY227" s="254" t="s">
        <v>168</v>
      </c>
    </row>
    <row r="228" s="14" customFormat="1">
      <c r="A228" s="14"/>
      <c r="B228" s="244"/>
      <c r="C228" s="245"/>
      <c r="D228" s="235" t="s">
        <v>177</v>
      </c>
      <c r="E228" s="246" t="s">
        <v>1</v>
      </c>
      <c r="F228" s="247" t="s">
        <v>317</v>
      </c>
      <c r="G228" s="245"/>
      <c r="H228" s="248">
        <v>4.5999999999999996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177</v>
      </c>
      <c r="AU228" s="254" t="s">
        <v>87</v>
      </c>
      <c r="AV228" s="14" t="s">
        <v>87</v>
      </c>
      <c r="AW228" s="14" t="s">
        <v>32</v>
      </c>
      <c r="AX228" s="14" t="s">
        <v>76</v>
      </c>
      <c r="AY228" s="254" t="s">
        <v>168</v>
      </c>
    </row>
    <row r="229" s="16" customFormat="1">
      <c r="A229" s="16"/>
      <c r="B229" s="266"/>
      <c r="C229" s="267"/>
      <c r="D229" s="235" t="s">
        <v>177</v>
      </c>
      <c r="E229" s="268" t="s">
        <v>98</v>
      </c>
      <c r="F229" s="269" t="s">
        <v>96</v>
      </c>
      <c r="G229" s="267"/>
      <c r="H229" s="270">
        <v>10.821</v>
      </c>
      <c r="I229" s="271"/>
      <c r="J229" s="267"/>
      <c r="K229" s="267"/>
      <c r="L229" s="272"/>
      <c r="M229" s="273"/>
      <c r="N229" s="274"/>
      <c r="O229" s="274"/>
      <c r="P229" s="274"/>
      <c r="Q229" s="274"/>
      <c r="R229" s="274"/>
      <c r="S229" s="274"/>
      <c r="T229" s="275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6" t="s">
        <v>177</v>
      </c>
      <c r="AU229" s="276" t="s">
        <v>87</v>
      </c>
      <c r="AV229" s="16" t="s">
        <v>106</v>
      </c>
      <c r="AW229" s="16" t="s">
        <v>32</v>
      </c>
      <c r="AX229" s="16" t="s">
        <v>76</v>
      </c>
      <c r="AY229" s="276" t="s">
        <v>168</v>
      </c>
    </row>
    <row r="230" s="13" customFormat="1">
      <c r="A230" s="13"/>
      <c r="B230" s="233"/>
      <c r="C230" s="234"/>
      <c r="D230" s="235" t="s">
        <v>177</v>
      </c>
      <c r="E230" s="236" t="s">
        <v>1</v>
      </c>
      <c r="F230" s="237" t="s">
        <v>318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177</v>
      </c>
      <c r="AU230" s="243" t="s">
        <v>87</v>
      </c>
      <c r="AV230" s="13" t="s">
        <v>84</v>
      </c>
      <c r="AW230" s="13" t="s">
        <v>32</v>
      </c>
      <c r="AX230" s="13" t="s">
        <v>76</v>
      </c>
      <c r="AY230" s="243" t="s">
        <v>168</v>
      </c>
    </row>
    <row r="231" s="14" customFormat="1">
      <c r="A231" s="14"/>
      <c r="B231" s="244"/>
      <c r="C231" s="245"/>
      <c r="D231" s="235" t="s">
        <v>177</v>
      </c>
      <c r="E231" s="246" t="s">
        <v>1</v>
      </c>
      <c r="F231" s="247" t="s">
        <v>319</v>
      </c>
      <c r="G231" s="245"/>
      <c r="H231" s="248">
        <v>0.16200000000000001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177</v>
      </c>
      <c r="AU231" s="254" t="s">
        <v>87</v>
      </c>
      <c r="AV231" s="14" t="s">
        <v>87</v>
      </c>
      <c r="AW231" s="14" t="s">
        <v>32</v>
      </c>
      <c r="AX231" s="14" t="s">
        <v>76</v>
      </c>
      <c r="AY231" s="254" t="s">
        <v>168</v>
      </c>
    </row>
    <row r="232" s="16" customFormat="1">
      <c r="A232" s="16"/>
      <c r="B232" s="266"/>
      <c r="C232" s="267"/>
      <c r="D232" s="235" t="s">
        <v>177</v>
      </c>
      <c r="E232" s="268" t="s">
        <v>134</v>
      </c>
      <c r="F232" s="269" t="s">
        <v>96</v>
      </c>
      <c r="G232" s="267"/>
      <c r="H232" s="270">
        <v>0.16200000000000001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76" t="s">
        <v>177</v>
      </c>
      <c r="AU232" s="276" t="s">
        <v>87</v>
      </c>
      <c r="AV232" s="16" t="s">
        <v>106</v>
      </c>
      <c r="AW232" s="16" t="s">
        <v>32</v>
      </c>
      <c r="AX232" s="16" t="s">
        <v>76</v>
      </c>
      <c r="AY232" s="276" t="s">
        <v>168</v>
      </c>
    </row>
    <row r="233" s="14" customFormat="1">
      <c r="A233" s="14"/>
      <c r="B233" s="244"/>
      <c r="C233" s="245"/>
      <c r="D233" s="235" t="s">
        <v>177</v>
      </c>
      <c r="E233" s="246" t="s">
        <v>1</v>
      </c>
      <c r="F233" s="247" t="s">
        <v>320</v>
      </c>
      <c r="G233" s="245"/>
      <c r="H233" s="248">
        <v>2.4750000000000001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177</v>
      </c>
      <c r="AU233" s="254" t="s">
        <v>87</v>
      </c>
      <c r="AV233" s="14" t="s">
        <v>87</v>
      </c>
      <c r="AW233" s="14" t="s">
        <v>32</v>
      </c>
      <c r="AX233" s="14" t="s">
        <v>76</v>
      </c>
      <c r="AY233" s="254" t="s">
        <v>168</v>
      </c>
    </row>
    <row r="234" s="15" customFormat="1">
      <c r="A234" s="15"/>
      <c r="B234" s="255"/>
      <c r="C234" s="256"/>
      <c r="D234" s="235" t="s">
        <v>177</v>
      </c>
      <c r="E234" s="257" t="s">
        <v>119</v>
      </c>
      <c r="F234" s="258" t="s">
        <v>120</v>
      </c>
      <c r="G234" s="256"/>
      <c r="H234" s="259">
        <v>16.163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5" t="s">
        <v>177</v>
      </c>
      <c r="AU234" s="265" t="s">
        <v>87</v>
      </c>
      <c r="AV234" s="15" t="s">
        <v>175</v>
      </c>
      <c r="AW234" s="15" t="s">
        <v>32</v>
      </c>
      <c r="AX234" s="15" t="s">
        <v>76</v>
      </c>
      <c r="AY234" s="265" t="s">
        <v>168</v>
      </c>
    </row>
    <row r="235" s="14" customFormat="1">
      <c r="A235" s="14"/>
      <c r="B235" s="244"/>
      <c r="C235" s="245"/>
      <c r="D235" s="235" t="s">
        <v>177</v>
      </c>
      <c r="E235" s="246" t="s">
        <v>1</v>
      </c>
      <c r="F235" s="247" t="s">
        <v>321</v>
      </c>
      <c r="G235" s="245"/>
      <c r="H235" s="248">
        <v>1.228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177</v>
      </c>
      <c r="AU235" s="254" t="s">
        <v>87</v>
      </c>
      <c r="AV235" s="14" t="s">
        <v>87</v>
      </c>
      <c r="AW235" s="14" t="s">
        <v>32</v>
      </c>
      <c r="AX235" s="14" t="s">
        <v>76</v>
      </c>
      <c r="AY235" s="254" t="s">
        <v>168</v>
      </c>
    </row>
    <row r="236" s="14" customFormat="1">
      <c r="A236" s="14"/>
      <c r="B236" s="244"/>
      <c r="C236" s="245"/>
      <c r="D236" s="235" t="s">
        <v>177</v>
      </c>
      <c r="E236" s="246" t="s">
        <v>128</v>
      </c>
      <c r="F236" s="247" t="s">
        <v>322</v>
      </c>
      <c r="G236" s="245"/>
      <c r="H236" s="248">
        <v>0.25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177</v>
      </c>
      <c r="AU236" s="254" t="s">
        <v>87</v>
      </c>
      <c r="AV236" s="14" t="s">
        <v>87</v>
      </c>
      <c r="AW236" s="14" t="s">
        <v>32</v>
      </c>
      <c r="AX236" s="14" t="s">
        <v>76</v>
      </c>
      <c r="AY236" s="254" t="s">
        <v>168</v>
      </c>
    </row>
    <row r="237" s="14" customFormat="1">
      <c r="A237" s="14"/>
      <c r="B237" s="244"/>
      <c r="C237" s="245"/>
      <c r="D237" s="235" t="s">
        <v>177</v>
      </c>
      <c r="E237" s="246" t="s">
        <v>114</v>
      </c>
      <c r="F237" s="247" t="s">
        <v>323</v>
      </c>
      <c r="G237" s="245"/>
      <c r="H237" s="248">
        <v>73.587000000000003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177</v>
      </c>
      <c r="AU237" s="254" t="s">
        <v>87</v>
      </c>
      <c r="AV237" s="14" t="s">
        <v>87</v>
      </c>
      <c r="AW237" s="14" t="s">
        <v>32</v>
      </c>
      <c r="AX237" s="14" t="s">
        <v>76</v>
      </c>
      <c r="AY237" s="254" t="s">
        <v>168</v>
      </c>
    </row>
    <row r="238" s="14" customFormat="1">
      <c r="A238" s="14"/>
      <c r="B238" s="244"/>
      <c r="C238" s="245"/>
      <c r="D238" s="235" t="s">
        <v>177</v>
      </c>
      <c r="E238" s="246" t="s">
        <v>116</v>
      </c>
      <c r="F238" s="247" t="s">
        <v>324</v>
      </c>
      <c r="G238" s="245"/>
      <c r="H238" s="248">
        <v>89.75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177</v>
      </c>
      <c r="AU238" s="254" t="s">
        <v>87</v>
      </c>
      <c r="AV238" s="14" t="s">
        <v>87</v>
      </c>
      <c r="AW238" s="14" t="s">
        <v>32</v>
      </c>
      <c r="AX238" s="14" t="s">
        <v>76</v>
      </c>
      <c r="AY238" s="254" t="s">
        <v>168</v>
      </c>
    </row>
    <row r="239" s="14" customFormat="1">
      <c r="A239" s="14"/>
      <c r="B239" s="244"/>
      <c r="C239" s="245"/>
      <c r="D239" s="235" t="s">
        <v>177</v>
      </c>
      <c r="E239" s="246" t="s">
        <v>1</v>
      </c>
      <c r="F239" s="247" t="s">
        <v>325</v>
      </c>
      <c r="G239" s="245"/>
      <c r="H239" s="248">
        <v>26.925000000000001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177</v>
      </c>
      <c r="AU239" s="254" t="s">
        <v>87</v>
      </c>
      <c r="AV239" s="14" t="s">
        <v>87</v>
      </c>
      <c r="AW239" s="14" t="s">
        <v>32</v>
      </c>
      <c r="AX239" s="14" t="s">
        <v>84</v>
      </c>
      <c r="AY239" s="254" t="s">
        <v>168</v>
      </c>
    </row>
    <row r="240" s="2" customFormat="1" ht="37.8" customHeight="1">
      <c r="A240" s="39"/>
      <c r="B240" s="40"/>
      <c r="C240" s="220" t="s">
        <v>326</v>
      </c>
      <c r="D240" s="220" t="s">
        <v>170</v>
      </c>
      <c r="E240" s="221" t="s">
        <v>327</v>
      </c>
      <c r="F240" s="222" t="s">
        <v>328</v>
      </c>
      <c r="G240" s="223" t="s">
        <v>227</v>
      </c>
      <c r="H240" s="224">
        <v>62.825000000000003</v>
      </c>
      <c r="I240" s="225"/>
      <c r="J240" s="226">
        <f>ROUND(I240*H240,2)</f>
        <v>0</v>
      </c>
      <c r="K240" s="222" t="s">
        <v>174</v>
      </c>
      <c r="L240" s="45"/>
      <c r="M240" s="227" t="s">
        <v>1</v>
      </c>
      <c r="N240" s="228" t="s">
        <v>41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175</v>
      </c>
      <c r="AT240" s="231" t="s">
        <v>170</v>
      </c>
      <c r="AU240" s="231" t="s">
        <v>87</v>
      </c>
      <c r="AY240" s="18" t="s">
        <v>168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84</v>
      </c>
      <c r="BK240" s="232">
        <f>ROUND(I240*H240,2)</f>
        <v>0</v>
      </c>
      <c r="BL240" s="18" t="s">
        <v>175</v>
      </c>
      <c r="BM240" s="231" t="s">
        <v>329</v>
      </c>
    </row>
    <row r="241" s="14" customFormat="1">
      <c r="A241" s="14"/>
      <c r="B241" s="244"/>
      <c r="C241" s="245"/>
      <c r="D241" s="235" t="s">
        <v>177</v>
      </c>
      <c r="E241" s="246" t="s">
        <v>1</v>
      </c>
      <c r="F241" s="247" t="s">
        <v>330</v>
      </c>
      <c r="G241" s="245"/>
      <c r="H241" s="248">
        <v>62.825000000000003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177</v>
      </c>
      <c r="AU241" s="254" t="s">
        <v>87</v>
      </c>
      <c r="AV241" s="14" t="s">
        <v>87</v>
      </c>
      <c r="AW241" s="14" t="s">
        <v>32</v>
      </c>
      <c r="AX241" s="14" t="s">
        <v>84</v>
      </c>
      <c r="AY241" s="254" t="s">
        <v>168</v>
      </c>
    </row>
    <row r="242" s="2" customFormat="1" ht="24.15" customHeight="1">
      <c r="A242" s="39"/>
      <c r="B242" s="40"/>
      <c r="C242" s="220" t="s">
        <v>331</v>
      </c>
      <c r="D242" s="220" t="s">
        <v>170</v>
      </c>
      <c r="E242" s="221" t="s">
        <v>332</v>
      </c>
      <c r="F242" s="222" t="s">
        <v>333</v>
      </c>
      <c r="G242" s="223" t="s">
        <v>227</v>
      </c>
      <c r="H242" s="224">
        <v>26.925000000000001</v>
      </c>
      <c r="I242" s="225"/>
      <c r="J242" s="226">
        <f>ROUND(I242*H242,2)</f>
        <v>0</v>
      </c>
      <c r="K242" s="222" t="s">
        <v>174</v>
      </c>
      <c r="L242" s="45"/>
      <c r="M242" s="227" t="s">
        <v>1</v>
      </c>
      <c r="N242" s="228" t="s">
        <v>41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175</v>
      </c>
      <c r="AT242" s="231" t="s">
        <v>170</v>
      </c>
      <c r="AU242" s="231" t="s">
        <v>87</v>
      </c>
      <c r="AY242" s="18" t="s">
        <v>168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175</v>
      </c>
      <c r="BM242" s="231" t="s">
        <v>334</v>
      </c>
    </row>
    <row r="243" s="14" customFormat="1">
      <c r="A243" s="14"/>
      <c r="B243" s="244"/>
      <c r="C243" s="245"/>
      <c r="D243" s="235" t="s">
        <v>177</v>
      </c>
      <c r="E243" s="246" t="s">
        <v>1</v>
      </c>
      <c r="F243" s="247" t="s">
        <v>335</v>
      </c>
      <c r="G243" s="245"/>
      <c r="H243" s="248">
        <v>26.925000000000001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177</v>
      </c>
      <c r="AU243" s="254" t="s">
        <v>87</v>
      </c>
      <c r="AV243" s="14" t="s">
        <v>87</v>
      </c>
      <c r="AW243" s="14" t="s">
        <v>32</v>
      </c>
      <c r="AX243" s="14" t="s">
        <v>84</v>
      </c>
      <c r="AY243" s="254" t="s">
        <v>168</v>
      </c>
    </row>
    <row r="244" s="2" customFormat="1" ht="24.15" customHeight="1">
      <c r="A244" s="39"/>
      <c r="B244" s="40"/>
      <c r="C244" s="220" t="s">
        <v>336</v>
      </c>
      <c r="D244" s="220" t="s">
        <v>170</v>
      </c>
      <c r="E244" s="221" t="s">
        <v>337</v>
      </c>
      <c r="F244" s="222" t="s">
        <v>338</v>
      </c>
      <c r="G244" s="223" t="s">
        <v>227</v>
      </c>
      <c r="H244" s="224">
        <v>62.825000000000003</v>
      </c>
      <c r="I244" s="225"/>
      <c r="J244" s="226">
        <f>ROUND(I244*H244,2)</f>
        <v>0</v>
      </c>
      <c r="K244" s="222" t="s">
        <v>174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175</v>
      </c>
      <c r="AT244" s="231" t="s">
        <v>170</v>
      </c>
      <c r="AU244" s="231" t="s">
        <v>87</v>
      </c>
      <c r="AY244" s="18" t="s">
        <v>168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175</v>
      </c>
      <c r="BM244" s="231" t="s">
        <v>339</v>
      </c>
    </row>
    <row r="245" s="14" customFormat="1">
      <c r="A245" s="14"/>
      <c r="B245" s="244"/>
      <c r="C245" s="245"/>
      <c r="D245" s="235" t="s">
        <v>177</v>
      </c>
      <c r="E245" s="246" t="s">
        <v>1</v>
      </c>
      <c r="F245" s="247" t="s">
        <v>340</v>
      </c>
      <c r="G245" s="245"/>
      <c r="H245" s="248">
        <v>62.825000000000003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177</v>
      </c>
      <c r="AU245" s="254" t="s">
        <v>87</v>
      </c>
      <c r="AV245" s="14" t="s">
        <v>87</v>
      </c>
      <c r="AW245" s="14" t="s">
        <v>32</v>
      </c>
      <c r="AX245" s="14" t="s">
        <v>84</v>
      </c>
      <c r="AY245" s="254" t="s">
        <v>168</v>
      </c>
    </row>
    <row r="246" s="2" customFormat="1" ht="33" customHeight="1">
      <c r="A246" s="39"/>
      <c r="B246" s="40"/>
      <c r="C246" s="220" t="s">
        <v>341</v>
      </c>
      <c r="D246" s="220" t="s">
        <v>170</v>
      </c>
      <c r="E246" s="221" t="s">
        <v>342</v>
      </c>
      <c r="F246" s="222" t="s">
        <v>343</v>
      </c>
      <c r="G246" s="223" t="s">
        <v>344</v>
      </c>
      <c r="H246" s="224">
        <v>161.55000000000001</v>
      </c>
      <c r="I246" s="225"/>
      <c r="J246" s="226">
        <f>ROUND(I246*H246,2)</f>
        <v>0</v>
      </c>
      <c r="K246" s="222" t="s">
        <v>1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175</v>
      </c>
      <c r="AT246" s="231" t="s">
        <v>170</v>
      </c>
      <c r="AU246" s="231" t="s">
        <v>87</v>
      </c>
      <c r="AY246" s="18" t="s">
        <v>168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175</v>
      </c>
      <c r="BM246" s="231" t="s">
        <v>345</v>
      </c>
    </row>
    <row r="247" s="14" customFormat="1">
      <c r="A247" s="14"/>
      <c r="B247" s="244"/>
      <c r="C247" s="245"/>
      <c r="D247" s="235" t="s">
        <v>177</v>
      </c>
      <c r="E247" s="246" t="s">
        <v>1</v>
      </c>
      <c r="F247" s="247" t="s">
        <v>346</v>
      </c>
      <c r="G247" s="245"/>
      <c r="H247" s="248">
        <v>161.55000000000001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177</v>
      </c>
      <c r="AU247" s="254" t="s">
        <v>87</v>
      </c>
      <c r="AV247" s="14" t="s">
        <v>87</v>
      </c>
      <c r="AW247" s="14" t="s">
        <v>32</v>
      </c>
      <c r="AX247" s="14" t="s">
        <v>84</v>
      </c>
      <c r="AY247" s="254" t="s">
        <v>168</v>
      </c>
    </row>
    <row r="248" s="2" customFormat="1" ht="16.5" customHeight="1">
      <c r="A248" s="39"/>
      <c r="B248" s="40"/>
      <c r="C248" s="220" t="s">
        <v>347</v>
      </c>
      <c r="D248" s="220" t="s">
        <v>170</v>
      </c>
      <c r="E248" s="221" t="s">
        <v>348</v>
      </c>
      <c r="F248" s="222" t="s">
        <v>349</v>
      </c>
      <c r="G248" s="223" t="s">
        <v>227</v>
      </c>
      <c r="H248" s="224">
        <v>89.75</v>
      </c>
      <c r="I248" s="225"/>
      <c r="J248" s="226">
        <f>ROUND(I248*H248,2)</f>
        <v>0</v>
      </c>
      <c r="K248" s="222" t="s">
        <v>174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175</v>
      </c>
      <c r="AT248" s="231" t="s">
        <v>170</v>
      </c>
      <c r="AU248" s="231" t="s">
        <v>87</v>
      </c>
      <c r="AY248" s="18" t="s">
        <v>168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175</v>
      </c>
      <c r="BM248" s="231" t="s">
        <v>350</v>
      </c>
    </row>
    <row r="249" s="14" customFormat="1">
      <c r="A249" s="14"/>
      <c r="B249" s="244"/>
      <c r="C249" s="245"/>
      <c r="D249" s="235" t="s">
        <v>177</v>
      </c>
      <c r="E249" s="246" t="s">
        <v>1</v>
      </c>
      <c r="F249" s="247" t="s">
        <v>351</v>
      </c>
      <c r="G249" s="245"/>
      <c r="H249" s="248">
        <v>89.75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177</v>
      </c>
      <c r="AU249" s="254" t="s">
        <v>87</v>
      </c>
      <c r="AV249" s="14" t="s">
        <v>87</v>
      </c>
      <c r="AW249" s="14" t="s">
        <v>32</v>
      </c>
      <c r="AX249" s="14" t="s">
        <v>84</v>
      </c>
      <c r="AY249" s="254" t="s">
        <v>168</v>
      </c>
    </row>
    <row r="250" s="2" customFormat="1" ht="24.15" customHeight="1">
      <c r="A250" s="39"/>
      <c r="B250" s="40"/>
      <c r="C250" s="220" t="s">
        <v>352</v>
      </c>
      <c r="D250" s="220" t="s">
        <v>170</v>
      </c>
      <c r="E250" s="221" t="s">
        <v>353</v>
      </c>
      <c r="F250" s="222" t="s">
        <v>354</v>
      </c>
      <c r="G250" s="223" t="s">
        <v>227</v>
      </c>
      <c r="H250" s="224">
        <v>72.936999999999998</v>
      </c>
      <c r="I250" s="225"/>
      <c r="J250" s="226">
        <f>ROUND(I250*H250,2)</f>
        <v>0</v>
      </c>
      <c r="K250" s="222" t="s">
        <v>174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175</v>
      </c>
      <c r="AT250" s="231" t="s">
        <v>170</v>
      </c>
      <c r="AU250" s="231" t="s">
        <v>87</v>
      </c>
      <c r="AY250" s="18" t="s">
        <v>168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175</v>
      </c>
      <c r="BM250" s="231" t="s">
        <v>355</v>
      </c>
    </row>
    <row r="251" s="14" customFormat="1">
      <c r="A251" s="14"/>
      <c r="B251" s="244"/>
      <c r="C251" s="245"/>
      <c r="D251" s="235" t="s">
        <v>177</v>
      </c>
      <c r="E251" s="246" t="s">
        <v>1</v>
      </c>
      <c r="F251" s="247" t="s">
        <v>356</v>
      </c>
      <c r="G251" s="245"/>
      <c r="H251" s="248">
        <v>72.936999999999998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177</v>
      </c>
      <c r="AU251" s="254" t="s">
        <v>87</v>
      </c>
      <c r="AV251" s="14" t="s">
        <v>87</v>
      </c>
      <c r="AW251" s="14" t="s">
        <v>32</v>
      </c>
      <c r="AX251" s="14" t="s">
        <v>84</v>
      </c>
      <c r="AY251" s="254" t="s">
        <v>168</v>
      </c>
    </row>
    <row r="252" s="2" customFormat="1" ht="24.15" customHeight="1">
      <c r="A252" s="39"/>
      <c r="B252" s="40"/>
      <c r="C252" s="220" t="s">
        <v>357</v>
      </c>
      <c r="D252" s="220" t="s">
        <v>170</v>
      </c>
      <c r="E252" s="221" t="s">
        <v>358</v>
      </c>
      <c r="F252" s="222" t="s">
        <v>359</v>
      </c>
      <c r="G252" s="223" t="s">
        <v>227</v>
      </c>
      <c r="H252" s="224">
        <v>0.25</v>
      </c>
      <c r="I252" s="225"/>
      <c r="J252" s="226">
        <f>ROUND(I252*H252,2)</f>
        <v>0</v>
      </c>
      <c r="K252" s="222" t="s">
        <v>174</v>
      </c>
      <c r="L252" s="45"/>
      <c r="M252" s="227" t="s">
        <v>1</v>
      </c>
      <c r="N252" s="228" t="s">
        <v>41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175</v>
      </c>
      <c r="AT252" s="231" t="s">
        <v>170</v>
      </c>
      <c r="AU252" s="231" t="s">
        <v>87</v>
      </c>
      <c r="AY252" s="18" t="s">
        <v>168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175</v>
      </c>
      <c r="BM252" s="231" t="s">
        <v>360</v>
      </c>
    </row>
    <row r="253" s="13" customFormat="1">
      <c r="A253" s="13"/>
      <c r="B253" s="233"/>
      <c r="C253" s="234"/>
      <c r="D253" s="235" t="s">
        <v>177</v>
      </c>
      <c r="E253" s="236" t="s">
        <v>1</v>
      </c>
      <c r="F253" s="237" t="s">
        <v>178</v>
      </c>
      <c r="G253" s="234"/>
      <c r="H253" s="236" t="s">
        <v>1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177</v>
      </c>
      <c r="AU253" s="243" t="s">
        <v>87</v>
      </c>
      <c r="AV253" s="13" t="s">
        <v>84</v>
      </c>
      <c r="AW253" s="13" t="s">
        <v>32</v>
      </c>
      <c r="AX253" s="13" t="s">
        <v>76</v>
      </c>
      <c r="AY253" s="243" t="s">
        <v>168</v>
      </c>
    </row>
    <row r="254" s="13" customFormat="1">
      <c r="A254" s="13"/>
      <c r="B254" s="233"/>
      <c r="C254" s="234"/>
      <c r="D254" s="235" t="s">
        <v>177</v>
      </c>
      <c r="E254" s="236" t="s">
        <v>1</v>
      </c>
      <c r="F254" s="237" t="s">
        <v>361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177</v>
      </c>
      <c r="AU254" s="243" t="s">
        <v>87</v>
      </c>
      <c r="AV254" s="13" t="s">
        <v>84</v>
      </c>
      <c r="AW254" s="13" t="s">
        <v>32</v>
      </c>
      <c r="AX254" s="13" t="s">
        <v>76</v>
      </c>
      <c r="AY254" s="243" t="s">
        <v>168</v>
      </c>
    </row>
    <row r="255" s="14" customFormat="1">
      <c r="A255" s="14"/>
      <c r="B255" s="244"/>
      <c r="C255" s="245"/>
      <c r="D255" s="235" t="s">
        <v>177</v>
      </c>
      <c r="E255" s="246" t="s">
        <v>1</v>
      </c>
      <c r="F255" s="247" t="s">
        <v>362</v>
      </c>
      <c r="G255" s="245"/>
      <c r="H255" s="248">
        <v>0.25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177</v>
      </c>
      <c r="AU255" s="254" t="s">
        <v>87</v>
      </c>
      <c r="AV255" s="14" t="s">
        <v>87</v>
      </c>
      <c r="AW255" s="14" t="s">
        <v>32</v>
      </c>
      <c r="AX255" s="14" t="s">
        <v>84</v>
      </c>
      <c r="AY255" s="254" t="s">
        <v>168</v>
      </c>
    </row>
    <row r="256" s="2" customFormat="1" ht="24.15" customHeight="1">
      <c r="A256" s="39"/>
      <c r="B256" s="40"/>
      <c r="C256" s="220" t="s">
        <v>363</v>
      </c>
      <c r="D256" s="220" t="s">
        <v>170</v>
      </c>
      <c r="E256" s="221" t="s">
        <v>364</v>
      </c>
      <c r="F256" s="222" t="s">
        <v>365</v>
      </c>
      <c r="G256" s="223" t="s">
        <v>227</v>
      </c>
      <c r="H256" s="224">
        <v>10.625999999999999</v>
      </c>
      <c r="I256" s="225"/>
      <c r="J256" s="226">
        <f>ROUND(I256*H256,2)</f>
        <v>0</v>
      </c>
      <c r="K256" s="222" t="s">
        <v>174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175</v>
      </c>
      <c r="AT256" s="231" t="s">
        <v>170</v>
      </c>
      <c r="AU256" s="231" t="s">
        <v>87</v>
      </c>
      <c r="AY256" s="18" t="s">
        <v>168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175</v>
      </c>
      <c r="BM256" s="231" t="s">
        <v>366</v>
      </c>
    </row>
    <row r="257" s="13" customFormat="1">
      <c r="A257" s="13"/>
      <c r="B257" s="233"/>
      <c r="C257" s="234"/>
      <c r="D257" s="235" t="s">
        <v>177</v>
      </c>
      <c r="E257" s="236" t="s">
        <v>1</v>
      </c>
      <c r="F257" s="237" t="s">
        <v>178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177</v>
      </c>
      <c r="AU257" s="243" t="s">
        <v>87</v>
      </c>
      <c r="AV257" s="13" t="s">
        <v>84</v>
      </c>
      <c r="AW257" s="13" t="s">
        <v>32</v>
      </c>
      <c r="AX257" s="13" t="s">
        <v>76</v>
      </c>
      <c r="AY257" s="243" t="s">
        <v>168</v>
      </c>
    </row>
    <row r="258" s="14" customFormat="1">
      <c r="A258" s="14"/>
      <c r="B258" s="244"/>
      <c r="C258" s="245"/>
      <c r="D258" s="235" t="s">
        <v>177</v>
      </c>
      <c r="E258" s="246" t="s">
        <v>1</v>
      </c>
      <c r="F258" s="247" t="s">
        <v>367</v>
      </c>
      <c r="G258" s="245"/>
      <c r="H258" s="248">
        <v>0.19500000000000001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177</v>
      </c>
      <c r="AU258" s="254" t="s">
        <v>87</v>
      </c>
      <c r="AV258" s="14" t="s">
        <v>87</v>
      </c>
      <c r="AW258" s="14" t="s">
        <v>32</v>
      </c>
      <c r="AX258" s="14" t="s">
        <v>76</v>
      </c>
      <c r="AY258" s="254" t="s">
        <v>168</v>
      </c>
    </row>
    <row r="259" s="16" customFormat="1">
      <c r="A259" s="16"/>
      <c r="B259" s="266"/>
      <c r="C259" s="267"/>
      <c r="D259" s="235" t="s">
        <v>177</v>
      </c>
      <c r="E259" s="268" t="s">
        <v>1</v>
      </c>
      <c r="F259" s="269" t="s">
        <v>96</v>
      </c>
      <c r="G259" s="267"/>
      <c r="H259" s="270">
        <v>0.19500000000000001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76" t="s">
        <v>177</v>
      </c>
      <c r="AU259" s="276" t="s">
        <v>87</v>
      </c>
      <c r="AV259" s="16" t="s">
        <v>106</v>
      </c>
      <c r="AW259" s="16" t="s">
        <v>32</v>
      </c>
      <c r="AX259" s="16" t="s">
        <v>76</v>
      </c>
      <c r="AY259" s="276" t="s">
        <v>168</v>
      </c>
    </row>
    <row r="260" s="14" customFormat="1">
      <c r="A260" s="14"/>
      <c r="B260" s="244"/>
      <c r="C260" s="245"/>
      <c r="D260" s="235" t="s">
        <v>177</v>
      </c>
      <c r="E260" s="246" t="s">
        <v>110</v>
      </c>
      <c r="F260" s="247" t="s">
        <v>368</v>
      </c>
      <c r="G260" s="245"/>
      <c r="H260" s="248">
        <v>10.625999999999999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177</v>
      </c>
      <c r="AU260" s="254" t="s">
        <v>87</v>
      </c>
      <c r="AV260" s="14" t="s">
        <v>87</v>
      </c>
      <c r="AW260" s="14" t="s">
        <v>32</v>
      </c>
      <c r="AX260" s="14" t="s">
        <v>76</v>
      </c>
      <c r="AY260" s="254" t="s">
        <v>168</v>
      </c>
    </row>
    <row r="261" s="14" customFormat="1">
      <c r="A261" s="14"/>
      <c r="B261" s="244"/>
      <c r="C261" s="245"/>
      <c r="D261" s="235" t="s">
        <v>177</v>
      </c>
      <c r="E261" s="246" t="s">
        <v>1</v>
      </c>
      <c r="F261" s="247" t="s">
        <v>110</v>
      </c>
      <c r="G261" s="245"/>
      <c r="H261" s="248">
        <v>10.625999999999999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177</v>
      </c>
      <c r="AU261" s="254" t="s">
        <v>87</v>
      </c>
      <c r="AV261" s="14" t="s">
        <v>87</v>
      </c>
      <c r="AW261" s="14" t="s">
        <v>32</v>
      </c>
      <c r="AX261" s="14" t="s">
        <v>84</v>
      </c>
      <c r="AY261" s="254" t="s">
        <v>168</v>
      </c>
    </row>
    <row r="262" s="2" customFormat="1" ht="16.5" customHeight="1">
      <c r="A262" s="39"/>
      <c r="B262" s="40"/>
      <c r="C262" s="277" t="s">
        <v>369</v>
      </c>
      <c r="D262" s="277" t="s">
        <v>370</v>
      </c>
      <c r="E262" s="278" t="s">
        <v>371</v>
      </c>
      <c r="F262" s="279" t="s">
        <v>372</v>
      </c>
      <c r="G262" s="280" t="s">
        <v>344</v>
      </c>
      <c r="H262" s="281">
        <v>132.45699999999999</v>
      </c>
      <c r="I262" s="282"/>
      <c r="J262" s="283">
        <f>ROUND(I262*H262,2)</f>
        <v>0</v>
      </c>
      <c r="K262" s="279" t="s">
        <v>1</v>
      </c>
      <c r="L262" s="284"/>
      <c r="M262" s="285" t="s">
        <v>1</v>
      </c>
      <c r="N262" s="286" t="s">
        <v>41</v>
      </c>
      <c r="O262" s="92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209</v>
      </c>
      <c r="AT262" s="231" t="s">
        <v>370</v>
      </c>
      <c r="AU262" s="231" t="s">
        <v>87</v>
      </c>
      <c r="AY262" s="18" t="s">
        <v>168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175</v>
      </c>
      <c r="BM262" s="231" t="s">
        <v>373</v>
      </c>
    </row>
    <row r="263" s="14" customFormat="1">
      <c r="A263" s="14"/>
      <c r="B263" s="244"/>
      <c r="C263" s="245"/>
      <c r="D263" s="235" t="s">
        <v>177</v>
      </c>
      <c r="E263" s="246" t="s">
        <v>1</v>
      </c>
      <c r="F263" s="247" t="s">
        <v>374</v>
      </c>
      <c r="G263" s="245"/>
      <c r="H263" s="248">
        <v>132.45699999999999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177</v>
      </c>
      <c r="AU263" s="254" t="s">
        <v>87</v>
      </c>
      <c r="AV263" s="14" t="s">
        <v>87</v>
      </c>
      <c r="AW263" s="14" t="s">
        <v>32</v>
      </c>
      <c r="AX263" s="14" t="s">
        <v>84</v>
      </c>
      <c r="AY263" s="254" t="s">
        <v>168</v>
      </c>
    </row>
    <row r="264" s="2" customFormat="1" ht="16.5" customHeight="1">
      <c r="A264" s="39"/>
      <c r="B264" s="40"/>
      <c r="C264" s="277" t="s">
        <v>375</v>
      </c>
      <c r="D264" s="277" t="s">
        <v>370</v>
      </c>
      <c r="E264" s="278" t="s">
        <v>376</v>
      </c>
      <c r="F264" s="279" t="s">
        <v>377</v>
      </c>
      <c r="G264" s="280" t="s">
        <v>344</v>
      </c>
      <c r="H264" s="281">
        <v>19.126999999999999</v>
      </c>
      <c r="I264" s="282"/>
      <c r="J264" s="283">
        <f>ROUND(I264*H264,2)</f>
        <v>0</v>
      </c>
      <c r="K264" s="279" t="s">
        <v>1</v>
      </c>
      <c r="L264" s="284"/>
      <c r="M264" s="285" t="s">
        <v>1</v>
      </c>
      <c r="N264" s="286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209</v>
      </c>
      <c r="AT264" s="231" t="s">
        <v>370</v>
      </c>
      <c r="AU264" s="231" t="s">
        <v>87</v>
      </c>
      <c r="AY264" s="18" t="s">
        <v>168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175</v>
      </c>
      <c r="BM264" s="231" t="s">
        <v>378</v>
      </c>
    </row>
    <row r="265" s="14" customFormat="1">
      <c r="A265" s="14"/>
      <c r="B265" s="244"/>
      <c r="C265" s="245"/>
      <c r="D265" s="235" t="s">
        <v>177</v>
      </c>
      <c r="E265" s="246" t="s">
        <v>1</v>
      </c>
      <c r="F265" s="247" t="s">
        <v>379</v>
      </c>
      <c r="G265" s="245"/>
      <c r="H265" s="248">
        <v>19.126999999999999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177</v>
      </c>
      <c r="AU265" s="254" t="s">
        <v>87</v>
      </c>
      <c r="AV265" s="14" t="s">
        <v>87</v>
      </c>
      <c r="AW265" s="14" t="s">
        <v>32</v>
      </c>
      <c r="AX265" s="14" t="s">
        <v>84</v>
      </c>
      <c r="AY265" s="254" t="s">
        <v>168</v>
      </c>
    </row>
    <row r="266" s="2" customFormat="1" ht="16.5" customHeight="1">
      <c r="A266" s="39"/>
      <c r="B266" s="40"/>
      <c r="C266" s="277" t="s">
        <v>380</v>
      </c>
      <c r="D266" s="277" t="s">
        <v>370</v>
      </c>
      <c r="E266" s="278" t="s">
        <v>381</v>
      </c>
      <c r="F266" s="279" t="s">
        <v>382</v>
      </c>
      <c r="G266" s="280" t="s">
        <v>344</v>
      </c>
      <c r="H266" s="281">
        <v>0.45000000000000001</v>
      </c>
      <c r="I266" s="282"/>
      <c r="J266" s="283">
        <f>ROUND(I266*H266,2)</f>
        <v>0</v>
      </c>
      <c r="K266" s="279" t="s">
        <v>1</v>
      </c>
      <c r="L266" s="284"/>
      <c r="M266" s="285" t="s">
        <v>1</v>
      </c>
      <c r="N266" s="286" t="s">
        <v>41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209</v>
      </c>
      <c r="AT266" s="231" t="s">
        <v>370</v>
      </c>
      <c r="AU266" s="231" t="s">
        <v>87</v>
      </c>
      <c r="AY266" s="18" t="s">
        <v>168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175</v>
      </c>
      <c r="BM266" s="231" t="s">
        <v>383</v>
      </c>
    </row>
    <row r="267" s="14" customFormat="1">
      <c r="A267" s="14"/>
      <c r="B267" s="244"/>
      <c r="C267" s="245"/>
      <c r="D267" s="235" t="s">
        <v>177</v>
      </c>
      <c r="E267" s="246" t="s">
        <v>1</v>
      </c>
      <c r="F267" s="247" t="s">
        <v>384</v>
      </c>
      <c r="G267" s="245"/>
      <c r="H267" s="248">
        <v>0.45000000000000001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177</v>
      </c>
      <c r="AU267" s="254" t="s">
        <v>87</v>
      </c>
      <c r="AV267" s="14" t="s">
        <v>87</v>
      </c>
      <c r="AW267" s="14" t="s">
        <v>32</v>
      </c>
      <c r="AX267" s="14" t="s">
        <v>84</v>
      </c>
      <c r="AY267" s="254" t="s">
        <v>168</v>
      </c>
    </row>
    <row r="268" s="2" customFormat="1" ht="24.15" customHeight="1">
      <c r="A268" s="39"/>
      <c r="B268" s="40"/>
      <c r="C268" s="220" t="s">
        <v>385</v>
      </c>
      <c r="D268" s="220" t="s">
        <v>170</v>
      </c>
      <c r="E268" s="221" t="s">
        <v>332</v>
      </c>
      <c r="F268" s="222" t="s">
        <v>333</v>
      </c>
      <c r="G268" s="223" t="s">
        <v>227</v>
      </c>
      <c r="H268" s="224">
        <v>87.168000000000006</v>
      </c>
      <c r="I268" s="225"/>
      <c r="J268" s="226">
        <f>ROUND(I268*H268,2)</f>
        <v>0</v>
      </c>
      <c r="K268" s="222" t="s">
        <v>174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175</v>
      </c>
      <c r="AT268" s="231" t="s">
        <v>170</v>
      </c>
      <c r="AU268" s="231" t="s">
        <v>87</v>
      </c>
      <c r="AY268" s="18" t="s">
        <v>168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175</v>
      </c>
      <c r="BM268" s="231" t="s">
        <v>386</v>
      </c>
    </row>
    <row r="269" s="13" customFormat="1">
      <c r="A269" s="13"/>
      <c r="B269" s="233"/>
      <c r="C269" s="234"/>
      <c r="D269" s="235" t="s">
        <v>177</v>
      </c>
      <c r="E269" s="236" t="s">
        <v>1</v>
      </c>
      <c r="F269" s="237" t="s">
        <v>178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177</v>
      </c>
      <c r="AU269" s="243" t="s">
        <v>87</v>
      </c>
      <c r="AV269" s="13" t="s">
        <v>84</v>
      </c>
      <c r="AW269" s="13" t="s">
        <v>32</v>
      </c>
      <c r="AX269" s="13" t="s">
        <v>76</v>
      </c>
      <c r="AY269" s="243" t="s">
        <v>168</v>
      </c>
    </row>
    <row r="270" s="13" customFormat="1">
      <c r="A270" s="13"/>
      <c r="B270" s="233"/>
      <c r="C270" s="234"/>
      <c r="D270" s="235" t="s">
        <v>177</v>
      </c>
      <c r="E270" s="236" t="s">
        <v>1</v>
      </c>
      <c r="F270" s="237" t="s">
        <v>387</v>
      </c>
      <c r="G270" s="234"/>
      <c r="H270" s="236" t="s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177</v>
      </c>
      <c r="AU270" s="243" t="s">
        <v>87</v>
      </c>
      <c r="AV270" s="13" t="s">
        <v>84</v>
      </c>
      <c r="AW270" s="13" t="s">
        <v>32</v>
      </c>
      <c r="AX270" s="13" t="s">
        <v>76</v>
      </c>
      <c r="AY270" s="243" t="s">
        <v>168</v>
      </c>
    </row>
    <row r="271" s="14" customFormat="1">
      <c r="A271" s="14"/>
      <c r="B271" s="244"/>
      <c r="C271" s="245"/>
      <c r="D271" s="235" t="s">
        <v>177</v>
      </c>
      <c r="E271" s="246" t="s">
        <v>1</v>
      </c>
      <c r="F271" s="247" t="s">
        <v>388</v>
      </c>
      <c r="G271" s="245"/>
      <c r="H271" s="248">
        <v>87.168000000000006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177</v>
      </c>
      <c r="AU271" s="254" t="s">
        <v>87</v>
      </c>
      <c r="AV271" s="14" t="s">
        <v>87</v>
      </c>
      <c r="AW271" s="14" t="s">
        <v>32</v>
      </c>
      <c r="AX271" s="14" t="s">
        <v>76</v>
      </c>
      <c r="AY271" s="254" t="s">
        <v>168</v>
      </c>
    </row>
    <row r="272" s="15" customFormat="1">
      <c r="A272" s="15"/>
      <c r="B272" s="255"/>
      <c r="C272" s="256"/>
      <c r="D272" s="235" t="s">
        <v>177</v>
      </c>
      <c r="E272" s="257" t="s">
        <v>107</v>
      </c>
      <c r="F272" s="258" t="s">
        <v>120</v>
      </c>
      <c r="G272" s="256"/>
      <c r="H272" s="259">
        <v>87.168000000000006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177</v>
      </c>
      <c r="AU272" s="265" t="s">
        <v>87</v>
      </c>
      <c r="AV272" s="15" t="s">
        <v>175</v>
      </c>
      <c r="AW272" s="15" t="s">
        <v>32</v>
      </c>
      <c r="AX272" s="15" t="s">
        <v>84</v>
      </c>
      <c r="AY272" s="265" t="s">
        <v>168</v>
      </c>
    </row>
    <row r="273" s="2" customFormat="1" ht="37.8" customHeight="1">
      <c r="A273" s="39"/>
      <c r="B273" s="40"/>
      <c r="C273" s="220" t="s">
        <v>389</v>
      </c>
      <c r="D273" s="220" t="s">
        <v>170</v>
      </c>
      <c r="E273" s="221" t="s">
        <v>390</v>
      </c>
      <c r="F273" s="222" t="s">
        <v>391</v>
      </c>
      <c r="G273" s="223" t="s">
        <v>227</v>
      </c>
      <c r="H273" s="224">
        <v>87.168000000000006</v>
      </c>
      <c r="I273" s="225"/>
      <c r="J273" s="226">
        <f>ROUND(I273*H273,2)</f>
        <v>0</v>
      </c>
      <c r="K273" s="222" t="s">
        <v>174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175</v>
      </c>
      <c r="AT273" s="231" t="s">
        <v>170</v>
      </c>
      <c r="AU273" s="231" t="s">
        <v>87</v>
      </c>
      <c r="AY273" s="18" t="s">
        <v>168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175</v>
      </c>
      <c r="BM273" s="231" t="s">
        <v>392</v>
      </c>
    </row>
    <row r="274" s="14" customFormat="1">
      <c r="A274" s="14"/>
      <c r="B274" s="244"/>
      <c r="C274" s="245"/>
      <c r="D274" s="235" t="s">
        <v>177</v>
      </c>
      <c r="E274" s="246" t="s">
        <v>1</v>
      </c>
      <c r="F274" s="247" t="s">
        <v>107</v>
      </c>
      <c r="G274" s="245"/>
      <c r="H274" s="248">
        <v>87.168000000000006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177</v>
      </c>
      <c r="AU274" s="254" t="s">
        <v>87</v>
      </c>
      <c r="AV274" s="14" t="s">
        <v>87</v>
      </c>
      <c r="AW274" s="14" t="s">
        <v>32</v>
      </c>
      <c r="AX274" s="14" t="s">
        <v>84</v>
      </c>
      <c r="AY274" s="254" t="s">
        <v>168</v>
      </c>
    </row>
    <row r="275" s="12" customFormat="1" ht="22.8" customHeight="1">
      <c r="A275" s="12"/>
      <c r="B275" s="204"/>
      <c r="C275" s="205"/>
      <c r="D275" s="206" t="s">
        <v>75</v>
      </c>
      <c r="E275" s="218" t="s">
        <v>87</v>
      </c>
      <c r="F275" s="218" t="s">
        <v>393</v>
      </c>
      <c r="G275" s="205"/>
      <c r="H275" s="205"/>
      <c r="I275" s="208"/>
      <c r="J275" s="219">
        <f>BK275</f>
        <v>0</v>
      </c>
      <c r="K275" s="205"/>
      <c r="L275" s="210"/>
      <c r="M275" s="211"/>
      <c r="N275" s="212"/>
      <c r="O275" s="212"/>
      <c r="P275" s="213">
        <f>SUM(P276:P278)</f>
        <v>0</v>
      </c>
      <c r="Q275" s="212"/>
      <c r="R275" s="213">
        <f>SUM(R276:R278)</f>
        <v>6.2839830000000001</v>
      </c>
      <c r="S275" s="212"/>
      <c r="T275" s="214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168</v>
      </c>
      <c r="BK275" s="217">
        <f>SUM(BK276:BK278)</f>
        <v>0</v>
      </c>
    </row>
    <row r="276" s="2" customFormat="1" ht="37.8" customHeight="1">
      <c r="A276" s="39"/>
      <c r="B276" s="40"/>
      <c r="C276" s="220" t="s">
        <v>394</v>
      </c>
      <c r="D276" s="220" t="s">
        <v>170</v>
      </c>
      <c r="E276" s="221" t="s">
        <v>395</v>
      </c>
      <c r="F276" s="222" t="s">
        <v>396</v>
      </c>
      <c r="G276" s="223" t="s">
        <v>196</v>
      </c>
      <c r="H276" s="224">
        <v>30.699999999999999</v>
      </c>
      <c r="I276" s="225"/>
      <c r="J276" s="226">
        <f>ROUND(I276*H276,2)</f>
        <v>0</v>
      </c>
      <c r="K276" s="222" t="s">
        <v>174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0.20469000000000001</v>
      </c>
      <c r="R276" s="229">
        <f>Q276*H276</f>
        <v>6.2839830000000001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175</v>
      </c>
      <c r="AT276" s="231" t="s">
        <v>170</v>
      </c>
      <c r="AU276" s="231" t="s">
        <v>87</v>
      </c>
      <c r="AY276" s="18" t="s">
        <v>168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175</v>
      </c>
      <c r="BM276" s="231" t="s">
        <v>397</v>
      </c>
    </row>
    <row r="277" s="13" customFormat="1">
      <c r="A277" s="13"/>
      <c r="B277" s="233"/>
      <c r="C277" s="234"/>
      <c r="D277" s="235" t="s">
        <v>177</v>
      </c>
      <c r="E277" s="236" t="s">
        <v>1</v>
      </c>
      <c r="F277" s="237" t="s">
        <v>178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177</v>
      </c>
      <c r="AU277" s="243" t="s">
        <v>87</v>
      </c>
      <c r="AV277" s="13" t="s">
        <v>84</v>
      </c>
      <c r="AW277" s="13" t="s">
        <v>32</v>
      </c>
      <c r="AX277" s="13" t="s">
        <v>76</v>
      </c>
      <c r="AY277" s="243" t="s">
        <v>168</v>
      </c>
    </row>
    <row r="278" s="14" customFormat="1">
      <c r="A278" s="14"/>
      <c r="B278" s="244"/>
      <c r="C278" s="245"/>
      <c r="D278" s="235" t="s">
        <v>177</v>
      </c>
      <c r="E278" s="246" t="s">
        <v>1</v>
      </c>
      <c r="F278" s="247" t="s">
        <v>398</v>
      </c>
      <c r="G278" s="245"/>
      <c r="H278" s="248">
        <v>30.699999999999999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177</v>
      </c>
      <c r="AU278" s="254" t="s">
        <v>87</v>
      </c>
      <c r="AV278" s="14" t="s">
        <v>87</v>
      </c>
      <c r="AW278" s="14" t="s">
        <v>32</v>
      </c>
      <c r="AX278" s="14" t="s">
        <v>84</v>
      </c>
      <c r="AY278" s="254" t="s">
        <v>168</v>
      </c>
    </row>
    <row r="279" s="12" customFormat="1" ht="22.8" customHeight="1">
      <c r="A279" s="12"/>
      <c r="B279" s="204"/>
      <c r="C279" s="205"/>
      <c r="D279" s="206" t="s">
        <v>75</v>
      </c>
      <c r="E279" s="218" t="s">
        <v>175</v>
      </c>
      <c r="F279" s="218" t="s">
        <v>399</v>
      </c>
      <c r="G279" s="205"/>
      <c r="H279" s="205"/>
      <c r="I279" s="208"/>
      <c r="J279" s="219">
        <f>BK279</f>
        <v>0</v>
      </c>
      <c r="K279" s="205"/>
      <c r="L279" s="210"/>
      <c r="M279" s="211"/>
      <c r="N279" s="212"/>
      <c r="O279" s="212"/>
      <c r="P279" s="213">
        <f>SUM(P280:P289)</f>
        <v>0</v>
      </c>
      <c r="Q279" s="212"/>
      <c r="R279" s="213">
        <f>SUM(R280:R289)</f>
        <v>0.38617804</v>
      </c>
      <c r="S279" s="212"/>
      <c r="T279" s="214">
        <f>SUM(T280:T289)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5" t="s">
        <v>84</v>
      </c>
      <c r="AT279" s="216" t="s">
        <v>75</v>
      </c>
      <c r="AU279" s="216" t="s">
        <v>84</v>
      </c>
      <c r="AY279" s="215" t="s">
        <v>168</v>
      </c>
      <c r="BK279" s="217">
        <f>SUM(BK280:BK289)</f>
        <v>0</v>
      </c>
    </row>
    <row r="280" s="2" customFormat="1" ht="16.5" customHeight="1">
      <c r="A280" s="39"/>
      <c r="B280" s="40"/>
      <c r="C280" s="220" t="s">
        <v>400</v>
      </c>
      <c r="D280" s="220" t="s">
        <v>170</v>
      </c>
      <c r="E280" s="221" t="s">
        <v>401</v>
      </c>
      <c r="F280" s="222" t="s">
        <v>402</v>
      </c>
      <c r="G280" s="223" t="s">
        <v>403</v>
      </c>
      <c r="H280" s="224">
        <v>2.7050000000000001</v>
      </c>
      <c r="I280" s="225"/>
      <c r="J280" s="226">
        <f>ROUND(I280*H280,2)</f>
        <v>0</v>
      </c>
      <c r="K280" s="222" t="s">
        <v>174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175</v>
      </c>
      <c r="AT280" s="231" t="s">
        <v>170</v>
      </c>
      <c r="AU280" s="231" t="s">
        <v>87</v>
      </c>
      <c r="AY280" s="18" t="s">
        <v>168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175</v>
      </c>
      <c r="BM280" s="231" t="s">
        <v>404</v>
      </c>
    </row>
    <row r="281" s="14" customFormat="1">
      <c r="A281" s="14"/>
      <c r="B281" s="244"/>
      <c r="C281" s="245"/>
      <c r="D281" s="235" t="s">
        <v>177</v>
      </c>
      <c r="E281" s="246" t="s">
        <v>1</v>
      </c>
      <c r="F281" s="247" t="s">
        <v>95</v>
      </c>
      <c r="G281" s="245"/>
      <c r="H281" s="248">
        <v>2.7050000000000001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177</v>
      </c>
      <c r="AU281" s="254" t="s">
        <v>87</v>
      </c>
      <c r="AV281" s="14" t="s">
        <v>87</v>
      </c>
      <c r="AW281" s="14" t="s">
        <v>32</v>
      </c>
      <c r="AX281" s="14" t="s">
        <v>84</v>
      </c>
      <c r="AY281" s="254" t="s">
        <v>168</v>
      </c>
    </row>
    <row r="282" s="2" customFormat="1" ht="33" customHeight="1">
      <c r="A282" s="39"/>
      <c r="B282" s="40"/>
      <c r="C282" s="220" t="s">
        <v>405</v>
      </c>
      <c r="D282" s="220" t="s">
        <v>170</v>
      </c>
      <c r="E282" s="221" t="s">
        <v>406</v>
      </c>
      <c r="F282" s="222" t="s">
        <v>407</v>
      </c>
      <c r="G282" s="223" t="s">
        <v>227</v>
      </c>
      <c r="H282" s="224">
        <v>0.16200000000000001</v>
      </c>
      <c r="I282" s="225"/>
      <c r="J282" s="226">
        <f>ROUND(I282*H282,2)</f>
        <v>0</v>
      </c>
      <c r="K282" s="222" t="s">
        <v>174</v>
      </c>
      <c r="L282" s="45"/>
      <c r="M282" s="227" t="s">
        <v>1</v>
      </c>
      <c r="N282" s="228" t="s">
        <v>41</v>
      </c>
      <c r="O282" s="92"/>
      <c r="P282" s="229">
        <f>O282*H282</f>
        <v>0</v>
      </c>
      <c r="Q282" s="229">
        <v>2.3010199999999998</v>
      </c>
      <c r="R282" s="229">
        <f>Q282*H282</f>
        <v>0.37276524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175</v>
      </c>
      <c r="AT282" s="231" t="s">
        <v>170</v>
      </c>
      <c r="AU282" s="231" t="s">
        <v>87</v>
      </c>
      <c r="AY282" s="18" t="s">
        <v>168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84</v>
      </c>
      <c r="BK282" s="232">
        <f>ROUND(I282*H282,2)</f>
        <v>0</v>
      </c>
      <c r="BL282" s="18" t="s">
        <v>175</v>
      </c>
      <c r="BM282" s="231" t="s">
        <v>408</v>
      </c>
    </row>
    <row r="283" s="14" customFormat="1">
      <c r="A283" s="14"/>
      <c r="B283" s="244"/>
      <c r="C283" s="245"/>
      <c r="D283" s="235" t="s">
        <v>177</v>
      </c>
      <c r="E283" s="246" t="s">
        <v>1</v>
      </c>
      <c r="F283" s="247" t="s">
        <v>134</v>
      </c>
      <c r="G283" s="245"/>
      <c r="H283" s="248">
        <v>0.16200000000000001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177</v>
      </c>
      <c r="AU283" s="254" t="s">
        <v>87</v>
      </c>
      <c r="AV283" s="14" t="s">
        <v>87</v>
      </c>
      <c r="AW283" s="14" t="s">
        <v>32</v>
      </c>
      <c r="AX283" s="14" t="s">
        <v>84</v>
      </c>
      <c r="AY283" s="254" t="s">
        <v>168</v>
      </c>
    </row>
    <row r="284" s="2" customFormat="1" ht="24.15" customHeight="1">
      <c r="A284" s="39"/>
      <c r="B284" s="40"/>
      <c r="C284" s="220" t="s">
        <v>409</v>
      </c>
      <c r="D284" s="220" t="s">
        <v>170</v>
      </c>
      <c r="E284" s="221" t="s">
        <v>410</v>
      </c>
      <c r="F284" s="222" t="s">
        <v>411</v>
      </c>
      <c r="G284" s="223" t="s">
        <v>173</v>
      </c>
      <c r="H284" s="224">
        <v>1.01</v>
      </c>
      <c r="I284" s="225"/>
      <c r="J284" s="226">
        <f>ROUND(I284*H284,2)</f>
        <v>0</v>
      </c>
      <c r="K284" s="222" t="s">
        <v>174</v>
      </c>
      <c r="L284" s="45"/>
      <c r="M284" s="227" t="s">
        <v>1</v>
      </c>
      <c r="N284" s="228" t="s">
        <v>41</v>
      </c>
      <c r="O284" s="92"/>
      <c r="P284" s="229">
        <f>O284*H284</f>
        <v>0</v>
      </c>
      <c r="Q284" s="229">
        <v>0.01328</v>
      </c>
      <c r="R284" s="229">
        <f>Q284*H284</f>
        <v>0.013412800000000001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175</v>
      </c>
      <c r="AT284" s="231" t="s">
        <v>170</v>
      </c>
      <c r="AU284" s="231" t="s">
        <v>87</v>
      </c>
      <c r="AY284" s="18" t="s">
        <v>168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84</v>
      </c>
      <c r="BK284" s="232">
        <f>ROUND(I284*H284,2)</f>
        <v>0</v>
      </c>
      <c r="BL284" s="18" t="s">
        <v>175</v>
      </c>
      <c r="BM284" s="231" t="s">
        <v>412</v>
      </c>
    </row>
    <row r="285" s="13" customFormat="1">
      <c r="A285" s="13"/>
      <c r="B285" s="233"/>
      <c r="C285" s="234"/>
      <c r="D285" s="235" t="s">
        <v>177</v>
      </c>
      <c r="E285" s="236" t="s">
        <v>1</v>
      </c>
      <c r="F285" s="237" t="s">
        <v>178</v>
      </c>
      <c r="G285" s="234"/>
      <c r="H285" s="236" t="s">
        <v>1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177</v>
      </c>
      <c r="AU285" s="243" t="s">
        <v>87</v>
      </c>
      <c r="AV285" s="13" t="s">
        <v>84</v>
      </c>
      <c r="AW285" s="13" t="s">
        <v>32</v>
      </c>
      <c r="AX285" s="13" t="s">
        <v>76</v>
      </c>
      <c r="AY285" s="243" t="s">
        <v>168</v>
      </c>
    </row>
    <row r="286" s="14" customFormat="1">
      <c r="A286" s="14"/>
      <c r="B286" s="244"/>
      <c r="C286" s="245"/>
      <c r="D286" s="235" t="s">
        <v>177</v>
      </c>
      <c r="E286" s="246" t="s">
        <v>1</v>
      </c>
      <c r="F286" s="247" t="s">
        <v>413</v>
      </c>
      <c r="G286" s="245"/>
      <c r="H286" s="248">
        <v>1.01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177</v>
      </c>
      <c r="AU286" s="254" t="s">
        <v>87</v>
      </c>
      <c r="AV286" s="14" t="s">
        <v>87</v>
      </c>
      <c r="AW286" s="14" t="s">
        <v>32</v>
      </c>
      <c r="AX286" s="14" t="s">
        <v>84</v>
      </c>
      <c r="AY286" s="254" t="s">
        <v>168</v>
      </c>
    </row>
    <row r="287" s="2" customFormat="1" ht="24.15" customHeight="1">
      <c r="A287" s="39"/>
      <c r="B287" s="40"/>
      <c r="C287" s="220" t="s">
        <v>414</v>
      </c>
      <c r="D287" s="220" t="s">
        <v>170</v>
      </c>
      <c r="E287" s="221" t="s">
        <v>415</v>
      </c>
      <c r="F287" s="222" t="s">
        <v>416</v>
      </c>
      <c r="G287" s="223" t="s">
        <v>173</v>
      </c>
      <c r="H287" s="224">
        <v>1.01</v>
      </c>
      <c r="I287" s="225"/>
      <c r="J287" s="226">
        <f>ROUND(I287*H287,2)</f>
        <v>0</v>
      </c>
      <c r="K287" s="222" t="s">
        <v>174</v>
      </c>
      <c r="L287" s="45"/>
      <c r="M287" s="227" t="s">
        <v>1</v>
      </c>
      <c r="N287" s="228" t="s">
        <v>41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175</v>
      </c>
      <c r="AT287" s="231" t="s">
        <v>170</v>
      </c>
      <c r="AU287" s="231" t="s">
        <v>87</v>
      </c>
      <c r="AY287" s="18" t="s">
        <v>168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84</v>
      </c>
      <c r="BK287" s="232">
        <f>ROUND(I287*H287,2)</f>
        <v>0</v>
      </c>
      <c r="BL287" s="18" t="s">
        <v>175</v>
      </c>
      <c r="BM287" s="231" t="s">
        <v>417</v>
      </c>
    </row>
    <row r="288" s="13" customFormat="1">
      <c r="A288" s="13"/>
      <c r="B288" s="233"/>
      <c r="C288" s="234"/>
      <c r="D288" s="235" t="s">
        <v>177</v>
      </c>
      <c r="E288" s="236" t="s">
        <v>1</v>
      </c>
      <c r="F288" s="237" t="s">
        <v>178</v>
      </c>
      <c r="G288" s="234"/>
      <c r="H288" s="236" t="s">
        <v>1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177</v>
      </c>
      <c r="AU288" s="243" t="s">
        <v>87</v>
      </c>
      <c r="AV288" s="13" t="s">
        <v>84</v>
      </c>
      <c r="AW288" s="13" t="s">
        <v>32</v>
      </c>
      <c r="AX288" s="13" t="s">
        <v>76</v>
      </c>
      <c r="AY288" s="243" t="s">
        <v>168</v>
      </c>
    </row>
    <row r="289" s="14" customFormat="1">
      <c r="A289" s="14"/>
      <c r="B289" s="244"/>
      <c r="C289" s="245"/>
      <c r="D289" s="235" t="s">
        <v>177</v>
      </c>
      <c r="E289" s="246" t="s">
        <v>1</v>
      </c>
      <c r="F289" s="247" t="s">
        <v>413</v>
      </c>
      <c r="G289" s="245"/>
      <c r="H289" s="248">
        <v>1.01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177</v>
      </c>
      <c r="AU289" s="254" t="s">
        <v>87</v>
      </c>
      <c r="AV289" s="14" t="s">
        <v>87</v>
      </c>
      <c r="AW289" s="14" t="s">
        <v>32</v>
      </c>
      <c r="AX289" s="14" t="s">
        <v>84</v>
      </c>
      <c r="AY289" s="254" t="s">
        <v>168</v>
      </c>
    </row>
    <row r="290" s="12" customFormat="1" ht="22.8" customHeight="1">
      <c r="A290" s="12"/>
      <c r="B290" s="204"/>
      <c r="C290" s="205"/>
      <c r="D290" s="206" t="s">
        <v>75</v>
      </c>
      <c r="E290" s="218" t="s">
        <v>193</v>
      </c>
      <c r="F290" s="218" t="s">
        <v>418</v>
      </c>
      <c r="G290" s="205"/>
      <c r="H290" s="205"/>
      <c r="I290" s="208"/>
      <c r="J290" s="219">
        <f>BK290</f>
        <v>0</v>
      </c>
      <c r="K290" s="205"/>
      <c r="L290" s="210"/>
      <c r="M290" s="211"/>
      <c r="N290" s="212"/>
      <c r="O290" s="212"/>
      <c r="P290" s="213">
        <f>SUM(P291:P296)</f>
        <v>0</v>
      </c>
      <c r="Q290" s="212"/>
      <c r="R290" s="213">
        <f>SUM(R291:R296)</f>
        <v>69.75450828000001</v>
      </c>
      <c r="S290" s="212"/>
      <c r="T290" s="214">
        <f>SUM(T291:T296)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5" t="s">
        <v>84</v>
      </c>
      <c r="AT290" s="216" t="s">
        <v>75</v>
      </c>
      <c r="AU290" s="216" t="s">
        <v>84</v>
      </c>
      <c r="AY290" s="215" t="s">
        <v>168</v>
      </c>
      <c r="BK290" s="217">
        <f>SUM(BK291:BK296)</f>
        <v>0</v>
      </c>
    </row>
    <row r="291" s="2" customFormat="1" ht="21.75" customHeight="1">
      <c r="A291" s="39"/>
      <c r="B291" s="40"/>
      <c r="C291" s="220" t="s">
        <v>125</v>
      </c>
      <c r="D291" s="220" t="s">
        <v>170</v>
      </c>
      <c r="E291" s="221" t="s">
        <v>419</v>
      </c>
      <c r="F291" s="222" t="s">
        <v>420</v>
      </c>
      <c r="G291" s="223" t="s">
        <v>173</v>
      </c>
      <c r="H291" s="224">
        <v>72.802000000000007</v>
      </c>
      <c r="I291" s="225"/>
      <c r="J291" s="226">
        <f>ROUND(I291*H291,2)</f>
        <v>0</v>
      </c>
      <c r="K291" s="222" t="s">
        <v>174</v>
      </c>
      <c r="L291" s="45"/>
      <c r="M291" s="227" t="s">
        <v>1</v>
      </c>
      <c r="N291" s="228" t="s">
        <v>41</v>
      </c>
      <c r="O291" s="92"/>
      <c r="P291" s="229">
        <f>O291*H291</f>
        <v>0</v>
      </c>
      <c r="Q291" s="229">
        <v>0.57499999999999996</v>
      </c>
      <c r="R291" s="229">
        <f>Q291*H291</f>
        <v>41.861150000000002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175</v>
      </c>
      <c r="AT291" s="231" t="s">
        <v>170</v>
      </c>
      <c r="AU291" s="231" t="s">
        <v>87</v>
      </c>
      <c r="AY291" s="18" t="s">
        <v>168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84</v>
      </c>
      <c r="BK291" s="232">
        <f>ROUND(I291*H291,2)</f>
        <v>0</v>
      </c>
      <c r="BL291" s="18" t="s">
        <v>175</v>
      </c>
      <c r="BM291" s="231" t="s">
        <v>421</v>
      </c>
    </row>
    <row r="292" s="13" customFormat="1">
      <c r="A292" s="13"/>
      <c r="B292" s="233"/>
      <c r="C292" s="234"/>
      <c r="D292" s="235" t="s">
        <v>177</v>
      </c>
      <c r="E292" s="236" t="s">
        <v>1</v>
      </c>
      <c r="F292" s="237" t="s">
        <v>422</v>
      </c>
      <c r="G292" s="234"/>
      <c r="H292" s="236" t="s">
        <v>1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177</v>
      </c>
      <c r="AU292" s="243" t="s">
        <v>87</v>
      </c>
      <c r="AV292" s="13" t="s">
        <v>84</v>
      </c>
      <c r="AW292" s="13" t="s">
        <v>32</v>
      </c>
      <c r="AX292" s="13" t="s">
        <v>76</v>
      </c>
      <c r="AY292" s="243" t="s">
        <v>168</v>
      </c>
    </row>
    <row r="293" s="14" customFormat="1">
      <c r="A293" s="14"/>
      <c r="B293" s="244"/>
      <c r="C293" s="245"/>
      <c r="D293" s="235" t="s">
        <v>177</v>
      </c>
      <c r="E293" s="246" t="s">
        <v>1</v>
      </c>
      <c r="F293" s="247" t="s">
        <v>423</v>
      </c>
      <c r="G293" s="245"/>
      <c r="H293" s="248">
        <v>72.802000000000007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177</v>
      </c>
      <c r="AU293" s="254" t="s">
        <v>87</v>
      </c>
      <c r="AV293" s="14" t="s">
        <v>87</v>
      </c>
      <c r="AW293" s="14" t="s">
        <v>32</v>
      </c>
      <c r="AX293" s="14" t="s">
        <v>84</v>
      </c>
      <c r="AY293" s="254" t="s">
        <v>168</v>
      </c>
    </row>
    <row r="294" s="2" customFormat="1" ht="24.15" customHeight="1">
      <c r="A294" s="39"/>
      <c r="B294" s="40"/>
      <c r="C294" s="220" t="s">
        <v>424</v>
      </c>
      <c r="D294" s="220" t="s">
        <v>170</v>
      </c>
      <c r="E294" s="221" t="s">
        <v>425</v>
      </c>
      <c r="F294" s="222" t="s">
        <v>426</v>
      </c>
      <c r="G294" s="223" t="s">
        <v>173</v>
      </c>
      <c r="H294" s="224">
        <v>72.802000000000007</v>
      </c>
      <c r="I294" s="225"/>
      <c r="J294" s="226">
        <f>ROUND(I294*H294,2)</f>
        <v>0</v>
      </c>
      <c r="K294" s="222" t="s">
        <v>174</v>
      </c>
      <c r="L294" s="45"/>
      <c r="M294" s="227" t="s">
        <v>1</v>
      </c>
      <c r="N294" s="228" t="s">
        <v>41</v>
      </c>
      <c r="O294" s="92"/>
      <c r="P294" s="229">
        <f>O294*H294</f>
        <v>0</v>
      </c>
      <c r="Q294" s="229">
        <v>0.38313999999999998</v>
      </c>
      <c r="R294" s="229">
        <f>Q294*H294</f>
        <v>27.893358280000001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175</v>
      </c>
      <c r="AT294" s="231" t="s">
        <v>170</v>
      </c>
      <c r="AU294" s="231" t="s">
        <v>87</v>
      </c>
      <c r="AY294" s="18" t="s">
        <v>168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84</v>
      </c>
      <c r="BK294" s="232">
        <f>ROUND(I294*H294,2)</f>
        <v>0</v>
      </c>
      <c r="BL294" s="18" t="s">
        <v>175</v>
      </c>
      <c r="BM294" s="231" t="s">
        <v>427</v>
      </c>
    </row>
    <row r="295" s="13" customFormat="1">
      <c r="A295" s="13"/>
      <c r="B295" s="233"/>
      <c r="C295" s="234"/>
      <c r="D295" s="235" t="s">
        <v>177</v>
      </c>
      <c r="E295" s="236" t="s">
        <v>1</v>
      </c>
      <c r="F295" s="237" t="s">
        <v>422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177</v>
      </c>
      <c r="AU295" s="243" t="s">
        <v>87</v>
      </c>
      <c r="AV295" s="13" t="s">
        <v>84</v>
      </c>
      <c r="AW295" s="13" t="s">
        <v>32</v>
      </c>
      <c r="AX295" s="13" t="s">
        <v>76</v>
      </c>
      <c r="AY295" s="243" t="s">
        <v>168</v>
      </c>
    </row>
    <row r="296" s="14" customFormat="1">
      <c r="A296" s="14"/>
      <c r="B296" s="244"/>
      <c r="C296" s="245"/>
      <c r="D296" s="235" t="s">
        <v>177</v>
      </c>
      <c r="E296" s="246" t="s">
        <v>1</v>
      </c>
      <c r="F296" s="247" t="s">
        <v>132</v>
      </c>
      <c r="G296" s="245"/>
      <c r="H296" s="248">
        <v>72.802000000000007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177</v>
      </c>
      <c r="AU296" s="254" t="s">
        <v>87</v>
      </c>
      <c r="AV296" s="14" t="s">
        <v>87</v>
      </c>
      <c r="AW296" s="14" t="s">
        <v>32</v>
      </c>
      <c r="AX296" s="14" t="s">
        <v>84</v>
      </c>
      <c r="AY296" s="254" t="s">
        <v>168</v>
      </c>
    </row>
    <row r="297" s="12" customFormat="1" ht="22.8" customHeight="1">
      <c r="A297" s="12"/>
      <c r="B297" s="204"/>
      <c r="C297" s="205"/>
      <c r="D297" s="206" t="s">
        <v>75</v>
      </c>
      <c r="E297" s="218" t="s">
        <v>209</v>
      </c>
      <c r="F297" s="218" t="s">
        <v>428</v>
      </c>
      <c r="G297" s="205"/>
      <c r="H297" s="205"/>
      <c r="I297" s="208"/>
      <c r="J297" s="219">
        <f>BK297</f>
        <v>0</v>
      </c>
      <c r="K297" s="205"/>
      <c r="L297" s="210"/>
      <c r="M297" s="211"/>
      <c r="N297" s="212"/>
      <c r="O297" s="212"/>
      <c r="P297" s="213">
        <f>SUM(P298:P462)</f>
        <v>0</v>
      </c>
      <c r="Q297" s="212"/>
      <c r="R297" s="213">
        <f>SUM(R298:R462)</f>
        <v>2.2043604499999998</v>
      </c>
      <c r="S297" s="212"/>
      <c r="T297" s="214">
        <f>SUM(T298:T462)</f>
        <v>0.25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5" t="s">
        <v>84</v>
      </c>
      <c r="AT297" s="216" t="s">
        <v>75</v>
      </c>
      <c r="AU297" s="216" t="s">
        <v>84</v>
      </c>
      <c r="AY297" s="215" t="s">
        <v>168</v>
      </c>
      <c r="BK297" s="217">
        <f>SUM(BK298:BK462)</f>
        <v>0</v>
      </c>
    </row>
    <row r="298" s="2" customFormat="1" ht="24.15" customHeight="1">
      <c r="A298" s="39"/>
      <c r="B298" s="40"/>
      <c r="C298" s="220" t="s">
        <v>429</v>
      </c>
      <c r="D298" s="220" t="s">
        <v>170</v>
      </c>
      <c r="E298" s="221" t="s">
        <v>430</v>
      </c>
      <c r="F298" s="222" t="s">
        <v>431</v>
      </c>
      <c r="G298" s="223" t="s">
        <v>432</v>
      </c>
      <c r="H298" s="224">
        <v>2</v>
      </c>
      <c r="I298" s="225"/>
      <c r="J298" s="226">
        <f>ROUND(I298*H298,2)</f>
        <v>0</v>
      </c>
      <c r="K298" s="222" t="s">
        <v>174</v>
      </c>
      <c r="L298" s="45"/>
      <c r="M298" s="227" t="s">
        <v>1</v>
      </c>
      <c r="N298" s="228" t="s">
        <v>41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175</v>
      </c>
      <c r="AT298" s="231" t="s">
        <v>170</v>
      </c>
      <c r="AU298" s="231" t="s">
        <v>87</v>
      </c>
      <c r="AY298" s="18" t="s">
        <v>168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84</v>
      </c>
      <c r="BK298" s="232">
        <f>ROUND(I298*H298,2)</f>
        <v>0</v>
      </c>
      <c r="BL298" s="18" t="s">
        <v>175</v>
      </c>
      <c r="BM298" s="231" t="s">
        <v>433</v>
      </c>
    </row>
    <row r="299" s="13" customFormat="1">
      <c r="A299" s="13"/>
      <c r="B299" s="233"/>
      <c r="C299" s="234"/>
      <c r="D299" s="235" t="s">
        <v>177</v>
      </c>
      <c r="E299" s="236" t="s">
        <v>1</v>
      </c>
      <c r="F299" s="237" t="s">
        <v>434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177</v>
      </c>
      <c r="AU299" s="243" t="s">
        <v>87</v>
      </c>
      <c r="AV299" s="13" t="s">
        <v>84</v>
      </c>
      <c r="AW299" s="13" t="s">
        <v>32</v>
      </c>
      <c r="AX299" s="13" t="s">
        <v>76</v>
      </c>
      <c r="AY299" s="243" t="s">
        <v>168</v>
      </c>
    </row>
    <row r="300" s="14" customFormat="1">
      <c r="A300" s="14"/>
      <c r="B300" s="244"/>
      <c r="C300" s="245"/>
      <c r="D300" s="235" t="s">
        <v>177</v>
      </c>
      <c r="E300" s="246" t="s">
        <v>1</v>
      </c>
      <c r="F300" s="247" t="s">
        <v>435</v>
      </c>
      <c r="G300" s="245"/>
      <c r="H300" s="248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177</v>
      </c>
      <c r="AU300" s="254" t="s">
        <v>87</v>
      </c>
      <c r="AV300" s="14" t="s">
        <v>87</v>
      </c>
      <c r="AW300" s="14" t="s">
        <v>32</v>
      </c>
      <c r="AX300" s="14" t="s">
        <v>76</v>
      </c>
      <c r="AY300" s="254" t="s">
        <v>168</v>
      </c>
    </row>
    <row r="301" s="14" customFormat="1">
      <c r="A301" s="14"/>
      <c r="B301" s="244"/>
      <c r="C301" s="245"/>
      <c r="D301" s="235" t="s">
        <v>177</v>
      </c>
      <c r="E301" s="246" t="s">
        <v>1</v>
      </c>
      <c r="F301" s="247" t="s">
        <v>436</v>
      </c>
      <c r="G301" s="245"/>
      <c r="H301" s="248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177</v>
      </c>
      <c r="AU301" s="254" t="s">
        <v>87</v>
      </c>
      <c r="AV301" s="14" t="s">
        <v>87</v>
      </c>
      <c r="AW301" s="14" t="s">
        <v>32</v>
      </c>
      <c r="AX301" s="14" t="s">
        <v>76</v>
      </c>
      <c r="AY301" s="254" t="s">
        <v>168</v>
      </c>
    </row>
    <row r="302" s="15" customFormat="1">
      <c r="A302" s="15"/>
      <c r="B302" s="255"/>
      <c r="C302" s="256"/>
      <c r="D302" s="235" t="s">
        <v>177</v>
      </c>
      <c r="E302" s="257" t="s">
        <v>1</v>
      </c>
      <c r="F302" s="258" t="s">
        <v>120</v>
      </c>
      <c r="G302" s="256"/>
      <c r="H302" s="259">
        <v>2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177</v>
      </c>
      <c r="AU302" s="265" t="s">
        <v>87</v>
      </c>
      <c r="AV302" s="15" t="s">
        <v>175</v>
      </c>
      <c r="AW302" s="15" t="s">
        <v>32</v>
      </c>
      <c r="AX302" s="15" t="s">
        <v>84</v>
      </c>
      <c r="AY302" s="265" t="s">
        <v>168</v>
      </c>
    </row>
    <row r="303" s="2" customFormat="1" ht="24.15" customHeight="1">
      <c r="A303" s="39"/>
      <c r="B303" s="40"/>
      <c r="C303" s="220" t="s">
        <v>437</v>
      </c>
      <c r="D303" s="220" t="s">
        <v>170</v>
      </c>
      <c r="E303" s="221" t="s">
        <v>438</v>
      </c>
      <c r="F303" s="222" t="s">
        <v>439</v>
      </c>
      <c r="G303" s="223" t="s">
        <v>440</v>
      </c>
      <c r="H303" s="224">
        <v>1</v>
      </c>
      <c r="I303" s="225"/>
      <c r="J303" s="226">
        <f>ROUND(I303*H303,2)</f>
        <v>0</v>
      </c>
      <c r="K303" s="222" t="s">
        <v>1</v>
      </c>
      <c r="L303" s="45"/>
      <c r="M303" s="227" t="s">
        <v>1</v>
      </c>
      <c r="N303" s="228" t="s">
        <v>41</v>
      </c>
      <c r="O303" s="92"/>
      <c r="P303" s="229">
        <f>O303*H303</f>
        <v>0</v>
      </c>
      <c r="Q303" s="229">
        <v>0.001</v>
      </c>
      <c r="R303" s="229">
        <f>Q303*H303</f>
        <v>0.001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175</v>
      </c>
      <c r="AT303" s="231" t="s">
        <v>170</v>
      </c>
      <c r="AU303" s="231" t="s">
        <v>87</v>
      </c>
      <c r="AY303" s="18" t="s">
        <v>168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175</v>
      </c>
      <c r="BM303" s="231" t="s">
        <v>441</v>
      </c>
    </row>
    <row r="304" s="13" customFormat="1">
      <c r="A304" s="13"/>
      <c r="B304" s="233"/>
      <c r="C304" s="234"/>
      <c r="D304" s="235" t="s">
        <v>177</v>
      </c>
      <c r="E304" s="236" t="s">
        <v>1</v>
      </c>
      <c r="F304" s="237" t="s">
        <v>442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177</v>
      </c>
      <c r="AU304" s="243" t="s">
        <v>87</v>
      </c>
      <c r="AV304" s="13" t="s">
        <v>84</v>
      </c>
      <c r="AW304" s="13" t="s">
        <v>32</v>
      </c>
      <c r="AX304" s="13" t="s">
        <v>76</v>
      </c>
      <c r="AY304" s="243" t="s">
        <v>168</v>
      </c>
    </row>
    <row r="305" s="13" customFormat="1">
      <c r="A305" s="13"/>
      <c r="B305" s="233"/>
      <c r="C305" s="234"/>
      <c r="D305" s="235" t="s">
        <v>177</v>
      </c>
      <c r="E305" s="236" t="s">
        <v>1</v>
      </c>
      <c r="F305" s="237" t="s">
        <v>443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177</v>
      </c>
      <c r="AU305" s="243" t="s">
        <v>87</v>
      </c>
      <c r="AV305" s="13" t="s">
        <v>84</v>
      </c>
      <c r="AW305" s="13" t="s">
        <v>32</v>
      </c>
      <c r="AX305" s="13" t="s">
        <v>76</v>
      </c>
      <c r="AY305" s="243" t="s">
        <v>168</v>
      </c>
    </row>
    <row r="306" s="14" customFormat="1">
      <c r="A306" s="14"/>
      <c r="B306" s="244"/>
      <c r="C306" s="245"/>
      <c r="D306" s="235" t="s">
        <v>177</v>
      </c>
      <c r="E306" s="246" t="s">
        <v>1</v>
      </c>
      <c r="F306" s="247" t="s">
        <v>84</v>
      </c>
      <c r="G306" s="245"/>
      <c r="H306" s="248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177</v>
      </c>
      <c r="AU306" s="254" t="s">
        <v>87</v>
      </c>
      <c r="AV306" s="14" t="s">
        <v>87</v>
      </c>
      <c r="AW306" s="14" t="s">
        <v>32</v>
      </c>
      <c r="AX306" s="14" t="s">
        <v>84</v>
      </c>
      <c r="AY306" s="254" t="s">
        <v>168</v>
      </c>
    </row>
    <row r="307" s="2" customFormat="1" ht="24.15" customHeight="1">
      <c r="A307" s="39"/>
      <c r="B307" s="40"/>
      <c r="C307" s="220" t="s">
        <v>444</v>
      </c>
      <c r="D307" s="220" t="s">
        <v>170</v>
      </c>
      <c r="E307" s="221" t="s">
        <v>445</v>
      </c>
      <c r="F307" s="222" t="s">
        <v>446</v>
      </c>
      <c r="G307" s="223" t="s">
        <v>196</v>
      </c>
      <c r="H307" s="224">
        <v>3</v>
      </c>
      <c r="I307" s="225"/>
      <c r="J307" s="226">
        <f>ROUND(I307*H307,2)</f>
        <v>0</v>
      </c>
      <c r="K307" s="222" t="s">
        <v>174</v>
      </c>
      <c r="L307" s="45"/>
      <c r="M307" s="227" t="s">
        <v>1</v>
      </c>
      <c r="N307" s="228" t="s">
        <v>41</v>
      </c>
      <c r="O307" s="92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175</v>
      </c>
      <c r="AT307" s="231" t="s">
        <v>170</v>
      </c>
      <c r="AU307" s="231" t="s">
        <v>87</v>
      </c>
      <c r="AY307" s="18" t="s">
        <v>168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84</v>
      </c>
      <c r="BK307" s="232">
        <f>ROUND(I307*H307,2)</f>
        <v>0</v>
      </c>
      <c r="BL307" s="18" t="s">
        <v>175</v>
      </c>
      <c r="BM307" s="231" t="s">
        <v>447</v>
      </c>
    </row>
    <row r="308" s="13" customFormat="1">
      <c r="A308" s="13"/>
      <c r="B308" s="233"/>
      <c r="C308" s="234"/>
      <c r="D308" s="235" t="s">
        <v>177</v>
      </c>
      <c r="E308" s="236" t="s">
        <v>1</v>
      </c>
      <c r="F308" s="237" t="s">
        <v>448</v>
      </c>
      <c r="G308" s="234"/>
      <c r="H308" s="236" t="s">
        <v>1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177</v>
      </c>
      <c r="AU308" s="243" t="s">
        <v>87</v>
      </c>
      <c r="AV308" s="13" t="s">
        <v>84</v>
      </c>
      <c r="AW308" s="13" t="s">
        <v>32</v>
      </c>
      <c r="AX308" s="13" t="s">
        <v>76</v>
      </c>
      <c r="AY308" s="243" t="s">
        <v>168</v>
      </c>
    </row>
    <row r="309" s="14" customFormat="1">
      <c r="A309" s="14"/>
      <c r="B309" s="244"/>
      <c r="C309" s="245"/>
      <c r="D309" s="235" t="s">
        <v>177</v>
      </c>
      <c r="E309" s="246" t="s">
        <v>1</v>
      </c>
      <c r="F309" s="247" t="s">
        <v>449</v>
      </c>
      <c r="G309" s="245"/>
      <c r="H309" s="248">
        <v>3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177</v>
      </c>
      <c r="AU309" s="254" t="s">
        <v>87</v>
      </c>
      <c r="AV309" s="14" t="s">
        <v>87</v>
      </c>
      <c r="AW309" s="14" t="s">
        <v>32</v>
      </c>
      <c r="AX309" s="14" t="s">
        <v>76</v>
      </c>
      <c r="AY309" s="254" t="s">
        <v>168</v>
      </c>
    </row>
    <row r="310" s="15" customFormat="1">
      <c r="A310" s="15"/>
      <c r="B310" s="255"/>
      <c r="C310" s="256"/>
      <c r="D310" s="235" t="s">
        <v>177</v>
      </c>
      <c r="E310" s="257" t="s">
        <v>105</v>
      </c>
      <c r="F310" s="258" t="s">
        <v>120</v>
      </c>
      <c r="G310" s="256"/>
      <c r="H310" s="259">
        <v>3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5" t="s">
        <v>177</v>
      </c>
      <c r="AU310" s="265" t="s">
        <v>87</v>
      </c>
      <c r="AV310" s="15" t="s">
        <v>175</v>
      </c>
      <c r="AW310" s="15" t="s">
        <v>32</v>
      </c>
      <c r="AX310" s="15" t="s">
        <v>84</v>
      </c>
      <c r="AY310" s="265" t="s">
        <v>168</v>
      </c>
    </row>
    <row r="311" s="2" customFormat="1" ht="16.5" customHeight="1">
      <c r="A311" s="39"/>
      <c r="B311" s="40"/>
      <c r="C311" s="277" t="s">
        <v>450</v>
      </c>
      <c r="D311" s="277" t="s">
        <v>370</v>
      </c>
      <c r="E311" s="278" t="s">
        <v>451</v>
      </c>
      <c r="F311" s="279" t="s">
        <v>452</v>
      </c>
      <c r="G311" s="280" t="s">
        <v>196</v>
      </c>
      <c r="H311" s="281">
        <v>3.0449999999999999</v>
      </c>
      <c r="I311" s="282"/>
      <c r="J311" s="283">
        <f>ROUND(I311*H311,2)</f>
        <v>0</v>
      </c>
      <c r="K311" s="279" t="s">
        <v>1</v>
      </c>
      <c r="L311" s="284"/>
      <c r="M311" s="285" t="s">
        <v>1</v>
      </c>
      <c r="N311" s="286" t="s">
        <v>41</v>
      </c>
      <c r="O311" s="92"/>
      <c r="P311" s="229">
        <f>O311*H311</f>
        <v>0</v>
      </c>
      <c r="Q311" s="229">
        <v>0.00036999999999999999</v>
      </c>
      <c r="R311" s="229">
        <f>Q311*H311</f>
        <v>0.0011266499999999999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209</v>
      </c>
      <c r="AT311" s="231" t="s">
        <v>370</v>
      </c>
      <c r="AU311" s="231" t="s">
        <v>87</v>
      </c>
      <c r="AY311" s="18" t="s">
        <v>168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84</v>
      </c>
      <c r="BK311" s="232">
        <f>ROUND(I311*H311,2)</f>
        <v>0</v>
      </c>
      <c r="BL311" s="18" t="s">
        <v>175</v>
      </c>
      <c r="BM311" s="231" t="s">
        <v>453</v>
      </c>
    </row>
    <row r="312" s="14" customFormat="1">
      <c r="A312" s="14"/>
      <c r="B312" s="244"/>
      <c r="C312" s="245"/>
      <c r="D312" s="235" t="s">
        <v>177</v>
      </c>
      <c r="E312" s="246" t="s">
        <v>1</v>
      </c>
      <c r="F312" s="247" t="s">
        <v>454</v>
      </c>
      <c r="G312" s="245"/>
      <c r="H312" s="248">
        <v>3.0449999999999999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177</v>
      </c>
      <c r="AU312" s="254" t="s">
        <v>87</v>
      </c>
      <c r="AV312" s="14" t="s">
        <v>87</v>
      </c>
      <c r="AW312" s="14" t="s">
        <v>32</v>
      </c>
      <c r="AX312" s="14" t="s">
        <v>84</v>
      </c>
      <c r="AY312" s="254" t="s">
        <v>168</v>
      </c>
    </row>
    <row r="313" s="2" customFormat="1" ht="24.15" customHeight="1">
      <c r="A313" s="39"/>
      <c r="B313" s="40"/>
      <c r="C313" s="220" t="s">
        <v>455</v>
      </c>
      <c r="D313" s="220" t="s">
        <v>170</v>
      </c>
      <c r="E313" s="221" t="s">
        <v>456</v>
      </c>
      <c r="F313" s="222" t="s">
        <v>457</v>
      </c>
      <c r="G313" s="223" t="s">
        <v>196</v>
      </c>
      <c r="H313" s="224">
        <v>64</v>
      </c>
      <c r="I313" s="225"/>
      <c r="J313" s="226">
        <f>ROUND(I313*H313,2)</f>
        <v>0</v>
      </c>
      <c r="K313" s="222" t="s">
        <v>174</v>
      </c>
      <c r="L313" s="45"/>
      <c r="M313" s="227" t="s">
        <v>1</v>
      </c>
      <c r="N313" s="228" t="s">
        <v>41</v>
      </c>
      <c r="O313" s="92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175</v>
      </c>
      <c r="AT313" s="231" t="s">
        <v>170</v>
      </c>
      <c r="AU313" s="231" t="s">
        <v>87</v>
      </c>
      <c r="AY313" s="18" t="s">
        <v>168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84</v>
      </c>
      <c r="BK313" s="232">
        <f>ROUND(I313*H313,2)</f>
        <v>0</v>
      </c>
      <c r="BL313" s="18" t="s">
        <v>175</v>
      </c>
      <c r="BM313" s="231" t="s">
        <v>458</v>
      </c>
    </row>
    <row r="314" s="13" customFormat="1">
      <c r="A314" s="13"/>
      <c r="B314" s="233"/>
      <c r="C314" s="234"/>
      <c r="D314" s="235" t="s">
        <v>177</v>
      </c>
      <c r="E314" s="236" t="s">
        <v>1</v>
      </c>
      <c r="F314" s="237" t="s">
        <v>434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177</v>
      </c>
      <c r="AU314" s="243" t="s">
        <v>87</v>
      </c>
      <c r="AV314" s="13" t="s">
        <v>84</v>
      </c>
      <c r="AW314" s="13" t="s">
        <v>32</v>
      </c>
      <c r="AX314" s="13" t="s">
        <v>76</v>
      </c>
      <c r="AY314" s="243" t="s">
        <v>168</v>
      </c>
    </row>
    <row r="315" s="14" customFormat="1">
      <c r="A315" s="14"/>
      <c r="B315" s="244"/>
      <c r="C315" s="245"/>
      <c r="D315" s="235" t="s">
        <v>177</v>
      </c>
      <c r="E315" s="246" t="s">
        <v>1</v>
      </c>
      <c r="F315" s="247" t="s">
        <v>459</v>
      </c>
      <c r="G315" s="245"/>
      <c r="H315" s="248">
        <v>64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177</v>
      </c>
      <c r="AU315" s="254" t="s">
        <v>87</v>
      </c>
      <c r="AV315" s="14" t="s">
        <v>87</v>
      </c>
      <c r="AW315" s="14" t="s">
        <v>32</v>
      </c>
      <c r="AX315" s="14" t="s">
        <v>84</v>
      </c>
      <c r="AY315" s="254" t="s">
        <v>168</v>
      </c>
    </row>
    <row r="316" s="2" customFormat="1" ht="33" customHeight="1">
      <c r="A316" s="39"/>
      <c r="B316" s="40"/>
      <c r="C316" s="220" t="s">
        <v>460</v>
      </c>
      <c r="D316" s="220" t="s">
        <v>170</v>
      </c>
      <c r="E316" s="221" t="s">
        <v>461</v>
      </c>
      <c r="F316" s="222" t="s">
        <v>462</v>
      </c>
      <c r="G316" s="223" t="s">
        <v>196</v>
      </c>
      <c r="H316" s="224">
        <v>21</v>
      </c>
      <c r="I316" s="225"/>
      <c r="J316" s="226">
        <f>ROUND(I316*H316,2)</f>
        <v>0</v>
      </c>
      <c r="K316" s="222" t="s">
        <v>174</v>
      </c>
      <c r="L316" s="45"/>
      <c r="M316" s="227" t="s">
        <v>1</v>
      </c>
      <c r="N316" s="228" t="s">
        <v>41</v>
      </c>
      <c r="O316" s="92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175</v>
      </c>
      <c r="AT316" s="231" t="s">
        <v>170</v>
      </c>
      <c r="AU316" s="231" t="s">
        <v>87</v>
      </c>
      <c r="AY316" s="18" t="s">
        <v>168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84</v>
      </c>
      <c r="BK316" s="232">
        <f>ROUND(I316*H316,2)</f>
        <v>0</v>
      </c>
      <c r="BL316" s="18" t="s">
        <v>175</v>
      </c>
      <c r="BM316" s="231" t="s">
        <v>463</v>
      </c>
    </row>
    <row r="317" s="13" customFormat="1">
      <c r="A317" s="13"/>
      <c r="B317" s="233"/>
      <c r="C317" s="234"/>
      <c r="D317" s="235" t="s">
        <v>177</v>
      </c>
      <c r="E317" s="236" t="s">
        <v>1</v>
      </c>
      <c r="F317" s="237" t="s">
        <v>434</v>
      </c>
      <c r="G317" s="234"/>
      <c r="H317" s="236" t="s">
        <v>1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177</v>
      </c>
      <c r="AU317" s="243" t="s">
        <v>87</v>
      </c>
      <c r="AV317" s="13" t="s">
        <v>84</v>
      </c>
      <c r="AW317" s="13" t="s">
        <v>32</v>
      </c>
      <c r="AX317" s="13" t="s">
        <v>76</v>
      </c>
      <c r="AY317" s="243" t="s">
        <v>168</v>
      </c>
    </row>
    <row r="318" s="14" customFormat="1">
      <c r="A318" s="14"/>
      <c r="B318" s="244"/>
      <c r="C318" s="245"/>
      <c r="D318" s="235" t="s">
        <v>177</v>
      </c>
      <c r="E318" s="246" t="s">
        <v>1</v>
      </c>
      <c r="F318" s="247" t="s">
        <v>464</v>
      </c>
      <c r="G318" s="245"/>
      <c r="H318" s="248">
        <v>21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177</v>
      </c>
      <c r="AU318" s="254" t="s">
        <v>87</v>
      </c>
      <c r="AV318" s="14" t="s">
        <v>87</v>
      </c>
      <c r="AW318" s="14" t="s">
        <v>32</v>
      </c>
      <c r="AX318" s="14" t="s">
        <v>84</v>
      </c>
      <c r="AY318" s="254" t="s">
        <v>168</v>
      </c>
    </row>
    <row r="319" s="2" customFormat="1" ht="24.15" customHeight="1">
      <c r="A319" s="39"/>
      <c r="B319" s="40"/>
      <c r="C319" s="277" t="s">
        <v>465</v>
      </c>
      <c r="D319" s="277" t="s">
        <v>370</v>
      </c>
      <c r="E319" s="278" t="s">
        <v>466</v>
      </c>
      <c r="F319" s="279" t="s">
        <v>467</v>
      </c>
      <c r="G319" s="280" t="s">
        <v>196</v>
      </c>
      <c r="H319" s="281">
        <v>86.275000000000006</v>
      </c>
      <c r="I319" s="282"/>
      <c r="J319" s="283">
        <f>ROUND(I319*H319,2)</f>
        <v>0</v>
      </c>
      <c r="K319" s="279" t="s">
        <v>174</v>
      </c>
      <c r="L319" s="284"/>
      <c r="M319" s="285" t="s">
        <v>1</v>
      </c>
      <c r="N319" s="286" t="s">
        <v>41</v>
      </c>
      <c r="O319" s="92"/>
      <c r="P319" s="229">
        <f>O319*H319</f>
        <v>0</v>
      </c>
      <c r="Q319" s="229">
        <v>0.00147</v>
      </c>
      <c r="R319" s="229">
        <f>Q319*H319</f>
        <v>0.12682425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209</v>
      </c>
      <c r="AT319" s="231" t="s">
        <v>370</v>
      </c>
      <c r="AU319" s="231" t="s">
        <v>87</v>
      </c>
      <c r="AY319" s="18" t="s">
        <v>168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84</v>
      </c>
      <c r="BK319" s="232">
        <f>ROUND(I319*H319,2)</f>
        <v>0</v>
      </c>
      <c r="BL319" s="18" t="s">
        <v>175</v>
      </c>
      <c r="BM319" s="231" t="s">
        <v>468</v>
      </c>
    </row>
    <row r="320" s="13" customFormat="1">
      <c r="A320" s="13"/>
      <c r="B320" s="233"/>
      <c r="C320" s="234"/>
      <c r="D320" s="235" t="s">
        <v>177</v>
      </c>
      <c r="E320" s="236" t="s">
        <v>1</v>
      </c>
      <c r="F320" s="237" t="s">
        <v>434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177</v>
      </c>
      <c r="AU320" s="243" t="s">
        <v>87</v>
      </c>
      <c r="AV320" s="13" t="s">
        <v>84</v>
      </c>
      <c r="AW320" s="13" t="s">
        <v>32</v>
      </c>
      <c r="AX320" s="13" t="s">
        <v>76</v>
      </c>
      <c r="AY320" s="243" t="s">
        <v>168</v>
      </c>
    </row>
    <row r="321" s="13" customFormat="1">
      <c r="A321" s="13"/>
      <c r="B321" s="233"/>
      <c r="C321" s="234"/>
      <c r="D321" s="235" t="s">
        <v>177</v>
      </c>
      <c r="E321" s="236" t="s">
        <v>1</v>
      </c>
      <c r="F321" s="237" t="s">
        <v>469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177</v>
      </c>
      <c r="AU321" s="243" t="s">
        <v>87</v>
      </c>
      <c r="AV321" s="13" t="s">
        <v>84</v>
      </c>
      <c r="AW321" s="13" t="s">
        <v>32</v>
      </c>
      <c r="AX321" s="13" t="s">
        <v>76</v>
      </c>
      <c r="AY321" s="243" t="s">
        <v>168</v>
      </c>
    </row>
    <row r="322" s="13" customFormat="1">
      <c r="A322" s="13"/>
      <c r="B322" s="233"/>
      <c r="C322" s="234"/>
      <c r="D322" s="235" t="s">
        <v>177</v>
      </c>
      <c r="E322" s="236" t="s">
        <v>1</v>
      </c>
      <c r="F322" s="237" t="s">
        <v>470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177</v>
      </c>
      <c r="AU322" s="243" t="s">
        <v>87</v>
      </c>
      <c r="AV322" s="13" t="s">
        <v>84</v>
      </c>
      <c r="AW322" s="13" t="s">
        <v>32</v>
      </c>
      <c r="AX322" s="13" t="s">
        <v>76</v>
      </c>
      <c r="AY322" s="243" t="s">
        <v>168</v>
      </c>
    </row>
    <row r="323" s="14" customFormat="1">
      <c r="A323" s="14"/>
      <c r="B323" s="244"/>
      <c r="C323" s="245"/>
      <c r="D323" s="235" t="s">
        <v>177</v>
      </c>
      <c r="E323" s="246" t="s">
        <v>1</v>
      </c>
      <c r="F323" s="247" t="s">
        <v>471</v>
      </c>
      <c r="G323" s="245"/>
      <c r="H323" s="248">
        <v>86.275000000000006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177</v>
      </c>
      <c r="AU323" s="254" t="s">
        <v>87</v>
      </c>
      <c r="AV323" s="14" t="s">
        <v>87</v>
      </c>
      <c r="AW323" s="14" t="s">
        <v>32</v>
      </c>
      <c r="AX323" s="14" t="s">
        <v>84</v>
      </c>
      <c r="AY323" s="254" t="s">
        <v>168</v>
      </c>
    </row>
    <row r="324" s="2" customFormat="1" ht="33" customHeight="1">
      <c r="A324" s="39"/>
      <c r="B324" s="40"/>
      <c r="C324" s="220" t="s">
        <v>472</v>
      </c>
      <c r="D324" s="220" t="s">
        <v>170</v>
      </c>
      <c r="E324" s="221" t="s">
        <v>473</v>
      </c>
      <c r="F324" s="222" t="s">
        <v>474</v>
      </c>
      <c r="G324" s="223" t="s">
        <v>432</v>
      </c>
      <c r="H324" s="224">
        <v>1</v>
      </c>
      <c r="I324" s="225"/>
      <c r="J324" s="226">
        <f>ROUND(I324*H324,2)</f>
        <v>0</v>
      </c>
      <c r="K324" s="222" t="s">
        <v>174</v>
      </c>
      <c r="L324" s="45"/>
      <c r="M324" s="227" t="s">
        <v>1</v>
      </c>
      <c r="N324" s="228" t="s">
        <v>41</v>
      </c>
      <c r="O324" s="92"/>
      <c r="P324" s="229">
        <f>O324*H324</f>
        <v>0</v>
      </c>
      <c r="Q324" s="229">
        <v>0.00167</v>
      </c>
      <c r="R324" s="229">
        <f>Q324*H324</f>
        <v>0.00167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175</v>
      </c>
      <c r="AT324" s="231" t="s">
        <v>170</v>
      </c>
      <c r="AU324" s="231" t="s">
        <v>87</v>
      </c>
      <c r="AY324" s="18" t="s">
        <v>168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84</v>
      </c>
      <c r="BK324" s="232">
        <f>ROUND(I324*H324,2)</f>
        <v>0</v>
      </c>
      <c r="BL324" s="18" t="s">
        <v>175</v>
      </c>
      <c r="BM324" s="231" t="s">
        <v>475</v>
      </c>
    </row>
    <row r="325" s="13" customFormat="1">
      <c r="A325" s="13"/>
      <c r="B325" s="233"/>
      <c r="C325" s="234"/>
      <c r="D325" s="235" t="s">
        <v>177</v>
      </c>
      <c r="E325" s="236" t="s">
        <v>1</v>
      </c>
      <c r="F325" s="237" t="s">
        <v>434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177</v>
      </c>
      <c r="AU325" s="243" t="s">
        <v>87</v>
      </c>
      <c r="AV325" s="13" t="s">
        <v>84</v>
      </c>
      <c r="AW325" s="13" t="s">
        <v>32</v>
      </c>
      <c r="AX325" s="13" t="s">
        <v>76</v>
      </c>
      <c r="AY325" s="243" t="s">
        <v>168</v>
      </c>
    </row>
    <row r="326" s="14" customFormat="1">
      <c r="A326" s="14"/>
      <c r="B326" s="244"/>
      <c r="C326" s="245"/>
      <c r="D326" s="235" t="s">
        <v>177</v>
      </c>
      <c r="E326" s="246" t="s">
        <v>1</v>
      </c>
      <c r="F326" s="247" t="s">
        <v>84</v>
      </c>
      <c r="G326" s="245"/>
      <c r="H326" s="248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177</v>
      </c>
      <c r="AU326" s="254" t="s">
        <v>87</v>
      </c>
      <c r="AV326" s="14" t="s">
        <v>87</v>
      </c>
      <c r="AW326" s="14" t="s">
        <v>32</v>
      </c>
      <c r="AX326" s="14" t="s">
        <v>84</v>
      </c>
      <c r="AY326" s="254" t="s">
        <v>168</v>
      </c>
    </row>
    <row r="327" s="2" customFormat="1" ht="24.15" customHeight="1">
      <c r="A327" s="39"/>
      <c r="B327" s="40"/>
      <c r="C327" s="277" t="s">
        <v>476</v>
      </c>
      <c r="D327" s="277" t="s">
        <v>370</v>
      </c>
      <c r="E327" s="278" t="s">
        <v>477</v>
      </c>
      <c r="F327" s="279" t="s">
        <v>478</v>
      </c>
      <c r="G327" s="280" t="s">
        <v>432</v>
      </c>
      <c r="H327" s="281">
        <v>1.02</v>
      </c>
      <c r="I327" s="282"/>
      <c r="J327" s="283">
        <f>ROUND(I327*H327,2)</f>
        <v>0</v>
      </c>
      <c r="K327" s="279" t="s">
        <v>174</v>
      </c>
      <c r="L327" s="284"/>
      <c r="M327" s="285" t="s">
        <v>1</v>
      </c>
      <c r="N327" s="286" t="s">
        <v>41</v>
      </c>
      <c r="O327" s="92"/>
      <c r="P327" s="229">
        <f>O327*H327</f>
        <v>0</v>
      </c>
      <c r="Q327" s="229">
        <v>0.012</v>
      </c>
      <c r="R327" s="229">
        <f>Q327*H327</f>
        <v>0.012240000000000001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209</v>
      </c>
      <c r="AT327" s="231" t="s">
        <v>370</v>
      </c>
      <c r="AU327" s="231" t="s">
        <v>87</v>
      </c>
      <c r="AY327" s="18" t="s">
        <v>168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84</v>
      </c>
      <c r="BK327" s="232">
        <f>ROUND(I327*H327,2)</f>
        <v>0</v>
      </c>
      <c r="BL327" s="18" t="s">
        <v>175</v>
      </c>
      <c r="BM327" s="231" t="s">
        <v>479</v>
      </c>
    </row>
    <row r="328" s="13" customFormat="1">
      <c r="A328" s="13"/>
      <c r="B328" s="233"/>
      <c r="C328" s="234"/>
      <c r="D328" s="235" t="s">
        <v>177</v>
      </c>
      <c r="E328" s="236" t="s">
        <v>1</v>
      </c>
      <c r="F328" s="237" t="s">
        <v>434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177</v>
      </c>
      <c r="AU328" s="243" t="s">
        <v>87</v>
      </c>
      <c r="AV328" s="13" t="s">
        <v>84</v>
      </c>
      <c r="AW328" s="13" t="s">
        <v>32</v>
      </c>
      <c r="AX328" s="13" t="s">
        <v>76</v>
      </c>
      <c r="AY328" s="243" t="s">
        <v>168</v>
      </c>
    </row>
    <row r="329" s="14" customFormat="1">
      <c r="A329" s="14"/>
      <c r="B329" s="244"/>
      <c r="C329" s="245"/>
      <c r="D329" s="235" t="s">
        <v>177</v>
      </c>
      <c r="E329" s="246" t="s">
        <v>1</v>
      </c>
      <c r="F329" s="247" t="s">
        <v>480</v>
      </c>
      <c r="G329" s="245"/>
      <c r="H329" s="248">
        <v>1.02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177</v>
      </c>
      <c r="AU329" s="254" t="s">
        <v>87</v>
      </c>
      <c r="AV329" s="14" t="s">
        <v>87</v>
      </c>
      <c r="AW329" s="14" t="s">
        <v>32</v>
      </c>
      <c r="AX329" s="14" t="s">
        <v>84</v>
      </c>
      <c r="AY329" s="254" t="s">
        <v>168</v>
      </c>
    </row>
    <row r="330" s="2" customFormat="1" ht="24.15" customHeight="1">
      <c r="A330" s="39"/>
      <c r="B330" s="40"/>
      <c r="C330" s="220" t="s">
        <v>481</v>
      </c>
      <c r="D330" s="220" t="s">
        <v>170</v>
      </c>
      <c r="E330" s="221" t="s">
        <v>482</v>
      </c>
      <c r="F330" s="222" t="s">
        <v>483</v>
      </c>
      <c r="G330" s="223" t="s">
        <v>432</v>
      </c>
      <c r="H330" s="224">
        <v>1</v>
      </c>
      <c r="I330" s="225"/>
      <c r="J330" s="226">
        <f>ROUND(I330*H330,2)</f>
        <v>0</v>
      </c>
      <c r="K330" s="222" t="s">
        <v>174</v>
      </c>
      <c r="L330" s="45"/>
      <c r="M330" s="227" t="s">
        <v>1</v>
      </c>
      <c r="N330" s="228" t="s">
        <v>41</v>
      </c>
      <c r="O330" s="92"/>
      <c r="P330" s="229">
        <f>O330*H330</f>
        <v>0</v>
      </c>
      <c r="Q330" s="229">
        <v>0.00167</v>
      </c>
      <c r="R330" s="229">
        <f>Q330*H330</f>
        <v>0.00167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175</v>
      </c>
      <c r="AT330" s="231" t="s">
        <v>170</v>
      </c>
      <c r="AU330" s="231" t="s">
        <v>87</v>
      </c>
      <c r="AY330" s="18" t="s">
        <v>168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84</v>
      </c>
      <c r="BK330" s="232">
        <f>ROUND(I330*H330,2)</f>
        <v>0</v>
      </c>
      <c r="BL330" s="18" t="s">
        <v>175</v>
      </c>
      <c r="BM330" s="231" t="s">
        <v>484</v>
      </c>
    </row>
    <row r="331" s="13" customFormat="1">
      <c r="A331" s="13"/>
      <c r="B331" s="233"/>
      <c r="C331" s="234"/>
      <c r="D331" s="235" t="s">
        <v>177</v>
      </c>
      <c r="E331" s="236" t="s">
        <v>1</v>
      </c>
      <c r="F331" s="237" t="s">
        <v>434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177</v>
      </c>
      <c r="AU331" s="243" t="s">
        <v>87</v>
      </c>
      <c r="AV331" s="13" t="s">
        <v>84</v>
      </c>
      <c r="AW331" s="13" t="s">
        <v>32</v>
      </c>
      <c r="AX331" s="13" t="s">
        <v>76</v>
      </c>
      <c r="AY331" s="243" t="s">
        <v>168</v>
      </c>
    </row>
    <row r="332" s="14" customFormat="1">
      <c r="A332" s="14"/>
      <c r="B332" s="244"/>
      <c r="C332" s="245"/>
      <c r="D332" s="235" t="s">
        <v>177</v>
      </c>
      <c r="E332" s="246" t="s">
        <v>1</v>
      </c>
      <c r="F332" s="247" t="s">
        <v>84</v>
      </c>
      <c r="G332" s="245"/>
      <c r="H332" s="248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177</v>
      </c>
      <c r="AU332" s="254" t="s">
        <v>87</v>
      </c>
      <c r="AV332" s="14" t="s">
        <v>87</v>
      </c>
      <c r="AW332" s="14" t="s">
        <v>32</v>
      </c>
      <c r="AX332" s="14" t="s">
        <v>84</v>
      </c>
      <c r="AY332" s="254" t="s">
        <v>168</v>
      </c>
    </row>
    <row r="333" s="2" customFormat="1" ht="24.15" customHeight="1">
      <c r="A333" s="39"/>
      <c r="B333" s="40"/>
      <c r="C333" s="277" t="s">
        <v>485</v>
      </c>
      <c r="D333" s="277" t="s">
        <v>370</v>
      </c>
      <c r="E333" s="278" t="s">
        <v>486</v>
      </c>
      <c r="F333" s="279" t="s">
        <v>487</v>
      </c>
      <c r="G333" s="280" t="s">
        <v>432</v>
      </c>
      <c r="H333" s="281">
        <v>1.02</v>
      </c>
      <c r="I333" s="282"/>
      <c r="J333" s="283">
        <f>ROUND(I333*H333,2)</f>
        <v>0</v>
      </c>
      <c r="K333" s="279" t="s">
        <v>174</v>
      </c>
      <c r="L333" s="284"/>
      <c r="M333" s="285" t="s">
        <v>1</v>
      </c>
      <c r="N333" s="286" t="s">
        <v>41</v>
      </c>
      <c r="O333" s="92"/>
      <c r="P333" s="229">
        <f>O333*H333</f>
        <v>0</v>
      </c>
      <c r="Q333" s="229">
        <v>0.012200000000000001</v>
      </c>
      <c r="R333" s="229">
        <f>Q333*H333</f>
        <v>0.012444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209</v>
      </c>
      <c r="AT333" s="231" t="s">
        <v>370</v>
      </c>
      <c r="AU333" s="231" t="s">
        <v>87</v>
      </c>
      <c r="AY333" s="18" t="s">
        <v>168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84</v>
      </c>
      <c r="BK333" s="232">
        <f>ROUND(I333*H333,2)</f>
        <v>0</v>
      </c>
      <c r="BL333" s="18" t="s">
        <v>175</v>
      </c>
      <c r="BM333" s="231" t="s">
        <v>488</v>
      </c>
    </row>
    <row r="334" s="13" customFormat="1">
      <c r="A334" s="13"/>
      <c r="B334" s="233"/>
      <c r="C334" s="234"/>
      <c r="D334" s="235" t="s">
        <v>177</v>
      </c>
      <c r="E334" s="236" t="s">
        <v>1</v>
      </c>
      <c r="F334" s="237" t="s">
        <v>434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177</v>
      </c>
      <c r="AU334" s="243" t="s">
        <v>87</v>
      </c>
      <c r="AV334" s="13" t="s">
        <v>84</v>
      </c>
      <c r="AW334" s="13" t="s">
        <v>32</v>
      </c>
      <c r="AX334" s="13" t="s">
        <v>76</v>
      </c>
      <c r="AY334" s="243" t="s">
        <v>168</v>
      </c>
    </row>
    <row r="335" s="14" customFormat="1">
      <c r="A335" s="14"/>
      <c r="B335" s="244"/>
      <c r="C335" s="245"/>
      <c r="D335" s="235" t="s">
        <v>177</v>
      </c>
      <c r="E335" s="246" t="s">
        <v>1</v>
      </c>
      <c r="F335" s="247" t="s">
        <v>480</v>
      </c>
      <c r="G335" s="245"/>
      <c r="H335" s="248">
        <v>1.02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177</v>
      </c>
      <c r="AU335" s="254" t="s">
        <v>87</v>
      </c>
      <c r="AV335" s="14" t="s">
        <v>87</v>
      </c>
      <c r="AW335" s="14" t="s">
        <v>32</v>
      </c>
      <c r="AX335" s="14" t="s">
        <v>84</v>
      </c>
      <c r="AY335" s="254" t="s">
        <v>168</v>
      </c>
    </row>
    <row r="336" s="2" customFormat="1" ht="24.15" customHeight="1">
      <c r="A336" s="39"/>
      <c r="B336" s="40"/>
      <c r="C336" s="220" t="s">
        <v>489</v>
      </c>
      <c r="D336" s="220" t="s">
        <v>170</v>
      </c>
      <c r="E336" s="221" t="s">
        <v>490</v>
      </c>
      <c r="F336" s="222" t="s">
        <v>491</v>
      </c>
      <c r="G336" s="223" t="s">
        <v>432</v>
      </c>
      <c r="H336" s="224">
        <v>1</v>
      </c>
      <c r="I336" s="225"/>
      <c r="J336" s="226">
        <f>ROUND(I336*H336,2)</f>
        <v>0</v>
      </c>
      <c r="K336" s="222" t="s">
        <v>174</v>
      </c>
      <c r="L336" s="45"/>
      <c r="M336" s="227" t="s">
        <v>1</v>
      </c>
      <c r="N336" s="228" t="s">
        <v>41</v>
      </c>
      <c r="O336" s="92"/>
      <c r="P336" s="229">
        <f>O336*H336</f>
        <v>0</v>
      </c>
      <c r="Q336" s="229">
        <v>0.0017099999999999999</v>
      </c>
      <c r="R336" s="229">
        <f>Q336*H336</f>
        <v>0.0017099999999999999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175</v>
      </c>
      <c r="AT336" s="231" t="s">
        <v>170</v>
      </c>
      <c r="AU336" s="231" t="s">
        <v>87</v>
      </c>
      <c r="AY336" s="18" t="s">
        <v>168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175</v>
      </c>
      <c r="BM336" s="231" t="s">
        <v>492</v>
      </c>
    </row>
    <row r="337" s="13" customFormat="1">
      <c r="A337" s="13"/>
      <c r="B337" s="233"/>
      <c r="C337" s="234"/>
      <c r="D337" s="235" t="s">
        <v>177</v>
      </c>
      <c r="E337" s="236" t="s">
        <v>1</v>
      </c>
      <c r="F337" s="237" t="s">
        <v>434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177</v>
      </c>
      <c r="AU337" s="243" t="s">
        <v>87</v>
      </c>
      <c r="AV337" s="13" t="s">
        <v>84</v>
      </c>
      <c r="AW337" s="13" t="s">
        <v>32</v>
      </c>
      <c r="AX337" s="13" t="s">
        <v>76</v>
      </c>
      <c r="AY337" s="243" t="s">
        <v>168</v>
      </c>
    </row>
    <row r="338" s="14" customFormat="1">
      <c r="A338" s="14"/>
      <c r="B338" s="244"/>
      <c r="C338" s="245"/>
      <c r="D338" s="235" t="s">
        <v>177</v>
      </c>
      <c r="E338" s="246" t="s">
        <v>1</v>
      </c>
      <c r="F338" s="247" t="s">
        <v>84</v>
      </c>
      <c r="G338" s="245"/>
      <c r="H338" s="248">
        <v>1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177</v>
      </c>
      <c r="AU338" s="254" t="s">
        <v>87</v>
      </c>
      <c r="AV338" s="14" t="s">
        <v>87</v>
      </c>
      <c r="AW338" s="14" t="s">
        <v>32</v>
      </c>
      <c r="AX338" s="14" t="s">
        <v>84</v>
      </c>
      <c r="AY338" s="254" t="s">
        <v>168</v>
      </c>
    </row>
    <row r="339" s="2" customFormat="1" ht="24.15" customHeight="1">
      <c r="A339" s="39"/>
      <c r="B339" s="40"/>
      <c r="C339" s="277" t="s">
        <v>493</v>
      </c>
      <c r="D339" s="277" t="s">
        <v>370</v>
      </c>
      <c r="E339" s="278" t="s">
        <v>494</v>
      </c>
      <c r="F339" s="279" t="s">
        <v>495</v>
      </c>
      <c r="G339" s="280" t="s">
        <v>432</v>
      </c>
      <c r="H339" s="281">
        <v>1.02</v>
      </c>
      <c r="I339" s="282"/>
      <c r="J339" s="283">
        <f>ROUND(I339*H339,2)</f>
        <v>0</v>
      </c>
      <c r="K339" s="279" t="s">
        <v>174</v>
      </c>
      <c r="L339" s="284"/>
      <c r="M339" s="285" t="s">
        <v>1</v>
      </c>
      <c r="N339" s="286" t="s">
        <v>41</v>
      </c>
      <c r="O339" s="92"/>
      <c r="P339" s="229">
        <f>O339*H339</f>
        <v>0</v>
      </c>
      <c r="Q339" s="229">
        <v>0.0149</v>
      </c>
      <c r="R339" s="229">
        <f>Q339*H339</f>
        <v>0.015198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209</v>
      </c>
      <c r="AT339" s="231" t="s">
        <v>370</v>
      </c>
      <c r="AU339" s="231" t="s">
        <v>87</v>
      </c>
      <c r="AY339" s="18" t="s">
        <v>168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84</v>
      </c>
      <c r="BK339" s="232">
        <f>ROUND(I339*H339,2)</f>
        <v>0</v>
      </c>
      <c r="BL339" s="18" t="s">
        <v>175</v>
      </c>
      <c r="BM339" s="231" t="s">
        <v>496</v>
      </c>
    </row>
    <row r="340" s="13" customFormat="1">
      <c r="A340" s="13"/>
      <c r="B340" s="233"/>
      <c r="C340" s="234"/>
      <c r="D340" s="235" t="s">
        <v>177</v>
      </c>
      <c r="E340" s="236" t="s">
        <v>1</v>
      </c>
      <c r="F340" s="237" t="s">
        <v>434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177</v>
      </c>
      <c r="AU340" s="243" t="s">
        <v>87</v>
      </c>
      <c r="AV340" s="13" t="s">
        <v>84</v>
      </c>
      <c r="AW340" s="13" t="s">
        <v>32</v>
      </c>
      <c r="AX340" s="13" t="s">
        <v>76</v>
      </c>
      <c r="AY340" s="243" t="s">
        <v>168</v>
      </c>
    </row>
    <row r="341" s="14" customFormat="1">
      <c r="A341" s="14"/>
      <c r="B341" s="244"/>
      <c r="C341" s="245"/>
      <c r="D341" s="235" t="s">
        <v>177</v>
      </c>
      <c r="E341" s="246" t="s">
        <v>1</v>
      </c>
      <c r="F341" s="247" t="s">
        <v>480</v>
      </c>
      <c r="G341" s="245"/>
      <c r="H341" s="248">
        <v>1.02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177</v>
      </c>
      <c r="AU341" s="254" t="s">
        <v>87</v>
      </c>
      <c r="AV341" s="14" t="s">
        <v>87</v>
      </c>
      <c r="AW341" s="14" t="s">
        <v>32</v>
      </c>
      <c r="AX341" s="14" t="s">
        <v>84</v>
      </c>
      <c r="AY341" s="254" t="s">
        <v>168</v>
      </c>
    </row>
    <row r="342" s="2" customFormat="1" ht="16.5" customHeight="1">
      <c r="A342" s="39"/>
      <c r="B342" s="40"/>
      <c r="C342" s="277" t="s">
        <v>497</v>
      </c>
      <c r="D342" s="277" t="s">
        <v>370</v>
      </c>
      <c r="E342" s="278" t="s">
        <v>498</v>
      </c>
      <c r="F342" s="279" t="s">
        <v>499</v>
      </c>
      <c r="G342" s="280" t="s">
        <v>432</v>
      </c>
      <c r="H342" s="281">
        <v>2.02</v>
      </c>
      <c r="I342" s="282"/>
      <c r="J342" s="283">
        <f>ROUND(I342*H342,2)</f>
        <v>0</v>
      </c>
      <c r="K342" s="279" t="s">
        <v>1</v>
      </c>
      <c r="L342" s="284"/>
      <c r="M342" s="285" t="s">
        <v>1</v>
      </c>
      <c r="N342" s="286" t="s">
        <v>41</v>
      </c>
      <c r="O342" s="92"/>
      <c r="P342" s="229">
        <f>O342*H342</f>
        <v>0</v>
      </c>
      <c r="Q342" s="229">
        <v>0.0068999999999999999</v>
      </c>
      <c r="R342" s="229">
        <f>Q342*H342</f>
        <v>0.013938000000000001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209</v>
      </c>
      <c r="AT342" s="231" t="s">
        <v>370</v>
      </c>
      <c r="AU342" s="231" t="s">
        <v>87</v>
      </c>
      <c r="AY342" s="18" t="s">
        <v>168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84</v>
      </c>
      <c r="BK342" s="232">
        <f>ROUND(I342*H342,2)</f>
        <v>0</v>
      </c>
      <c r="BL342" s="18" t="s">
        <v>175</v>
      </c>
      <c r="BM342" s="231" t="s">
        <v>500</v>
      </c>
    </row>
    <row r="343" s="13" customFormat="1">
      <c r="A343" s="13"/>
      <c r="B343" s="233"/>
      <c r="C343" s="234"/>
      <c r="D343" s="235" t="s">
        <v>177</v>
      </c>
      <c r="E343" s="236" t="s">
        <v>1</v>
      </c>
      <c r="F343" s="237" t="s">
        <v>434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177</v>
      </c>
      <c r="AU343" s="243" t="s">
        <v>87</v>
      </c>
      <c r="AV343" s="13" t="s">
        <v>84</v>
      </c>
      <c r="AW343" s="13" t="s">
        <v>32</v>
      </c>
      <c r="AX343" s="13" t="s">
        <v>76</v>
      </c>
      <c r="AY343" s="243" t="s">
        <v>168</v>
      </c>
    </row>
    <row r="344" s="14" customFormat="1">
      <c r="A344" s="14"/>
      <c r="B344" s="244"/>
      <c r="C344" s="245"/>
      <c r="D344" s="235" t="s">
        <v>177</v>
      </c>
      <c r="E344" s="246" t="s">
        <v>1</v>
      </c>
      <c r="F344" s="247" t="s">
        <v>501</v>
      </c>
      <c r="G344" s="245"/>
      <c r="H344" s="248">
        <v>2.02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177</v>
      </c>
      <c r="AU344" s="254" t="s">
        <v>87</v>
      </c>
      <c r="AV344" s="14" t="s">
        <v>87</v>
      </c>
      <c r="AW344" s="14" t="s">
        <v>32</v>
      </c>
      <c r="AX344" s="14" t="s">
        <v>84</v>
      </c>
      <c r="AY344" s="254" t="s">
        <v>168</v>
      </c>
    </row>
    <row r="345" s="2" customFormat="1" ht="24.15" customHeight="1">
      <c r="A345" s="39"/>
      <c r="B345" s="40"/>
      <c r="C345" s="220" t="s">
        <v>502</v>
      </c>
      <c r="D345" s="220" t="s">
        <v>170</v>
      </c>
      <c r="E345" s="221" t="s">
        <v>503</v>
      </c>
      <c r="F345" s="222" t="s">
        <v>504</v>
      </c>
      <c r="G345" s="223" t="s">
        <v>432</v>
      </c>
      <c r="H345" s="224">
        <v>7</v>
      </c>
      <c r="I345" s="225"/>
      <c r="J345" s="226">
        <f>ROUND(I345*H345,2)</f>
        <v>0</v>
      </c>
      <c r="K345" s="222" t="s">
        <v>174</v>
      </c>
      <c r="L345" s="45"/>
      <c r="M345" s="227" t="s">
        <v>1</v>
      </c>
      <c r="N345" s="228" t="s">
        <v>41</v>
      </c>
      <c r="O345" s="92"/>
      <c r="P345" s="229">
        <f>O345*H345</f>
        <v>0</v>
      </c>
      <c r="Q345" s="229">
        <v>0</v>
      </c>
      <c r="R345" s="229">
        <f>Q345*H345</f>
        <v>0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175</v>
      </c>
      <c r="AT345" s="231" t="s">
        <v>170</v>
      </c>
      <c r="AU345" s="231" t="s">
        <v>87</v>
      </c>
      <c r="AY345" s="18" t="s">
        <v>168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84</v>
      </c>
      <c r="BK345" s="232">
        <f>ROUND(I345*H345,2)</f>
        <v>0</v>
      </c>
      <c r="BL345" s="18" t="s">
        <v>175</v>
      </c>
      <c r="BM345" s="231" t="s">
        <v>505</v>
      </c>
    </row>
    <row r="346" s="13" customFormat="1">
      <c r="A346" s="13"/>
      <c r="B346" s="233"/>
      <c r="C346" s="234"/>
      <c r="D346" s="235" t="s">
        <v>177</v>
      </c>
      <c r="E346" s="236" t="s">
        <v>1</v>
      </c>
      <c r="F346" s="237" t="s">
        <v>434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177</v>
      </c>
      <c r="AU346" s="243" t="s">
        <v>87</v>
      </c>
      <c r="AV346" s="13" t="s">
        <v>84</v>
      </c>
      <c r="AW346" s="13" t="s">
        <v>32</v>
      </c>
      <c r="AX346" s="13" t="s">
        <v>76</v>
      </c>
      <c r="AY346" s="243" t="s">
        <v>168</v>
      </c>
    </row>
    <row r="347" s="14" customFormat="1">
      <c r="A347" s="14"/>
      <c r="B347" s="244"/>
      <c r="C347" s="245"/>
      <c r="D347" s="235" t="s">
        <v>177</v>
      </c>
      <c r="E347" s="246" t="s">
        <v>1</v>
      </c>
      <c r="F347" s="247" t="s">
        <v>506</v>
      </c>
      <c r="G347" s="245"/>
      <c r="H347" s="248">
        <v>6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177</v>
      </c>
      <c r="AU347" s="254" t="s">
        <v>87</v>
      </c>
      <c r="AV347" s="14" t="s">
        <v>87</v>
      </c>
      <c r="AW347" s="14" t="s">
        <v>32</v>
      </c>
      <c r="AX347" s="14" t="s">
        <v>76</v>
      </c>
      <c r="AY347" s="254" t="s">
        <v>168</v>
      </c>
    </row>
    <row r="348" s="14" customFormat="1">
      <c r="A348" s="14"/>
      <c r="B348" s="244"/>
      <c r="C348" s="245"/>
      <c r="D348" s="235" t="s">
        <v>177</v>
      </c>
      <c r="E348" s="246" t="s">
        <v>1</v>
      </c>
      <c r="F348" s="247" t="s">
        <v>507</v>
      </c>
      <c r="G348" s="245"/>
      <c r="H348" s="248">
        <v>1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177</v>
      </c>
      <c r="AU348" s="254" t="s">
        <v>87</v>
      </c>
      <c r="AV348" s="14" t="s">
        <v>87</v>
      </c>
      <c r="AW348" s="14" t="s">
        <v>32</v>
      </c>
      <c r="AX348" s="14" t="s">
        <v>76</v>
      </c>
      <c r="AY348" s="254" t="s">
        <v>168</v>
      </c>
    </row>
    <row r="349" s="15" customFormat="1">
      <c r="A349" s="15"/>
      <c r="B349" s="255"/>
      <c r="C349" s="256"/>
      <c r="D349" s="235" t="s">
        <v>177</v>
      </c>
      <c r="E349" s="257" t="s">
        <v>1</v>
      </c>
      <c r="F349" s="258" t="s">
        <v>120</v>
      </c>
      <c r="G349" s="256"/>
      <c r="H349" s="259">
        <v>7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177</v>
      </c>
      <c r="AU349" s="265" t="s">
        <v>87</v>
      </c>
      <c r="AV349" s="15" t="s">
        <v>175</v>
      </c>
      <c r="AW349" s="15" t="s">
        <v>32</v>
      </c>
      <c r="AX349" s="15" t="s">
        <v>84</v>
      </c>
      <c r="AY349" s="265" t="s">
        <v>168</v>
      </c>
    </row>
    <row r="350" s="2" customFormat="1" ht="16.5" customHeight="1">
      <c r="A350" s="39"/>
      <c r="B350" s="40"/>
      <c r="C350" s="277" t="s">
        <v>508</v>
      </c>
      <c r="D350" s="277" t="s">
        <v>370</v>
      </c>
      <c r="E350" s="278" t="s">
        <v>509</v>
      </c>
      <c r="F350" s="279" t="s">
        <v>510</v>
      </c>
      <c r="G350" s="280" t="s">
        <v>432</v>
      </c>
      <c r="H350" s="281">
        <v>6.0899999999999999</v>
      </c>
      <c r="I350" s="282"/>
      <c r="J350" s="283">
        <f>ROUND(I350*H350,2)</f>
        <v>0</v>
      </c>
      <c r="K350" s="279" t="s">
        <v>174</v>
      </c>
      <c r="L350" s="284"/>
      <c r="M350" s="285" t="s">
        <v>1</v>
      </c>
      <c r="N350" s="286" t="s">
        <v>41</v>
      </c>
      <c r="O350" s="92"/>
      <c r="P350" s="229">
        <f>O350*H350</f>
        <v>0</v>
      </c>
      <c r="Q350" s="229">
        <v>0.00038999999999999999</v>
      </c>
      <c r="R350" s="229">
        <f>Q350*H350</f>
        <v>0.0023750999999999998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209</v>
      </c>
      <c r="AT350" s="231" t="s">
        <v>370</v>
      </c>
      <c r="AU350" s="231" t="s">
        <v>87</v>
      </c>
      <c r="AY350" s="18" t="s">
        <v>168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84</v>
      </c>
      <c r="BK350" s="232">
        <f>ROUND(I350*H350,2)</f>
        <v>0</v>
      </c>
      <c r="BL350" s="18" t="s">
        <v>175</v>
      </c>
      <c r="BM350" s="231" t="s">
        <v>511</v>
      </c>
    </row>
    <row r="351" s="13" customFormat="1">
      <c r="A351" s="13"/>
      <c r="B351" s="233"/>
      <c r="C351" s="234"/>
      <c r="D351" s="235" t="s">
        <v>177</v>
      </c>
      <c r="E351" s="236" t="s">
        <v>1</v>
      </c>
      <c r="F351" s="237" t="s">
        <v>434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177</v>
      </c>
      <c r="AU351" s="243" t="s">
        <v>87</v>
      </c>
      <c r="AV351" s="13" t="s">
        <v>84</v>
      </c>
      <c r="AW351" s="13" t="s">
        <v>32</v>
      </c>
      <c r="AX351" s="13" t="s">
        <v>76</v>
      </c>
      <c r="AY351" s="243" t="s">
        <v>168</v>
      </c>
    </row>
    <row r="352" s="14" customFormat="1">
      <c r="A352" s="14"/>
      <c r="B352" s="244"/>
      <c r="C352" s="245"/>
      <c r="D352" s="235" t="s">
        <v>177</v>
      </c>
      <c r="E352" s="246" t="s">
        <v>1</v>
      </c>
      <c r="F352" s="247" t="s">
        <v>512</v>
      </c>
      <c r="G352" s="245"/>
      <c r="H352" s="248">
        <v>6.0899999999999999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177</v>
      </c>
      <c r="AU352" s="254" t="s">
        <v>87</v>
      </c>
      <c r="AV352" s="14" t="s">
        <v>87</v>
      </c>
      <c r="AW352" s="14" t="s">
        <v>32</v>
      </c>
      <c r="AX352" s="14" t="s">
        <v>84</v>
      </c>
      <c r="AY352" s="254" t="s">
        <v>168</v>
      </c>
    </row>
    <row r="353" s="2" customFormat="1" ht="16.5" customHeight="1">
      <c r="A353" s="39"/>
      <c r="B353" s="40"/>
      <c r="C353" s="277" t="s">
        <v>513</v>
      </c>
      <c r="D353" s="277" t="s">
        <v>370</v>
      </c>
      <c r="E353" s="278" t="s">
        <v>514</v>
      </c>
      <c r="F353" s="279" t="s">
        <v>515</v>
      </c>
      <c r="G353" s="280" t="s">
        <v>432</v>
      </c>
      <c r="H353" s="281">
        <v>1.0149999999999999</v>
      </c>
      <c r="I353" s="282"/>
      <c r="J353" s="283">
        <f>ROUND(I353*H353,2)</f>
        <v>0</v>
      </c>
      <c r="K353" s="279" t="s">
        <v>1</v>
      </c>
      <c r="L353" s="284"/>
      <c r="M353" s="285" t="s">
        <v>1</v>
      </c>
      <c r="N353" s="286" t="s">
        <v>41</v>
      </c>
      <c r="O353" s="92"/>
      <c r="P353" s="229">
        <f>O353*H353</f>
        <v>0</v>
      </c>
      <c r="Q353" s="229">
        <v>0.00059999999999999995</v>
      </c>
      <c r="R353" s="229">
        <f>Q353*H353</f>
        <v>0.00060899999999999984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209</v>
      </c>
      <c r="AT353" s="231" t="s">
        <v>370</v>
      </c>
      <c r="AU353" s="231" t="s">
        <v>87</v>
      </c>
      <c r="AY353" s="18" t="s">
        <v>168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84</v>
      </c>
      <c r="BK353" s="232">
        <f>ROUND(I353*H353,2)</f>
        <v>0</v>
      </c>
      <c r="BL353" s="18" t="s">
        <v>175</v>
      </c>
      <c r="BM353" s="231" t="s">
        <v>516</v>
      </c>
    </row>
    <row r="354" s="13" customFormat="1">
      <c r="A354" s="13"/>
      <c r="B354" s="233"/>
      <c r="C354" s="234"/>
      <c r="D354" s="235" t="s">
        <v>177</v>
      </c>
      <c r="E354" s="236" t="s">
        <v>1</v>
      </c>
      <c r="F354" s="237" t="s">
        <v>434</v>
      </c>
      <c r="G354" s="234"/>
      <c r="H354" s="236" t="s">
        <v>1</v>
      </c>
      <c r="I354" s="238"/>
      <c r="J354" s="234"/>
      <c r="K354" s="234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177</v>
      </c>
      <c r="AU354" s="243" t="s">
        <v>87</v>
      </c>
      <c r="AV354" s="13" t="s">
        <v>84</v>
      </c>
      <c r="AW354" s="13" t="s">
        <v>32</v>
      </c>
      <c r="AX354" s="13" t="s">
        <v>76</v>
      </c>
      <c r="AY354" s="243" t="s">
        <v>168</v>
      </c>
    </row>
    <row r="355" s="14" customFormat="1">
      <c r="A355" s="14"/>
      <c r="B355" s="244"/>
      <c r="C355" s="245"/>
      <c r="D355" s="235" t="s">
        <v>177</v>
      </c>
      <c r="E355" s="246" t="s">
        <v>1</v>
      </c>
      <c r="F355" s="247" t="s">
        <v>517</v>
      </c>
      <c r="G355" s="245"/>
      <c r="H355" s="248">
        <v>1.0149999999999999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177</v>
      </c>
      <c r="AU355" s="254" t="s">
        <v>87</v>
      </c>
      <c r="AV355" s="14" t="s">
        <v>87</v>
      </c>
      <c r="AW355" s="14" t="s">
        <v>32</v>
      </c>
      <c r="AX355" s="14" t="s">
        <v>84</v>
      </c>
      <c r="AY355" s="254" t="s">
        <v>168</v>
      </c>
    </row>
    <row r="356" s="2" customFormat="1" ht="24.15" customHeight="1">
      <c r="A356" s="39"/>
      <c r="B356" s="40"/>
      <c r="C356" s="220" t="s">
        <v>518</v>
      </c>
      <c r="D356" s="220" t="s">
        <v>170</v>
      </c>
      <c r="E356" s="221" t="s">
        <v>519</v>
      </c>
      <c r="F356" s="222" t="s">
        <v>520</v>
      </c>
      <c r="G356" s="223" t="s">
        <v>432</v>
      </c>
      <c r="H356" s="224">
        <v>3</v>
      </c>
      <c r="I356" s="225"/>
      <c r="J356" s="226">
        <f>ROUND(I356*H356,2)</f>
        <v>0</v>
      </c>
      <c r="K356" s="222" t="s">
        <v>174</v>
      </c>
      <c r="L356" s="45"/>
      <c r="M356" s="227" t="s">
        <v>1</v>
      </c>
      <c r="N356" s="228" t="s">
        <v>41</v>
      </c>
      <c r="O356" s="92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175</v>
      </c>
      <c r="AT356" s="231" t="s">
        <v>170</v>
      </c>
      <c r="AU356" s="231" t="s">
        <v>87</v>
      </c>
      <c r="AY356" s="18" t="s">
        <v>168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84</v>
      </c>
      <c r="BK356" s="232">
        <f>ROUND(I356*H356,2)</f>
        <v>0</v>
      </c>
      <c r="BL356" s="18" t="s">
        <v>175</v>
      </c>
      <c r="BM356" s="231" t="s">
        <v>521</v>
      </c>
    </row>
    <row r="357" s="13" customFormat="1">
      <c r="A357" s="13"/>
      <c r="B357" s="233"/>
      <c r="C357" s="234"/>
      <c r="D357" s="235" t="s">
        <v>177</v>
      </c>
      <c r="E357" s="236" t="s">
        <v>1</v>
      </c>
      <c r="F357" s="237" t="s">
        <v>434</v>
      </c>
      <c r="G357" s="234"/>
      <c r="H357" s="236" t="s">
        <v>1</v>
      </c>
      <c r="I357" s="238"/>
      <c r="J357" s="234"/>
      <c r="K357" s="234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177</v>
      </c>
      <c r="AU357" s="243" t="s">
        <v>87</v>
      </c>
      <c r="AV357" s="13" t="s">
        <v>84</v>
      </c>
      <c r="AW357" s="13" t="s">
        <v>32</v>
      </c>
      <c r="AX357" s="13" t="s">
        <v>76</v>
      </c>
      <c r="AY357" s="243" t="s">
        <v>168</v>
      </c>
    </row>
    <row r="358" s="14" customFormat="1">
      <c r="A358" s="14"/>
      <c r="B358" s="244"/>
      <c r="C358" s="245"/>
      <c r="D358" s="235" t="s">
        <v>177</v>
      </c>
      <c r="E358" s="246" t="s">
        <v>1</v>
      </c>
      <c r="F358" s="247" t="s">
        <v>106</v>
      </c>
      <c r="G358" s="245"/>
      <c r="H358" s="248">
        <v>3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177</v>
      </c>
      <c r="AU358" s="254" t="s">
        <v>87</v>
      </c>
      <c r="AV358" s="14" t="s">
        <v>87</v>
      </c>
      <c r="AW358" s="14" t="s">
        <v>32</v>
      </c>
      <c r="AX358" s="14" t="s">
        <v>84</v>
      </c>
      <c r="AY358" s="254" t="s">
        <v>168</v>
      </c>
    </row>
    <row r="359" s="2" customFormat="1" ht="16.5" customHeight="1">
      <c r="A359" s="39"/>
      <c r="B359" s="40"/>
      <c r="C359" s="277" t="s">
        <v>522</v>
      </c>
      <c r="D359" s="277" t="s">
        <v>370</v>
      </c>
      <c r="E359" s="278" t="s">
        <v>523</v>
      </c>
      <c r="F359" s="279" t="s">
        <v>524</v>
      </c>
      <c r="G359" s="280" t="s">
        <v>432</v>
      </c>
      <c r="H359" s="281">
        <v>3.0449999999999999</v>
      </c>
      <c r="I359" s="282"/>
      <c r="J359" s="283">
        <f>ROUND(I359*H359,2)</f>
        <v>0</v>
      </c>
      <c r="K359" s="279" t="s">
        <v>174</v>
      </c>
      <c r="L359" s="284"/>
      <c r="M359" s="285" t="s">
        <v>1</v>
      </c>
      <c r="N359" s="286" t="s">
        <v>41</v>
      </c>
      <c r="O359" s="92"/>
      <c r="P359" s="229">
        <f>O359*H359</f>
        <v>0</v>
      </c>
      <c r="Q359" s="229">
        <v>0.00072000000000000005</v>
      </c>
      <c r="R359" s="229">
        <f>Q359*H359</f>
        <v>0.0021924000000000002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209</v>
      </c>
      <c r="AT359" s="231" t="s">
        <v>370</v>
      </c>
      <c r="AU359" s="231" t="s">
        <v>87</v>
      </c>
      <c r="AY359" s="18" t="s">
        <v>168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84</v>
      </c>
      <c r="BK359" s="232">
        <f>ROUND(I359*H359,2)</f>
        <v>0</v>
      </c>
      <c r="BL359" s="18" t="s">
        <v>175</v>
      </c>
      <c r="BM359" s="231" t="s">
        <v>525</v>
      </c>
    </row>
    <row r="360" s="13" customFormat="1">
      <c r="A360" s="13"/>
      <c r="B360" s="233"/>
      <c r="C360" s="234"/>
      <c r="D360" s="235" t="s">
        <v>177</v>
      </c>
      <c r="E360" s="236" t="s">
        <v>1</v>
      </c>
      <c r="F360" s="237" t="s">
        <v>434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177</v>
      </c>
      <c r="AU360" s="243" t="s">
        <v>87</v>
      </c>
      <c r="AV360" s="13" t="s">
        <v>84</v>
      </c>
      <c r="AW360" s="13" t="s">
        <v>32</v>
      </c>
      <c r="AX360" s="13" t="s">
        <v>76</v>
      </c>
      <c r="AY360" s="243" t="s">
        <v>168</v>
      </c>
    </row>
    <row r="361" s="14" customFormat="1">
      <c r="A361" s="14"/>
      <c r="B361" s="244"/>
      <c r="C361" s="245"/>
      <c r="D361" s="235" t="s">
        <v>177</v>
      </c>
      <c r="E361" s="246" t="s">
        <v>1</v>
      </c>
      <c r="F361" s="247" t="s">
        <v>526</v>
      </c>
      <c r="G361" s="245"/>
      <c r="H361" s="248">
        <v>3.0449999999999999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177</v>
      </c>
      <c r="AU361" s="254" t="s">
        <v>87</v>
      </c>
      <c r="AV361" s="14" t="s">
        <v>87</v>
      </c>
      <c r="AW361" s="14" t="s">
        <v>32</v>
      </c>
      <c r="AX361" s="14" t="s">
        <v>84</v>
      </c>
      <c r="AY361" s="254" t="s">
        <v>168</v>
      </c>
    </row>
    <row r="362" s="2" customFormat="1" ht="24.15" customHeight="1">
      <c r="A362" s="39"/>
      <c r="B362" s="40"/>
      <c r="C362" s="220" t="s">
        <v>527</v>
      </c>
      <c r="D362" s="220" t="s">
        <v>170</v>
      </c>
      <c r="E362" s="221" t="s">
        <v>528</v>
      </c>
      <c r="F362" s="222" t="s">
        <v>529</v>
      </c>
      <c r="G362" s="223" t="s">
        <v>432</v>
      </c>
      <c r="H362" s="224">
        <v>2</v>
      </c>
      <c r="I362" s="225"/>
      <c r="J362" s="226">
        <f>ROUND(I362*H362,2)</f>
        <v>0</v>
      </c>
      <c r="K362" s="222" t="s">
        <v>1</v>
      </c>
      <c r="L362" s="45"/>
      <c r="M362" s="227" t="s">
        <v>1</v>
      </c>
      <c r="N362" s="228" t="s">
        <v>41</v>
      </c>
      <c r="O362" s="92"/>
      <c r="P362" s="229">
        <f>O362*H362</f>
        <v>0</v>
      </c>
      <c r="Q362" s="229">
        <v>0</v>
      </c>
      <c r="R362" s="229">
        <f>Q362*H362</f>
        <v>0</v>
      </c>
      <c r="S362" s="229">
        <v>0</v>
      </c>
      <c r="T362" s="230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1" t="s">
        <v>175</v>
      </c>
      <c r="AT362" s="231" t="s">
        <v>170</v>
      </c>
      <c r="AU362" s="231" t="s">
        <v>87</v>
      </c>
      <c r="AY362" s="18" t="s">
        <v>168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8" t="s">
        <v>84</v>
      </c>
      <c r="BK362" s="232">
        <f>ROUND(I362*H362,2)</f>
        <v>0</v>
      </c>
      <c r="BL362" s="18" t="s">
        <v>175</v>
      </c>
      <c r="BM362" s="231" t="s">
        <v>530</v>
      </c>
    </row>
    <row r="363" s="13" customFormat="1">
      <c r="A363" s="13"/>
      <c r="B363" s="233"/>
      <c r="C363" s="234"/>
      <c r="D363" s="235" t="s">
        <v>177</v>
      </c>
      <c r="E363" s="236" t="s">
        <v>1</v>
      </c>
      <c r="F363" s="237" t="s">
        <v>434</v>
      </c>
      <c r="G363" s="234"/>
      <c r="H363" s="236" t="s">
        <v>1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177</v>
      </c>
      <c r="AU363" s="243" t="s">
        <v>87</v>
      </c>
      <c r="AV363" s="13" t="s">
        <v>84</v>
      </c>
      <c r="AW363" s="13" t="s">
        <v>32</v>
      </c>
      <c r="AX363" s="13" t="s">
        <v>76</v>
      </c>
      <c r="AY363" s="243" t="s">
        <v>168</v>
      </c>
    </row>
    <row r="364" s="14" customFormat="1">
      <c r="A364" s="14"/>
      <c r="B364" s="244"/>
      <c r="C364" s="245"/>
      <c r="D364" s="235" t="s">
        <v>177</v>
      </c>
      <c r="E364" s="246" t="s">
        <v>1</v>
      </c>
      <c r="F364" s="247" t="s">
        <v>87</v>
      </c>
      <c r="G364" s="245"/>
      <c r="H364" s="248">
        <v>2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177</v>
      </c>
      <c r="AU364" s="254" t="s">
        <v>87</v>
      </c>
      <c r="AV364" s="14" t="s">
        <v>87</v>
      </c>
      <c r="AW364" s="14" t="s">
        <v>32</v>
      </c>
      <c r="AX364" s="14" t="s">
        <v>84</v>
      </c>
      <c r="AY364" s="254" t="s">
        <v>168</v>
      </c>
    </row>
    <row r="365" s="2" customFormat="1" ht="16.5" customHeight="1">
      <c r="A365" s="39"/>
      <c r="B365" s="40"/>
      <c r="C365" s="277" t="s">
        <v>531</v>
      </c>
      <c r="D365" s="277" t="s">
        <v>370</v>
      </c>
      <c r="E365" s="278" t="s">
        <v>532</v>
      </c>
      <c r="F365" s="279" t="s">
        <v>533</v>
      </c>
      <c r="G365" s="280" t="s">
        <v>432</v>
      </c>
      <c r="H365" s="281">
        <v>2.0299999999999998</v>
      </c>
      <c r="I365" s="282"/>
      <c r="J365" s="283">
        <f>ROUND(I365*H365,2)</f>
        <v>0</v>
      </c>
      <c r="K365" s="279" t="s">
        <v>174</v>
      </c>
      <c r="L365" s="284"/>
      <c r="M365" s="285" t="s">
        <v>1</v>
      </c>
      <c r="N365" s="286" t="s">
        <v>41</v>
      </c>
      <c r="O365" s="92"/>
      <c r="P365" s="229">
        <f>O365*H365</f>
        <v>0</v>
      </c>
      <c r="Q365" s="229">
        <v>0.00038999999999999999</v>
      </c>
      <c r="R365" s="229">
        <f>Q365*H365</f>
        <v>0.00079169999999999989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209</v>
      </c>
      <c r="AT365" s="231" t="s">
        <v>370</v>
      </c>
      <c r="AU365" s="231" t="s">
        <v>87</v>
      </c>
      <c r="AY365" s="18" t="s">
        <v>168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84</v>
      </c>
      <c r="BK365" s="232">
        <f>ROUND(I365*H365,2)</f>
        <v>0</v>
      </c>
      <c r="BL365" s="18" t="s">
        <v>175</v>
      </c>
      <c r="BM365" s="231" t="s">
        <v>534</v>
      </c>
    </row>
    <row r="366" s="13" customFormat="1">
      <c r="A366" s="13"/>
      <c r="B366" s="233"/>
      <c r="C366" s="234"/>
      <c r="D366" s="235" t="s">
        <v>177</v>
      </c>
      <c r="E366" s="236" t="s">
        <v>1</v>
      </c>
      <c r="F366" s="237" t="s">
        <v>434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177</v>
      </c>
      <c r="AU366" s="243" t="s">
        <v>87</v>
      </c>
      <c r="AV366" s="13" t="s">
        <v>84</v>
      </c>
      <c r="AW366" s="13" t="s">
        <v>32</v>
      </c>
      <c r="AX366" s="13" t="s">
        <v>76</v>
      </c>
      <c r="AY366" s="243" t="s">
        <v>168</v>
      </c>
    </row>
    <row r="367" s="14" customFormat="1">
      <c r="A367" s="14"/>
      <c r="B367" s="244"/>
      <c r="C367" s="245"/>
      <c r="D367" s="235" t="s">
        <v>177</v>
      </c>
      <c r="E367" s="246" t="s">
        <v>1</v>
      </c>
      <c r="F367" s="247" t="s">
        <v>535</v>
      </c>
      <c r="G367" s="245"/>
      <c r="H367" s="248">
        <v>2.0299999999999998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177</v>
      </c>
      <c r="AU367" s="254" t="s">
        <v>87</v>
      </c>
      <c r="AV367" s="14" t="s">
        <v>87</v>
      </c>
      <c r="AW367" s="14" t="s">
        <v>32</v>
      </c>
      <c r="AX367" s="14" t="s">
        <v>84</v>
      </c>
      <c r="AY367" s="254" t="s">
        <v>168</v>
      </c>
    </row>
    <row r="368" s="2" customFormat="1" ht="21.75" customHeight="1">
      <c r="A368" s="39"/>
      <c r="B368" s="40"/>
      <c r="C368" s="277" t="s">
        <v>536</v>
      </c>
      <c r="D368" s="277" t="s">
        <v>370</v>
      </c>
      <c r="E368" s="278" t="s">
        <v>537</v>
      </c>
      <c r="F368" s="279" t="s">
        <v>538</v>
      </c>
      <c r="G368" s="280" t="s">
        <v>432</v>
      </c>
      <c r="H368" s="281">
        <v>2.0299999999999998</v>
      </c>
      <c r="I368" s="282"/>
      <c r="J368" s="283">
        <f>ROUND(I368*H368,2)</f>
        <v>0</v>
      </c>
      <c r="K368" s="279" t="s">
        <v>174</v>
      </c>
      <c r="L368" s="284"/>
      <c r="M368" s="285" t="s">
        <v>1</v>
      </c>
      <c r="N368" s="286" t="s">
        <v>41</v>
      </c>
      <c r="O368" s="92"/>
      <c r="P368" s="229">
        <f>O368*H368</f>
        <v>0</v>
      </c>
      <c r="Q368" s="229">
        <v>0.0035999999999999999</v>
      </c>
      <c r="R368" s="229">
        <f>Q368*H368</f>
        <v>0.0073079999999999994</v>
      </c>
      <c r="S368" s="229">
        <v>0</v>
      </c>
      <c r="T368" s="23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1" t="s">
        <v>209</v>
      </c>
      <c r="AT368" s="231" t="s">
        <v>370</v>
      </c>
      <c r="AU368" s="231" t="s">
        <v>87</v>
      </c>
      <c r="AY368" s="18" t="s">
        <v>168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8" t="s">
        <v>84</v>
      </c>
      <c r="BK368" s="232">
        <f>ROUND(I368*H368,2)</f>
        <v>0</v>
      </c>
      <c r="BL368" s="18" t="s">
        <v>175</v>
      </c>
      <c r="BM368" s="231" t="s">
        <v>539</v>
      </c>
    </row>
    <row r="369" s="13" customFormat="1">
      <c r="A369" s="13"/>
      <c r="B369" s="233"/>
      <c r="C369" s="234"/>
      <c r="D369" s="235" t="s">
        <v>177</v>
      </c>
      <c r="E369" s="236" t="s">
        <v>1</v>
      </c>
      <c r="F369" s="237" t="s">
        <v>434</v>
      </c>
      <c r="G369" s="234"/>
      <c r="H369" s="236" t="s">
        <v>1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177</v>
      </c>
      <c r="AU369" s="243" t="s">
        <v>87</v>
      </c>
      <c r="AV369" s="13" t="s">
        <v>84</v>
      </c>
      <c r="AW369" s="13" t="s">
        <v>32</v>
      </c>
      <c r="AX369" s="13" t="s">
        <v>76</v>
      </c>
      <c r="AY369" s="243" t="s">
        <v>168</v>
      </c>
    </row>
    <row r="370" s="14" customFormat="1">
      <c r="A370" s="14"/>
      <c r="B370" s="244"/>
      <c r="C370" s="245"/>
      <c r="D370" s="235" t="s">
        <v>177</v>
      </c>
      <c r="E370" s="246" t="s">
        <v>1</v>
      </c>
      <c r="F370" s="247" t="s">
        <v>535</v>
      </c>
      <c r="G370" s="245"/>
      <c r="H370" s="248">
        <v>2.0299999999999998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177</v>
      </c>
      <c r="AU370" s="254" t="s">
        <v>87</v>
      </c>
      <c r="AV370" s="14" t="s">
        <v>87</v>
      </c>
      <c r="AW370" s="14" t="s">
        <v>32</v>
      </c>
      <c r="AX370" s="14" t="s">
        <v>84</v>
      </c>
      <c r="AY370" s="254" t="s">
        <v>168</v>
      </c>
    </row>
    <row r="371" s="2" customFormat="1" ht="16.5" customHeight="1">
      <c r="A371" s="39"/>
      <c r="B371" s="40"/>
      <c r="C371" s="220" t="s">
        <v>540</v>
      </c>
      <c r="D371" s="220" t="s">
        <v>170</v>
      </c>
      <c r="E371" s="221" t="s">
        <v>541</v>
      </c>
      <c r="F371" s="222" t="s">
        <v>542</v>
      </c>
      <c r="G371" s="223" t="s">
        <v>432</v>
      </c>
      <c r="H371" s="224">
        <v>4</v>
      </c>
      <c r="I371" s="225"/>
      <c r="J371" s="226">
        <f>ROUND(I371*H371,2)</f>
        <v>0</v>
      </c>
      <c r="K371" s="222" t="s">
        <v>174</v>
      </c>
      <c r="L371" s="45"/>
      <c r="M371" s="227" t="s">
        <v>1</v>
      </c>
      <c r="N371" s="228" t="s">
        <v>41</v>
      </c>
      <c r="O371" s="92"/>
      <c r="P371" s="229">
        <f>O371*H371</f>
        <v>0</v>
      </c>
      <c r="Q371" s="229">
        <v>0.00038000000000000002</v>
      </c>
      <c r="R371" s="229">
        <f>Q371*H371</f>
        <v>0.0015200000000000001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175</v>
      </c>
      <c r="AT371" s="231" t="s">
        <v>170</v>
      </c>
      <c r="AU371" s="231" t="s">
        <v>87</v>
      </c>
      <c r="AY371" s="18" t="s">
        <v>168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84</v>
      </c>
      <c r="BK371" s="232">
        <f>ROUND(I371*H371,2)</f>
        <v>0</v>
      </c>
      <c r="BL371" s="18" t="s">
        <v>175</v>
      </c>
      <c r="BM371" s="231" t="s">
        <v>543</v>
      </c>
    </row>
    <row r="372" s="13" customFormat="1">
      <c r="A372" s="13"/>
      <c r="B372" s="233"/>
      <c r="C372" s="234"/>
      <c r="D372" s="235" t="s">
        <v>177</v>
      </c>
      <c r="E372" s="236" t="s">
        <v>1</v>
      </c>
      <c r="F372" s="237" t="s">
        <v>434</v>
      </c>
      <c r="G372" s="234"/>
      <c r="H372" s="236" t="s">
        <v>1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177</v>
      </c>
      <c r="AU372" s="243" t="s">
        <v>87</v>
      </c>
      <c r="AV372" s="13" t="s">
        <v>84</v>
      </c>
      <c r="AW372" s="13" t="s">
        <v>32</v>
      </c>
      <c r="AX372" s="13" t="s">
        <v>76</v>
      </c>
      <c r="AY372" s="243" t="s">
        <v>168</v>
      </c>
    </row>
    <row r="373" s="14" customFormat="1">
      <c r="A373" s="14"/>
      <c r="B373" s="244"/>
      <c r="C373" s="245"/>
      <c r="D373" s="235" t="s">
        <v>177</v>
      </c>
      <c r="E373" s="246" t="s">
        <v>1</v>
      </c>
      <c r="F373" s="247" t="s">
        <v>175</v>
      </c>
      <c r="G373" s="245"/>
      <c r="H373" s="248">
        <v>4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177</v>
      </c>
      <c r="AU373" s="254" t="s">
        <v>87</v>
      </c>
      <c r="AV373" s="14" t="s">
        <v>87</v>
      </c>
      <c r="AW373" s="14" t="s">
        <v>32</v>
      </c>
      <c r="AX373" s="14" t="s">
        <v>84</v>
      </c>
      <c r="AY373" s="254" t="s">
        <v>168</v>
      </c>
    </row>
    <row r="374" s="2" customFormat="1" ht="24.15" customHeight="1">
      <c r="A374" s="39"/>
      <c r="B374" s="40"/>
      <c r="C374" s="220" t="s">
        <v>544</v>
      </c>
      <c r="D374" s="220" t="s">
        <v>170</v>
      </c>
      <c r="E374" s="221" t="s">
        <v>545</v>
      </c>
      <c r="F374" s="222" t="s">
        <v>546</v>
      </c>
      <c r="G374" s="223" t="s">
        <v>432</v>
      </c>
      <c r="H374" s="224">
        <v>4</v>
      </c>
      <c r="I374" s="225"/>
      <c r="J374" s="226">
        <f>ROUND(I374*H374,2)</f>
        <v>0</v>
      </c>
      <c r="K374" s="222" t="s">
        <v>1</v>
      </c>
      <c r="L374" s="45"/>
      <c r="M374" s="227" t="s">
        <v>1</v>
      </c>
      <c r="N374" s="228" t="s">
        <v>41</v>
      </c>
      <c r="O374" s="92"/>
      <c r="P374" s="229">
        <f>O374*H374</f>
        <v>0</v>
      </c>
      <c r="Q374" s="229">
        <v>2.0000000000000002E-05</v>
      </c>
      <c r="R374" s="229">
        <f>Q374*H374</f>
        <v>8.0000000000000007E-05</v>
      </c>
      <c r="S374" s="229">
        <v>0</v>
      </c>
      <c r="T374" s="23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1" t="s">
        <v>175</v>
      </c>
      <c r="AT374" s="231" t="s">
        <v>170</v>
      </c>
      <c r="AU374" s="231" t="s">
        <v>87</v>
      </c>
      <c r="AY374" s="18" t="s">
        <v>168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8" t="s">
        <v>84</v>
      </c>
      <c r="BK374" s="232">
        <f>ROUND(I374*H374,2)</f>
        <v>0</v>
      </c>
      <c r="BL374" s="18" t="s">
        <v>175</v>
      </c>
      <c r="BM374" s="231" t="s">
        <v>547</v>
      </c>
    </row>
    <row r="375" s="13" customFormat="1">
      <c r="A375" s="13"/>
      <c r="B375" s="233"/>
      <c r="C375" s="234"/>
      <c r="D375" s="235" t="s">
        <v>177</v>
      </c>
      <c r="E375" s="236" t="s">
        <v>1</v>
      </c>
      <c r="F375" s="237" t="s">
        <v>434</v>
      </c>
      <c r="G375" s="234"/>
      <c r="H375" s="236" t="s">
        <v>1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177</v>
      </c>
      <c r="AU375" s="243" t="s">
        <v>87</v>
      </c>
      <c r="AV375" s="13" t="s">
        <v>84</v>
      </c>
      <c r="AW375" s="13" t="s">
        <v>32</v>
      </c>
      <c r="AX375" s="13" t="s">
        <v>76</v>
      </c>
      <c r="AY375" s="243" t="s">
        <v>168</v>
      </c>
    </row>
    <row r="376" s="14" customFormat="1">
      <c r="A376" s="14"/>
      <c r="B376" s="244"/>
      <c r="C376" s="245"/>
      <c r="D376" s="235" t="s">
        <v>177</v>
      </c>
      <c r="E376" s="246" t="s">
        <v>1</v>
      </c>
      <c r="F376" s="247" t="s">
        <v>175</v>
      </c>
      <c r="G376" s="245"/>
      <c r="H376" s="248">
        <v>4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177</v>
      </c>
      <c r="AU376" s="254" t="s">
        <v>87</v>
      </c>
      <c r="AV376" s="14" t="s">
        <v>87</v>
      </c>
      <c r="AW376" s="14" t="s">
        <v>32</v>
      </c>
      <c r="AX376" s="14" t="s">
        <v>84</v>
      </c>
      <c r="AY376" s="254" t="s">
        <v>168</v>
      </c>
    </row>
    <row r="377" s="2" customFormat="1" ht="24.15" customHeight="1">
      <c r="A377" s="39"/>
      <c r="B377" s="40"/>
      <c r="C377" s="277" t="s">
        <v>548</v>
      </c>
      <c r="D377" s="277" t="s">
        <v>370</v>
      </c>
      <c r="E377" s="278" t="s">
        <v>549</v>
      </c>
      <c r="F377" s="279" t="s">
        <v>550</v>
      </c>
      <c r="G377" s="280" t="s">
        <v>432</v>
      </c>
      <c r="H377" s="281">
        <v>4.04</v>
      </c>
      <c r="I377" s="282"/>
      <c r="J377" s="283">
        <f>ROUND(I377*H377,2)</f>
        <v>0</v>
      </c>
      <c r="K377" s="279" t="s">
        <v>1</v>
      </c>
      <c r="L377" s="284"/>
      <c r="M377" s="285" t="s">
        <v>1</v>
      </c>
      <c r="N377" s="286" t="s">
        <v>41</v>
      </c>
      <c r="O377" s="92"/>
      <c r="P377" s="229">
        <f>O377*H377</f>
        <v>0</v>
      </c>
      <c r="Q377" s="229">
        <v>0.0024399999999999999</v>
      </c>
      <c r="R377" s="229">
        <f>Q377*H377</f>
        <v>0.0098575999999999993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209</v>
      </c>
      <c r="AT377" s="231" t="s">
        <v>370</v>
      </c>
      <c r="AU377" s="231" t="s">
        <v>87</v>
      </c>
      <c r="AY377" s="18" t="s">
        <v>168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84</v>
      </c>
      <c r="BK377" s="232">
        <f>ROUND(I377*H377,2)</f>
        <v>0</v>
      </c>
      <c r="BL377" s="18" t="s">
        <v>175</v>
      </c>
      <c r="BM377" s="231" t="s">
        <v>551</v>
      </c>
    </row>
    <row r="378" s="13" customFormat="1">
      <c r="A378" s="13"/>
      <c r="B378" s="233"/>
      <c r="C378" s="234"/>
      <c r="D378" s="235" t="s">
        <v>177</v>
      </c>
      <c r="E378" s="236" t="s">
        <v>1</v>
      </c>
      <c r="F378" s="237" t="s">
        <v>434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177</v>
      </c>
      <c r="AU378" s="243" t="s">
        <v>87</v>
      </c>
      <c r="AV378" s="13" t="s">
        <v>84</v>
      </c>
      <c r="AW378" s="13" t="s">
        <v>32</v>
      </c>
      <c r="AX378" s="13" t="s">
        <v>76</v>
      </c>
      <c r="AY378" s="243" t="s">
        <v>168</v>
      </c>
    </row>
    <row r="379" s="14" customFormat="1">
      <c r="A379" s="14"/>
      <c r="B379" s="244"/>
      <c r="C379" s="245"/>
      <c r="D379" s="235" t="s">
        <v>177</v>
      </c>
      <c r="E379" s="246" t="s">
        <v>1</v>
      </c>
      <c r="F379" s="247" t="s">
        <v>552</v>
      </c>
      <c r="G379" s="245"/>
      <c r="H379" s="248">
        <v>4.04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177</v>
      </c>
      <c r="AU379" s="254" t="s">
        <v>87</v>
      </c>
      <c r="AV379" s="14" t="s">
        <v>87</v>
      </c>
      <c r="AW379" s="14" t="s">
        <v>32</v>
      </c>
      <c r="AX379" s="14" t="s">
        <v>84</v>
      </c>
      <c r="AY379" s="254" t="s">
        <v>168</v>
      </c>
    </row>
    <row r="380" s="2" customFormat="1" ht="24.15" customHeight="1">
      <c r="A380" s="39"/>
      <c r="B380" s="40"/>
      <c r="C380" s="277" t="s">
        <v>553</v>
      </c>
      <c r="D380" s="277" t="s">
        <v>370</v>
      </c>
      <c r="E380" s="278" t="s">
        <v>554</v>
      </c>
      <c r="F380" s="279" t="s">
        <v>555</v>
      </c>
      <c r="G380" s="280" t="s">
        <v>432</v>
      </c>
      <c r="H380" s="281">
        <v>4</v>
      </c>
      <c r="I380" s="282"/>
      <c r="J380" s="283">
        <f>ROUND(I380*H380,2)</f>
        <v>0</v>
      </c>
      <c r="K380" s="279" t="s">
        <v>1</v>
      </c>
      <c r="L380" s="284"/>
      <c r="M380" s="285" t="s">
        <v>1</v>
      </c>
      <c r="N380" s="286" t="s">
        <v>41</v>
      </c>
      <c r="O380" s="92"/>
      <c r="P380" s="229">
        <f>O380*H380</f>
        <v>0</v>
      </c>
      <c r="Q380" s="229">
        <v>0.0023999999999999998</v>
      </c>
      <c r="R380" s="229">
        <f>Q380*H380</f>
        <v>0.0095999999999999992</v>
      </c>
      <c r="S380" s="229">
        <v>0</v>
      </c>
      <c r="T380" s="23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1" t="s">
        <v>209</v>
      </c>
      <c r="AT380" s="231" t="s">
        <v>370</v>
      </c>
      <c r="AU380" s="231" t="s">
        <v>87</v>
      </c>
      <c r="AY380" s="18" t="s">
        <v>168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8" t="s">
        <v>84</v>
      </c>
      <c r="BK380" s="232">
        <f>ROUND(I380*H380,2)</f>
        <v>0</v>
      </c>
      <c r="BL380" s="18" t="s">
        <v>175</v>
      </c>
      <c r="BM380" s="231" t="s">
        <v>556</v>
      </c>
    </row>
    <row r="381" s="13" customFormat="1">
      <c r="A381" s="13"/>
      <c r="B381" s="233"/>
      <c r="C381" s="234"/>
      <c r="D381" s="235" t="s">
        <v>177</v>
      </c>
      <c r="E381" s="236" t="s">
        <v>1</v>
      </c>
      <c r="F381" s="237" t="s">
        <v>434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177</v>
      </c>
      <c r="AU381" s="243" t="s">
        <v>87</v>
      </c>
      <c r="AV381" s="13" t="s">
        <v>84</v>
      </c>
      <c r="AW381" s="13" t="s">
        <v>32</v>
      </c>
      <c r="AX381" s="13" t="s">
        <v>76</v>
      </c>
      <c r="AY381" s="243" t="s">
        <v>168</v>
      </c>
    </row>
    <row r="382" s="14" customFormat="1">
      <c r="A382" s="14"/>
      <c r="B382" s="244"/>
      <c r="C382" s="245"/>
      <c r="D382" s="235" t="s">
        <v>177</v>
      </c>
      <c r="E382" s="246" t="s">
        <v>1</v>
      </c>
      <c r="F382" s="247" t="s">
        <v>175</v>
      </c>
      <c r="G382" s="245"/>
      <c r="H382" s="248">
        <v>4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177</v>
      </c>
      <c r="AU382" s="254" t="s">
        <v>87</v>
      </c>
      <c r="AV382" s="14" t="s">
        <v>87</v>
      </c>
      <c r="AW382" s="14" t="s">
        <v>32</v>
      </c>
      <c r="AX382" s="14" t="s">
        <v>84</v>
      </c>
      <c r="AY382" s="254" t="s">
        <v>168</v>
      </c>
    </row>
    <row r="383" s="2" customFormat="1" ht="21.75" customHeight="1">
      <c r="A383" s="39"/>
      <c r="B383" s="40"/>
      <c r="C383" s="220" t="s">
        <v>557</v>
      </c>
      <c r="D383" s="220" t="s">
        <v>170</v>
      </c>
      <c r="E383" s="221" t="s">
        <v>558</v>
      </c>
      <c r="F383" s="222" t="s">
        <v>559</v>
      </c>
      <c r="G383" s="223" t="s">
        <v>432</v>
      </c>
      <c r="H383" s="224">
        <v>1</v>
      </c>
      <c r="I383" s="225"/>
      <c r="J383" s="226">
        <f>ROUND(I383*H383,2)</f>
        <v>0</v>
      </c>
      <c r="K383" s="222" t="s">
        <v>174</v>
      </c>
      <c r="L383" s="45"/>
      <c r="M383" s="227" t="s">
        <v>1</v>
      </c>
      <c r="N383" s="228" t="s">
        <v>41</v>
      </c>
      <c r="O383" s="92"/>
      <c r="P383" s="229">
        <f>O383*H383</f>
        <v>0</v>
      </c>
      <c r="Q383" s="229">
        <v>0.0016199999999999999</v>
      </c>
      <c r="R383" s="229">
        <f>Q383*H383</f>
        <v>0.0016199999999999999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175</v>
      </c>
      <c r="AT383" s="231" t="s">
        <v>170</v>
      </c>
      <c r="AU383" s="231" t="s">
        <v>87</v>
      </c>
      <c r="AY383" s="18" t="s">
        <v>168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84</v>
      </c>
      <c r="BK383" s="232">
        <f>ROUND(I383*H383,2)</f>
        <v>0</v>
      </c>
      <c r="BL383" s="18" t="s">
        <v>175</v>
      </c>
      <c r="BM383" s="231" t="s">
        <v>560</v>
      </c>
    </row>
    <row r="384" s="13" customFormat="1">
      <c r="A384" s="13"/>
      <c r="B384" s="233"/>
      <c r="C384" s="234"/>
      <c r="D384" s="235" t="s">
        <v>177</v>
      </c>
      <c r="E384" s="236" t="s">
        <v>1</v>
      </c>
      <c r="F384" s="237" t="s">
        <v>434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177</v>
      </c>
      <c r="AU384" s="243" t="s">
        <v>87</v>
      </c>
      <c r="AV384" s="13" t="s">
        <v>84</v>
      </c>
      <c r="AW384" s="13" t="s">
        <v>32</v>
      </c>
      <c r="AX384" s="13" t="s">
        <v>76</v>
      </c>
      <c r="AY384" s="243" t="s">
        <v>168</v>
      </c>
    </row>
    <row r="385" s="14" customFormat="1">
      <c r="A385" s="14"/>
      <c r="B385" s="244"/>
      <c r="C385" s="245"/>
      <c r="D385" s="235" t="s">
        <v>177</v>
      </c>
      <c r="E385" s="246" t="s">
        <v>1</v>
      </c>
      <c r="F385" s="247" t="s">
        <v>84</v>
      </c>
      <c r="G385" s="245"/>
      <c r="H385" s="248">
        <v>1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177</v>
      </c>
      <c r="AU385" s="254" t="s">
        <v>87</v>
      </c>
      <c r="AV385" s="14" t="s">
        <v>87</v>
      </c>
      <c r="AW385" s="14" t="s">
        <v>32</v>
      </c>
      <c r="AX385" s="14" t="s">
        <v>84</v>
      </c>
      <c r="AY385" s="254" t="s">
        <v>168</v>
      </c>
    </row>
    <row r="386" s="2" customFormat="1" ht="24.15" customHeight="1">
      <c r="A386" s="39"/>
      <c r="B386" s="40"/>
      <c r="C386" s="277" t="s">
        <v>561</v>
      </c>
      <c r="D386" s="277" t="s">
        <v>370</v>
      </c>
      <c r="E386" s="278" t="s">
        <v>562</v>
      </c>
      <c r="F386" s="279" t="s">
        <v>563</v>
      </c>
      <c r="G386" s="280" t="s">
        <v>432</v>
      </c>
      <c r="H386" s="281">
        <v>1.01</v>
      </c>
      <c r="I386" s="282"/>
      <c r="J386" s="283">
        <f>ROUND(I386*H386,2)</f>
        <v>0</v>
      </c>
      <c r="K386" s="279" t="s">
        <v>1</v>
      </c>
      <c r="L386" s="284"/>
      <c r="M386" s="285" t="s">
        <v>1</v>
      </c>
      <c r="N386" s="286" t="s">
        <v>41</v>
      </c>
      <c r="O386" s="92"/>
      <c r="P386" s="229">
        <f>O386*H386</f>
        <v>0</v>
      </c>
      <c r="Q386" s="229">
        <v>0.01847</v>
      </c>
      <c r="R386" s="229">
        <f>Q386*H386</f>
        <v>0.0186547</v>
      </c>
      <c r="S386" s="229">
        <v>0</v>
      </c>
      <c r="T386" s="23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1" t="s">
        <v>209</v>
      </c>
      <c r="AT386" s="231" t="s">
        <v>370</v>
      </c>
      <c r="AU386" s="231" t="s">
        <v>87</v>
      </c>
      <c r="AY386" s="18" t="s">
        <v>168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8" t="s">
        <v>84</v>
      </c>
      <c r="BK386" s="232">
        <f>ROUND(I386*H386,2)</f>
        <v>0</v>
      </c>
      <c r="BL386" s="18" t="s">
        <v>175</v>
      </c>
      <c r="BM386" s="231" t="s">
        <v>564</v>
      </c>
    </row>
    <row r="387" s="13" customFormat="1">
      <c r="A387" s="13"/>
      <c r="B387" s="233"/>
      <c r="C387" s="234"/>
      <c r="D387" s="235" t="s">
        <v>177</v>
      </c>
      <c r="E387" s="236" t="s">
        <v>1</v>
      </c>
      <c r="F387" s="237" t="s">
        <v>434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177</v>
      </c>
      <c r="AU387" s="243" t="s">
        <v>87</v>
      </c>
      <c r="AV387" s="13" t="s">
        <v>84</v>
      </c>
      <c r="AW387" s="13" t="s">
        <v>32</v>
      </c>
      <c r="AX387" s="13" t="s">
        <v>76</v>
      </c>
      <c r="AY387" s="243" t="s">
        <v>168</v>
      </c>
    </row>
    <row r="388" s="14" customFormat="1">
      <c r="A388" s="14"/>
      <c r="B388" s="244"/>
      <c r="C388" s="245"/>
      <c r="D388" s="235" t="s">
        <v>177</v>
      </c>
      <c r="E388" s="246" t="s">
        <v>1</v>
      </c>
      <c r="F388" s="247" t="s">
        <v>565</v>
      </c>
      <c r="G388" s="245"/>
      <c r="H388" s="248">
        <v>1.01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177</v>
      </c>
      <c r="AU388" s="254" t="s">
        <v>87</v>
      </c>
      <c r="AV388" s="14" t="s">
        <v>87</v>
      </c>
      <c r="AW388" s="14" t="s">
        <v>32</v>
      </c>
      <c r="AX388" s="14" t="s">
        <v>84</v>
      </c>
      <c r="AY388" s="254" t="s">
        <v>168</v>
      </c>
    </row>
    <row r="389" s="2" customFormat="1" ht="24.15" customHeight="1">
      <c r="A389" s="39"/>
      <c r="B389" s="40"/>
      <c r="C389" s="277" t="s">
        <v>566</v>
      </c>
      <c r="D389" s="277" t="s">
        <v>370</v>
      </c>
      <c r="E389" s="278" t="s">
        <v>567</v>
      </c>
      <c r="F389" s="279" t="s">
        <v>568</v>
      </c>
      <c r="G389" s="280" t="s">
        <v>432</v>
      </c>
      <c r="H389" s="281">
        <v>1</v>
      </c>
      <c r="I389" s="282"/>
      <c r="J389" s="283">
        <f>ROUND(I389*H389,2)</f>
        <v>0</v>
      </c>
      <c r="K389" s="279" t="s">
        <v>1</v>
      </c>
      <c r="L389" s="284"/>
      <c r="M389" s="285" t="s">
        <v>1</v>
      </c>
      <c r="N389" s="286" t="s">
        <v>41</v>
      </c>
      <c r="O389" s="92"/>
      <c r="P389" s="229">
        <f>O389*H389</f>
        <v>0</v>
      </c>
      <c r="Q389" s="229">
        <v>0.0065399999999999998</v>
      </c>
      <c r="R389" s="229">
        <f>Q389*H389</f>
        <v>0.0065399999999999998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209</v>
      </c>
      <c r="AT389" s="231" t="s">
        <v>370</v>
      </c>
      <c r="AU389" s="231" t="s">
        <v>87</v>
      </c>
      <c r="AY389" s="18" t="s">
        <v>168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84</v>
      </c>
      <c r="BK389" s="232">
        <f>ROUND(I389*H389,2)</f>
        <v>0</v>
      </c>
      <c r="BL389" s="18" t="s">
        <v>175</v>
      </c>
      <c r="BM389" s="231" t="s">
        <v>569</v>
      </c>
    </row>
    <row r="390" s="13" customFormat="1">
      <c r="A390" s="13"/>
      <c r="B390" s="233"/>
      <c r="C390" s="234"/>
      <c r="D390" s="235" t="s">
        <v>177</v>
      </c>
      <c r="E390" s="236" t="s">
        <v>1</v>
      </c>
      <c r="F390" s="237" t="s">
        <v>434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177</v>
      </c>
      <c r="AU390" s="243" t="s">
        <v>87</v>
      </c>
      <c r="AV390" s="13" t="s">
        <v>84</v>
      </c>
      <c r="AW390" s="13" t="s">
        <v>32</v>
      </c>
      <c r="AX390" s="13" t="s">
        <v>76</v>
      </c>
      <c r="AY390" s="243" t="s">
        <v>168</v>
      </c>
    </row>
    <row r="391" s="14" customFormat="1">
      <c r="A391" s="14"/>
      <c r="B391" s="244"/>
      <c r="C391" s="245"/>
      <c r="D391" s="235" t="s">
        <v>177</v>
      </c>
      <c r="E391" s="246" t="s">
        <v>1</v>
      </c>
      <c r="F391" s="247" t="s">
        <v>84</v>
      </c>
      <c r="G391" s="245"/>
      <c r="H391" s="248">
        <v>1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177</v>
      </c>
      <c r="AU391" s="254" t="s">
        <v>87</v>
      </c>
      <c r="AV391" s="14" t="s">
        <v>87</v>
      </c>
      <c r="AW391" s="14" t="s">
        <v>32</v>
      </c>
      <c r="AX391" s="14" t="s">
        <v>84</v>
      </c>
      <c r="AY391" s="254" t="s">
        <v>168</v>
      </c>
    </row>
    <row r="392" s="2" customFormat="1" ht="16.5" customHeight="1">
      <c r="A392" s="39"/>
      <c r="B392" s="40"/>
      <c r="C392" s="220" t="s">
        <v>570</v>
      </c>
      <c r="D392" s="220" t="s">
        <v>170</v>
      </c>
      <c r="E392" s="221" t="s">
        <v>571</v>
      </c>
      <c r="F392" s="222" t="s">
        <v>572</v>
      </c>
      <c r="G392" s="223" t="s">
        <v>432</v>
      </c>
      <c r="H392" s="224">
        <v>1</v>
      </c>
      <c r="I392" s="225"/>
      <c r="J392" s="226">
        <f>ROUND(I392*H392,2)</f>
        <v>0</v>
      </c>
      <c r="K392" s="222" t="s">
        <v>174</v>
      </c>
      <c r="L392" s="45"/>
      <c r="M392" s="227" t="s">
        <v>1</v>
      </c>
      <c r="N392" s="228" t="s">
        <v>41</v>
      </c>
      <c r="O392" s="92"/>
      <c r="P392" s="229">
        <f>O392*H392</f>
        <v>0</v>
      </c>
      <c r="Q392" s="229">
        <v>0.0013600000000000001</v>
      </c>
      <c r="R392" s="229">
        <f>Q392*H392</f>
        <v>0.0013600000000000001</v>
      </c>
      <c r="S392" s="229">
        <v>0</v>
      </c>
      <c r="T392" s="23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1" t="s">
        <v>175</v>
      </c>
      <c r="AT392" s="231" t="s">
        <v>170</v>
      </c>
      <c r="AU392" s="231" t="s">
        <v>87</v>
      </c>
      <c r="AY392" s="18" t="s">
        <v>168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8" t="s">
        <v>84</v>
      </c>
      <c r="BK392" s="232">
        <f>ROUND(I392*H392,2)</f>
        <v>0</v>
      </c>
      <c r="BL392" s="18" t="s">
        <v>175</v>
      </c>
      <c r="BM392" s="231" t="s">
        <v>573</v>
      </c>
    </row>
    <row r="393" s="13" customFormat="1">
      <c r="A393" s="13"/>
      <c r="B393" s="233"/>
      <c r="C393" s="234"/>
      <c r="D393" s="235" t="s">
        <v>177</v>
      </c>
      <c r="E393" s="236" t="s">
        <v>1</v>
      </c>
      <c r="F393" s="237" t="s">
        <v>434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177</v>
      </c>
      <c r="AU393" s="243" t="s">
        <v>87</v>
      </c>
      <c r="AV393" s="13" t="s">
        <v>84</v>
      </c>
      <c r="AW393" s="13" t="s">
        <v>32</v>
      </c>
      <c r="AX393" s="13" t="s">
        <v>76</v>
      </c>
      <c r="AY393" s="243" t="s">
        <v>168</v>
      </c>
    </row>
    <row r="394" s="14" customFormat="1">
      <c r="A394" s="14"/>
      <c r="B394" s="244"/>
      <c r="C394" s="245"/>
      <c r="D394" s="235" t="s">
        <v>177</v>
      </c>
      <c r="E394" s="246" t="s">
        <v>1</v>
      </c>
      <c r="F394" s="247" t="s">
        <v>84</v>
      </c>
      <c r="G394" s="245"/>
      <c r="H394" s="248">
        <v>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177</v>
      </c>
      <c r="AU394" s="254" t="s">
        <v>87</v>
      </c>
      <c r="AV394" s="14" t="s">
        <v>87</v>
      </c>
      <c r="AW394" s="14" t="s">
        <v>32</v>
      </c>
      <c r="AX394" s="14" t="s">
        <v>84</v>
      </c>
      <c r="AY394" s="254" t="s">
        <v>168</v>
      </c>
    </row>
    <row r="395" s="2" customFormat="1" ht="24.15" customHeight="1">
      <c r="A395" s="39"/>
      <c r="B395" s="40"/>
      <c r="C395" s="277" t="s">
        <v>574</v>
      </c>
      <c r="D395" s="277" t="s">
        <v>370</v>
      </c>
      <c r="E395" s="278" t="s">
        <v>575</v>
      </c>
      <c r="F395" s="279" t="s">
        <v>576</v>
      </c>
      <c r="G395" s="280" t="s">
        <v>432</v>
      </c>
      <c r="H395" s="281">
        <v>1</v>
      </c>
      <c r="I395" s="282"/>
      <c r="J395" s="283">
        <f>ROUND(I395*H395,2)</f>
        <v>0</v>
      </c>
      <c r="K395" s="279" t="s">
        <v>174</v>
      </c>
      <c r="L395" s="284"/>
      <c r="M395" s="285" t="s">
        <v>1</v>
      </c>
      <c r="N395" s="286" t="s">
        <v>41</v>
      </c>
      <c r="O395" s="92"/>
      <c r="P395" s="229">
        <f>O395*H395</f>
        <v>0</v>
      </c>
      <c r="Q395" s="229">
        <v>0.042500000000000003</v>
      </c>
      <c r="R395" s="229">
        <f>Q395*H395</f>
        <v>0.042500000000000003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209</v>
      </c>
      <c r="AT395" s="231" t="s">
        <v>370</v>
      </c>
      <c r="AU395" s="231" t="s">
        <v>87</v>
      </c>
      <c r="AY395" s="18" t="s">
        <v>168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84</v>
      </c>
      <c r="BK395" s="232">
        <f>ROUND(I395*H395,2)</f>
        <v>0</v>
      </c>
      <c r="BL395" s="18" t="s">
        <v>175</v>
      </c>
      <c r="BM395" s="231" t="s">
        <v>577</v>
      </c>
    </row>
    <row r="396" s="13" customFormat="1">
      <c r="A396" s="13"/>
      <c r="B396" s="233"/>
      <c r="C396" s="234"/>
      <c r="D396" s="235" t="s">
        <v>177</v>
      </c>
      <c r="E396" s="236" t="s">
        <v>1</v>
      </c>
      <c r="F396" s="237" t="s">
        <v>434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177</v>
      </c>
      <c r="AU396" s="243" t="s">
        <v>87</v>
      </c>
      <c r="AV396" s="13" t="s">
        <v>84</v>
      </c>
      <c r="AW396" s="13" t="s">
        <v>32</v>
      </c>
      <c r="AX396" s="13" t="s">
        <v>76</v>
      </c>
      <c r="AY396" s="243" t="s">
        <v>168</v>
      </c>
    </row>
    <row r="397" s="14" customFormat="1">
      <c r="A397" s="14"/>
      <c r="B397" s="244"/>
      <c r="C397" s="245"/>
      <c r="D397" s="235" t="s">
        <v>177</v>
      </c>
      <c r="E397" s="246" t="s">
        <v>1</v>
      </c>
      <c r="F397" s="247" t="s">
        <v>84</v>
      </c>
      <c r="G397" s="245"/>
      <c r="H397" s="248">
        <v>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177</v>
      </c>
      <c r="AU397" s="254" t="s">
        <v>87</v>
      </c>
      <c r="AV397" s="14" t="s">
        <v>87</v>
      </c>
      <c r="AW397" s="14" t="s">
        <v>32</v>
      </c>
      <c r="AX397" s="14" t="s">
        <v>84</v>
      </c>
      <c r="AY397" s="254" t="s">
        <v>168</v>
      </c>
    </row>
    <row r="398" s="2" customFormat="1" ht="16.5" customHeight="1">
      <c r="A398" s="39"/>
      <c r="B398" s="40"/>
      <c r="C398" s="277" t="s">
        <v>578</v>
      </c>
      <c r="D398" s="277" t="s">
        <v>370</v>
      </c>
      <c r="E398" s="278" t="s">
        <v>579</v>
      </c>
      <c r="F398" s="279" t="s">
        <v>580</v>
      </c>
      <c r="G398" s="280" t="s">
        <v>432</v>
      </c>
      <c r="H398" s="281">
        <v>1</v>
      </c>
      <c r="I398" s="282"/>
      <c r="J398" s="283">
        <f>ROUND(I398*H398,2)</f>
        <v>0</v>
      </c>
      <c r="K398" s="279" t="s">
        <v>174</v>
      </c>
      <c r="L398" s="284"/>
      <c r="M398" s="285" t="s">
        <v>1</v>
      </c>
      <c r="N398" s="286" t="s">
        <v>41</v>
      </c>
      <c r="O398" s="92"/>
      <c r="P398" s="229">
        <f>O398*H398</f>
        <v>0</v>
      </c>
      <c r="Q398" s="229">
        <v>0.0015</v>
      </c>
      <c r="R398" s="229">
        <f>Q398*H398</f>
        <v>0.0015</v>
      </c>
      <c r="S398" s="229">
        <v>0</v>
      </c>
      <c r="T398" s="230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1" t="s">
        <v>209</v>
      </c>
      <c r="AT398" s="231" t="s">
        <v>370</v>
      </c>
      <c r="AU398" s="231" t="s">
        <v>87</v>
      </c>
      <c r="AY398" s="18" t="s">
        <v>168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8" t="s">
        <v>84</v>
      </c>
      <c r="BK398" s="232">
        <f>ROUND(I398*H398,2)</f>
        <v>0</v>
      </c>
      <c r="BL398" s="18" t="s">
        <v>175</v>
      </c>
      <c r="BM398" s="231" t="s">
        <v>581</v>
      </c>
    </row>
    <row r="399" s="13" customFormat="1">
      <c r="A399" s="13"/>
      <c r="B399" s="233"/>
      <c r="C399" s="234"/>
      <c r="D399" s="235" t="s">
        <v>177</v>
      </c>
      <c r="E399" s="236" t="s">
        <v>1</v>
      </c>
      <c r="F399" s="237" t="s">
        <v>434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177</v>
      </c>
      <c r="AU399" s="243" t="s">
        <v>87</v>
      </c>
      <c r="AV399" s="13" t="s">
        <v>84</v>
      </c>
      <c r="AW399" s="13" t="s">
        <v>32</v>
      </c>
      <c r="AX399" s="13" t="s">
        <v>76</v>
      </c>
      <c r="AY399" s="243" t="s">
        <v>168</v>
      </c>
    </row>
    <row r="400" s="14" customFormat="1">
      <c r="A400" s="14"/>
      <c r="B400" s="244"/>
      <c r="C400" s="245"/>
      <c r="D400" s="235" t="s">
        <v>177</v>
      </c>
      <c r="E400" s="246" t="s">
        <v>1</v>
      </c>
      <c r="F400" s="247" t="s">
        <v>84</v>
      </c>
      <c r="G400" s="245"/>
      <c r="H400" s="248">
        <v>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177</v>
      </c>
      <c r="AU400" s="254" t="s">
        <v>87</v>
      </c>
      <c r="AV400" s="14" t="s">
        <v>87</v>
      </c>
      <c r="AW400" s="14" t="s">
        <v>32</v>
      </c>
      <c r="AX400" s="14" t="s">
        <v>84</v>
      </c>
      <c r="AY400" s="254" t="s">
        <v>168</v>
      </c>
    </row>
    <row r="401" s="2" customFormat="1" ht="24.15" customHeight="1">
      <c r="A401" s="39"/>
      <c r="B401" s="40"/>
      <c r="C401" s="220" t="s">
        <v>582</v>
      </c>
      <c r="D401" s="220" t="s">
        <v>170</v>
      </c>
      <c r="E401" s="221" t="s">
        <v>583</v>
      </c>
      <c r="F401" s="222" t="s">
        <v>584</v>
      </c>
      <c r="G401" s="223" t="s">
        <v>432</v>
      </c>
      <c r="H401" s="224">
        <v>4</v>
      </c>
      <c r="I401" s="225"/>
      <c r="J401" s="226">
        <f>ROUND(I401*H401,2)</f>
        <v>0</v>
      </c>
      <c r="K401" s="222" t="s">
        <v>174</v>
      </c>
      <c r="L401" s="45"/>
      <c r="M401" s="227" t="s">
        <v>1</v>
      </c>
      <c r="N401" s="228" t="s">
        <v>41</v>
      </c>
      <c r="O401" s="92"/>
      <c r="P401" s="229">
        <f>O401*H401</f>
        <v>0</v>
      </c>
      <c r="Q401" s="229">
        <v>0</v>
      </c>
      <c r="R401" s="229">
        <f>Q401*H401</f>
        <v>0</v>
      </c>
      <c r="S401" s="229">
        <v>0</v>
      </c>
      <c r="T401" s="23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1" t="s">
        <v>175</v>
      </c>
      <c r="AT401" s="231" t="s">
        <v>170</v>
      </c>
      <c r="AU401" s="231" t="s">
        <v>87</v>
      </c>
      <c r="AY401" s="18" t="s">
        <v>168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8" t="s">
        <v>84</v>
      </c>
      <c r="BK401" s="232">
        <f>ROUND(I401*H401,2)</f>
        <v>0</v>
      </c>
      <c r="BL401" s="18" t="s">
        <v>175</v>
      </c>
      <c r="BM401" s="231" t="s">
        <v>585</v>
      </c>
    </row>
    <row r="402" s="13" customFormat="1">
      <c r="A402" s="13"/>
      <c r="B402" s="233"/>
      <c r="C402" s="234"/>
      <c r="D402" s="235" t="s">
        <v>177</v>
      </c>
      <c r="E402" s="236" t="s">
        <v>1</v>
      </c>
      <c r="F402" s="237" t="s">
        <v>434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177</v>
      </c>
      <c r="AU402" s="243" t="s">
        <v>87</v>
      </c>
      <c r="AV402" s="13" t="s">
        <v>84</v>
      </c>
      <c r="AW402" s="13" t="s">
        <v>32</v>
      </c>
      <c r="AX402" s="13" t="s">
        <v>76</v>
      </c>
      <c r="AY402" s="243" t="s">
        <v>168</v>
      </c>
    </row>
    <row r="403" s="14" customFormat="1">
      <c r="A403" s="14"/>
      <c r="B403" s="244"/>
      <c r="C403" s="245"/>
      <c r="D403" s="235" t="s">
        <v>177</v>
      </c>
      <c r="E403" s="246" t="s">
        <v>1</v>
      </c>
      <c r="F403" s="247" t="s">
        <v>175</v>
      </c>
      <c r="G403" s="245"/>
      <c r="H403" s="248">
        <v>4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177</v>
      </c>
      <c r="AU403" s="254" t="s">
        <v>87</v>
      </c>
      <c r="AV403" s="14" t="s">
        <v>87</v>
      </c>
      <c r="AW403" s="14" t="s">
        <v>32</v>
      </c>
      <c r="AX403" s="14" t="s">
        <v>84</v>
      </c>
      <c r="AY403" s="254" t="s">
        <v>168</v>
      </c>
    </row>
    <row r="404" s="2" customFormat="1" ht="24.15" customHeight="1">
      <c r="A404" s="39"/>
      <c r="B404" s="40"/>
      <c r="C404" s="277" t="s">
        <v>586</v>
      </c>
      <c r="D404" s="277" t="s">
        <v>370</v>
      </c>
      <c r="E404" s="278" t="s">
        <v>587</v>
      </c>
      <c r="F404" s="279" t="s">
        <v>588</v>
      </c>
      <c r="G404" s="280" t="s">
        <v>432</v>
      </c>
      <c r="H404" s="281">
        <v>4.04</v>
      </c>
      <c r="I404" s="282"/>
      <c r="J404" s="283">
        <f>ROUND(I404*H404,2)</f>
        <v>0</v>
      </c>
      <c r="K404" s="279" t="s">
        <v>1</v>
      </c>
      <c r="L404" s="284"/>
      <c r="M404" s="285" t="s">
        <v>1</v>
      </c>
      <c r="N404" s="286" t="s">
        <v>41</v>
      </c>
      <c r="O404" s="92"/>
      <c r="P404" s="229">
        <f>O404*H404</f>
        <v>0</v>
      </c>
      <c r="Q404" s="229">
        <v>0.0034499999999999999</v>
      </c>
      <c r="R404" s="229">
        <f>Q404*H404</f>
        <v>0.013938000000000001</v>
      </c>
      <c r="S404" s="229">
        <v>0</v>
      </c>
      <c r="T404" s="230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1" t="s">
        <v>209</v>
      </c>
      <c r="AT404" s="231" t="s">
        <v>370</v>
      </c>
      <c r="AU404" s="231" t="s">
        <v>87</v>
      </c>
      <c r="AY404" s="18" t="s">
        <v>168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8" t="s">
        <v>84</v>
      </c>
      <c r="BK404" s="232">
        <f>ROUND(I404*H404,2)</f>
        <v>0</v>
      </c>
      <c r="BL404" s="18" t="s">
        <v>175</v>
      </c>
      <c r="BM404" s="231" t="s">
        <v>589</v>
      </c>
    </row>
    <row r="405" s="13" customFormat="1">
      <c r="A405" s="13"/>
      <c r="B405" s="233"/>
      <c r="C405" s="234"/>
      <c r="D405" s="235" t="s">
        <v>177</v>
      </c>
      <c r="E405" s="236" t="s">
        <v>1</v>
      </c>
      <c r="F405" s="237" t="s">
        <v>434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177</v>
      </c>
      <c r="AU405" s="243" t="s">
        <v>87</v>
      </c>
      <c r="AV405" s="13" t="s">
        <v>84</v>
      </c>
      <c r="AW405" s="13" t="s">
        <v>32</v>
      </c>
      <c r="AX405" s="13" t="s">
        <v>76</v>
      </c>
      <c r="AY405" s="243" t="s">
        <v>168</v>
      </c>
    </row>
    <row r="406" s="14" customFormat="1">
      <c r="A406" s="14"/>
      <c r="B406" s="244"/>
      <c r="C406" s="245"/>
      <c r="D406" s="235" t="s">
        <v>177</v>
      </c>
      <c r="E406" s="246" t="s">
        <v>1</v>
      </c>
      <c r="F406" s="247" t="s">
        <v>552</v>
      </c>
      <c r="G406" s="245"/>
      <c r="H406" s="248">
        <v>4.04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177</v>
      </c>
      <c r="AU406" s="254" t="s">
        <v>87</v>
      </c>
      <c r="AV406" s="14" t="s">
        <v>87</v>
      </c>
      <c r="AW406" s="14" t="s">
        <v>32</v>
      </c>
      <c r="AX406" s="14" t="s">
        <v>84</v>
      </c>
      <c r="AY406" s="254" t="s">
        <v>168</v>
      </c>
    </row>
    <row r="407" s="2" customFormat="1" ht="16.5" customHeight="1">
      <c r="A407" s="39"/>
      <c r="B407" s="40"/>
      <c r="C407" s="220" t="s">
        <v>590</v>
      </c>
      <c r="D407" s="220" t="s">
        <v>170</v>
      </c>
      <c r="E407" s="221" t="s">
        <v>591</v>
      </c>
      <c r="F407" s="222" t="s">
        <v>592</v>
      </c>
      <c r="G407" s="223" t="s">
        <v>432</v>
      </c>
      <c r="H407" s="224">
        <v>4</v>
      </c>
      <c r="I407" s="225"/>
      <c r="J407" s="226">
        <f>ROUND(I407*H407,2)</f>
        <v>0</v>
      </c>
      <c r="K407" s="222" t="s">
        <v>174</v>
      </c>
      <c r="L407" s="45"/>
      <c r="M407" s="227" t="s">
        <v>1</v>
      </c>
      <c r="N407" s="228" t="s">
        <v>41</v>
      </c>
      <c r="O407" s="92"/>
      <c r="P407" s="229">
        <f>O407*H407</f>
        <v>0</v>
      </c>
      <c r="Q407" s="229">
        <v>0.040000000000000001</v>
      </c>
      <c r="R407" s="229">
        <f>Q407*H407</f>
        <v>0.16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175</v>
      </c>
      <c r="AT407" s="231" t="s">
        <v>170</v>
      </c>
      <c r="AU407" s="231" t="s">
        <v>87</v>
      </c>
      <c r="AY407" s="18" t="s">
        <v>168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84</v>
      </c>
      <c r="BK407" s="232">
        <f>ROUND(I407*H407,2)</f>
        <v>0</v>
      </c>
      <c r="BL407" s="18" t="s">
        <v>175</v>
      </c>
      <c r="BM407" s="231" t="s">
        <v>593</v>
      </c>
    </row>
    <row r="408" s="13" customFormat="1">
      <c r="A408" s="13"/>
      <c r="B408" s="233"/>
      <c r="C408" s="234"/>
      <c r="D408" s="235" t="s">
        <v>177</v>
      </c>
      <c r="E408" s="236" t="s">
        <v>1</v>
      </c>
      <c r="F408" s="237" t="s">
        <v>434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177</v>
      </c>
      <c r="AU408" s="243" t="s">
        <v>87</v>
      </c>
      <c r="AV408" s="13" t="s">
        <v>84</v>
      </c>
      <c r="AW408" s="13" t="s">
        <v>32</v>
      </c>
      <c r="AX408" s="13" t="s">
        <v>76</v>
      </c>
      <c r="AY408" s="243" t="s">
        <v>168</v>
      </c>
    </row>
    <row r="409" s="14" customFormat="1">
      <c r="A409" s="14"/>
      <c r="B409" s="244"/>
      <c r="C409" s="245"/>
      <c r="D409" s="235" t="s">
        <v>177</v>
      </c>
      <c r="E409" s="246" t="s">
        <v>1</v>
      </c>
      <c r="F409" s="247" t="s">
        <v>175</v>
      </c>
      <c r="G409" s="245"/>
      <c r="H409" s="248">
        <v>4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177</v>
      </c>
      <c r="AU409" s="254" t="s">
        <v>87</v>
      </c>
      <c r="AV409" s="14" t="s">
        <v>87</v>
      </c>
      <c r="AW409" s="14" t="s">
        <v>32</v>
      </c>
      <c r="AX409" s="14" t="s">
        <v>84</v>
      </c>
      <c r="AY409" s="254" t="s">
        <v>168</v>
      </c>
    </row>
    <row r="410" s="2" customFormat="1" ht="16.5" customHeight="1">
      <c r="A410" s="39"/>
      <c r="B410" s="40"/>
      <c r="C410" s="277" t="s">
        <v>594</v>
      </c>
      <c r="D410" s="277" t="s">
        <v>370</v>
      </c>
      <c r="E410" s="278" t="s">
        <v>595</v>
      </c>
      <c r="F410" s="279" t="s">
        <v>596</v>
      </c>
      <c r="G410" s="280" t="s">
        <v>432</v>
      </c>
      <c r="H410" s="281">
        <v>4</v>
      </c>
      <c r="I410" s="282"/>
      <c r="J410" s="283">
        <f>ROUND(I410*H410,2)</f>
        <v>0</v>
      </c>
      <c r="K410" s="279" t="s">
        <v>174</v>
      </c>
      <c r="L410" s="284"/>
      <c r="M410" s="285" t="s">
        <v>1</v>
      </c>
      <c r="N410" s="286" t="s">
        <v>41</v>
      </c>
      <c r="O410" s="92"/>
      <c r="P410" s="229">
        <f>O410*H410</f>
        <v>0</v>
      </c>
      <c r="Q410" s="229">
        <v>0.0073000000000000001</v>
      </c>
      <c r="R410" s="229">
        <f>Q410*H410</f>
        <v>0.0292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209</v>
      </c>
      <c r="AT410" s="231" t="s">
        <v>370</v>
      </c>
      <c r="AU410" s="231" t="s">
        <v>87</v>
      </c>
      <c r="AY410" s="18" t="s">
        <v>168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84</v>
      </c>
      <c r="BK410" s="232">
        <f>ROUND(I410*H410,2)</f>
        <v>0</v>
      </c>
      <c r="BL410" s="18" t="s">
        <v>175</v>
      </c>
      <c r="BM410" s="231" t="s">
        <v>597</v>
      </c>
    </row>
    <row r="411" s="13" customFormat="1">
      <c r="A411" s="13"/>
      <c r="B411" s="233"/>
      <c r="C411" s="234"/>
      <c r="D411" s="235" t="s">
        <v>177</v>
      </c>
      <c r="E411" s="236" t="s">
        <v>1</v>
      </c>
      <c r="F411" s="237" t="s">
        <v>434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177</v>
      </c>
      <c r="AU411" s="243" t="s">
        <v>87</v>
      </c>
      <c r="AV411" s="13" t="s">
        <v>84</v>
      </c>
      <c r="AW411" s="13" t="s">
        <v>32</v>
      </c>
      <c r="AX411" s="13" t="s">
        <v>76</v>
      </c>
      <c r="AY411" s="243" t="s">
        <v>168</v>
      </c>
    </row>
    <row r="412" s="14" customFormat="1">
      <c r="A412" s="14"/>
      <c r="B412" s="244"/>
      <c r="C412" s="245"/>
      <c r="D412" s="235" t="s">
        <v>177</v>
      </c>
      <c r="E412" s="246" t="s">
        <v>1</v>
      </c>
      <c r="F412" s="247" t="s">
        <v>175</v>
      </c>
      <c r="G412" s="245"/>
      <c r="H412" s="248">
        <v>4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177</v>
      </c>
      <c r="AU412" s="254" t="s">
        <v>87</v>
      </c>
      <c r="AV412" s="14" t="s">
        <v>87</v>
      </c>
      <c r="AW412" s="14" t="s">
        <v>32</v>
      </c>
      <c r="AX412" s="14" t="s">
        <v>84</v>
      </c>
      <c r="AY412" s="254" t="s">
        <v>168</v>
      </c>
    </row>
    <row r="413" s="2" customFormat="1" ht="24.15" customHeight="1">
      <c r="A413" s="39"/>
      <c r="B413" s="40"/>
      <c r="C413" s="277" t="s">
        <v>598</v>
      </c>
      <c r="D413" s="277" t="s">
        <v>370</v>
      </c>
      <c r="E413" s="278" t="s">
        <v>599</v>
      </c>
      <c r="F413" s="279" t="s">
        <v>600</v>
      </c>
      <c r="G413" s="280" t="s">
        <v>432</v>
      </c>
      <c r="H413" s="281">
        <v>4</v>
      </c>
      <c r="I413" s="282"/>
      <c r="J413" s="283">
        <f>ROUND(I413*H413,2)</f>
        <v>0</v>
      </c>
      <c r="K413" s="279" t="s">
        <v>174</v>
      </c>
      <c r="L413" s="284"/>
      <c r="M413" s="285" t="s">
        <v>1</v>
      </c>
      <c r="N413" s="286" t="s">
        <v>41</v>
      </c>
      <c r="O413" s="92"/>
      <c r="P413" s="229">
        <f>O413*H413</f>
        <v>0</v>
      </c>
      <c r="Q413" s="229">
        <v>0.00029999999999999997</v>
      </c>
      <c r="R413" s="229">
        <f>Q413*H413</f>
        <v>0.0011999999999999999</v>
      </c>
      <c r="S413" s="229">
        <v>0</v>
      </c>
      <c r="T413" s="23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1" t="s">
        <v>209</v>
      </c>
      <c r="AT413" s="231" t="s">
        <v>370</v>
      </c>
      <c r="AU413" s="231" t="s">
        <v>87</v>
      </c>
      <c r="AY413" s="18" t="s">
        <v>168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8" t="s">
        <v>84</v>
      </c>
      <c r="BK413" s="232">
        <f>ROUND(I413*H413,2)</f>
        <v>0</v>
      </c>
      <c r="BL413" s="18" t="s">
        <v>175</v>
      </c>
      <c r="BM413" s="231" t="s">
        <v>601</v>
      </c>
    </row>
    <row r="414" s="13" customFormat="1">
      <c r="A414" s="13"/>
      <c r="B414" s="233"/>
      <c r="C414" s="234"/>
      <c r="D414" s="235" t="s">
        <v>177</v>
      </c>
      <c r="E414" s="236" t="s">
        <v>1</v>
      </c>
      <c r="F414" s="237" t="s">
        <v>434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177</v>
      </c>
      <c r="AU414" s="243" t="s">
        <v>87</v>
      </c>
      <c r="AV414" s="13" t="s">
        <v>84</v>
      </c>
      <c r="AW414" s="13" t="s">
        <v>32</v>
      </c>
      <c r="AX414" s="13" t="s">
        <v>76</v>
      </c>
      <c r="AY414" s="243" t="s">
        <v>168</v>
      </c>
    </row>
    <row r="415" s="14" customFormat="1">
      <c r="A415" s="14"/>
      <c r="B415" s="244"/>
      <c r="C415" s="245"/>
      <c r="D415" s="235" t="s">
        <v>177</v>
      </c>
      <c r="E415" s="246" t="s">
        <v>1</v>
      </c>
      <c r="F415" s="247" t="s">
        <v>175</v>
      </c>
      <c r="G415" s="245"/>
      <c r="H415" s="248">
        <v>4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177</v>
      </c>
      <c r="AU415" s="254" t="s">
        <v>87</v>
      </c>
      <c r="AV415" s="14" t="s">
        <v>87</v>
      </c>
      <c r="AW415" s="14" t="s">
        <v>32</v>
      </c>
      <c r="AX415" s="14" t="s">
        <v>84</v>
      </c>
      <c r="AY415" s="254" t="s">
        <v>168</v>
      </c>
    </row>
    <row r="416" s="2" customFormat="1" ht="16.5" customHeight="1">
      <c r="A416" s="39"/>
      <c r="B416" s="40"/>
      <c r="C416" s="220" t="s">
        <v>602</v>
      </c>
      <c r="D416" s="220" t="s">
        <v>170</v>
      </c>
      <c r="E416" s="221" t="s">
        <v>603</v>
      </c>
      <c r="F416" s="222" t="s">
        <v>604</v>
      </c>
      <c r="G416" s="223" t="s">
        <v>432</v>
      </c>
      <c r="H416" s="224">
        <v>1</v>
      </c>
      <c r="I416" s="225"/>
      <c r="J416" s="226">
        <f>ROUND(I416*H416,2)</f>
        <v>0</v>
      </c>
      <c r="K416" s="222" t="s">
        <v>174</v>
      </c>
      <c r="L416" s="45"/>
      <c r="M416" s="227" t="s">
        <v>1</v>
      </c>
      <c r="N416" s="228" t="s">
        <v>41</v>
      </c>
      <c r="O416" s="92"/>
      <c r="P416" s="229">
        <f>O416*H416</f>
        <v>0</v>
      </c>
      <c r="Q416" s="229">
        <v>0.040000000000000001</v>
      </c>
      <c r="R416" s="229">
        <f>Q416*H416</f>
        <v>0.040000000000000001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175</v>
      </c>
      <c r="AT416" s="231" t="s">
        <v>170</v>
      </c>
      <c r="AU416" s="231" t="s">
        <v>87</v>
      </c>
      <c r="AY416" s="18" t="s">
        <v>168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84</v>
      </c>
      <c r="BK416" s="232">
        <f>ROUND(I416*H416,2)</f>
        <v>0</v>
      </c>
      <c r="BL416" s="18" t="s">
        <v>175</v>
      </c>
      <c r="BM416" s="231" t="s">
        <v>605</v>
      </c>
    </row>
    <row r="417" s="13" customFormat="1">
      <c r="A417" s="13"/>
      <c r="B417" s="233"/>
      <c r="C417" s="234"/>
      <c r="D417" s="235" t="s">
        <v>177</v>
      </c>
      <c r="E417" s="236" t="s">
        <v>1</v>
      </c>
      <c r="F417" s="237" t="s">
        <v>434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177</v>
      </c>
      <c r="AU417" s="243" t="s">
        <v>87</v>
      </c>
      <c r="AV417" s="13" t="s">
        <v>84</v>
      </c>
      <c r="AW417" s="13" t="s">
        <v>32</v>
      </c>
      <c r="AX417" s="13" t="s">
        <v>76</v>
      </c>
      <c r="AY417" s="243" t="s">
        <v>168</v>
      </c>
    </row>
    <row r="418" s="14" customFormat="1">
      <c r="A418" s="14"/>
      <c r="B418" s="244"/>
      <c r="C418" s="245"/>
      <c r="D418" s="235" t="s">
        <v>177</v>
      </c>
      <c r="E418" s="246" t="s">
        <v>1</v>
      </c>
      <c r="F418" s="247" t="s">
        <v>84</v>
      </c>
      <c r="G418" s="245"/>
      <c r="H418" s="248">
        <v>1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177</v>
      </c>
      <c r="AU418" s="254" t="s">
        <v>87</v>
      </c>
      <c r="AV418" s="14" t="s">
        <v>87</v>
      </c>
      <c r="AW418" s="14" t="s">
        <v>32</v>
      </c>
      <c r="AX418" s="14" t="s">
        <v>84</v>
      </c>
      <c r="AY418" s="254" t="s">
        <v>168</v>
      </c>
    </row>
    <row r="419" s="2" customFormat="1" ht="24.15" customHeight="1">
      <c r="A419" s="39"/>
      <c r="B419" s="40"/>
      <c r="C419" s="277" t="s">
        <v>606</v>
      </c>
      <c r="D419" s="277" t="s">
        <v>370</v>
      </c>
      <c r="E419" s="278" t="s">
        <v>607</v>
      </c>
      <c r="F419" s="279" t="s">
        <v>608</v>
      </c>
      <c r="G419" s="280" t="s">
        <v>432</v>
      </c>
      <c r="H419" s="281">
        <v>1</v>
      </c>
      <c r="I419" s="282"/>
      <c r="J419" s="283">
        <f>ROUND(I419*H419,2)</f>
        <v>0</v>
      </c>
      <c r="K419" s="279" t="s">
        <v>174</v>
      </c>
      <c r="L419" s="284"/>
      <c r="M419" s="285" t="s">
        <v>1</v>
      </c>
      <c r="N419" s="286" t="s">
        <v>41</v>
      </c>
      <c r="O419" s="92"/>
      <c r="P419" s="229">
        <f>O419*H419</f>
        <v>0</v>
      </c>
      <c r="Q419" s="229">
        <v>0.013299999999999999</v>
      </c>
      <c r="R419" s="229">
        <f>Q419*H419</f>
        <v>0.013299999999999999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209</v>
      </c>
      <c r="AT419" s="231" t="s">
        <v>370</v>
      </c>
      <c r="AU419" s="231" t="s">
        <v>87</v>
      </c>
      <c r="AY419" s="18" t="s">
        <v>168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84</v>
      </c>
      <c r="BK419" s="232">
        <f>ROUND(I419*H419,2)</f>
        <v>0</v>
      </c>
      <c r="BL419" s="18" t="s">
        <v>175</v>
      </c>
      <c r="BM419" s="231" t="s">
        <v>609</v>
      </c>
    </row>
    <row r="420" s="13" customFormat="1">
      <c r="A420" s="13"/>
      <c r="B420" s="233"/>
      <c r="C420" s="234"/>
      <c r="D420" s="235" t="s">
        <v>177</v>
      </c>
      <c r="E420" s="236" t="s">
        <v>1</v>
      </c>
      <c r="F420" s="237" t="s">
        <v>434</v>
      </c>
      <c r="G420" s="234"/>
      <c r="H420" s="236" t="s">
        <v>1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177</v>
      </c>
      <c r="AU420" s="243" t="s">
        <v>87</v>
      </c>
      <c r="AV420" s="13" t="s">
        <v>84</v>
      </c>
      <c r="AW420" s="13" t="s">
        <v>32</v>
      </c>
      <c r="AX420" s="13" t="s">
        <v>76</v>
      </c>
      <c r="AY420" s="243" t="s">
        <v>168</v>
      </c>
    </row>
    <row r="421" s="14" customFormat="1">
      <c r="A421" s="14"/>
      <c r="B421" s="244"/>
      <c r="C421" s="245"/>
      <c r="D421" s="235" t="s">
        <v>177</v>
      </c>
      <c r="E421" s="246" t="s">
        <v>1</v>
      </c>
      <c r="F421" s="247" t="s">
        <v>84</v>
      </c>
      <c r="G421" s="245"/>
      <c r="H421" s="248">
        <v>1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177</v>
      </c>
      <c r="AU421" s="254" t="s">
        <v>87</v>
      </c>
      <c r="AV421" s="14" t="s">
        <v>87</v>
      </c>
      <c r="AW421" s="14" t="s">
        <v>32</v>
      </c>
      <c r="AX421" s="14" t="s">
        <v>84</v>
      </c>
      <c r="AY421" s="254" t="s">
        <v>168</v>
      </c>
    </row>
    <row r="422" s="2" customFormat="1" ht="24.15" customHeight="1">
      <c r="A422" s="39"/>
      <c r="B422" s="40"/>
      <c r="C422" s="277" t="s">
        <v>610</v>
      </c>
      <c r="D422" s="277" t="s">
        <v>370</v>
      </c>
      <c r="E422" s="278" t="s">
        <v>611</v>
      </c>
      <c r="F422" s="279" t="s">
        <v>612</v>
      </c>
      <c r="G422" s="280" t="s">
        <v>432</v>
      </c>
      <c r="H422" s="281">
        <v>1</v>
      </c>
      <c r="I422" s="282"/>
      <c r="J422" s="283">
        <f>ROUND(I422*H422,2)</f>
        <v>0</v>
      </c>
      <c r="K422" s="279" t="s">
        <v>174</v>
      </c>
      <c r="L422" s="284"/>
      <c r="M422" s="285" t="s">
        <v>1</v>
      </c>
      <c r="N422" s="286" t="s">
        <v>41</v>
      </c>
      <c r="O422" s="92"/>
      <c r="P422" s="229">
        <f>O422*H422</f>
        <v>0</v>
      </c>
      <c r="Q422" s="229">
        <v>0.00029999999999999997</v>
      </c>
      <c r="R422" s="229">
        <f>Q422*H422</f>
        <v>0.00029999999999999997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209</v>
      </c>
      <c r="AT422" s="231" t="s">
        <v>370</v>
      </c>
      <c r="AU422" s="231" t="s">
        <v>87</v>
      </c>
      <c r="AY422" s="18" t="s">
        <v>168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84</v>
      </c>
      <c r="BK422" s="232">
        <f>ROUND(I422*H422,2)</f>
        <v>0</v>
      </c>
      <c r="BL422" s="18" t="s">
        <v>175</v>
      </c>
      <c r="BM422" s="231" t="s">
        <v>613</v>
      </c>
    </row>
    <row r="423" s="13" customFormat="1">
      <c r="A423" s="13"/>
      <c r="B423" s="233"/>
      <c r="C423" s="234"/>
      <c r="D423" s="235" t="s">
        <v>177</v>
      </c>
      <c r="E423" s="236" t="s">
        <v>1</v>
      </c>
      <c r="F423" s="237" t="s">
        <v>434</v>
      </c>
      <c r="G423" s="234"/>
      <c r="H423" s="236" t="s">
        <v>1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177</v>
      </c>
      <c r="AU423" s="243" t="s">
        <v>87</v>
      </c>
      <c r="AV423" s="13" t="s">
        <v>84</v>
      </c>
      <c r="AW423" s="13" t="s">
        <v>32</v>
      </c>
      <c r="AX423" s="13" t="s">
        <v>76</v>
      </c>
      <c r="AY423" s="243" t="s">
        <v>168</v>
      </c>
    </row>
    <row r="424" s="14" customFormat="1">
      <c r="A424" s="14"/>
      <c r="B424" s="244"/>
      <c r="C424" s="245"/>
      <c r="D424" s="235" t="s">
        <v>177</v>
      </c>
      <c r="E424" s="246" t="s">
        <v>1</v>
      </c>
      <c r="F424" s="247" t="s">
        <v>84</v>
      </c>
      <c r="G424" s="245"/>
      <c r="H424" s="248">
        <v>1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177</v>
      </c>
      <c r="AU424" s="254" t="s">
        <v>87</v>
      </c>
      <c r="AV424" s="14" t="s">
        <v>87</v>
      </c>
      <c r="AW424" s="14" t="s">
        <v>32</v>
      </c>
      <c r="AX424" s="14" t="s">
        <v>84</v>
      </c>
      <c r="AY424" s="254" t="s">
        <v>168</v>
      </c>
    </row>
    <row r="425" s="2" customFormat="1" ht="16.5" customHeight="1">
      <c r="A425" s="39"/>
      <c r="B425" s="40"/>
      <c r="C425" s="220" t="s">
        <v>614</v>
      </c>
      <c r="D425" s="220" t="s">
        <v>170</v>
      </c>
      <c r="E425" s="221" t="s">
        <v>615</v>
      </c>
      <c r="F425" s="222" t="s">
        <v>616</v>
      </c>
      <c r="G425" s="223" t="s">
        <v>432</v>
      </c>
      <c r="H425" s="224">
        <v>1</v>
      </c>
      <c r="I425" s="225"/>
      <c r="J425" s="226">
        <f>ROUND(I425*H425,2)</f>
        <v>0</v>
      </c>
      <c r="K425" s="222" t="s">
        <v>174</v>
      </c>
      <c r="L425" s="45"/>
      <c r="M425" s="227" t="s">
        <v>1</v>
      </c>
      <c r="N425" s="228" t="s">
        <v>41</v>
      </c>
      <c r="O425" s="92"/>
      <c r="P425" s="229">
        <f>O425*H425</f>
        <v>0</v>
      </c>
      <c r="Q425" s="229">
        <v>0.050000000000000003</v>
      </c>
      <c r="R425" s="229">
        <f>Q425*H425</f>
        <v>0.050000000000000003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175</v>
      </c>
      <c r="AT425" s="231" t="s">
        <v>170</v>
      </c>
      <c r="AU425" s="231" t="s">
        <v>87</v>
      </c>
      <c r="AY425" s="18" t="s">
        <v>168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84</v>
      </c>
      <c r="BK425" s="232">
        <f>ROUND(I425*H425,2)</f>
        <v>0</v>
      </c>
      <c r="BL425" s="18" t="s">
        <v>175</v>
      </c>
      <c r="BM425" s="231" t="s">
        <v>617</v>
      </c>
    </row>
    <row r="426" s="13" customFormat="1">
      <c r="A426" s="13"/>
      <c r="B426" s="233"/>
      <c r="C426" s="234"/>
      <c r="D426" s="235" t="s">
        <v>177</v>
      </c>
      <c r="E426" s="236" t="s">
        <v>1</v>
      </c>
      <c r="F426" s="237" t="s">
        <v>434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177</v>
      </c>
      <c r="AU426" s="243" t="s">
        <v>87</v>
      </c>
      <c r="AV426" s="13" t="s">
        <v>84</v>
      </c>
      <c r="AW426" s="13" t="s">
        <v>32</v>
      </c>
      <c r="AX426" s="13" t="s">
        <v>76</v>
      </c>
      <c r="AY426" s="243" t="s">
        <v>168</v>
      </c>
    </row>
    <row r="427" s="14" customFormat="1">
      <c r="A427" s="14"/>
      <c r="B427" s="244"/>
      <c r="C427" s="245"/>
      <c r="D427" s="235" t="s">
        <v>177</v>
      </c>
      <c r="E427" s="246" t="s">
        <v>1</v>
      </c>
      <c r="F427" s="247" t="s">
        <v>84</v>
      </c>
      <c r="G427" s="245"/>
      <c r="H427" s="248">
        <v>1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177</v>
      </c>
      <c r="AU427" s="254" t="s">
        <v>87</v>
      </c>
      <c r="AV427" s="14" t="s">
        <v>87</v>
      </c>
      <c r="AW427" s="14" t="s">
        <v>32</v>
      </c>
      <c r="AX427" s="14" t="s">
        <v>84</v>
      </c>
      <c r="AY427" s="254" t="s">
        <v>168</v>
      </c>
    </row>
    <row r="428" s="2" customFormat="1" ht="16.5" customHeight="1">
      <c r="A428" s="39"/>
      <c r="B428" s="40"/>
      <c r="C428" s="277" t="s">
        <v>618</v>
      </c>
      <c r="D428" s="277" t="s">
        <v>370</v>
      </c>
      <c r="E428" s="278" t="s">
        <v>619</v>
      </c>
      <c r="F428" s="279" t="s">
        <v>620</v>
      </c>
      <c r="G428" s="280" t="s">
        <v>432</v>
      </c>
      <c r="H428" s="281">
        <v>1</v>
      </c>
      <c r="I428" s="282"/>
      <c r="J428" s="283">
        <f>ROUND(I428*H428,2)</f>
        <v>0</v>
      </c>
      <c r="K428" s="279" t="s">
        <v>174</v>
      </c>
      <c r="L428" s="284"/>
      <c r="M428" s="285" t="s">
        <v>1</v>
      </c>
      <c r="N428" s="286" t="s">
        <v>41</v>
      </c>
      <c r="O428" s="92"/>
      <c r="P428" s="229">
        <f>O428*H428</f>
        <v>0</v>
      </c>
      <c r="Q428" s="229">
        <v>0.029499999999999998</v>
      </c>
      <c r="R428" s="229">
        <f>Q428*H428</f>
        <v>0.029499999999999998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209</v>
      </c>
      <c r="AT428" s="231" t="s">
        <v>370</v>
      </c>
      <c r="AU428" s="231" t="s">
        <v>87</v>
      </c>
      <c r="AY428" s="18" t="s">
        <v>168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84</v>
      </c>
      <c r="BK428" s="232">
        <f>ROUND(I428*H428,2)</f>
        <v>0</v>
      </c>
      <c r="BL428" s="18" t="s">
        <v>175</v>
      </c>
      <c r="BM428" s="231" t="s">
        <v>621</v>
      </c>
    </row>
    <row r="429" s="13" customFormat="1">
      <c r="A429" s="13"/>
      <c r="B429" s="233"/>
      <c r="C429" s="234"/>
      <c r="D429" s="235" t="s">
        <v>177</v>
      </c>
      <c r="E429" s="236" t="s">
        <v>1</v>
      </c>
      <c r="F429" s="237" t="s">
        <v>434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177</v>
      </c>
      <c r="AU429" s="243" t="s">
        <v>87</v>
      </c>
      <c r="AV429" s="13" t="s">
        <v>84</v>
      </c>
      <c r="AW429" s="13" t="s">
        <v>32</v>
      </c>
      <c r="AX429" s="13" t="s">
        <v>76</v>
      </c>
      <c r="AY429" s="243" t="s">
        <v>168</v>
      </c>
    </row>
    <row r="430" s="14" customFormat="1">
      <c r="A430" s="14"/>
      <c r="B430" s="244"/>
      <c r="C430" s="245"/>
      <c r="D430" s="235" t="s">
        <v>177</v>
      </c>
      <c r="E430" s="246" t="s">
        <v>1</v>
      </c>
      <c r="F430" s="247" t="s">
        <v>84</v>
      </c>
      <c r="G430" s="245"/>
      <c r="H430" s="248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177</v>
      </c>
      <c r="AU430" s="254" t="s">
        <v>87</v>
      </c>
      <c r="AV430" s="14" t="s">
        <v>87</v>
      </c>
      <c r="AW430" s="14" t="s">
        <v>32</v>
      </c>
      <c r="AX430" s="14" t="s">
        <v>84</v>
      </c>
      <c r="AY430" s="254" t="s">
        <v>168</v>
      </c>
    </row>
    <row r="431" s="2" customFormat="1" ht="24.15" customHeight="1">
      <c r="A431" s="39"/>
      <c r="B431" s="40"/>
      <c r="C431" s="277" t="s">
        <v>622</v>
      </c>
      <c r="D431" s="277" t="s">
        <v>370</v>
      </c>
      <c r="E431" s="278" t="s">
        <v>623</v>
      </c>
      <c r="F431" s="279" t="s">
        <v>624</v>
      </c>
      <c r="G431" s="280" t="s">
        <v>432</v>
      </c>
      <c r="H431" s="281">
        <v>1</v>
      </c>
      <c r="I431" s="282"/>
      <c r="J431" s="283">
        <f>ROUND(I431*H431,2)</f>
        <v>0</v>
      </c>
      <c r="K431" s="279" t="s">
        <v>174</v>
      </c>
      <c r="L431" s="284"/>
      <c r="M431" s="285" t="s">
        <v>1</v>
      </c>
      <c r="N431" s="286" t="s">
        <v>41</v>
      </c>
      <c r="O431" s="92"/>
      <c r="P431" s="229">
        <f>O431*H431</f>
        <v>0</v>
      </c>
      <c r="Q431" s="229">
        <v>0.0025000000000000001</v>
      </c>
      <c r="R431" s="229">
        <f>Q431*H431</f>
        <v>0.0025000000000000001</v>
      </c>
      <c r="S431" s="229">
        <v>0</v>
      </c>
      <c r="T431" s="230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1" t="s">
        <v>209</v>
      </c>
      <c r="AT431" s="231" t="s">
        <v>370</v>
      </c>
      <c r="AU431" s="231" t="s">
        <v>87</v>
      </c>
      <c r="AY431" s="18" t="s">
        <v>168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8" t="s">
        <v>84</v>
      </c>
      <c r="BK431" s="232">
        <f>ROUND(I431*H431,2)</f>
        <v>0</v>
      </c>
      <c r="BL431" s="18" t="s">
        <v>175</v>
      </c>
      <c r="BM431" s="231" t="s">
        <v>625</v>
      </c>
    </row>
    <row r="432" s="13" customFormat="1">
      <c r="A432" s="13"/>
      <c r="B432" s="233"/>
      <c r="C432" s="234"/>
      <c r="D432" s="235" t="s">
        <v>177</v>
      </c>
      <c r="E432" s="236" t="s">
        <v>1</v>
      </c>
      <c r="F432" s="237" t="s">
        <v>434</v>
      </c>
      <c r="G432" s="234"/>
      <c r="H432" s="236" t="s">
        <v>1</v>
      </c>
      <c r="I432" s="238"/>
      <c r="J432" s="234"/>
      <c r="K432" s="234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177</v>
      </c>
      <c r="AU432" s="243" t="s">
        <v>87</v>
      </c>
      <c r="AV432" s="13" t="s">
        <v>84</v>
      </c>
      <c r="AW432" s="13" t="s">
        <v>32</v>
      </c>
      <c r="AX432" s="13" t="s">
        <v>76</v>
      </c>
      <c r="AY432" s="243" t="s">
        <v>168</v>
      </c>
    </row>
    <row r="433" s="14" customFormat="1">
      <c r="A433" s="14"/>
      <c r="B433" s="244"/>
      <c r="C433" s="245"/>
      <c r="D433" s="235" t="s">
        <v>177</v>
      </c>
      <c r="E433" s="246" t="s">
        <v>1</v>
      </c>
      <c r="F433" s="247" t="s">
        <v>84</v>
      </c>
      <c r="G433" s="245"/>
      <c r="H433" s="248">
        <v>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177</v>
      </c>
      <c r="AU433" s="254" t="s">
        <v>87</v>
      </c>
      <c r="AV433" s="14" t="s">
        <v>87</v>
      </c>
      <c r="AW433" s="14" t="s">
        <v>32</v>
      </c>
      <c r="AX433" s="14" t="s">
        <v>84</v>
      </c>
      <c r="AY433" s="254" t="s">
        <v>168</v>
      </c>
    </row>
    <row r="434" s="2" customFormat="1" ht="24.15" customHeight="1">
      <c r="A434" s="39"/>
      <c r="B434" s="40"/>
      <c r="C434" s="220" t="s">
        <v>626</v>
      </c>
      <c r="D434" s="220" t="s">
        <v>170</v>
      </c>
      <c r="E434" s="221" t="s">
        <v>627</v>
      </c>
      <c r="F434" s="222" t="s">
        <v>628</v>
      </c>
      <c r="G434" s="223" t="s">
        <v>432</v>
      </c>
      <c r="H434" s="224">
        <v>5</v>
      </c>
      <c r="I434" s="225"/>
      <c r="J434" s="226">
        <f>ROUND(I434*H434,2)</f>
        <v>0</v>
      </c>
      <c r="K434" s="222" t="s">
        <v>174</v>
      </c>
      <c r="L434" s="45"/>
      <c r="M434" s="227" t="s">
        <v>1</v>
      </c>
      <c r="N434" s="228" t="s">
        <v>41</v>
      </c>
      <c r="O434" s="92"/>
      <c r="P434" s="229">
        <f>O434*H434</f>
        <v>0</v>
      </c>
      <c r="Q434" s="229">
        <v>0</v>
      </c>
      <c r="R434" s="229">
        <f>Q434*H434</f>
        <v>0</v>
      </c>
      <c r="S434" s="229">
        <v>0.050000000000000003</v>
      </c>
      <c r="T434" s="230">
        <f>S434*H434</f>
        <v>0.25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1" t="s">
        <v>175</v>
      </c>
      <c r="AT434" s="231" t="s">
        <v>170</v>
      </c>
      <c r="AU434" s="231" t="s">
        <v>87</v>
      </c>
      <c r="AY434" s="18" t="s">
        <v>168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8" t="s">
        <v>84</v>
      </c>
      <c r="BK434" s="232">
        <f>ROUND(I434*H434,2)</f>
        <v>0</v>
      </c>
      <c r="BL434" s="18" t="s">
        <v>175</v>
      </c>
      <c r="BM434" s="231" t="s">
        <v>629</v>
      </c>
    </row>
    <row r="435" s="13" customFormat="1">
      <c r="A435" s="13"/>
      <c r="B435" s="233"/>
      <c r="C435" s="234"/>
      <c r="D435" s="235" t="s">
        <v>177</v>
      </c>
      <c r="E435" s="236" t="s">
        <v>1</v>
      </c>
      <c r="F435" s="237" t="s">
        <v>434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177</v>
      </c>
      <c r="AU435" s="243" t="s">
        <v>87</v>
      </c>
      <c r="AV435" s="13" t="s">
        <v>84</v>
      </c>
      <c r="AW435" s="13" t="s">
        <v>32</v>
      </c>
      <c r="AX435" s="13" t="s">
        <v>76</v>
      </c>
      <c r="AY435" s="243" t="s">
        <v>168</v>
      </c>
    </row>
    <row r="436" s="14" customFormat="1">
      <c r="A436" s="14"/>
      <c r="B436" s="244"/>
      <c r="C436" s="245"/>
      <c r="D436" s="235" t="s">
        <v>177</v>
      </c>
      <c r="E436" s="246" t="s">
        <v>1</v>
      </c>
      <c r="F436" s="247" t="s">
        <v>630</v>
      </c>
      <c r="G436" s="245"/>
      <c r="H436" s="248">
        <v>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177</v>
      </c>
      <c r="AU436" s="254" t="s">
        <v>87</v>
      </c>
      <c r="AV436" s="14" t="s">
        <v>87</v>
      </c>
      <c r="AW436" s="14" t="s">
        <v>32</v>
      </c>
      <c r="AX436" s="14" t="s">
        <v>76</v>
      </c>
      <c r="AY436" s="254" t="s">
        <v>168</v>
      </c>
    </row>
    <row r="437" s="14" customFormat="1">
      <c r="A437" s="14"/>
      <c r="B437" s="244"/>
      <c r="C437" s="245"/>
      <c r="D437" s="235" t="s">
        <v>177</v>
      </c>
      <c r="E437" s="246" t="s">
        <v>1</v>
      </c>
      <c r="F437" s="247" t="s">
        <v>631</v>
      </c>
      <c r="G437" s="245"/>
      <c r="H437" s="248">
        <v>4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177</v>
      </c>
      <c r="AU437" s="254" t="s">
        <v>87</v>
      </c>
      <c r="AV437" s="14" t="s">
        <v>87</v>
      </c>
      <c r="AW437" s="14" t="s">
        <v>32</v>
      </c>
      <c r="AX437" s="14" t="s">
        <v>76</v>
      </c>
      <c r="AY437" s="254" t="s">
        <v>168</v>
      </c>
    </row>
    <row r="438" s="15" customFormat="1">
      <c r="A438" s="15"/>
      <c r="B438" s="255"/>
      <c r="C438" s="256"/>
      <c r="D438" s="235" t="s">
        <v>177</v>
      </c>
      <c r="E438" s="257" t="s">
        <v>1</v>
      </c>
      <c r="F438" s="258" t="s">
        <v>120</v>
      </c>
      <c r="G438" s="256"/>
      <c r="H438" s="259">
        <v>5</v>
      </c>
      <c r="I438" s="260"/>
      <c r="J438" s="256"/>
      <c r="K438" s="256"/>
      <c r="L438" s="261"/>
      <c r="M438" s="262"/>
      <c r="N438" s="263"/>
      <c r="O438" s="263"/>
      <c r="P438" s="263"/>
      <c r="Q438" s="263"/>
      <c r="R438" s="263"/>
      <c r="S438" s="263"/>
      <c r="T438" s="264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5" t="s">
        <v>177</v>
      </c>
      <c r="AU438" s="265" t="s">
        <v>87</v>
      </c>
      <c r="AV438" s="15" t="s">
        <v>175</v>
      </c>
      <c r="AW438" s="15" t="s">
        <v>32</v>
      </c>
      <c r="AX438" s="15" t="s">
        <v>84</v>
      </c>
      <c r="AY438" s="265" t="s">
        <v>168</v>
      </c>
    </row>
    <row r="439" s="2" customFormat="1" ht="16.5" customHeight="1">
      <c r="A439" s="39"/>
      <c r="B439" s="40"/>
      <c r="C439" s="220" t="s">
        <v>632</v>
      </c>
      <c r="D439" s="220" t="s">
        <v>170</v>
      </c>
      <c r="E439" s="221" t="s">
        <v>633</v>
      </c>
      <c r="F439" s="222" t="s">
        <v>634</v>
      </c>
      <c r="G439" s="223" t="s">
        <v>196</v>
      </c>
      <c r="H439" s="224">
        <v>85</v>
      </c>
      <c r="I439" s="225"/>
      <c r="J439" s="226">
        <f>ROUND(I439*H439,2)</f>
        <v>0</v>
      </c>
      <c r="K439" s="222" t="s">
        <v>174</v>
      </c>
      <c r="L439" s="45"/>
      <c r="M439" s="227" t="s">
        <v>1</v>
      </c>
      <c r="N439" s="228" t="s">
        <v>41</v>
      </c>
      <c r="O439" s="92"/>
      <c r="P439" s="229">
        <f>O439*H439</f>
        <v>0</v>
      </c>
      <c r="Q439" s="229">
        <v>0</v>
      </c>
      <c r="R439" s="229">
        <f>Q439*H439</f>
        <v>0</v>
      </c>
      <c r="S439" s="229">
        <v>0</v>
      </c>
      <c r="T439" s="23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1" t="s">
        <v>175</v>
      </c>
      <c r="AT439" s="231" t="s">
        <v>170</v>
      </c>
      <c r="AU439" s="231" t="s">
        <v>87</v>
      </c>
      <c r="AY439" s="18" t="s">
        <v>168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8" t="s">
        <v>84</v>
      </c>
      <c r="BK439" s="232">
        <f>ROUND(I439*H439,2)</f>
        <v>0</v>
      </c>
      <c r="BL439" s="18" t="s">
        <v>175</v>
      </c>
      <c r="BM439" s="231" t="s">
        <v>635</v>
      </c>
    </row>
    <row r="440" s="13" customFormat="1">
      <c r="A440" s="13"/>
      <c r="B440" s="233"/>
      <c r="C440" s="234"/>
      <c r="D440" s="235" t="s">
        <v>177</v>
      </c>
      <c r="E440" s="236" t="s">
        <v>1</v>
      </c>
      <c r="F440" s="237" t="s">
        <v>178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177</v>
      </c>
      <c r="AU440" s="243" t="s">
        <v>87</v>
      </c>
      <c r="AV440" s="13" t="s">
        <v>84</v>
      </c>
      <c r="AW440" s="13" t="s">
        <v>32</v>
      </c>
      <c r="AX440" s="13" t="s">
        <v>76</v>
      </c>
      <c r="AY440" s="243" t="s">
        <v>168</v>
      </c>
    </row>
    <row r="441" s="14" customFormat="1">
      <c r="A441" s="14"/>
      <c r="B441" s="244"/>
      <c r="C441" s="245"/>
      <c r="D441" s="235" t="s">
        <v>177</v>
      </c>
      <c r="E441" s="246" t="s">
        <v>1</v>
      </c>
      <c r="F441" s="247" t="s">
        <v>610</v>
      </c>
      <c r="G441" s="245"/>
      <c r="H441" s="248">
        <v>85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177</v>
      </c>
      <c r="AU441" s="254" t="s">
        <v>87</v>
      </c>
      <c r="AV441" s="14" t="s">
        <v>87</v>
      </c>
      <c r="AW441" s="14" t="s">
        <v>32</v>
      </c>
      <c r="AX441" s="14" t="s">
        <v>84</v>
      </c>
      <c r="AY441" s="254" t="s">
        <v>168</v>
      </c>
    </row>
    <row r="442" s="2" customFormat="1" ht="24.15" customHeight="1">
      <c r="A442" s="39"/>
      <c r="B442" s="40"/>
      <c r="C442" s="220" t="s">
        <v>636</v>
      </c>
      <c r="D442" s="220" t="s">
        <v>170</v>
      </c>
      <c r="E442" s="221" t="s">
        <v>637</v>
      </c>
      <c r="F442" s="222" t="s">
        <v>638</v>
      </c>
      <c r="G442" s="223" t="s">
        <v>196</v>
      </c>
      <c r="H442" s="224">
        <v>85</v>
      </c>
      <c r="I442" s="225"/>
      <c r="J442" s="226">
        <f>ROUND(I442*H442,2)</f>
        <v>0</v>
      </c>
      <c r="K442" s="222" t="s">
        <v>174</v>
      </c>
      <c r="L442" s="45"/>
      <c r="M442" s="227" t="s">
        <v>1</v>
      </c>
      <c r="N442" s="228" t="s">
        <v>41</v>
      </c>
      <c r="O442" s="92"/>
      <c r="P442" s="229">
        <f>O442*H442</f>
        <v>0</v>
      </c>
      <c r="Q442" s="229">
        <v>0</v>
      </c>
      <c r="R442" s="229">
        <f>Q442*H442</f>
        <v>0</v>
      </c>
      <c r="S442" s="229">
        <v>0</v>
      </c>
      <c r="T442" s="23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1" t="s">
        <v>175</v>
      </c>
      <c r="AT442" s="231" t="s">
        <v>170</v>
      </c>
      <c r="AU442" s="231" t="s">
        <v>87</v>
      </c>
      <c r="AY442" s="18" t="s">
        <v>168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8" t="s">
        <v>84</v>
      </c>
      <c r="BK442" s="232">
        <f>ROUND(I442*H442,2)</f>
        <v>0</v>
      </c>
      <c r="BL442" s="18" t="s">
        <v>175</v>
      </c>
      <c r="BM442" s="231" t="s">
        <v>639</v>
      </c>
    </row>
    <row r="443" s="13" customFormat="1">
      <c r="A443" s="13"/>
      <c r="B443" s="233"/>
      <c r="C443" s="234"/>
      <c r="D443" s="235" t="s">
        <v>177</v>
      </c>
      <c r="E443" s="236" t="s">
        <v>1</v>
      </c>
      <c r="F443" s="237" t="s">
        <v>178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177</v>
      </c>
      <c r="AU443" s="243" t="s">
        <v>87</v>
      </c>
      <c r="AV443" s="13" t="s">
        <v>84</v>
      </c>
      <c r="AW443" s="13" t="s">
        <v>32</v>
      </c>
      <c r="AX443" s="13" t="s">
        <v>76</v>
      </c>
      <c r="AY443" s="243" t="s">
        <v>168</v>
      </c>
    </row>
    <row r="444" s="14" customFormat="1">
      <c r="A444" s="14"/>
      <c r="B444" s="244"/>
      <c r="C444" s="245"/>
      <c r="D444" s="235" t="s">
        <v>177</v>
      </c>
      <c r="E444" s="246" t="s">
        <v>1</v>
      </c>
      <c r="F444" s="247" t="s">
        <v>610</v>
      </c>
      <c r="G444" s="245"/>
      <c r="H444" s="248">
        <v>85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177</v>
      </c>
      <c r="AU444" s="254" t="s">
        <v>87</v>
      </c>
      <c r="AV444" s="14" t="s">
        <v>87</v>
      </c>
      <c r="AW444" s="14" t="s">
        <v>32</v>
      </c>
      <c r="AX444" s="14" t="s">
        <v>84</v>
      </c>
      <c r="AY444" s="254" t="s">
        <v>168</v>
      </c>
    </row>
    <row r="445" s="2" customFormat="1" ht="24.15" customHeight="1">
      <c r="A445" s="39"/>
      <c r="B445" s="40"/>
      <c r="C445" s="220" t="s">
        <v>640</v>
      </c>
      <c r="D445" s="220" t="s">
        <v>170</v>
      </c>
      <c r="E445" s="221" t="s">
        <v>641</v>
      </c>
      <c r="F445" s="222" t="s">
        <v>642</v>
      </c>
      <c r="G445" s="223" t="s">
        <v>432</v>
      </c>
      <c r="H445" s="224">
        <v>2</v>
      </c>
      <c r="I445" s="225"/>
      <c r="J445" s="226">
        <f>ROUND(I445*H445,2)</f>
        <v>0</v>
      </c>
      <c r="K445" s="222" t="s">
        <v>174</v>
      </c>
      <c r="L445" s="45"/>
      <c r="M445" s="227" t="s">
        <v>1</v>
      </c>
      <c r="N445" s="228" t="s">
        <v>41</v>
      </c>
      <c r="O445" s="92"/>
      <c r="P445" s="229">
        <f>O445*H445</f>
        <v>0</v>
      </c>
      <c r="Q445" s="229">
        <v>0.45937</v>
      </c>
      <c r="R445" s="229">
        <f>Q445*H445</f>
        <v>0.91874</v>
      </c>
      <c r="S445" s="229">
        <v>0</v>
      </c>
      <c r="T445" s="23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1" t="s">
        <v>175</v>
      </c>
      <c r="AT445" s="231" t="s">
        <v>170</v>
      </c>
      <c r="AU445" s="231" t="s">
        <v>87</v>
      </c>
      <c r="AY445" s="18" t="s">
        <v>168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8" t="s">
        <v>84</v>
      </c>
      <c r="BK445" s="232">
        <f>ROUND(I445*H445,2)</f>
        <v>0</v>
      </c>
      <c r="BL445" s="18" t="s">
        <v>175</v>
      </c>
      <c r="BM445" s="231" t="s">
        <v>643</v>
      </c>
    </row>
    <row r="446" s="13" customFormat="1">
      <c r="A446" s="13"/>
      <c r="B446" s="233"/>
      <c r="C446" s="234"/>
      <c r="D446" s="235" t="s">
        <v>177</v>
      </c>
      <c r="E446" s="236" t="s">
        <v>1</v>
      </c>
      <c r="F446" s="237" t="s">
        <v>178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177</v>
      </c>
      <c r="AU446" s="243" t="s">
        <v>87</v>
      </c>
      <c r="AV446" s="13" t="s">
        <v>84</v>
      </c>
      <c r="AW446" s="13" t="s">
        <v>32</v>
      </c>
      <c r="AX446" s="13" t="s">
        <v>76</v>
      </c>
      <c r="AY446" s="243" t="s">
        <v>168</v>
      </c>
    </row>
    <row r="447" s="14" customFormat="1">
      <c r="A447" s="14"/>
      <c r="B447" s="244"/>
      <c r="C447" s="245"/>
      <c r="D447" s="235" t="s">
        <v>177</v>
      </c>
      <c r="E447" s="246" t="s">
        <v>1</v>
      </c>
      <c r="F447" s="247" t="s">
        <v>87</v>
      </c>
      <c r="G447" s="245"/>
      <c r="H447" s="248">
        <v>2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177</v>
      </c>
      <c r="AU447" s="254" t="s">
        <v>87</v>
      </c>
      <c r="AV447" s="14" t="s">
        <v>87</v>
      </c>
      <c r="AW447" s="14" t="s">
        <v>32</v>
      </c>
      <c r="AX447" s="14" t="s">
        <v>84</v>
      </c>
      <c r="AY447" s="254" t="s">
        <v>168</v>
      </c>
    </row>
    <row r="448" s="2" customFormat="1" ht="33" customHeight="1">
      <c r="A448" s="39"/>
      <c r="B448" s="40"/>
      <c r="C448" s="220" t="s">
        <v>644</v>
      </c>
      <c r="D448" s="220" t="s">
        <v>170</v>
      </c>
      <c r="E448" s="221" t="s">
        <v>645</v>
      </c>
      <c r="F448" s="222" t="s">
        <v>646</v>
      </c>
      <c r="G448" s="223" t="s">
        <v>432</v>
      </c>
      <c r="H448" s="224">
        <v>2</v>
      </c>
      <c r="I448" s="225"/>
      <c r="J448" s="226">
        <f>ROUND(I448*H448,2)</f>
        <v>0</v>
      </c>
      <c r="K448" s="222" t="s">
        <v>1</v>
      </c>
      <c r="L448" s="45"/>
      <c r="M448" s="227" t="s">
        <v>1</v>
      </c>
      <c r="N448" s="228" t="s">
        <v>41</v>
      </c>
      <c r="O448" s="92"/>
      <c r="P448" s="229">
        <f>O448*H448</f>
        <v>0</v>
      </c>
      <c r="Q448" s="229">
        <v>0.31108000000000002</v>
      </c>
      <c r="R448" s="229">
        <f>Q448*H448</f>
        <v>0.62216000000000005</v>
      </c>
      <c r="S448" s="229">
        <v>0</v>
      </c>
      <c r="T448" s="230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1" t="s">
        <v>175</v>
      </c>
      <c r="AT448" s="231" t="s">
        <v>170</v>
      </c>
      <c r="AU448" s="231" t="s">
        <v>87</v>
      </c>
      <c r="AY448" s="18" t="s">
        <v>168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8" t="s">
        <v>84</v>
      </c>
      <c r="BK448" s="232">
        <f>ROUND(I448*H448,2)</f>
        <v>0</v>
      </c>
      <c r="BL448" s="18" t="s">
        <v>175</v>
      </c>
      <c r="BM448" s="231" t="s">
        <v>647</v>
      </c>
    </row>
    <row r="449" s="13" customFormat="1">
      <c r="A449" s="13"/>
      <c r="B449" s="233"/>
      <c r="C449" s="234"/>
      <c r="D449" s="235" t="s">
        <v>177</v>
      </c>
      <c r="E449" s="236" t="s">
        <v>1</v>
      </c>
      <c r="F449" s="237" t="s">
        <v>178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177</v>
      </c>
      <c r="AU449" s="243" t="s">
        <v>87</v>
      </c>
      <c r="AV449" s="13" t="s">
        <v>84</v>
      </c>
      <c r="AW449" s="13" t="s">
        <v>32</v>
      </c>
      <c r="AX449" s="13" t="s">
        <v>76</v>
      </c>
      <c r="AY449" s="243" t="s">
        <v>168</v>
      </c>
    </row>
    <row r="450" s="14" customFormat="1">
      <c r="A450" s="14"/>
      <c r="B450" s="244"/>
      <c r="C450" s="245"/>
      <c r="D450" s="235" t="s">
        <v>177</v>
      </c>
      <c r="E450" s="246" t="s">
        <v>1</v>
      </c>
      <c r="F450" s="247" t="s">
        <v>87</v>
      </c>
      <c r="G450" s="245"/>
      <c r="H450" s="248">
        <v>2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177</v>
      </c>
      <c r="AU450" s="254" t="s">
        <v>87</v>
      </c>
      <c r="AV450" s="14" t="s">
        <v>87</v>
      </c>
      <c r="AW450" s="14" t="s">
        <v>32</v>
      </c>
      <c r="AX450" s="14" t="s">
        <v>84</v>
      </c>
      <c r="AY450" s="254" t="s">
        <v>168</v>
      </c>
    </row>
    <row r="451" s="2" customFormat="1" ht="16.5" customHeight="1">
      <c r="A451" s="39"/>
      <c r="B451" s="40"/>
      <c r="C451" s="220" t="s">
        <v>648</v>
      </c>
      <c r="D451" s="220" t="s">
        <v>170</v>
      </c>
      <c r="E451" s="221" t="s">
        <v>649</v>
      </c>
      <c r="F451" s="222" t="s">
        <v>650</v>
      </c>
      <c r="G451" s="223" t="s">
        <v>432</v>
      </c>
      <c r="H451" s="224">
        <v>2</v>
      </c>
      <c r="I451" s="225"/>
      <c r="J451" s="226">
        <f>ROUND(I451*H451,2)</f>
        <v>0</v>
      </c>
      <c r="K451" s="222" t="s">
        <v>174</v>
      </c>
      <c r="L451" s="45"/>
      <c r="M451" s="227" t="s">
        <v>1</v>
      </c>
      <c r="N451" s="228" t="s">
        <v>41</v>
      </c>
      <c r="O451" s="92"/>
      <c r="P451" s="229">
        <f>O451*H451</f>
        <v>0</v>
      </c>
      <c r="Q451" s="229">
        <v>0.00033</v>
      </c>
      <c r="R451" s="229">
        <f>Q451*H451</f>
        <v>0.00066</v>
      </c>
      <c r="S451" s="229">
        <v>0</v>
      </c>
      <c r="T451" s="23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175</v>
      </c>
      <c r="AT451" s="231" t="s">
        <v>170</v>
      </c>
      <c r="AU451" s="231" t="s">
        <v>87</v>
      </c>
      <c r="AY451" s="18" t="s">
        <v>168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84</v>
      </c>
      <c r="BK451" s="232">
        <f>ROUND(I451*H451,2)</f>
        <v>0</v>
      </c>
      <c r="BL451" s="18" t="s">
        <v>175</v>
      </c>
      <c r="BM451" s="231" t="s">
        <v>651</v>
      </c>
    </row>
    <row r="452" s="13" customFormat="1">
      <c r="A452" s="13"/>
      <c r="B452" s="233"/>
      <c r="C452" s="234"/>
      <c r="D452" s="235" t="s">
        <v>177</v>
      </c>
      <c r="E452" s="236" t="s">
        <v>1</v>
      </c>
      <c r="F452" s="237" t="s">
        <v>434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177</v>
      </c>
      <c r="AU452" s="243" t="s">
        <v>87</v>
      </c>
      <c r="AV452" s="13" t="s">
        <v>84</v>
      </c>
      <c r="AW452" s="13" t="s">
        <v>32</v>
      </c>
      <c r="AX452" s="13" t="s">
        <v>76</v>
      </c>
      <c r="AY452" s="243" t="s">
        <v>168</v>
      </c>
    </row>
    <row r="453" s="14" customFormat="1">
      <c r="A453" s="14"/>
      <c r="B453" s="244"/>
      <c r="C453" s="245"/>
      <c r="D453" s="235" t="s">
        <v>177</v>
      </c>
      <c r="E453" s="246" t="s">
        <v>1</v>
      </c>
      <c r="F453" s="247" t="s">
        <v>87</v>
      </c>
      <c r="G453" s="245"/>
      <c r="H453" s="248">
        <v>2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177</v>
      </c>
      <c r="AU453" s="254" t="s">
        <v>87</v>
      </c>
      <c r="AV453" s="14" t="s">
        <v>87</v>
      </c>
      <c r="AW453" s="14" t="s">
        <v>32</v>
      </c>
      <c r="AX453" s="14" t="s">
        <v>84</v>
      </c>
      <c r="AY453" s="254" t="s">
        <v>168</v>
      </c>
    </row>
    <row r="454" s="2" customFormat="1" ht="21.75" customHeight="1">
      <c r="A454" s="39"/>
      <c r="B454" s="40"/>
      <c r="C454" s="220" t="s">
        <v>652</v>
      </c>
      <c r="D454" s="220" t="s">
        <v>170</v>
      </c>
      <c r="E454" s="221" t="s">
        <v>653</v>
      </c>
      <c r="F454" s="222" t="s">
        <v>654</v>
      </c>
      <c r="G454" s="223" t="s">
        <v>196</v>
      </c>
      <c r="H454" s="224">
        <v>29.085000000000001</v>
      </c>
      <c r="I454" s="225"/>
      <c r="J454" s="226">
        <f>ROUND(I454*H454,2)</f>
        <v>0</v>
      </c>
      <c r="K454" s="222" t="s">
        <v>174</v>
      </c>
      <c r="L454" s="45"/>
      <c r="M454" s="227" t="s">
        <v>1</v>
      </c>
      <c r="N454" s="228" t="s">
        <v>41</v>
      </c>
      <c r="O454" s="92"/>
      <c r="P454" s="229">
        <f>O454*H454</f>
        <v>0</v>
      </c>
      <c r="Q454" s="229">
        <v>0.00012999999999999999</v>
      </c>
      <c r="R454" s="229">
        <f>Q454*H454</f>
        <v>0.0037810499999999998</v>
      </c>
      <c r="S454" s="229">
        <v>0</v>
      </c>
      <c r="T454" s="230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1" t="s">
        <v>175</v>
      </c>
      <c r="AT454" s="231" t="s">
        <v>170</v>
      </c>
      <c r="AU454" s="231" t="s">
        <v>87</v>
      </c>
      <c r="AY454" s="18" t="s">
        <v>168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8" t="s">
        <v>84</v>
      </c>
      <c r="BK454" s="232">
        <f>ROUND(I454*H454,2)</f>
        <v>0</v>
      </c>
      <c r="BL454" s="18" t="s">
        <v>175</v>
      </c>
      <c r="BM454" s="231" t="s">
        <v>655</v>
      </c>
    </row>
    <row r="455" s="13" customFormat="1">
      <c r="A455" s="13"/>
      <c r="B455" s="233"/>
      <c r="C455" s="234"/>
      <c r="D455" s="235" t="s">
        <v>177</v>
      </c>
      <c r="E455" s="236" t="s">
        <v>1</v>
      </c>
      <c r="F455" s="237" t="s">
        <v>178</v>
      </c>
      <c r="G455" s="234"/>
      <c r="H455" s="236" t="s">
        <v>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177</v>
      </c>
      <c r="AU455" s="243" t="s">
        <v>87</v>
      </c>
      <c r="AV455" s="13" t="s">
        <v>84</v>
      </c>
      <c r="AW455" s="13" t="s">
        <v>32</v>
      </c>
      <c r="AX455" s="13" t="s">
        <v>76</v>
      </c>
      <c r="AY455" s="243" t="s">
        <v>168</v>
      </c>
    </row>
    <row r="456" s="14" customFormat="1">
      <c r="A456" s="14"/>
      <c r="B456" s="244"/>
      <c r="C456" s="245"/>
      <c r="D456" s="235" t="s">
        <v>177</v>
      </c>
      <c r="E456" s="246" t="s">
        <v>1</v>
      </c>
      <c r="F456" s="247" t="s">
        <v>656</v>
      </c>
      <c r="G456" s="245"/>
      <c r="H456" s="248">
        <v>29.085000000000001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177</v>
      </c>
      <c r="AU456" s="254" t="s">
        <v>87</v>
      </c>
      <c r="AV456" s="14" t="s">
        <v>87</v>
      </c>
      <c r="AW456" s="14" t="s">
        <v>32</v>
      </c>
      <c r="AX456" s="14" t="s">
        <v>84</v>
      </c>
      <c r="AY456" s="254" t="s">
        <v>168</v>
      </c>
    </row>
    <row r="457" s="2" customFormat="1" ht="16.5" customHeight="1">
      <c r="A457" s="39"/>
      <c r="B457" s="40"/>
      <c r="C457" s="220" t="s">
        <v>657</v>
      </c>
      <c r="D457" s="220" t="s">
        <v>170</v>
      </c>
      <c r="E457" s="221" t="s">
        <v>658</v>
      </c>
      <c r="F457" s="222" t="s">
        <v>659</v>
      </c>
      <c r="G457" s="223" t="s">
        <v>370</v>
      </c>
      <c r="H457" s="224">
        <v>85</v>
      </c>
      <c r="I457" s="225"/>
      <c r="J457" s="226">
        <f>ROUND(I457*H457,2)</f>
        <v>0</v>
      </c>
      <c r="K457" s="222" t="s">
        <v>1</v>
      </c>
      <c r="L457" s="45"/>
      <c r="M457" s="227" t="s">
        <v>1</v>
      </c>
      <c r="N457" s="228" t="s">
        <v>41</v>
      </c>
      <c r="O457" s="92"/>
      <c r="P457" s="229">
        <f>O457*H457</f>
        <v>0</v>
      </c>
      <c r="Q457" s="229">
        <v>2.0000000000000002E-05</v>
      </c>
      <c r="R457" s="229">
        <f>Q457*H457</f>
        <v>0.0017000000000000001</v>
      </c>
      <c r="S457" s="229">
        <v>0</v>
      </c>
      <c r="T457" s="23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1" t="s">
        <v>175</v>
      </c>
      <c r="AT457" s="231" t="s">
        <v>170</v>
      </c>
      <c r="AU457" s="231" t="s">
        <v>87</v>
      </c>
      <c r="AY457" s="18" t="s">
        <v>168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8" t="s">
        <v>84</v>
      </c>
      <c r="BK457" s="232">
        <f>ROUND(I457*H457,2)</f>
        <v>0</v>
      </c>
      <c r="BL457" s="18" t="s">
        <v>175</v>
      </c>
      <c r="BM457" s="231" t="s">
        <v>660</v>
      </c>
    </row>
    <row r="458" s="13" customFormat="1">
      <c r="A458" s="13"/>
      <c r="B458" s="233"/>
      <c r="C458" s="234"/>
      <c r="D458" s="235" t="s">
        <v>177</v>
      </c>
      <c r="E458" s="236" t="s">
        <v>1</v>
      </c>
      <c r="F458" s="237" t="s">
        <v>422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177</v>
      </c>
      <c r="AU458" s="243" t="s">
        <v>87</v>
      </c>
      <c r="AV458" s="13" t="s">
        <v>84</v>
      </c>
      <c r="AW458" s="13" t="s">
        <v>32</v>
      </c>
      <c r="AX458" s="13" t="s">
        <v>76</v>
      </c>
      <c r="AY458" s="243" t="s">
        <v>168</v>
      </c>
    </row>
    <row r="459" s="14" customFormat="1">
      <c r="A459" s="14"/>
      <c r="B459" s="244"/>
      <c r="C459" s="245"/>
      <c r="D459" s="235" t="s">
        <v>177</v>
      </c>
      <c r="E459" s="246" t="s">
        <v>1</v>
      </c>
      <c r="F459" s="247" t="s">
        <v>661</v>
      </c>
      <c r="G459" s="245"/>
      <c r="H459" s="248">
        <v>85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177</v>
      </c>
      <c r="AU459" s="254" t="s">
        <v>87</v>
      </c>
      <c r="AV459" s="14" t="s">
        <v>87</v>
      </c>
      <c r="AW459" s="14" t="s">
        <v>32</v>
      </c>
      <c r="AX459" s="14" t="s">
        <v>84</v>
      </c>
      <c r="AY459" s="254" t="s">
        <v>168</v>
      </c>
    </row>
    <row r="460" s="2" customFormat="1" ht="16.5" customHeight="1">
      <c r="A460" s="39"/>
      <c r="B460" s="40"/>
      <c r="C460" s="277" t="s">
        <v>662</v>
      </c>
      <c r="D460" s="277" t="s">
        <v>370</v>
      </c>
      <c r="E460" s="278" t="s">
        <v>663</v>
      </c>
      <c r="F460" s="279" t="s">
        <v>664</v>
      </c>
      <c r="G460" s="280" t="s">
        <v>370</v>
      </c>
      <c r="H460" s="281">
        <v>96.049999999999997</v>
      </c>
      <c r="I460" s="282"/>
      <c r="J460" s="283">
        <f>ROUND(I460*H460,2)</f>
        <v>0</v>
      </c>
      <c r="K460" s="279" t="s">
        <v>1</v>
      </c>
      <c r="L460" s="284"/>
      <c r="M460" s="285" t="s">
        <v>1</v>
      </c>
      <c r="N460" s="286" t="s">
        <v>41</v>
      </c>
      <c r="O460" s="92"/>
      <c r="P460" s="229">
        <f>O460*H460</f>
        <v>0</v>
      </c>
      <c r="Q460" s="229">
        <v>0.00024000000000000001</v>
      </c>
      <c r="R460" s="229">
        <f>Q460*H460</f>
        <v>0.023052</v>
      </c>
      <c r="S460" s="229">
        <v>0</v>
      </c>
      <c r="T460" s="230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1" t="s">
        <v>209</v>
      </c>
      <c r="AT460" s="231" t="s">
        <v>370</v>
      </c>
      <c r="AU460" s="231" t="s">
        <v>87</v>
      </c>
      <c r="AY460" s="18" t="s">
        <v>168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8" t="s">
        <v>84</v>
      </c>
      <c r="BK460" s="232">
        <f>ROUND(I460*H460,2)</f>
        <v>0</v>
      </c>
      <c r="BL460" s="18" t="s">
        <v>175</v>
      </c>
      <c r="BM460" s="231" t="s">
        <v>665</v>
      </c>
    </row>
    <row r="461" s="13" customFormat="1">
      <c r="A461" s="13"/>
      <c r="B461" s="233"/>
      <c r="C461" s="234"/>
      <c r="D461" s="235" t="s">
        <v>177</v>
      </c>
      <c r="E461" s="236" t="s">
        <v>1</v>
      </c>
      <c r="F461" s="237" t="s">
        <v>422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177</v>
      </c>
      <c r="AU461" s="243" t="s">
        <v>87</v>
      </c>
      <c r="AV461" s="13" t="s">
        <v>84</v>
      </c>
      <c r="AW461" s="13" t="s">
        <v>32</v>
      </c>
      <c r="AX461" s="13" t="s">
        <v>76</v>
      </c>
      <c r="AY461" s="243" t="s">
        <v>168</v>
      </c>
    </row>
    <row r="462" s="14" customFormat="1">
      <c r="A462" s="14"/>
      <c r="B462" s="244"/>
      <c r="C462" s="245"/>
      <c r="D462" s="235" t="s">
        <v>177</v>
      </c>
      <c r="E462" s="246" t="s">
        <v>1</v>
      </c>
      <c r="F462" s="247" t="s">
        <v>666</v>
      </c>
      <c r="G462" s="245"/>
      <c r="H462" s="248">
        <v>96.049999999999997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177</v>
      </c>
      <c r="AU462" s="254" t="s">
        <v>87</v>
      </c>
      <c r="AV462" s="14" t="s">
        <v>87</v>
      </c>
      <c r="AW462" s="14" t="s">
        <v>32</v>
      </c>
      <c r="AX462" s="14" t="s">
        <v>84</v>
      </c>
      <c r="AY462" s="254" t="s">
        <v>168</v>
      </c>
    </row>
    <row r="463" s="12" customFormat="1" ht="22.8" customHeight="1">
      <c r="A463" s="12"/>
      <c r="B463" s="204"/>
      <c r="C463" s="205"/>
      <c r="D463" s="206" t="s">
        <v>75</v>
      </c>
      <c r="E463" s="218" t="s">
        <v>214</v>
      </c>
      <c r="F463" s="218" t="s">
        <v>667</v>
      </c>
      <c r="G463" s="205"/>
      <c r="H463" s="205"/>
      <c r="I463" s="208"/>
      <c r="J463" s="219">
        <f>BK463</f>
        <v>0</v>
      </c>
      <c r="K463" s="205"/>
      <c r="L463" s="210"/>
      <c r="M463" s="211"/>
      <c r="N463" s="212"/>
      <c r="O463" s="212"/>
      <c r="P463" s="213">
        <f>SUM(P464:P466)</f>
        <v>0</v>
      </c>
      <c r="Q463" s="212"/>
      <c r="R463" s="213">
        <f>SUM(R464:R466)</f>
        <v>0</v>
      </c>
      <c r="S463" s="212"/>
      <c r="T463" s="214">
        <f>SUM(T464:T466)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5" t="s">
        <v>84</v>
      </c>
      <c r="AT463" s="216" t="s">
        <v>75</v>
      </c>
      <c r="AU463" s="216" t="s">
        <v>84</v>
      </c>
      <c r="AY463" s="215" t="s">
        <v>168</v>
      </c>
      <c r="BK463" s="217">
        <f>SUM(BK464:BK466)</f>
        <v>0</v>
      </c>
    </row>
    <row r="464" s="2" customFormat="1" ht="24.15" customHeight="1">
      <c r="A464" s="39"/>
      <c r="B464" s="40"/>
      <c r="C464" s="220" t="s">
        <v>668</v>
      </c>
      <c r="D464" s="220" t="s">
        <v>170</v>
      </c>
      <c r="E464" s="221" t="s">
        <v>669</v>
      </c>
      <c r="F464" s="222" t="s">
        <v>670</v>
      </c>
      <c r="G464" s="223" t="s">
        <v>196</v>
      </c>
      <c r="H464" s="224">
        <v>179.40000000000001</v>
      </c>
      <c r="I464" s="225"/>
      <c r="J464" s="226">
        <f>ROUND(I464*H464,2)</f>
        <v>0</v>
      </c>
      <c r="K464" s="222" t="s">
        <v>174</v>
      </c>
      <c r="L464" s="45"/>
      <c r="M464" s="227" t="s">
        <v>1</v>
      </c>
      <c r="N464" s="228" t="s">
        <v>41</v>
      </c>
      <c r="O464" s="92"/>
      <c r="P464" s="229">
        <f>O464*H464</f>
        <v>0</v>
      </c>
      <c r="Q464" s="229">
        <v>0</v>
      </c>
      <c r="R464" s="229">
        <f>Q464*H464</f>
        <v>0</v>
      </c>
      <c r="S464" s="229">
        <v>0</v>
      </c>
      <c r="T464" s="230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1" t="s">
        <v>175</v>
      </c>
      <c r="AT464" s="231" t="s">
        <v>170</v>
      </c>
      <c r="AU464" s="231" t="s">
        <v>87</v>
      </c>
      <c r="AY464" s="18" t="s">
        <v>168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8" t="s">
        <v>84</v>
      </c>
      <c r="BK464" s="232">
        <f>ROUND(I464*H464,2)</f>
        <v>0</v>
      </c>
      <c r="BL464" s="18" t="s">
        <v>175</v>
      </c>
      <c r="BM464" s="231" t="s">
        <v>671</v>
      </c>
    </row>
    <row r="465" s="13" customFormat="1">
      <c r="A465" s="13"/>
      <c r="B465" s="233"/>
      <c r="C465" s="234"/>
      <c r="D465" s="235" t="s">
        <v>177</v>
      </c>
      <c r="E465" s="236" t="s">
        <v>1</v>
      </c>
      <c r="F465" s="237" t="s">
        <v>310</v>
      </c>
      <c r="G465" s="234"/>
      <c r="H465" s="236" t="s">
        <v>1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177</v>
      </c>
      <c r="AU465" s="243" t="s">
        <v>87</v>
      </c>
      <c r="AV465" s="13" t="s">
        <v>84</v>
      </c>
      <c r="AW465" s="13" t="s">
        <v>32</v>
      </c>
      <c r="AX465" s="13" t="s">
        <v>76</v>
      </c>
      <c r="AY465" s="243" t="s">
        <v>168</v>
      </c>
    </row>
    <row r="466" s="14" customFormat="1">
      <c r="A466" s="14"/>
      <c r="B466" s="244"/>
      <c r="C466" s="245"/>
      <c r="D466" s="235" t="s">
        <v>177</v>
      </c>
      <c r="E466" s="246" t="s">
        <v>1</v>
      </c>
      <c r="F466" s="247" t="s">
        <v>672</v>
      </c>
      <c r="G466" s="245"/>
      <c r="H466" s="248">
        <v>179.40000000000001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4" t="s">
        <v>177</v>
      </c>
      <c r="AU466" s="254" t="s">
        <v>87</v>
      </c>
      <c r="AV466" s="14" t="s">
        <v>87</v>
      </c>
      <c r="AW466" s="14" t="s">
        <v>32</v>
      </c>
      <c r="AX466" s="14" t="s">
        <v>84</v>
      </c>
      <c r="AY466" s="254" t="s">
        <v>168</v>
      </c>
    </row>
    <row r="467" s="12" customFormat="1" ht="22.8" customHeight="1">
      <c r="A467" s="12"/>
      <c r="B467" s="204"/>
      <c r="C467" s="205"/>
      <c r="D467" s="206" t="s">
        <v>75</v>
      </c>
      <c r="E467" s="218" t="s">
        <v>673</v>
      </c>
      <c r="F467" s="218" t="s">
        <v>674</v>
      </c>
      <c r="G467" s="205"/>
      <c r="H467" s="205"/>
      <c r="I467" s="208"/>
      <c r="J467" s="219">
        <f>BK467</f>
        <v>0</v>
      </c>
      <c r="K467" s="205"/>
      <c r="L467" s="210"/>
      <c r="M467" s="211"/>
      <c r="N467" s="212"/>
      <c r="O467" s="212"/>
      <c r="P467" s="213">
        <f>SUM(P468:P469)</f>
        <v>0</v>
      </c>
      <c r="Q467" s="212"/>
      <c r="R467" s="213">
        <f>SUM(R468:R469)</f>
        <v>0</v>
      </c>
      <c r="S467" s="212"/>
      <c r="T467" s="214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5" t="s">
        <v>84</v>
      </c>
      <c r="AT467" s="216" t="s">
        <v>75</v>
      </c>
      <c r="AU467" s="216" t="s">
        <v>84</v>
      </c>
      <c r="AY467" s="215" t="s">
        <v>168</v>
      </c>
      <c r="BK467" s="217">
        <f>SUM(BK468:BK469)</f>
        <v>0</v>
      </c>
    </row>
    <row r="468" s="2" customFormat="1" ht="24.15" customHeight="1">
      <c r="A468" s="39"/>
      <c r="B468" s="40"/>
      <c r="C468" s="220" t="s">
        <v>673</v>
      </c>
      <c r="D468" s="220" t="s">
        <v>170</v>
      </c>
      <c r="E468" s="221" t="s">
        <v>675</v>
      </c>
      <c r="F468" s="222" t="s">
        <v>676</v>
      </c>
      <c r="G468" s="223" t="s">
        <v>344</v>
      </c>
      <c r="H468" s="224">
        <v>9.5250000000000004</v>
      </c>
      <c r="I468" s="225"/>
      <c r="J468" s="226">
        <f>ROUND(I468*H468,2)</f>
        <v>0</v>
      </c>
      <c r="K468" s="222" t="s">
        <v>174</v>
      </c>
      <c r="L468" s="45"/>
      <c r="M468" s="227" t="s">
        <v>1</v>
      </c>
      <c r="N468" s="228" t="s">
        <v>41</v>
      </c>
      <c r="O468" s="92"/>
      <c r="P468" s="229">
        <f>O468*H468</f>
        <v>0</v>
      </c>
      <c r="Q468" s="229">
        <v>0</v>
      </c>
      <c r="R468" s="229">
        <f>Q468*H468</f>
        <v>0</v>
      </c>
      <c r="S468" s="229">
        <v>0</v>
      </c>
      <c r="T468" s="230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1" t="s">
        <v>175</v>
      </c>
      <c r="AT468" s="231" t="s">
        <v>170</v>
      </c>
      <c r="AU468" s="231" t="s">
        <v>87</v>
      </c>
      <c r="AY468" s="18" t="s">
        <v>168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8" t="s">
        <v>84</v>
      </c>
      <c r="BK468" s="232">
        <f>ROUND(I468*H468,2)</f>
        <v>0</v>
      </c>
      <c r="BL468" s="18" t="s">
        <v>175</v>
      </c>
      <c r="BM468" s="231" t="s">
        <v>677</v>
      </c>
    </row>
    <row r="469" s="14" customFormat="1">
      <c r="A469" s="14"/>
      <c r="B469" s="244"/>
      <c r="C469" s="245"/>
      <c r="D469" s="235" t="s">
        <v>177</v>
      </c>
      <c r="E469" s="246" t="s">
        <v>1</v>
      </c>
      <c r="F469" s="247" t="s">
        <v>678</v>
      </c>
      <c r="G469" s="245"/>
      <c r="H469" s="248">
        <v>9.5250000000000004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177</v>
      </c>
      <c r="AU469" s="254" t="s">
        <v>87</v>
      </c>
      <c r="AV469" s="14" t="s">
        <v>87</v>
      </c>
      <c r="AW469" s="14" t="s">
        <v>32</v>
      </c>
      <c r="AX469" s="14" t="s">
        <v>84</v>
      </c>
      <c r="AY469" s="254" t="s">
        <v>168</v>
      </c>
    </row>
    <row r="470" s="12" customFormat="1" ht="22.8" customHeight="1">
      <c r="A470" s="12"/>
      <c r="B470" s="204"/>
      <c r="C470" s="205"/>
      <c r="D470" s="206" t="s">
        <v>75</v>
      </c>
      <c r="E470" s="218" t="s">
        <v>679</v>
      </c>
      <c r="F470" s="218" t="s">
        <v>680</v>
      </c>
      <c r="G470" s="205"/>
      <c r="H470" s="205"/>
      <c r="I470" s="208"/>
      <c r="J470" s="219">
        <f>BK470</f>
        <v>0</v>
      </c>
      <c r="K470" s="205"/>
      <c r="L470" s="210"/>
      <c r="M470" s="211"/>
      <c r="N470" s="212"/>
      <c r="O470" s="212"/>
      <c r="P470" s="213">
        <f>SUM(P471:P483)</f>
        <v>0</v>
      </c>
      <c r="Q470" s="212"/>
      <c r="R470" s="213">
        <f>SUM(R471:R483)</f>
        <v>0</v>
      </c>
      <c r="S470" s="212"/>
      <c r="T470" s="214">
        <f>SUM(T471:T483)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15" t="s">
        <v>84</v>
      </c>
      <c r="AT470" s="216" t="s">
        <v>75</v>
      </c>
      <c r="AU470" s="216" t="s">
        <v>84</v>
      </c>
      <c r="AY470" s="215" t="s">
        <v>168</v>
      </c>
      <c r="BK470" s="217">
        <f>SUM(BK471:BK483)</f>
        <v>0</v>
      </c>
    </row>
    <row r="471" s="2" customFormat="1" ht="21.75" customHeight="1">
      <c r="A471" s="39"/>
      <c r="B471" s="40"/>
      <c r="C471" s="220" t="s">
        <v>681</v>
      </c>
      <c r="D471" s="220" t="s">
        <v>170</v>
      </c>
      <c r="E471" s="221" t="s">
        <v>682</v>
      </c>
      <c r="F471" s="222" t="s">
        <v>683</v>
      </c>
      <c r="G471" s="223" t="s">
        <v>344</v>
      </c>
      <c r="H471" s="224">
        <v>55.037999999999997</v>
      </c>
      <c r="I471" s="225"/>
      <c r="J471" s="226">
        <f>ROUND(I471*H471,2)</f>
        <v>0</v>
      </c>
      <c r="K471" s="222" t="s">
        <v>174</v>
      </c>
      <c r="L471" s="45"/>
      <c r="M471" s="227" t="s">
        <v>1</v>
      </c>
      <c r="N471" s="228" t="s">
        <v>41</v>
      </c>
      <c r="O471" s="92"/>
      <c r="P471" s="229">
        <f>O471*H471</f>
        <v>0</v>
      </c>
      <c r="Q471" s="229">
        <v>0</v>
      </c>
      <c r="R471" s="229">
        <f>Q471*H471</f>
        <v>0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175</v>
      </c>
      <c r="AT471" s="231" t="s">
        <v>170</v>
      </c>
      <c r="AU471" s="231" t="s">
        <v>87</v>
      </c>
      <c r="AY471" s="18" t="s">
        <v>168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84</v>
      </c>
      <c r="BK471" s="232">
        <f>ROUND(I471*H471,2)</f>
        <v>0</v>
      </c>
      <c r="BL471" s="18" t="s">
        <v>175</v>
      </c>
      <c r="BM471" s="231" t="s">
        <v>684</v>
      </c>
    </row>
    <row r="472" s="14" customFormat="1">
      <c r="A472" s="14"/>
      <c r="B472" s="244"/>
      <c r="C472" s="245"/>
      <c r="D472" s="235" t="s">
        <v>177</v>
      </c>
      <c r="E472" s="246" t="s">
        <v>101</v>
      </c>
      <c r="F472" s="247" t="s">
        <v>685</v>
      </c>
      <c r="G472" s="245"/>
      <c r="H472" s="248">
        <v>55.037999999999997</v>
      </c>
      <c r="I472" s="249"/>
      <c r="J472" s="245"/>
      <c r="K472" s="245"/>
      <c r="L472" s="250"/>
      <c r="M472" s="251"/>
      <c r="N472" s="252"/>
      <c r="O472" s="252"/>
      <c r="P472" s="252"/>
      <c r="Q472" s="252"/>
      <c r="R472" s="252"/>
      <c r="S472" s="252"/>
      <c r="T472" s="25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4" t="s">
        <v>177</v>
      </c>
      <c r="AU472" s="254" t="s">
        <v>87</v>
      </c>
      <c r="AV472" s="14" t="s">
        <v>87</v>
      </c>
      <c r="AW472" s="14" t="s">
        <v>32</v>
      </c>
      <c r="AX472" s="14" t="s">
        <v>84</v>
      </c>
      <c r="AY472" s="254" t="s">
        <v>168</v>
      </c>
    </row>
    <row r="473" s="2" customFormat="1" ht="24.15" customHeight="1">
      <c r="A473" s="39"/>
      <c r="B473" s="40"/>
      <c r="C473" s="220" t="s">
        <v>686</v>
      </c>
      <c r="D473" s="220" t="s">
        <v>170</v>
      </c>
      <c r="E473" s="221" t="s">
        <v>687</v>
      </c>
      <c r="F473" s="222" t="s">
        <v>688</v>
      </c>
      <c r="G473" s="223" t="s">
        <v>344</v>
      </c>
      <c r="H473" s="224">
        <v>110.07599999999999</v>
      </c>
      <c r="I473" s="225"/>
      <c r="J473" s="226">
        <f>ROUND(I473*H473,2)</f>
        <v>0</v>
      </c>
      <c r="K473" s="222" t="s">
        <v>174</v>
      </c>
      <c r="L473" s="45"/>
      <c r="M473" s="227" t="s">
        <v>1</v>
      </c>
      <c r="N473" s="228" t="s">
        <v>41</v>
      </c>
      <c r="O473" s="92"/>
      <c r="P473" s="229">
        <f>O473*H473</f>
        <v>0</v>
      </c>
      <c r="Q473" s="229">
        <v>0</v>
      </c>
      <c r="R473" s="229">
        <f>Q473*H473</f>
        <v>0</v>
      </c>
      <c r="S473" s="229">
        <v>0</v>
      </c>
      <c r="T473" s="230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1" t="s">
        <v>175</v>
      </c>
      <c r="AT473" s="231" t="s">
        <v>170</v>
      </c>
      <c r="AU473" s="231" t="s">
        <v>87</v>
      </c>
      <c r="AY473" s="18" t="s">
        <v>168</v>
      </c>
      <c r="BE473" s="232">
        <f>IF(N473="základní",J473,0)</f>
        <v>0</v>
      </c>
      <c r="BF473" s="232">
        <f>IF(N473="snížená",J473,0)</f>
        <v>0</v>
      </c>
      <c r="BG473" s="232">
        <f>IF(N473="zákl. přenesená",J473,0)</f>
        <v>0</v>
      </c>
      <c r="BH473" s="232">
        <f>IF(N473="sníž. přenesená",J473,0)</f>
        <v>0</v>
      </c>
      <c r="BI473" s="232">
        <f>IF(N473="nulová",J473,0)</f>
        <v>0</v>
      </c>
      <c r="BJ473" s="18" t="s">
        <v>84</v>
      </c>
      <c r="BK473" s="232">
        <f>ROUND(I473*H473,2)</f>
        <v>0</v>
      </c>
      <c r="BL473" s="18" t="s">
        <v>175</v>
      </c>
      <c r="BM473" s="231" t="s">
        <v>689</v>
      </c>
    </row>
    <row r="474" s="13" customFormat="1">
      <c r="A474" s="13"/>
      <c r="B474" s="233"/>
      <c r="C474" s="234"/>
      <c r="D474" s="235" t="s">
        <v>177</v>
      </c>
      <c r="E474" s="236" t="s">
        <v>1</v>
      </c>
      <c r="F474" s="237" t="s">
        <v>690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177</v>
      </c>
      <c r="AU474" s="243" t="s">
        <v>87</v>
      </c>
      <c r="AV474" s="13" t="s">
        <v>84</v>
      </c>
      <c r="AW474" s="13" t="s">
        <v>32</v>
      </c>
      <c r="AX474" s="13" t="s">
        <v>76</v>
      </c>
      <c r="AY474" s="243" t="s">
        <v>168</v>
      </c>
    </row>
    <row r="475" s="14" customFormat="1">
      <c r="A475" s="14"/>
      <c r="B475" s="244"/>
      <c r="C475" s="245"/>
      <c r="D475" s="235" t="s">
        <v>177</v>
      </c>
      <c r="E475" s="246" t="s">
        <v>1</v>
      </c>
      <c r="F475" s="247" t="s">
        <v>691</v>
      </c>
      <c r="G475" s="245"/>
      <c r="H475" s="248">
        <v>110.07599999999999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177</v>
      </c>
      <c r="AU475" s="254" t="s">
        <v>87</v>
      </c>
      <c r="AV475" s="14" t="s">
        <v>87</v>
      </c>
      <c r="AW475" s="14" t="s">
        <v>32</v>
      </c>
      <c r="AX475" s="14" t="s">
        <v>84</v>
      </c>
      <c r="AY475" s="254" t="s">
        <v>168</v>
      </c>
    </row>
    <row r="476" s="2" customFormat="1" ht="24.15" customHeight="1">
      <c r="A476" s="39"/>
      <c r="B476" s="40"/>
      <c r="C476" s="220" t="s">
        <v>692</v>
      </c>
      <c r="D476" s="220" t="s">
        <v>170</v>
      </c>
      <c r="E476" s="221" t="s">
        <v>693</v>
      </c>
      <c r="F476" s="222" t="s">
        <v>694</v>
      </c>
      <c r="G476" s="223" t="s">
        <v>344</v>
      </c>
      <c r="H476" s="224">
        <v>55.037999999999997</v>
      </c>
      <c r="I476" s="225"/>
      <c r="J476" s="226">
        <f>ROUND(I476*H476,2)</f>
        <v>0</v>
      </c>
      <c r="K476" s="222" t="s">
        <v>174</v>
      </c>
      <c r="L476" s="45"/>
      <c r="M476" s="227" t="s">
        <v>1</v>
      </c>
      <c r="N476" s="228" t="s">
        <v>41</v>
      </c>
      <c r="O476" s="92"/>
      <c r="P476" s="229">
        <f>O476*H476</f>
        <v>0</v>
      </c>
      <c r="Q476" s="229">
        <v>0</v>
      </c>
      <c r="R476" s="229">
        <f>Q476*H476</f>
        <v>0</v>
      </c>
      <c r="S476" s="229">
        <v>0</v>
      </c>
      <c r="T476" s="230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1" t="s">
        <v>175</v>
      </c>
      <c r="AT476" s="231" t="s">
        <v>170</v>
      </c>
      <c r="AU476" s="231" t="s">
        <v>87</v>
      </c>
      <c r="AY476" s="18" t="s">
        <v>168</v>
      </c>
      <c r="BE476" s="232">
        <f>IF(N476="základní",J476,0)</f>
        <v>0</v>
      </c>
      <c r="BF476" s="232">
        <f>IF(N476="snížená",J476,0)</f>
        <v>0</v>
      </c>
      <c r="BG476" s="232">
        <f>IF(N476="zákl. přenesená",J476,0)</f>
        <v>0</v>
      </c>
      <c r="BH476" s="232">
        <f>IF(N476="sníž. přenesená",J476,0)</f>
        <v>0</v>
      </c>
      <c r="BI476" s="232">
        <f>IF(N476="nulová",J476,0)</f>
        <v>0</v>
      </c>
      <c r="BJ476" s="18" t="s">
        <v>84</v>
      </c>
      <c r="BK476" s="232">
        <f>ROUND(I476*H476,2)</f>
        <v>0</v>
      </c>
      <c r="BL476" s="18" t="s">
        <v>175</v>
      </c>
      <c r="BM476" s="231" t="s">
        <v>695</v>
      </c>
    </row>
    <row r="477" s="14" customFormat="1">
      <c r="A477" s="14"/>
      <c r="B477" s="244"/>
      <c r="C477" s="245"/>
      <c r="D477" s="235" t="s">
        <v>177</v>
      </c>
      <c r="E477" s="246" t="s">
        <v>1</v>
      </c>
      <c r="F477" s="247" t="s">
        <v>696</v>
      </c>
      <c r="G477" s="245"/>
      <c r="H477" s="248">
        <v>55.037999999999997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177</v>
      </c>
      <c r="AU477" s="254" t="s">
        <v>87</v>
      </c>
      <c r="AV477" s="14" t="s">
        <v>87</v>
      </c>
      <c r="AW477" s="14" t="s">
        <v>32</v>
      </c>
      <c r="AX477" s="14" t="s">
        <v>84</v>
      </c>
      <c r="AY477" s="254" t="s">
        <v>168</v>
      </c>
    </row>
    <row r="478" s="2" customFormat="1" ht="44.25" customHeight="1">
      <c r="A478" s="39"/>
      <c r="B478" s="40"/>
      <c r="C478" s="220" t="s">
        <v>697</v>
      </c>
      <c r="D478" s="220" t="s">
        <v>170</v>
      </c>
      <c r="E478" s="221" t="s">
        <v>698</v>
      </c>
      <c r="F478" s="222" t="s">
        <v>699</v>
      </c>
      <c r="G478" s="223" t="s">
        <v>344</v>
      </c>
      <c r="H478" s="224">
        <v>32.033000000000001</v>
      </c>
      <c r="I478" s="225"/>
      <c r="J478" s="226">
        <f>ROUND(I478*H478,2)</f>
        <v>0</v>
      </c>
      <c r="K478" s="222" t="s">
        <v>1</v>
      </c>
      <c r="L478" s="45"/>
      <c r="M478" s="227" t="s">
        <v>1</v>
      </c>
      <c r="N478" s="228" t="s">
        <v>41</v>
      </c>
      <c r="O478" s="92"/>
      <c r="P478" s="229">
        <f>O478*H478</f>
        <v>0</v>
      </c>
      <c r="Q478" s="229">
        <v>0</v>
      </c>
      <c r="R478" s="229">
        <f>Q478*H478</f>
        <v>0</v>
      </c>
      <c r="S478" s="229">
        <v>0</v>
      </c>
      <c r="T478" s="230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1" t="s">
        <v>175</v>
      </c>
      <c r="AT478" s="231" t="s">
        <v>170</v>
      </c>
      <c r="AU478" s="231" t="s">
        <v>87</v>
      </c>
      <c r="AY478" s="18" t="s">
        <v>168</v>
      </c>
      <c r="BE478" s="232">
        <f>IF(N478="základní",J478,0)</f>
        <v>0</v>
      </c>
      <c r="BF478" s="232">
        <f>IF(N478="snížená",J478,0)</f>
        <v>0</v>
      </c>
      <c r="BG478" s="232">
        <f>IF(N478="zákl. přenesená",J478,0)</f>
        <v>0</v>
      </c>
      <c r="BH478" s="232">
        <f>IF(N478="sníž. přenesená",J478,0)</f>
        <v>0</v>
      </c>
      <c r="BI478" s="232">
        <f>IF(N478="nulová",J478,0)</f>
        <v>0</v>
      </c>
      <c r="BJ478" s="18" t="s">
        <v>84</v>
      </c>
      <c r="BK478" s="232">
        <f>ROUND(I478*H478,2)</f>
        <v>0</v>
      </c>
      <c r="BL478" s="18" t="s">
        <v>175</v>
      </c>
      <c r="BM478" s="231" t="s">
        <v>700</v>
      </c>
    </row>
    <row r="479" s="14" customFormat="1">
      <c r="A479" s="14"/>
      <c r="B479" s="244"/>
      <c r="C479" s="245"/>
      <c r="D479" s="235" t="s">
        <v>177</v>
      </c>
      <c r="E479" s="246" t="s">
        <v>1</v>
      </c>
      <c r="F479" s="247" t="s">
        <v>701</v>
      </c>
      <c r="G479" s="245"/>
      <c r="H479" s="248">
        <v>32.033000000000001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177</v>
      </c>
      <c r="AU479" s="254" t="s">
        <v>87</v>
      </c>
      <c r="AV479" s="14" t="s">
        <v>87</v>
      </c>
      <c r="AW479" s="14" t="s">
        <v>32</v>
      </c>
      <c r="AX479" s="14" t="s">
        <v>84</v>
      </c>
      <c r="AY479" s="254" t="s">
        <v>168</v>
      </c>
    </row>
    <row r="480" s="2" customFormat="1" ht="24.15" customHeight="1">
      <c r="A480" s="39"/>
      <c r="B480" s="40"/>
      <c r="C480" s="220" t="s">
        <v>702</v>
      </c>
      <c r="D480" s="220" t="s">
        <v>170</v>
      </c>
      <c r="E480" s="221" t="s">
        <v>703</v>
      </c>
      <c r="F480" s="222" t="s">
        <v>704</v>
      </c>
      <c r="G480" s="223" t="s">
        <v>344</v>
      </c>
      <c r="H480" s="224">
        <v>0.25</v>
      </c>
      <c r="I480" s="225"/>
      <c r="J480" s="226">
        <f>ROUND(I480*H480,2)</f>
        <v>0</v>
      </c>
      <c r="K480" s="222" t="s">
        <v>1</v>
      </c>
      <c r="L480" s="45"/>
      <c r="M480" s="227" t="s">
        <v>1</v>
      </c>
      <c r="N480" s="228" t="s">
        <v>41</v>
      </c>
      <c r="O480" s="92"/>
      <c r="P480" s="229">
        <f>O480*H480</f>
        <v>0</v>
      </c>
      <c r="Q480" s="229">
        <v>0</v>
      </c>
      <c r="R480" s="229">
        <f>Q480*H480</f>
        <v>0</v>
      </c>
      <c r="S480" s="229">
        <v>0</v>
      </c>
      <c r="T480" s="230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31" t="s">
        <v>175</v>
      </c>
      <c r="AT480" s="231" t="s">
        <v>170</v>
      </c>
      <c r="AU480" s="231" t="s">
        <v>87</v>
      </c>
      <c r="AY480" s="18" t="s">
        <v>168</v>
      </c>
      <c r="BE480" s="232">
        <f>IF(N480="základní",J480,0)</f>
        <v>0</v>
      </c>
      <c r="BF480" s="232">
        <f>IF(N480="snížená",J480,0)</f>
        <v>0</v>
      </c>
      <c r="BG480" s="232">
        <f>IF(N480="zákl. přenesená",J480,0)</f>
        <v>0</v>
      </c>
      <c r="BH480" s="232">
        <f>IF(N480="sníž. přenesená",J480,0)</f>
        <v>0</v>
      </c>
      <c r="BI480" s="232">
        <f>IF(N480="nulová",J480,0)</f>
        <v>0</v>
      </c>
      <c r="BJ480" s="18" t="s">
        <v>84</v>
      </c>
      <c r="BK480" s="232">
        <f>ROUND(I480*H480,2)</f>
        <v>0</v>
      </c>
      <c r="BL480" s="18" t="s">
        <v>175</v>
      </c>
      <c r="BM480" s="231" t="s">
        <v>705</v>
      </c>
    </row>
    <row r="481" s="14" customFormat="1">
      <c r="A481" s="14"/>
      <c r="B481" s="244"/>
      <c r="C481" s="245"/>
      <c r="D481" s="235" t="s">
        <v>177</v>
      </c>
      <c r="E481" s="246" t="s">
        <v>1</v>
      </c>
      <c r="F481" s="247" t="s">
        <v>129</v>
      </c>
      <c r="G481" s="245"/>
      <c r="H481" s="248">
        <v>0.25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177</v>
      </c>
      <c r="AU481" s="254" t="s">
        <v>87</v>
      </c>
      <c r="AV481" s="14" t="s">
        <v>87</v>
      </c>
      <c r="AW481" s="14" t="s">
        <v>32</v>
      </c>
      <c r="AX481" s="14" t="s">
        <v>84</v>
      </c>
      <c r="AY481" s="254" t="s">
        <v>168</v>
      </c>
    </row>
    <row r="482" s="2" customFormat="1" ht="44.25" customHeight="1">
      <c r="A482" s="39"/>
      <c r="B482" s="40"/>
      <c r="C482" s="220" t="s">
        <v>706</v>
      </c>
      <c r="D482" s="220" t="s">
        <v>170</v>
      </c>
      <c r="E482" s="221" t="s">
        <v>707</v>
      </c>
      <c r="F482" s="222" t="s">
        <v>708</v>
      </c>
      <c r="G482" s="223" t="s">
        <v>344</v>
      </c>
      <c r="H482" s="224">
        <v>23.004999999999999</v>
      </c>
      <c r="I482" s="225"/>
      <c r="J482" s="226">
        <f>ROUND(I482*H482,2)</f>
        <v>0</v>
      </c>
      <c r="K482" s="222" t="s">
        <v>1</v>
      </c>
      <c r="L482" s="45"/>
      <c r="M482" s="227" t="s">
        <v>1</v>
      </c>
      <c r="N482" s="228" t="s">
        <v>41</v>
      </c>
      <c r="O482" s="92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1" t="s">
        <v>175</v>
      </c>
      <c r="AT482" s="231" t="s">
        <v>170</v>
      </c>
      <c r="AU482" s="231" t="s">
        <v>87</v>
      </c>
      <c r="AY482" s="18" t="s">
        <v>168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8" t="s">
        <v>84</v>
      </c>
      <c r="BK482" s="232">
        <f>ROUND(I482*H482,2)</f>
        <v>0</v>
      </c>
      <c r="BL482" s="18" t="s">
        <v>175</v>
      </c>
      <c r="BM482" s="231" t="s">
        <v>709</v>
      </c>
    </row>
    <row r="483" s="14" customFormat="1">
      <c r="A483" s="14"/>
      <c r="B483" s="244"/>
      <c r="C483" s="245"/>
      <c r="D483" s="235" t="s">
        <v>177</v>
      </c>
      <c r="E483" s="246" t="s">
        <v>1</v>
      </c>
      <c r="F483" s="247" t="s">
        <v>710</v>
      </c>
      <c r="G483" s="245"/>
      <c r="H483" s="248">
        <v>23.004999999999999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4" t="s">
        <v>177</v>
      </c>
      <c r="AU483" s="254" t="s">
        <v>87</v>
      </c>
      <c r="AV483" s="14" t="s">
        <v>87</v>
      </c>
      <c r="AW483" s="14" t="s">
        <v>32</v>
      </c>
      <c r="AX483" s="14" t="s">
        <v>84</v>
      </c>
      <c r="AY483" s="254" t="s">
        <v>168</v>
      </c>
    </row>
    <row r="484" s="12" customFormat="1" ht="22.8" customHeight="1">
      <c r="A484" s="12"/>
      <c r="B484" s="204"/>
      <c r="C484" s="205"/>
      <c r="D484" s="206" t="s">
        <v>75</v>
      </c>
      <c r="E484" s="218" t="s">
        <v>711</v>
      </c>
      <c r="F484" s="218" t="s">
        <v>674</v>
      </c>
      <c r="G484" s="205"/>
      <c r="H484" s="205"/>
      <c r="I484" s="208"/>
      <c r="J484" s="219">
        <f>BK484</f>
        <v>0</v>
      </c>
      <c r="K484" s="205"/>
      <c r="L484" s="210"/>
      <c r="M484" s="211"/>
      <c r="N484" s="212"/>
      <c r="O484" s="212"/>
      <c r="P484" s="213">
        <f>SUM(P485:P486)</f>
        <v>0</v>
      </c>
      <c r="Q484" s="212"/>
      <c r="R484" s="213">
        <f>SUM(R485:R486)</f>
        <v>0</v>
      </c>
      <c r="S484" s="212"/>
      <c r="T484" s="214">
        <f>SUM(T485:T486)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15" t="s">
        <v>84</v>
      </c>
      <c r="AT484" s="216" t="s">
        <v>75</v>
      </c>
      <c r="AU484" s="216" t="s">
        <v>84</v>
      </c>
      <c r="AY484" s="215" t="s">
        <v>168</v>
      </c>
      <c r="BK484" s="217">
        <f>SUM(BK485:BK486)</f>
        <v>0</v>
      </c>
    </row>
    <row r="485" s="2" customFormat="1" ht="33" customHeight="1">
      <c r="A485" s="39"/>
      <c r="B485" s="40"/>
      <c r="C485" s="220" t="s">
        <v>712</v>
      </c>
      <c r="D485" s="220" t="s">
        <v>170</v>
      </c>
      <c r="E485" s="221" t="s">
        <v>713</v>
      </c>
      <c r="F485" s="222" t="s">
        <v>714</v>
      </c>
      <c r="G485" s="223" t="s">
        <v>344</v>
      </c>
      <c r="H485" s="224">
        <v>69.754999999999995</v>
      </c>
      <c r="I485" s="225"/>
      <c r="J485" s="226">
        <f>ROUND(I485*H485,2)</f>
        <v>0</v>
      </c>
      <c r="K485" s="222" t="s">
        <v>174</v>
      </c>
      <c r="L485" s="45"/>
      <c r="M485" s="227" t="s">
        <v>1</v>
      </c>
      <c r="N485" s="228" t="s">
        <v>41</v>
      </c>
      <c r="O485" s="92"/>
      <c r="P485" s="229">
        <f>O485*H485</f>
        <v>0</v>
      </c>
      <c r="Q485" s="229">
        <v>0</v>
      </c>
      <c r="R485" s="229">
        <f>Q485*H485</f>
        <v>0</v>
      </c>
      <c r="S485" s="229">
        <v>0</v>
      </c>
      <c r="T485" s="23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1" t="s">
        <v>175</v>
      </c>
      <c r="AT485" s="231" t="s">
        <v>170</v>
      </c>
      <c r="AU485" s="231" t="s">
        <v>87</v>
      </c>
      <c r="AY485" s="18" t="s">
        <v>168</v>
      </c>
      <c r="BE485" s="232">
        <f>IF(N485="základní",J485,0)</f>
        <v>0</v>
      </c>
      <c r="BF485" s="232">
        <f>IF(N485="snížená",J485,0)</f>
        <v>0</v>
      </c>
      <c r="BG485" s="232">
        <f>IF(N485="zákl. přenesená",J485,0)</f>
        <v>0</v>
      </c>
      <c r="BH485" s="232">
        <f>IF(N485="sníž. přenesená",J485,0)</f>
        <v>0</v>
      </c>
      <c r="BI485" s="232">
        <f>IF(N485="nulová",J485,0)</f>
        <v>0</v>
      </c>
      <c r="BJ485" s="18" t="s">
        <v>84</v>
      </c>
      <c r="BK485" s="232">
        <f>ROUND(I485*H485,2)</f>
        <v>0</v>
      </c>
      <c r="BL485" s="18" t="s">
        <v>175</v>
      </c>
      <c r="BM485" s="231" t="s">
        <v>715</v>
      </c>
    </row>
    <row r="486" s="14" customFormat="1">
      <c r="A486" s="14"/>
      <c r="B486" s="244"/>
      <c r="C486" s="245"/>
      <c r="D486" s="235" t="s">
        <v>177</v>
      </c>
      <c r="E486" s="246" t="s">
        <v>1</v>
      </c>
      <c r="F486" s="247" t="s">
        <v>716</v>
      </c>
      <c r="G486" s="245"/>
      <c r="H486" s="248">
        <v>69.754999999999995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177</v>
      </c>
      <c r="AU486" s="254" t="s">
        <v>87</v>
      </c>
      <c r="AV486" s="14" t="s">
        <v>87</v>
      </c>
      <c r="AW486" s="14" t="s">
        <v>32</v>
      </c>
      <c r="AX486" s="14" t="s">
        <v>84</v>
      </c>
      <c r="AY486" s="254" t="s">
        <v>168</v>
      </c>
    </row>
    <row r="487" s="12" customFormat="1" ht="25.92" customHeight="1">
      <c r="A487" s="12"/>
      <c r="B487" s="204"/>
      <c r="C487" s="205"/>
      <c r="D487" s="206" t="s">
        <v>75</v>
      </c>
      <c r="E487" s="207" t="s">
        <v>717</v>
      </c>
      <c r="F487" s="207" t="s">
        <v>718</v>
      </c>
      <c r="G487" s="205"/>
      <c r="H487" s="205"/>
      <c r="I487" s="208"/>
      <c r="J487" s="209">
        <f>BK487</f>
        <v>0</v>
      </c>
      <c r="K487" s="205"/>
      <c r="L487" s="210"/>
      <c r="M487" s="211"/>
      <c r="N487" s="212"/>
      <c r="O487" s="212"/>
      <c r="P487" s="213">
        <f>P488</f>
        <v>0</v>
      </c>
      <c r="Q487" s="212"/>
      <c r="R487" s="213">
        <f>R488</f>
        <v>0.00014375</v>
      </c>
      <c r="S487" s="212"/>
      <c r="T487" s="214">
        <f>T488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15" t="s">
        <v>87</v>
      </c>
      <c r="AT487" s="216" t="s">
        <v>75</v>
      </c>
      <c r="AU487" s="216" t="s">
        <v>76</v>
      </c>
      <c r="AY487" s="215" t="s">
        <v>168</v>
      </c>
      <c r="BK487" s="217">
        <f>BK488</f>
        <v>0</v>
      </c>
    </row>
    <row r="488" s="12" customFormat="1" ht="22.8" customHeight="1">
      <c r="A488" s="12"/>
      <c r="B488" s="204"/>
      <c r="C488" s="205"/>
      <c r="D488" s="206" t="s">
        <v>75</v>
      </c>
      <c r="E488" s="218" t="s">
        <v>719</v>
      </c>
      <c r="F488" s="218" t="s">
        <v>720</v>
      </c>
      <c r="G488" s="205"/>
      <c r="H488" s="205"/>
      <c r="I488" s="208"/>
      <c r="J488" s="219">
        <f>BK488</f>
        <v>0</v>
      </c>
      <c r="K488" s="205"/>
      <c r="L488" s="210"/>
      <c r="M488" s="211"/>
      <c r="N488" s="212"/>
      <c r="O488" s="212"/>
      <c r="P488" s="213">
        <f>SUM(P489:P492)</f>
        <v>0</v>
      </c>
      <c r="Q488" s="212"/>
      <c r="R488" s="213">
        <f>SUM(R489:R492)</f>
        <v>0.00014375</v>
      </c>
      <c r="S488" s="212"/>
      <c r="T488" s="214">
        <f>SUM(T489:T492)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15" t="s">
        <v>87</v>
      </c>
      <c r="AT488" s="216" t="s">
        <v>75</v>
      </c>
      <c r="AU488" s="216" t="s">
        <v>84</v>
      </c>
      <c r="AY488" s="215" t="s">
        <v>168</v>
      </c>
      <c r="BK488" s="217">
        <f>SUM(BK489:BK492)</f>
        <v>0</v>
      </c>
    </row>
    <row r="489" s="2" customFormat="1" ht="24.15" customHeight="1">
      <c r="A489" s="39"/>
      <c r="B489" s="40"/>
      <c r="C489" s="220" t="s">
        <v>721</v>
      </c>
      <c r="D489" s="220" t="s">
        <v>170</v>
      </c>
      <c r="E489" s="221" t="s">
        <v>722</v>
      </c>
      <c r="F489" s="222" t="s">
        <v>723</v>
      </c>
      <c r="G489" s="223" t="s">
        <v>173</v>
      </c>
      <c r="H489" s="224">
        <v>0.5</v>
      </c>
      <c r="I489" s="225"/>
      <c r="J489" s="226">
        <f>ROUND(I489*H489,2)</f>
        <v>0</v>
      </c>
      <c r="K489" s="222" t="s">
        <v>174</v>
      </c>
      <c r="L489" s="45"/>
      <c r="M489" s="227" t="s">
        <v>1</v>
      </c>
      <c r="N489" s="228" t="s">
        <v>41</v>
      </c>
      <c r="O489" s="92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1" t="s">
        <v>247</v>
      </c>
      <c r="AT489" s="231" t="s">
        <v>170</v>
      </c>
      <c r="AU489" s="231" t="s">
        <v>87</v>
      </c>
      <c r="AY489" s="18" t="s">
        <v>168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8" t="s">
        <v>84</v>
      </c>
      <c r="BK489" s="232">
        <f>ROUND(I489*H489,2)</f>
        <v>0</v>
      </c>
      <c r="BL489" s="18" t="s">
        <v>247</v>
      </c>
      <c r="BM489" s="231" t="s">
        <v>724</v>
      </c>
    </row>
    <row r="490" s="2" customFormat="1" ht="24.15" customHeight="1">
      <c r="A490" s="39"/>
      <c r="B490" s="40"/>
      <c r="C490" s="277" t="s">
        <v>725</v>
      </c>
      <c r="D490" s="277" t="s">
        <v>370</v>
      </c>
      <c r="E490" s="278" t="s">
        <v>726</v>
      </c>
      <c r="F490" s="279" t="s">
        <v>727</v>
      </c>
      <c r="G490" s="280" t="s">
        <v>173</v>
      </c>
      <c r="H490" s="281">
        <v>0.57499999999999996</v>
      </c>
      <c r="I490" s="282"/>
      <c r="J490" s="283">
        <f>ROUND(I490*H490,2)</f>
        <v>0</v>
      </c>
      <c r="K490" s="279" t="s">
        <v>174</v>
      </c>
      <c r="L490" s="284"/>
      <c r="M490" s="285" t="s">
        <v>1</v>
      </c>
      <c r="N490" s="286" t="s">
        <v>41</v>
      </c>
      <c r="O490" s="92"/>
      <c r="P490" s="229">
        <f>O490*H490</f>
        <v>0</v>
      </c>
      <c r="Q490" s="229">
        <v>0.00025000000000000001</v>
      </c>
      <c r="R490" s="229">
        <f>Q490*H490</f>
        <v>0.00014375</v>
      </c>
      <c r="S490" s="229">
        <v>0</v>
      </c>
      <c r="T490" s="230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1" t="s">
        <v>357</v>
      </c>
      <c r="AT490" s="231" t="s">
        <v>370</v>
      </c>
      <c r="AU490" s="231" t="s">
        <v>87</v>
      </c>
      <c r="AY490" s="18" t="s">
        <v>168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8" t="s">
        <v>84</v>
      </c>
      <c r="BK490" s="232">
        <f>ROUND(I490*H490,2)</f>
        <v>0</v>
      </c>
      <c r="BL490" s="18" t="s">
        <v>247</v>
      </c>
      <c r="BM490" s="231" t="s">
        <v>728</v>
      </c>
    </row>
    <row r="491" s="14" customFormat="1">
      <c r="A491" s="14"/>
      <c r="B491" s="244"/>
      <c r="C491" s="245"/>
      <c r="D491" s="235" t="s">
        <v>177</v>
      </c>
      <c r="E491" s="246" t="s">
        <v>1</v>
      </c>
      <c r="F491" s="247" t="s">
        <v>729</v>
      </c>
      <c r="G491" s="245"/>
      <c r="H491" s="248">
        <v>0.57499999999999996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177</v>
      </c>
      <c r="AU491" s="254" t="s">
        <v>87</v>
      </c>
      <c r="AV491" s="14" t="s">
        <v>87</v>
      </c>
      <c r="AW491" s="14" t="s">
        <v>32</v>
      </c>
      <c r="AX491" s="14" t="s">
        <v>84</v>
      </c>
      <c r="AY491" s="254" t="s">
        <v>168</v>
      </c>
    </row>
    <row r="492" s="2" customFormat="1" ht="24.15" customHeight="1">
      <c r="A492" s="39"/>
      <c r="B492" s="40"/>
      <c r="C492" s="220" t="s">
        <v>730</v>
      </c>
      <c r="D492" s="220" t="s">
        <v>170</v>
      </c>
      <c r="E492" s="221" t="s">
        <v>731</v>
      </c>
      <c r="F492" s="222" t="s">
        <v>732</v>
      </c>
      <c r="G492" s="223" t="s">
        <v>344</v>
      </c>
      <c r="H492" s="224">
        <v>0</v>
      </c>
      <c r="I492" s="225"/>
      <c r="J492" s="226">
        <f>ROUND(I492*H492,2)</f>
        <v>0</v>
      </c>
      <c r="K492" s="222" t="s">
        <v>174</v>
      </c>
      <c r="L492" s="45"/>
      <c r="M492" s="287" t="s">
        <v>1</v>
      </c>
      <c r="N492" s="288" t="s">
        <v>41</v>
      </c>
      <c r="O492" s="289"/>
      <c r="P492" s="290">
        <f>O492*H492</f>
        <v>0</v>
      </c>
      <c r="Q492" s="290">
        <v>0</v>
      </c>
      <c r="R492" s="290">
        <f>Q492*H492</f>
        <v>0</v>
      </c>
      <c r="S492" s="290">
        <v>0</v>
      </c>
      <c r="T492" s="291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1" t="s">
        <v>247</v>
      </c>
      <c r="AT492" s="231" t="s">
        <v>170</v>
      </c>
      <c r="AU492" s="231" t="s">
        <v>87</v>
      </c>
      <c r="AY492" s="18" t="s">
        <v>168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8" t="s">
        <v>84</v>
      </c>
      <c r="BK492" s="232">
        <f>ROUND(I492*H492,2)</f>
        <v>0</v>
      </c>
      <c r="BL492" s="18" t="s">
        <v>247</v>
      </c>
      <c r="BM492" s="231" t="s">
        <v>733</v>
      </c>
    </row>
    <row r="493" s="2" customFormat="1" ht="6.96" customHeight="1">
      <c r="A493" s="39"/>
      <c r="B493" s="67"/>
      <c r="C493" s="68"/>
      <c r="D493" s="68"/>
      <c r="E493" s="68"/>
      <c r="F493" s="68"/>
      <c r="G493" s="68"/>
      <c r="H493" s="68"/>
      <c r="I493" s="68"/>
      <c r="J493" s="68"/>
      <c r="K493" s="68"/>
      <c r="L493" s="45"/>
      <c r="M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</row>
  </sheetData>
  <sheetProtection sheet="1" autoFilter="0" formatColumns="0" formatRows="0" objects="1" scenarios="1" spinCount="100000" saltValue="cAP4vM/IK6j6H/hZlVlV1MM9TZ627FU1pdjNmD0UoscBvAGKu/dfyXKNuALfcc1CAY3IGu9Ps4K8UXO2VBnpZg==" hashValue="D7DAmp9wZidCjguSYoYm8DX7bHqwppmlF2s8kGasGmKEimlhbYczRGwmjnadE10BcpnCWjsQFbLsR9DfgNjLnA==" algorithmName="SHA-512" password="CC35"/>
  <autoFilter ref="C127:K49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37" t="s">
        <v>95</v>
      </c>
      <c r="BA2" s="137" t="s">
        <v>96</v>
      </c>
      <c r="BB2" s="137" t="s">
        <v>1</v>
      </c>
      <c r="BC2" s="137" t="s">
        <v>734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98</v>
      </c>
      <c r="BA3" s="137" t="s">
        <v>96</v>
      </c>
      <c r="BB3" s="137" t="s">
        <v>1</v>
      </c>
      <c r="BC3" s="137" t="s">
        <v>735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</v>
      </c>
      <c r="BB4" s="137" t="s">
        <v>1</v>
      </c>
      <c r="BC4" s="137" t="s">
        <v>736</v>
      </c>
      <c r="BD4" s="137" t="s">
        <v>87</v>
      </c>
    </row>
    <row r="5" s="1" customFormat="1" ht="6.96" customHeight="1">
      <c r="B5" s="21"/>
      <c r="L5" s="21"/>
      <c r="AZ5" s="137" t="s">
        <v>103</v>
      </c>
      <c r="BA5" s="137" t="s">
        <v>1</v>
      </c>
      <c r="BB5" s="137" t="s">
        <v>1</v>
      </c>
      <c r="BC5" s="137" t="s">
        <v>187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105</v>
      </c>
      <c r="BA6" s="137" t="s">
        <v>1</v>
      </c>
      <c r="BB6" s="137" t="s">
        <v>1</v>
      </c>
      <c r="BC6" s="137" t="s">
        <v>243</v>
      </c>
      <c r="BD6" s="137" t="s">
        <v>87</v>
      </c>
    </row>
    <row r="7" s="1" customFormat="1" ht="16.5" customHeight="1">
      <c r="B7" s="21"/>
      <c r="E7" s="143" t="str">
        <f>'Rekapitulace stavby'!K6</f>
        <v>Obnova vodovodu ul. Lomená, Litomyšl</v>
      </c>
      <c r="F7" s="142"/>
      <c r="G7" s="142"/>
      <c r="H7" s="142"/>
      <c r="L7" s="21"/>
      <c r="AZ7" s="137" t="s">
        <v>107</v>
      </c>
      <c r="BA7" s="137" t="s">
        <v>1</v>
      </c>
      <c r="BB7" s="137" t="s">
        <v>1</v>
      </c>
      <c r="BC7" s="137" t="s">
        <v>737</v>
      </c>
      <c r="BD7" s="137" t="s">
        <v>87</v>
      </c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110</v>
      </c>
      <c r="BA8" s="137" t="s">
        <v>111</v>
      </c>
      <c r="BB8" s="137" t="s">
        <v>1</v>
      </c>
      <c r="BC8" s="137" t="s">
        <v>738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739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114</v>
      </c>
      <c r="BA9" s="137" t="s">
        <v>1</v>
      </c>
      <c r="BB9" s="137" t="s">
        <v>1</v>
      </c>
      <c r="BC9" s="137" t="s">
        <v>740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116</v>
      </c>
      <c r="BA10" s="137" t="s">
        <v>1</v>
      </c>
      <c r="BB10" s="137" t="s">
        <v>1</v>
      </c>
      <c r="BC10" s="137" t="s">
        <v>741</v>
      </c>
      <c r="BD10" s="137" t="s">
        <v>87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86</v>
      </c>
      <c r="G11" s="39"/>
      <c r="H11" s="39"/>
      <c r="I11" s="142" t="s">
        <v>19</v>
      </c>
      <c r="J11" s="145" t="s">
        <v>118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119</v>
      </c>
      <c r="BA11" s="137" t="s">
        <v>120</v>
      </c>
      <c r="BB11" s="137" t="s">
        <v>1</v>
      </c>
      <c r="BC11" s="137" t="s">
        <v>742</v>
      </c>
      <c r="BD11" s="137" t="s">
        <v>87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122</v>
      </c>
      <c r="BA12" s="137" t="s">
        <v>1</v>
      </c>
      <c r="BB12" s="137" t="s">
        <v>1</v>
      </c>
      <c r="BC12" s="137" t="s">
        <v>743</v>
      </c>
      <c r="BD12" s="137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132</v>
      </c>
      <c r="BA13" s="137" t="s">
        <v>1</v>
      </c>
      <c r="BB13" s="137" t="s">
        <v>1</v>
      </c>
      <c r="BC13" s="137" t="s">
        <v>744</v>
      </c>
      <c r="BD13" s="137" t="s">
        <v>87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745</v>
      </c>
      <c r="BA14" s="137" t="s">
        <v>1</v>
      </c>
      <c r="BB14" s="137" t="s">
        <v>1</v>
      </c>
      <c r="BC14" s="137" t="s">
        <v>746</v>
      </c>
      <c r="BD14" s="137" t="s">
        <v>87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747</v>
      </c>
      <c r="BA15" s="137" t="s">
        <v>1</v>
      </c>
      <c r="BB15" s="137" t="s">
        <v>1</v>
      </c>
      <c r="BC15" s="137" t="s">
        <v>748</v>
      </c>
      <c r="BD15" s="137" t="s">
        <v>87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749</v>
      </c>
      <c r="BA16" s="137" t="s">
        <v>1</v>
      </c>
      <c r="BB16" s="137" t="s">
        <v>1</v>
      </c>
      <c r="BC16" s="137" t="s">
        <v>750</v>
      </c>
      <c r="BD16" s="137" t="s">
        <v>87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ROUND((SUM(BE126:BE325)),  2)</f>
        <v>0</v>
      </c>
      <c r="G33" s="39"/>
      <c r="H33" s="39"/>
      <c r="I33" s="157">
        <v>0.20999999999999999</v>
      </c>
      <c r="J33" s="156">
        <f>ROUND(((SUM(BE126:BE325))*I33),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ROUND((SUM(BF126:BF325)),  2)</f>
        <v>0</v>
      </c>
      <c r="G34" s="39"/>
      <c r="H34" s="39"/>
      <c r="I34" s="157">
        <v>0.12</v>
      </c>
      <c r="J34" s="156">
        <f>ROUND(((SUM(BF126:BF325))*I34),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ROUND((SUM(BG126:BG325)),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ROUND((SUM(BH126:BH325)),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ROUND((SUM(BI126:BI325)),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Lomená,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1.2 - Vodovodní řad L - přepojení přípojek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137</v>
      </c>
      <c r="D94" s="178"/>
      <c r="E94" s="178"/>
      <c r="F94" s="178"/>
      <c r="G94" s="178"/>
      <c r="H94" s="178"/>
      <c r="I94" s="178"/>
      <c r="J94" s="179" t="s">
        <v>138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139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140</v>
      </c>
    </row>
    <row r="97" s="9" customFormat="1" ht="24.96" customHeight="1">
      <c r="A97" s="9"/>
      <c r="B97" s="181"/>
      <c r="C97" s="182"/>
      <c r="D97" s="183" t="s">
        <v>141</v>
      </c>
      <c r="E97" s="184"/>
      <c r="F97" s="184"/>
      <c r="G97" s="184"/>
      <c r="H97" s="184"/>
      <c r="I97" s="184"/>
      <c r="J97" s="185">
        <f>J127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142</v>
      </c>
      <c r="E98" s="190"/>
      <c r="F98" s="190"/>
      <c r="G98" s="190"/>
      <c r="H98" s="190"/>
      <c r="I98" s="190"/>
      <c r="J98" s="191">
        <f>J128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751</v>
      </c>
      <c r="E99" s="190"/>
      <c r="F99" s="190"/>
      <c r="G99" s="190"/>
      <c r="H99" s="190"/>
      <c r="I99" s="190"/>
      <c r="J99" s="191">
        <f>J245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144</v>
      </c>
      <c r="E100" s="190"/>
      <c r="F100" s="190"/>
      <c r="G100" s="190"/>
      <c r="H100" s="190"/>
      <c r="I100" s="190"/>
      <c r="J100" s="191">
        <f>J252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145</v>
      </c>
      <c r="E101" s="190"/>
      <c r="F101" s="190"/>
      <c r="G101" s="190"/>
      <c r="H101" s="190"/>
      <c r="I101" s="190"/>
      <c r="J101" s="191">
        <f>J257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146</v>
      </c>
      <c r="E102" s="190"/>
      <c r="F102" s="190"/>
      <c r="G102" s="190"/>
      <c r="H102" s="190"/>
      <c r="I102" s="190"/>
      <c r="J102" s="191">
        <f>J264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147</v>
      </c>
      <c r="E103" s="190"/>
      <c r="F103" s="190"/>
      <c r="G103" s="190"/>
      <c r="H103" s="190"/>
      <c r="I103" s="190"/>
      <c r="J103" s="191">
        <f>J295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148</v>
      </c>
      <c r="E104" s="190"/>
      <c r="F104" s="190"/>
      <c r="G104" s="190"/>
      <c r="H104" s="190"/>
      <c r="I104" s="190"/>
      <c r="J104" s="191">
        <f>J308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149</v>
      </c>
      <c r="E105" s="190"/>
      <c r="F105" s="190"/>
      <c r="G105" s="190"/>
      <c r="H105" s="190"/>
      <c r="I105" s="190"/>
      <c r="J105" s="191">
        <f>J311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150</v>
      </c>
      <c r="E106" s="190"/>
      <c r="F106" s="190"/>
      <c r="G106" s="190"/>
      <c r="H106" s="190"/>
      <c r="I106" s="190"/>
      <c r="J106" s="191">
        <f>J323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76" t="str">
        <f>E7</f>
        <v>Obnova vodovodu ul. Lomená, Litomyšl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109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1.2 - Vodovodní řad L - přepojení přípojek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>Litomyšl</v>
      </c>
      <c r="G120" s="41"/>
      <c r="H120" s="41"/>
      <c r="I120" s="33" t="s">
        <v>22</v>
      </c>
      <c r="J120" s="80" t="str">
        <f>IF(J12="","",J12)</f>
        <v>21. 5. 2025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E15</f>
        <v xml:space="preserve"> </v>
      </c>
      <c r="G122" s="41"/>
      <c r="H122" s="41"/>
      <c r="I122" s="33" t="s">
        <v>30</v>
      </c>
      <c r="J122" s="37" t="str">
        <f>E21</f>
        <v>Ing. Pravec František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IF(E18="","",E18)</f>
        <v>Vyplň údaj</v>
      </c>
      <c r="G123" s="41"/>
      <c r="H123" s="41"/>
      <c r="I123" s="33" t="s">
        <v>33</v>
      </c>
      <c r="J123" s="37" t="str">
        <f>E24</f>
        <v>Kašparová Věra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193"/>
      <c r="B125" s="194"/>
      <c r="C125" s="195" t="s">
        <v>154</v>
      </c>
      <c r="D125" s="196" t="s">
        <v>61</v>
      </c>
      <c r="E125" s="196" t="s">
        <v>57</v>
      </c>
      <c r="F125" s="196" t="s">
        <v>58</v>
      </c>
      <c r="G125" s="196" t="s">
        <v>155</v>
      </c>
      <c r="H125" s="196" t="s">
        <v>156</v>
      </c>
      <c r="I125" s="196" t="s">
        <v>157</v>
      </c>
      <c r="J125" s="196" t="s">
        <v>138</v>
      </c>
      <c r="K125" s="197" t="s">
        <v>158</v>
      </c>
      <c r="L125" s="198"/>
      <c r="M125" s="101" t="s">
        <v>1</v>
      </c>
      <c r="N125" s="102" t="s">
        <v>40</v>
      </c>
      <c r="O125" s="102" t="s">
        <v>159</v>
      </c>
      <c r="P125" s="102" t="s">
        <v>160</v>
      </c>
      <c r="Q125" s="102" t="s">
        <v>161</v>
      </c>
      <c r="R125" s="102" t="s">
        <v>162</v>
      </c>
      <c r="S125" s="102" t="s">
        <v>163</v>
      </c>
      <c r="T125" s="103" t="s">
        <v>164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9"/>
      <c r="B126" s="40"/>
      <c r="C126" s="108" t="s">
        <v>165</v>
      </c>
      <c r="D126" s="41"/>
      <c r="E126" s="41"/>
      <c r="F126" s="41"/>
      <c r="G126" s="41"/>
      <c r="H126" s="41"/>
      <c r="I126" s="41"/>
      <c r="J126" s="199">
        <f>BK126</f>
        <v>0</v>
      </c>
      <c r="K126" s="41"/>
      <c r="L126" s="45"/>
      <c r="M126" s="104"/>
      <c r="N126" s="200"/>
      <c r="O126" s="105"/>
      <c r="P126" s="201">
        <f>P127</f>
        <v>0</v>
      </c>
      <c r="Q126" s="105"/>
      <c r="R126" s="201">
        <f>R127</f>
        <v>2.4135923300000002</v>
      </c>
      <c r="S126" s="105"/>
      <c r="T126" s="202">
        <f>T127</f>
        <v>1.4695119999999999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140</v>
      </c>
      <c r="BK126" s="203">
        <f>BK127</f>
        <v>0</v>
      </c>
    </row>
    <row r="127" s="12" customFormat="1" ht="25.92" customHeight="1">
      <c r="A127" s="12"/>
      <c r="B127" s="204"/>
      <c r="C127" s="205"/>
      <c r="D127" s="206" t="s">
        <v>75</v>
      </c>
      <c r="E127" s="207" t="s">
        <v>166</v>
      </c>
      <c r="F127" s="207" t="s">
        <v>167</v>
      </c>
      <c r="G127" s="205"/>
      <c r="H127" s="205"/>
      <c r="I127" s="208"/>
      <c r="J127" s="209">
        <f>BK127</f>
        <v>0</v>
      </c>
      <c r="K127" s="205"/>
      <c r="L127" s="210"/>
      <c r="M127" s="211"/>
      <c r="N127" s="212"/>
      <c r="O127" s="212"/>
      <c r="P127" s="213">
        <f>P128+P245+P252+P257+P264+P295+P308+P311+P323</f>
        <v>0</v>
      </c>
      <c r="Q127" s="212"/>
      <c r="R127" s="213">
        <f>R128+R245+R252+R257+R264+R295+R308+R311+R323</f>
        <v>2.4135923300000002</v>
      </c>
      <c r="S127" s="212"/>
      <c r="T127" s="214">
        <f>T128+T245+T252+T257+T264+T295+T308+T311+T323</f>
        <v>1.4695119999999999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84</v>
      </c>
      <c r="AT127" s="216" t="s">
        <v>75</v>
      </c>
      <c r="AU127" s="216" t="s">
        <v>76</v>
      </c>
      <c r="AY127" s="215" t="s">
        <v>168</v>
      </c>
      <c r="BK127" s="217">
        <f>BK128+BK245+BK252+BK257+BK264+BK295+BK308+BK311+BK323</f>
        <v>0</v>
      </c>
    </row>
    <row r="128" s="12" customFormat="1" ht="22.8" customHeight="1">
      <c r="A128" s="12"/>
      <c r="B128" s="204"/>
      <c r="C128" s="205"/>
      <c r="D128" s="206" t="s">
        <v>75</v>
      </c>
      <c r="E128" s="218" t="s">
        <v>84</v>
      </c>
      <c r="F128" s="218" t="s">
        <v>169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SUM(P129:P244)</f>
        <v>0</v>
      </c>
      <c r="Q128" s="212"/>
      <c r="R128" s="213">
        <f>SUM(R129:R244)</f>
        <v>0.1325218</v>
      </c>
      <c r="S128" s="212"/>
      <c r="T128" s="214">
        <f>SUM(T129:T244)</f>
        <v>1.451012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84</v>
      </c>
      <c r="AY128" s="215" t="s">
        <v>168</v>
      </c>
      <c r="BK128" s="217">
        <f>SUM(BK129:BK244)</f>
        <v>0</v>
      </c>
    </row>
    <row r="129" s="2" customFormat="1" ht="33" customHeight="1">
      <c r="A129" s="39"/>
      <c r="B129" s="40"/>
      <c r="C129" s="220" t="s">
        <v>84</v>
      </c>
      <c r="D129" s="220" t="s">
        <v>170</v>
      </c>
      <c r="E129" s="221" t="s">
        <v>171</v>
      </c>
      <c r="F129" s="222" t="s">
        <v>172</v>
      </c>
      <c r="G129" s="223" t="s">
        <v>173</v>
      </c>
      <c r="H129" s="224">
        <v>1.377</v>
      </c>
      <c r="I129" s="225"/>
      <c r="J129" s="226">
        <f>ROUND(I129*H129,2)</f>
        <v>0</v>
      </c>
      <c r="K129" s="222" t="s">
        <v>174</v>
      </c>
      <c r="L129" s="45"/>
      <c r="M129" s="227" t="s">
        <v>1</v>
      </c>
      <c r="N129" s="228" t="s">
        <v>41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0.44</v>
      </c>
      <c r="T129" s="230">
        <f>S129*H129</f>
        <v>0.60587999999999997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175</v>
      </c>
      <c r="AT129" s="231" t="s">
        <v>170</v>
      </c>
      <c r="AU129" s="231" t="s">
        <v>87</v>
      </c>
      <c r="AY129" s="18" t="s">
        <v>168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84</v>
      </c>
      <c r="BK129" s="232">
        <f>ROUND(I129*H129,2)</f>
        <v>0</v>
      </c>
      <c r="BL129" s="18" t="s">
        <v>175</v>
      </c>
      <c r="BM129" s="231" t="s">
        <v>176</v>
      </c>
    </row>
    <row r="130" s="13" customFormat="1">
      <c r="A130" s="13"/>
      <c r="B130" s="233"/>
      <c r="C130" s="234"/>
      <c r="D130" s="235" t="s">
        <v>177</v>
      </c>
      <c r="E130" s="236" t="s">
        <v>1</v>
      </c>
      <c r="F130" s="237" t="s">
        <v>178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177</v>
      </c>
      <c r="AU130" s="243" t="s">
        <v>87</v>
      </c>
      <c r="AV130" s="13" t="s">
        <v>84</v>
      </c>
      <c r="AW130" s="13" t="s">
        <v>32</v>
      </c>
      <c r="AX130" s="13" t="s">
        <v>76</v>
      </c>
      <c r="AY130" s="243" t="s">
        <v>168</v>
      </c>
    </row>
    <row r="131" s="14" customFormat="1">
      <c r="A131" s="14"/>
      <c r="B131" s="244"/>
      <c r="C131" s="245"/>
      <c r="D131" s="235" t="s">
        <v>177</v>
      </c>
      <c r="E131" s="246" t="s">
        <v>132</v>
      </c>
      <c r="F131" s="247" t="s">
        <v>752</v>
      </c>
      <c r="G131" s="245"/>
      <c r="H131" s="248">
        <v>1.377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177</v>
      </c>
      <c r="AU131" s="254" t="s">
        <v>87</v>
      </c>
      <c r="AV131" s="14" t="s">
        <v>87</v>
      </c>
      <c r="AW131" s="14" t="s">
        <v>32</v>
      </c>
      <c r="AX131" s="14" t="s">
        <v>84</v>
      </c>
      <c r="AY131" s="254" t="s">
        <v>168</v>
      </c>
    </row>
    <row r="132" s="2" customFormat="1" ht="24.15" customHeight="1">
      <c r="A132" s="39"/>
      <c r="B132" s="40"/>
      <c r="C132" s="220" t="s">
        <v>87</v>
      </c>
      <c r="D132" s="220" t="s">
        <v>170</v>
      </c>
      <c r="E132" s="221" t="s">
        <v>180</v>
      </c>
      <c r="F132" s="222" t="s">
        <v>181</v>
      </c>
      <c r="G132" s="223" t="s">
        <v>173</v>
      </c>
      <c r="H132" s="224">
        <v>1.377</v>
      </c>
      <c r="I132" s="225"/>
      <c r="J132" s="226">
        <f>ROUND(I132*H132,2)</f>
        <v>0</v>
      </c>
      <c r="K132" s="222" t="s">
        <v>174</v>
      </c>
      <c r="L132" s="45"/>
      <c r="M132" s="227" t="s">
        <v>1</v>
      </c>
      <c r="N132" s="228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0.316</v>
      </c>
      <c r="T132" s="230">
        <f>S132*H132</f>
        <v>0.43513200000000002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175</v>
      </c>
      <c r="AT132" s="231" t="s">
        <v>170</v>
      </c>
      <c r="AU132" s="231" t="s">
        <v>87</v>
      </c>
      <c r="AY132" s="18" t="s">
        <v>168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175</v>
      </c>
      <c r="BM132" s="231" t="s">
        <v>182</v>
      </c>
    </row>
    <row r="133" s="14" customFormat="1">
      <c r="A133" s="14"/>
      <c r="B133" s="244"/>
      <c r="C133" s="245"/>
      <c r="D133" s="235" t="s">
        <v>177</v>
      </c>
      <c r="E133" s="246" t="s">
        <v>1</v>
      </c>
      <c r="F133" s="247" t="s">
        <v>132</v>
      </c>
      <c r="G133" s="245"/>
      <c r="H133" s="248">
        <v>1.377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177</v>
      </c>
      <c r="AU133" s="254" t="s">
        <v>87</v>
      </c>
      <c r="AV133" s="14" t="s">
        <v>87</v>
      </c>
      <c r="AW133" s="14" t="s">
        <v>32</v>
      </c>
      <c r="AX133" s="14" t="s">
        <v>84</v>
      </c>
      <c r="AY133" s="254" t="s">
        <v>168</v>
      </c>
    </row>
    <row r="134" s="2" customFormat="1" ht="16.5" customHeight="1">
      <c r="A134" s="39"/>
      <c r="B134" s="40"/>
      <c r="C134" s="220" t="s">
        <v>106</v>
      </c>
      <c r="D134" s="220" t="s">
        <v>170</v>
      </c>
      <c r="E134" s="221" t="s">
        <v>753</v>
      </c>
      <c r="F134" s="222" t="s">
        <v>754</v>
      </c>
      <c r="G134" s="223" t="s">
        <v>196</v>
      </c>
      <c r="H134" s="224">
        <v>2</v>
      </c>
      <c r="I134" s="225"/>
      <c r="J134" s="226">
        <f>ROUND(I134*H134,2)</f>
        <v>0</v>
      </c>
      <c r="K134" s="222" t="s">
        <v>174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0.20499999999999999</v>
      </c>
      <c r="T134" s="230">
        <f>S134*H134</f>
        <v>0.40999999999999998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175</v>
      </c>
      <c r="AT134" s="231" t="s">
        <v>170</v>
      </c>
      <c r="AU134" s="231" t="s">
        <v>87</v>
      </c>
      <c r="AY134" s="18" t="s">
        <v>168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175</v>
      </c>
      <c r="BM134" s="231" t="s">
        <v>755</v>
      </c>
    </row>
    <row r="135" s="13" customFormat="1">
      <c r="A135" s="13"/>
      <c r="B135" s="233"/>
      <c r="C135" s="234"/>
      <c r="D135" s="235" t="s">
        <v>177</v>
      </c>
      <c r="E135" s="236" t="s">
        <v>1</v>
      </c>
      <c r="F135" s="237" t="s">
        <v>178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177</v>
      </c>
      <c r="AU135" s="243" t="s">
        <v>87</v>
      </c>
      <c r="AV135" s="13" t="s">
        <v>84</v>
      </c>
      <c r="AW135" s="13" t="s">
        <v>32</v>
      </c>
      <c r="AX135" s="13" t="s">
        <v>76</v>
      </c>
      <c r="AY135" s="243" t="s">
        <v>168</v>
      </c>
    </row>
    <row r="136" s="14" customFormat="1">
      <c r="A136" s="14"/>
      <c r="B136" s="244"/>
      <c r="C136" s="245"/>
      <c r="D136" s="235" t="s">
        <v>177</v>
      </c>
      <c r="E136" s="246" t="s">
        <v>1</v>
      </c>
      <c r="F136" s="247" t="s">
        <v>756</v>
      </c>
      <c r="G136" s="245"/>
      <c r="H136" s="248">
        <v>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177</v>
      </c>
      <c r="AU136" s="254" t="s">
        <v>87</v>
      </c>
      <c r="AV136" s="14" t="s">
        <v>87</v>
      </c>
      <c r="AW136" s="14" t="s">
        <v>32</v>
      </c>
      <c r="AX136" s="14" t="s">
        <v>84</v>
      </c>
      <c r="AY136" s="254" t="s">
        <v>168</v>
      </c>
    </row>
    <row r="137" s="2" customFormat="1" ht="24.15" customHeight="1">
      <c r="A137" s="39"/>
      <c r="B137" s="40"/>
      <c r="C137" s="220" t="s">
        <v>175</v>
      </c>
      <c r="D137" s="220" t="s">
        <v>170</v>
      </c>
      <c r="E137" s="221" t="s">
        <v>183</v>
      </c>
      <c r="F137" s="222" t="s">
        <v>184</v>
      </c>
      <c r="G137" s="223" t="s">
        <v>185</v>
      </c>
      <c r="H137" s="224">
        <v>7.5</v>
      </c>
      <c r="I137" s="225"/>
      <c r="J137" s="226">
        <f>ROUND(I137*H137,2)</f>
        <v>0</v>
      </c>
      <c r="K137" s="222" t="s">
        <v>174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3.0000000000000001E-05</v>
      </c>
      <c r="R137" s="229">
        <f>Q137*H137</f>
        <v>0.00022499999999999999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175</v>
      </c>
      <c r="AT137" s="231" t="s">
        <v>170</v>
      </c>
      <c r="AU137" s="231" t="s">
        <v>87</v>
      </c>
      <c r="AY137" s="18" t="s">
        <v>168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175</v>
      </c>
      <c r="BM137" s="231" t="s">
        <v>186</v>
      </c>
    </row>
    <row r="138" s="13" customFormat="1">
      <c r="A138" s="13"/>
      <c r="B138" s="233"/>
      <c r="C138" s="234"/>
      <c r="D138" s="235" t="s">
        <v>177</v>
      </c>
      <c r="E138" s="236" t="s">
        <v>1</v>
      </c>
      <c r="F138" s="237" t="s">
        <v>178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177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168</v>
      </c>
    </row>
    <row r="139" s="14" customFormat="1">
      <c r="A139" s="14"/>
      <c r="B139" s="244"/>
      <c r="C139" s="245"/>
      <c r="D139" s="235" t="s">
        <v>177</v>
      </c>
      <c r="E139" s="246" t="s">
        <v>1</v>
      </c>
      <c r="F139" s="247" t="s">
        <v>757</v>
      </c>
      <c r="G139" s="245"/>
      <c r="H139" s="248">
        <v>7.5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177</v>
      </c>
      <c r="AU139" s="254" t="s">
        <v>87</v>
      </c>
      <c r="AV139" s="14" t="s">
        <v>87</v>
      </c>
      <c r="AW139" s="14" t="s">
        <v>32</v>
      </c>
      <c r="AX139" s="14" t="s">
        <v>84</v>
      </c>
      <c r="AY139" s="254" t="s">
        <v>168</v>
      </c>
    </row>
    <row r="140" s="2" customFormat="1" ht="24.15" customHeight="1">
      <c r="A140" s="39"/>
      <c r="B140" s="40"/>
      <c r="C140" s="220" t="s">
        <v>193</v>
      </c>
      <c r="D140" s="220" t="s">
        <v>170</v>
      </c>
      <c r="E140" s="221" t="s">
        <v>188</v>
      </c>
      <c r="F140" s="222" t="s">
        <v>189</v>
      </c>
      <c r="G140" s="223" t="s">
        <v>190</v>
      </c>
      <c r="H140" s="224">
        <v>0.75</v>
      </c>
      <c r="I140" s="225"/>
      <c r="J140" s="226">
        <f>ROUND(I140*H140,2)</f>
        <v>0</v>
      </c>
      <c r="K140" s="222" t="s">
        <v>174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175</v>
      </c>
      <c r="AT140" s="231" t="s">
        <v>170</v>
      </c>
      <c r="AU140" s="231" t="s">
        <v>87</v>
      </c>
      <c r="AY140" s="18" t="s">
        <v>168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175</v>
      </c>
      <c r="BM140" s="231" t="s">
        <v>191</v>
      </c>
    </row>
    <row r="141" s="13" customFormat="1">
      <c r="A141" s="13"/>
      <c r="B141" s="233"/>
      <c r="C141" s="234"/>
      <c r="D141" s="235" t="s">
        <v>177</v>
      </c>
      <c r="E141" s="236" t="s">
        <v>1</v>
      </c>
      <c r="F141" s="237" t="s">
        <v>178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177</v>
      </c>
      <c r="AU141" s="243" t="s">
        <v>87</v>
      </c>
      <c r="AV141" s="13" t="s">
        <v>84</v>
      </c>
      <c r="AW141" s="13" t="s">
        <v>32</v>
      </c>
      <c r="AX141" s="13" t="s">
        <v>76</v>
      </c>
      <c r="AY141" s="243" t="s">
        <v>168</v>
      </c>
    </row>
    <row r="142" s="14" customFormat="1">
      <c r="A142" s="14"/>
      <c r="B142" s="244"/>
      <c r="C142" s="245"/>
      <c r="D142" s="235" t="s">
        <v>177</v>
      </c>
      <c r="E142" s="246" t="s">
        <v>1</v>
      </c>
      <c r="F142" s="247" t="s">
        <v>758</v>
      </c>
      <c r="G142" s="245"/>
      <c r="H142" s="248">
        <v>0.75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177</v>
      </c>
      <c r="AU142" s="254" t="s">
        <v>87</v>
      </c>
      <c r="AV142" s="14" t="s">
        <v>87</v>
      </c>
      <c r="AW142" s="14" t="s">
        <v>32</v>
      </c>
      <c r="AX142" s="14" t="s">
        <v>84</v>
      </c>
      <c r="AY142" s="254" t="s">
        <v>168</v>
      </c>
    </row>
    <row r="143" s="2" customFormat="1" ht="24.15" customHeight="1">
      <c r="A143" s="39"/>
      <c r="B143" s="40"/>
      <c r="C143" s="220" t="s">
        <v>199</v>
      </c>
      <c r="D143" s="220" t="s">
        <v>170</v>
      </c>
      <c r="E143" s="221" t="s">
        <v>194</v>
      </c>
      <c r="F143" s="222" t="s">
        <v>195</v>
      </c>
      <c r="G143" s="223" t="s">
        <v>196</v>
      </c>
      <c r="H143" s="224">
        <v>2.3100000000000001</v>
      </c>
      <c r="I143" s="225"/>
      <c r="J143" s="226">
        <f>ROUND(I143*H143,2)</f>
        <v>0</v>
      </c>
      <c r="K143" s="222" t="s">
        <v>174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0.0086800000000000002</v>
      </c>
      <c r="R143" s="229">
        <f>Q143*H143</f>
        <v>0.020050800000000001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175</v>
      </c>
      <c r="AT143" s="231" t="s">
        <v>170</v>
      </c>
      <c r="AU143" s="231" t="s">
        <v>87</v>
      </c>
      <c r="AY143" s="18" t="s">
        <v>168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175</v>
      </c>
      <c r="BM143" s="231" t="s">
        <v>197</v>
      </c>
    </row>
    <row r="144" s="13" customFormat="1">
      <c r="A144" s="13"/>
      <c r="B144" s="233"/>
      <c r="C144" s="234"/>
      <c r="D144" s="235" t="s">
        <v>177</v>
      </c>
      <c r="E144" s="236" t="s">
        <v>1</v>
      </c>
      <c r="F144" s="237" t="s">
        <v>178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177</v>
      </c>
      <c r="AU144" s="243" t="s">
        <v>87</v>
      </c>
      <c r="AV144" s="13" t="s">
        <v>84</v>
      </c>
      <c r="AW144" s="13" t="s">
        <v>32</v>
      </c>
      <c r="AX144" s="13" t="s">
        <v>76</v>
      </c>
      <c r="AY144" s="243" t="s">
        <v>168</v>
      </c>
    </row>
    <row r="145" s="14" customFormat="1">
      <c r="A145" s="14"/>
      <c r="B145" s="244"/>
      <c r="C145" s="245"/>
      <c r="D145" s="235" t="s">
        <v>177</v>
      </c>
      <c r="E145" s="246" t="s">
        <v>1</v>
      </c>
      <c r="F145" s="247" t="s">
        <v>759</v>
      </c>
      <c r="G145" s="245"/>
      <c r="H145" s="248">
        <v>2.3100000000000001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177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168</v>
      </c>
    </row>
    <row r="146" s="2" customFormat="1" ht="24.15" customHeight="1">
      <c r="A146" s="39"/>
      <c r="B146" s="40"/>
      <c r="C146" s="220" t="s">
        <v>204</v>
      </c>
      <c r="D146" s="220" t="s">
        <v>170</v>
      </c>
      <c r="E146" s="221" t="s">
        <v>210</v>
      </c>
      <c r="F146" s="222" t="s">
        <v>211</v>
      </c>
      <c r="G146" s="223" t="s">
        <v>196</v>
      </c>
      <c r="H146" s="224">
        <v>1.6200000000000001</v>
      </c>
      <c r="I146" s="225"/>
      <c r="J146" s="226">
        <f>ROUND(I146*H146,2)</f>
        <v>0</v>
      </c>
      <c r="K146" s="222" t="s">
        <v>174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0.036900000000000002</v>
      </c>
      <c r="R146" s="229">
        <f>Q146*H146</f>
        <v>0.059778000000000005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175</v>
      </c>
      <c r="AT146" s="231" t="s">
        <v>170</v>
      </c>
      <c r="AU146" s="231" t="s">
        <v>87</v>
      </c>
      <c r="AY146" s="18" t="s">
        <v>168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175</v>
      </c>
      <c r="BM146" s="231" t="s">
        <v>212</v>
      </c>
    </row>
    <row r="147" s="13" customFormat="1">
      <c r="A147" s="13"/>
      <c r="B147" s="233"/>
      <c r="C147" s="234"/>
      <c r="D147" s="235" t="s">
        <v>177</v>
      </c>
      <c r="E147" s="236" t="s">
        <v>1</v>
      </c>
      <c r="F147" s="237" t="s">
        <v>178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177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168</v>
      </c>
    </row>
    <row r="148" s="14" customFormat="1">
      <c r="A148" s="14"/>
      <c r="B148" s="244"/>
      <c r="C148" s="245"/>
      <c r="D148" s="235" t="s">
        <v>177</v>
      </c>
      <c r="E148" s="246" t="s">
        <v>1</v>
      </c>
      <c r="F148" s="247" t="s">
        <v>760</v>
      </c>
      <c r="G148" s="245"/>
      <c r="H148" s="248">
        <v>1.6200000000000001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177</v>
      </c>
      <c r="AU148" s="254" t="s">
        <v>87</v>
      </c>
      <c r="AV148" s="14" t="s">
        <v>87</v>
      </c>
      <c r="AW148" s="14" t="s">
        <v>32</v>
      </c>
      <c r="AX148" s="14" t="s">
        <v>84</v>
      </c>
      <c r="AY148" s="254" t="s">
        <v>168</v>
      </c>
    </row>
    <row r="149" s="2" customFormat="1" ht="24.15" customHeight="1">
      <c r="A149" s="39"/>
      <c r="B149" s="40"/>
      <c r="C149" s="220" t="s">
        <v>209</v>
      </c>
      <c r="D149" s="220" t="s">
        <v>170</v>
      </c>
      <c r="E149" s="221" t="s">
        <v>761</v>
      </c>
      <c r="F149" s="222" t="s">
        <v>762</v>
      </c>
      <c r="G149" s="223" t="s">
        <v>432</v>
      </c>
      <c r="H149" s="224">
        <v>4</v>
      </c>
      <c r="I149" s="225"/>
      <c r="J149" s="226">
        <f>ROUND(I149*H149,2)</f>
        <v>0</v>
      </c>
      <c r="K149" s="222" t="s">
        <v>174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0.00064999999999999997</v>
      </c>
      <c r="R149" s="229">
        <f>Q149*H149</f>
        <v>0.0025999999999999999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175</v>
      </c>
      <c r="AT149" s="231" t="s">
        <v>170</v>
      </c>
      <c r="AU149" s="231" t="s">
        <v>87</v>
      </c>
      <c r="AY149" s="18" t="s">
        <v>168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175</v>
      </c>
      <c r="BM149" s="231" t="s">
        <v>763</v>
      </c>
    </row>
    <row r="150" s="13" customFormat="1">
      <c r="A150" s="13"/>
      <c r="B150" s="233"/>
      <c r="C150" s="234"/>
      <c r="D150" s="235" t="s">
        <v>177</v>
      </c>
      <c r="E150" s="236" t="s">
        <v>1</v>
      </c>
      <c r="F150" s="237" t="s">
        <v>218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177</v>
      </c>
      <c r="AU150" s="243" t="s">
        <v>87</v>
      </c>
      <c r="AV150" s="13" t="s">
        <v>84</v>
      </c>
      <c r="AW150" s="13" t="s">
        <v>32</v>
      </c>
      <c r="AX150" s="13" t="s">
        <v>76</v>
      </c>
      <c r="AY150" s="243" t="s">
        <v>168</v>
      </c>
    </row>
    <row r="151" s="14" customFormat="1">
      <c r="A151" s="14"/>
      <c r="B151" s="244"/>
      <c r="C151" s="245"/>
      <c r="D151" s="235" t="s">
        <v>177</v>
      </c>
      <c r="E151" s="246" t="s">
        <v>1</v>
      </c>
      <c r="F151" s="247" t="s">
        <v>175</v>
      </c>
      <c r="G151" s="245"/>
      <c r="H151" s="248">
        <v>4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177</v>
      </c>
      <c r="AU151" s="254" t="s">
        <v>87</v>
      </c>
      <c r="AV151" s="14" t="s">
        <v>87</v>
      </c>
      <c r="AW151" s="14" t="s">
        <v>32</v>
      </c>
      <c r="AX151" s="14" t="s">
        <v>84</v>
      </c>
      <c r="AY151" s="254" t="s">
        <v>168</v>
      </c>
    </row>
    <row r="152" s="2" customFormat="1" ht="24.15" customHeight="1">
      <c r="A152" s="39"/>
      <c r="B152" s="40"/>
      <c r="C152" s="220" t="s">
        <v>214</v>
      </c>
      <c r="D152" s="220" t="s">
        <v>170</v>
      </c>
      <c r="E152" s="221" t="s">
        <v>764</v>
      </c>
      <c r="F152" s="222" t="s">
        <v>765</v>
      </c>
      <c r="G152" s="223" t="s">
        <v>432</v>
      </c>
      <c r="H152" s="224">
        <v>4</v>
      </c>
      <c r="I152" s="225"/>
      <c r="J152" s="226">
        <f>ROUND(I152*H152,2)</f>
        <v>0</v>
      </c>
      <c r="K152" s="222" t="s">
        <v>174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175</v>
      </c>
      <c r="AT152" s="231" t="s">
        <v>170</v>
      </c>
      <c r="AU152" s="231" t="s">
        <v>87</v>
      </c>
      <c r="AY152" s="18" t="s">
        <v>168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175</v>
      </c>
      <c r="BM152" s="231" t="s">
        <v>766</v>
      </c>
    </row>
    <row r="153" s="13" customFormat="1">
      <c r="A153" s="13"/>
      <c r="B153" s="233"/>
      <c r="C153" s="234"/>
      <c r="D153" s="235" t="s">
        <v>177</v>
      </c>
      <c r="E153" s="236" t="s">
        <v>1</v>
      </c>
      <c r="F153" s="237" t="s">
        <v>218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177</v>
      </c>
      <c r="AU153" s="243" t="s">
        <v>87</v>
      </c>
      <c r="AV153" s="13" t="s">
        <v>84</v>
      </c>
      <c r="AW153" s="13" t="s">
        <v>32</v>
      </c>
      <c r="AX153" s="13" t="s">
        <v>76</v>
      </c>
      <c r="AY153" s="243" t="s">
        <v>168</v>
      </c>
    </row>
    <row r="154" s="14" customFormat="1">
      <c r="A154" s="14"/>
      <c r="B154" s="244"/>
      <c r="C154" s="245"/>
      <c r="D154" s="235" t="s">
        <v>177</v>
      </c>
      <c r="E154" s="246" t="s">
        <v>1</v>
      </c>
      <c r="F154" s="247" t="s">
        <v>175</v>
      </c>
      <c r="G154" s="245"/>
      <c r="H154" s="248">
        <v>4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177</v>
      </c>
      <c r="AU154" s="254" t="s">
        <v>87</v>
      </c>
      <c r="AV154" s="14" t="s">
        <v>87</v>
      </c>
      <c r="AW154" s="14" t="s">
        <v>32</v>
      </c>
      <c r="AX154" s="14" t="s">
        <v>84</v>
      </c>
      <c r="AY154" s="254" t="s">
        <v>168</v>
      </c>
    </row>
    <row r="155" s="2" customFormat="1" ht="16.5" customHeight="1">
      <c r="A155" s="39"/>
      <c r="B155" s="40"/>
      <c r="C155" s="220" t="s">
        <v>220</v>
      </c>
      <c r="D155" s="220" t="s">
        <v>170</v>
      </c>
      <c r="E155" s="221" t="s">
        <v>215</v>
      </c>
      <c r="F155" s="222" t="s">
        <v>216</v>
      </c>
      <c r="G155" s="223" t="s">
        <v>196</v>
      </c>
      <c r="H155" s="224">
        <v>19</v>
      </c>
      <c r="I155" s="225"/>
      <c r="J155" s="226">
        <f>ROUND(I155*H155,2)</f>
        <v>0</v>
      </c>
      <c r="K155" s="222" t="s">
        <v>174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0.00055999999999999995</v>
      </c>
      <c r="R155" s="229">
        <f>Q155*H155</f>
        <v>0.010639999999999998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175</v>
      </c>
      <c r="AT155" s="231" t="s">
        <v>170</v>
      </c>
      <c r="AU155" s="231" t="s">
        <v>87</v>
      </c>
      <c r="AY155" s="18" t="s">
        <v>168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175</v>
      </c>
      <c r="BM155" s="231" t="s">
        <v>767</v>
      </c>
    </row>
    <row r="156" s="13" customFormat="1">
      <c r="A156" s="13"/>
      <c r="B156" s="233"/>
      <c r="C156" s="234"/>
      <c r="D156" s="235" t="s">
        <v>177</v>
      </c>
      <c r="E156" s="236" t="s">
        <v>1</v>
      </c>
      <c r="F156" s="237" t="s">
        <v>218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177</v>
      </c>
      <c r="AU156" s="243" t="s">
        <v>87</v>
      </c>
      <c r="AV156" s="13" t="s">
        <v>84</v>
      </c>
      <c r="AW156" s="13" t="s">
        <v>32</v>
      </c>
      <c r="AX156" s="13" t="s">
        <v>76</v>
      </c>
      <c r="AY156" s="243" t="s">
        <v>168</v>
      </c>
    </row>
    <row r="157" s="14" customFormat="1">
      <c r="A157" s="14"/>
      <c r="B157" s="244"/>
      <c r="C157" s="245"/>
      <c r="D157" s="235" t="s">
        <v>177</v>
      </c>
      <c r="E157" s="246" t="s">
        <v>1</v>
      </c>
      <c r="F157" s="247" t="s">
        <v>768</v>
      </c>
      <c r="G157" s="245"/>
      <c r="H157" s="248">
        <v>19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177</v>
      </c>
      <c r="AU157" s="254" t="s">
        <v>87</v>
      </c>
      <c r="AV157" s="14" t="s">
        <v>87</v>
      </c>
      <c r="AW157" s="14" t="s">
        <v>32</v>
      </c>
      <c r="AX157" s="14" t="s">
        <v>84</v>
      </c>
      <c r="AY157" s="254" t="s">
        <v>168</v>
      </c>
    </row>
    <row r="158" s="2" customFormat="1" ht="21.75" customHeight="1">
      <c r="A158" s="39"/>
      <c r="B158" s="40"/>
      <c r="C158" s="220" t="s">
        <v>224</v>
      </c>
      <c r="D158" s="220" t="s">
        <v>170</v>
      </c>
      <c r="E158" s="221" t="s">
        <v>221</v>
      </c>
      <c r="F158" s="222" t="s">
        <v>222</v>
      </c>
      <c r="G158" s="223" t="s">
        <v>196</v>
      </c>
      <c r="H158" s="224">
        <v>19</v>
      </c>
      <c r="I158" s="225"/>
      <c r="J158" s="226">
        <f>ROUND(I158*H158,2)</f>
        <v>0</v>
      </c>
      <c r="K158" s="222" t="s">
        <v>174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175</v>
      </c>
      <c r="AT158" s="231" t="s">
        <v>170</v>
      </c>
      <c r="AU158" s="231" t="s">
        <v>87</v>
      </c>
      <c r="AY158" s="18" t="s">
        <v>168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175</v>
      </c>
      <c r="BM158" s="231" t="s">
        <v>769</v>
      </c>
    </row>
    <row r="159" s="13" customFormat="1">
      <c r="A159" s="13"/>
      <c r="B159" s="233"/>
      <c r="C159" s="234"/>
      <c r="D159" s="235" t="s">
        <v>177</v>
      </c>
      <c r="E159" s="236" t="s">
        <v>1</v>
      </c>
      <c r="F159" s="237" t="s">
        <v>218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177</v>
      </c>
      <c r="AU159" s="243" t="s">
        <v>87</v>
      </c>
      <c r="AV159" s="13" t="s">
        <v>84</v>
      </c>
      <c r="AW159" s="13" t="s">
        <v>32</v>
      </c>
      <c r="AX159" s="13" t="s">
        <v>76</v>
      </c>
      <c r="AY159" s="243" t="s">
        <v>168</v>
      </c>
    </row>
    <row r="160" s="14" customFormat="1">
      <c r="A160" s="14"/>
      <c r="B160" s="244"/>
      <c r="C160" s="245"/>
      <c r="D160" s="235" t="s">
        <v>177</v>
      </c>
      <c r="E160" s="246" t="s">
        <v>1</v>
      </c>
      <c r="F160" s="247" t="s">
        <v>768</v>
      </c>
      <c r="G160" s="245"/>
      <c r="H160" s="248">
        <v>19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177</v>
      </c>
      <c r="AU160" s="254" t="s">
        <v>87</v>
      </c>
      <c r="AV160" s="14" t="s">
        <v>87</v>
      </c>
      <c r="AW160" s="14" t="s">
        <v>32</v>
      </c>
      <c r="AX160" s="14" t="s">
        <v>84</v>
      </c>
      <c r="AY160" s="254" t="s">
        <v>168</v>
      </c>
    </row>
    <row r="161" s="2" customFormat="1" ht="24.15" customHeight="1">
      <c r="A161" s="39"/>
      <c r="B161" s="40"/>
      <c r="C161" s="220" t="s">
        <v>8</v>
      </c>
      <c r="D161" s="220" t="s">
        <v>170</v>
      </c>
      <c r="E161" s="221" t="s">
        <v>225</v>
      </c>
      <c r="F161" s="222" t="s">
        <v>226</v>
      </c>
      <c r="G161" s="223" t="s">
        <v>227</v>
      </c>
      <c r="H161" s="224">
        <v>9.8219999999999992</v>
      </c>
      <c r="I161" s="225"/>
      <c r="J161" s="226">
        <f>ROUND(I161*H161,2)</f>
        <v>0</v>
      </c>
      <c r="K161" s="222" t="s">
        <v>174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175</v>
      </c>
      <c r="AT161" s="231" t="s">
        <v>170</v>
      </c>
      <c r="AU161" s="231" t="s">
        <v>87</v>
      </c>
      <c r="AY161" s="18" t="s">
        <v>168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175</v>
      </c>
      <c r="BM161" s="231" t="s">
        <v>228</v>
      </c>
    </row>
    <row r="162" s="13" customFormat="1">
      <c r="A162" s="13"/>
      <c r="B162" s="233"/>
      <c r="C162" s="234"/>
      <c r="D162" s="235" t="s">
        <v>177</v>
      </c>
      <c r="E162" s="236" t="s">
        <v>1</v>
      </c>
      <c r="F162" s="237" t="s">
        <v>178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177</v>
      </c>
      <c r="AU162" s="243" t="s">
        <v>87</v>
      </c>
      <c r="AV162" s="13" t="s">
        <v>84</v>
      </c>
      <c r="AW162" s="13" t="s">
        <v>32</v>
      </c>
      <c r="AX162" s="13" t="s">
        <v>76</v>
      </c>
      <c r="AY162" s="243" t="s">
        <v>168</v>
      </c>
    </row>
    <row r="163" s="14" customFormat="1">
      <c r="A163" s="14"/>
      <c r="B163" s="244"/>
      <c r="C163" s="245"/>
      <c r="D163" s="235" t="s">
        <v>177</v>
      </c>
      <c r="E163" s="246" t="s">
        <v>1</v>
      </c>
      <c r="F163" s="247" t="s">
        <v>770</v>
      </c>
      <c r="G163" s="245"/>
      <c r="H163" s="248">
        <v>9.8219999999999992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177</v>
      </c>
      <c r="AU163" s="254" t="s">
        <v>87</v>
      </c>
      <c r="AV163" s="14" t="s">
        <v>87</v>
      </c>
      <c r="AW163" s="14" t="s">
        <v>32</v>
      </c>
      <c r="AX163" s="14" t="s">
        <v>84</v>
      </c>
      <c r="AY163" s="254" t="s">
        <v>168</v>
      </c>
    </row>
    <row r="164" s="2" customFormat="1" ht="24.15" customHeight="1">
      <c r="A164" s="39"/>
      <c r="B164" s="40"/>
      <c r="C164" s="220" t="s">
        <v>234</v>
      </c>
      <c r="D164" s="220" t="s">
        <v>170</v>
      </c>
      <c r="E164" s="221" t="s">
        <v>230</v>
      </c>
      <c r="F164" s="222" t="s">
        <v>231</v>
      </c>
      <c r="G164" s="223" t="s">
        <v>196</v>
      </c>
      <c r="H164" s="224">
        <v>6</v>
      </c>
      <c r="I164" s="225"/>
      <c r="J164" s="226">
        <f>ROUND(I164*H164,2)</f>
        <v>0</v>
      </c>
      <c r="K164" s="222" t="s">
        <v>174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0.00048999999999999998</v>
      </c>
      <c r="R164" s="229">
        <f>Q164*H164</f>
        <v>0.0029399999999999999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175</v>
      </c>
      <c r="AT164" s="231" t="s">
        <v>170</v>
      </c>
      <c r="AU164" s="231" t="s">
        <v>87</v>
      </c>
      <c r="AY164" s="18" t="s">
        <v>168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175</v>
      </c>
      <c r="BM164" s="231" t="s">
        <v>232</v>
      </c>
    </row>
    <row r="165" s="13" customFormat="1">
      <c r="A165" s="13"/>
      <c r="B165" s="233"/>
      <c r="C165" s="234"/>
      <c r="D165" s="235" t="s">
        <v>177</v>
      </c>
      <c r="E165" s="236" t="s">
        <v>1</v>
      </c>
      <c r="F165" s="237" t="s">
        <v>178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177</v>
      </c>
      <c r="AU165" s="243" t="s">
        <v>87</v>
      </c>
      <c r="AV165" s="13" t="s">
        <v>84</v>
      </c>
      <c r="AW165" s="13" t="s">
        <v>32</v>
      </c>
      <c r="AX165" s="13" t="s">
        <v>76</v>
      </c>
      <c r="AY165" s="243" t="s">
        <v>168</v>
      </c>
    </row>
    <row r="166" s="14" customFormat="1">
      <c r="A166" s="14"/>
      <c r="B166" s="244"/>
      <c r="C166" s="245"/>
      <c r="D166" s="235" t="s">
        <v>177</v>
      </c>
      <c r="E166" s="246" t="s">
        <v>1</v>
      </c>
      <c r="F166" s="247" t="s">
        <v>771</v>
      </c>
      <c r="G166" s="245"/>
      <c r="H166" s="248">
        <v>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177</v>
      </c>
      <c r="AU166" s="254" t="s">
        <v>87</v>
      </c>
      <c r="AV166" s="14" t="s">
        <v>87</v>
      </c>
      <c r="AW166" s="14" t="s">
        <v>32</v>
      </c>
      <c r="AX166" s="14" t="s">
        <v>84</v>
      </c>
      <c r="AY166" s="254" t="s">
        <v>168</v>
      </c>
    </row>
    <row r="167" s="2" customFormat="1" ht="24.15" customHeight="1">
      <c r="A167" s="39"/>
      <c r="B167" s="40"/>
      <c r="C167" s="220" t="s">
        <v>238</v>
      </c>
      <c r="D167" s="220" t="s">
        <v>170</v>
      </c>
      <c r="E167" s="221" t="s">
        <v>235</v>
      </c>
      <c r="F167" s="222" t="s">
        <v>236</v>
      </c>
      <c r="G167" s="223" t="s">
        <v>196</v>
      </c>
      <c r="H167" s="224">
        <v>6</v>
      </c>
      <c r="I167" s="225"/>
      <c r="J167" s="226">
        <f>ROUND(I167*H167,2)</f>
        <v>0</v>
      </c>
      <c r="K167" s="222" t="s">
        <v>174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175</v>
      </c>
      <c r="AT167" s="231" t="s">
        <v>170</v>
      </c>
      <c r="AU167" s="231" t="s">
        <v>87</v>
      </c>
      <c r="AY167" s="18" t="s">
        <v>168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175</v>
      </c>
      <c r="BM167" s="231" t="s">
        <v>237</v>
      </c>
    </row>
    <row r="168" s="13" customFormat="1">
      <c r="A168" s="13"/>
      <c r="B168" s="233"/>
      <c r="C168" s="234"/>
      <c r="D168" s="235" t="s">
        <v>177</v>
      </c>
      <c r="E168" s="236" t="s">
        <v>1</v>
      </c>
      <c r="F168" s="237" t="s">
        <v>178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177</v>
      </c>
      <c r="AU168" s="243" t="s">
        <v>87</v>
      </c>
      <c r="AV168" s="13" t="s">
        <v>84</v>
      </c>
      <c r="AW168" s="13" t="s">
        <v>32</v>
      </c>
      <c r="AX168" s="13" t="s">
        <v>76</v>
      </c>
      <c r="AY168" s="243" t="s">
        <v>168</v>
      </c>
    </row>
    <row r="169" s="14" customFormat="1">
      <c r="A169" s="14"/>
      <c r="B169" s="244"/>
      <c r="C169" s="245"/>
      <c r="D169" s="235" t="s">
        <v>177</v>
      </c>
      <c r="E169" s="246" t="s">
        <v>1</v>
      </c>
      <c r="F169" s="247" t="s">
        <v>771</v>
      </c>
      <c r="G169" s="245"/>
      <c r="H169" s="248">
        <v>6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177</v>
      </c>
      <c r="AU169" s="254" t="s">
        <v>87</v>
      </c>
      <c r="AV169" s="14" t="s">
        <v>87</v>
      </c>
      <c r="AW169" s="14" t="s">
        <v>32</v>
      </c>
      <c r="AX169" s="14" t="s">
        <v>84</v>
      </c>
      <c r="AY169" s="254" t="s">
        <v>168</v>
      </c>
    </row>
    <row r="170" s="2" customFormat="1" ht="33" customHeight="1">
      <c r="A170" s="39"/>
      <c r="B170" s="40"/>
      <c r="C170" s="220" t="s">
        <v>243</v>
      </c>
      <c r="D170" s="220" t="s">
        <v>170</v>
      </c>
      <c r="E170" s="221" t="s">
        <v>260</v>
      </c>
      <c r="F170" s="222" t="s">
        <v>261</v>
      </c>
      <c r="G170" s="223" t="s">
        <v>227</v>
      </c>
      <c r="H170" s="224">
        <v>4.2640000000000002</v>
      </c>
      <c r="I170" s="225"/>
      <c r="J170" s="226">
        <f>ROUND(I170*H170,2)</f>
        <v>0</v>
      </c>
      <c r="K170" s="222" t="s">
        <v>174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175</v>
      </c>
      <c r="AT170" s="231" t="s">
        <v>170</v>
      </c>
      <c r="AU170" s="231" t="s">
        <v>87</v>
      </c>
      <c r="AY170" s="18" t="s">
        <v>168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175</v>
      </c>
      <c r="BM170" s="231" t="s">
        <v>262</v>
      </c>
    </row>
    <row r="171" s="13" customFormat="1">
      <c r="A171" s="13"/>
      <c r="B171" s="233"/>
      <c r="C171" s="234"/>
      <c r="D171" s="235" t="s">
        <v>177</v>
      </c>
      <c r="E171" s="236" t="s">
        <v>1</v>
      </c>
      <c r="F171" s="237" t="s">
        <v>178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177</v>
      </c>
      <c r="AU171" s="243" t="s">
        <v>87</v>
      </c>
      <c r="AV171" s="13" t="s">
        <v>84</v>
      </c>
      <c r="AW171" s="13" t="s">
        <v>32</v>
      </c>
      <c r="AX171" s="13" t="s">
        <v>76</v>
      </c>
      <c r="AY171" s="243" t="s">
        <v>168</v>
      </c>
    </row>
    <row r="172" s="13" customFormat="1">
      <c r="A172" s="13"/>
      <c r="B172" s="233"/>
      <c r="C172" s="234"/>
      <c r="D172" s="235" t="s">
        <v>177</v>
      </c>
      <c r="E172" s="236" t="s">
        <v>1</v>
      </c>
      <c r="F172" s="237" t="s">
        <v>263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177</v>
      </c>
      <c r="AU172" s="243" t="s">
        <v>87</v>
      </c>
      <c r="AV172" s="13" t="s">
        <v>84</v>
      </c>
      <c r="AW172" s="13" t="s">
        <v>32</v>
      </c>
      <c r="AX172" s="13" t="s">
        <v>76</v>
      </c>
      <c r="AY172" s="243" t="s">
        <v>168</v>
      </c>
    </row>
    <row r="173" s="14" customFormat="1">
      <c r="A173" s="14"/>
      <c r="B173" s="244"/>
      <c r="C173" s="245"/>
      <c r="D173" s="235" t="s">
        <v>177</v>
      </c>
      <c r="E173" s="246" t="s">
        <v>1</v>
      </c>
      <c r="F173" s="247" t="s">
        <v>772</v>
      </c>
      <c r="G173" s="245"/>
      <c r="H173" s="248">
        <v>20.655000000000001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177</v>
      </c>
      <c r="AU173" s="254" t="s">
        <v>87</v>
      </c>
      <c r="AV173" s="14" t="s">
        <v>87</v>
      </c>
      <c r="AW173" s="14" t="s">
        <v>32</v>
      </c>
      <c r="AX173" s="14" t="s">
        <v>76</v>
      </c>
      <c r="AY173" s="254" t="s">
        <v>168</v>
      </c>
    </row>
    <row r="174" s="14" customFormat="1">
      <c r="A174" s="14"/>
      <c r="B174" s="244"/>
      <c r="C174" s="245"/>
      <c r="D174" s="235" t="s">
        <v>177</v>
      </c>
      <c r="E174" s="246" t="s">
        <v>1</v>
      </c>
      <c r="F174" s="247" t="s">
        <v>773</v>
      </c>
      <c r="G174" s="245"/>
      <c r="H174" s="248">
        <v>-7.5739999999999998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177</v>
      </c>
      <c r="AU174" s="254" t="s">
        <v>87</v>
      </c>
      <c r="AV174" s="14" t="s">
        <v>87</v>
      </c>
      <c r="AW174" s="14" t="s">
        <v>32</v>
      </c>
      <c r="AX174" s="14" t="s">
        <v>76</v>
      </c>
      <c r="AY174" s="254" t="s">
        <v>168</v>
      </c>
    </row>
    <row r="175" s="14" customFormat="1">
      <c r="A175" s="14"/>
      <c r="B175" s="244"/>
      <c r="C175" s="245"/>
      <c r="D175" s="235" t="s">
        <v>177</v>
      </c>
      <c r="E175" s="246" t="s">
        <v>1</v>
      </c>
      <c r="F175" s="247" t="s">
        <v>774</v>
      </c>
      <c r="G175" s="245"/>
      <c r="H175" s="248">
        <v>3.8250000000000002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177</v>
      </c>
      <c r="AU175" s="254" t="s">
        <v>87</v>
      </c>
      <c r="AV175" s="14" t="s">
        <v>87</v>
      </c>
      <c r="AW175" s="14" t="s">
        <v>32</v>
      </c>
      <c r="AX175" s="14" t="s">
        <v>76</v>
      </c>
      <c r="AY175" s="254" t="s">
        <v>168</v>
      </c>
    </row>
    <row r="176" s="14" customFormat="1">
      <c r="A176" s="14"/>
      <c r="B176" s="244"/>
      <c r="C176" s="245"/>
      <c r="D176" s="235" t="s">
        <v>177</v>
      </c>
      <c r="E176" s="246" t="s">
        <v>1</v>
      </c>
      <c r="F176" s="247" t="s">
        <v>775</v>
      </c>
      <c r="G176" s="245"/>
      <c r="H176" s="248">
        <v>-0.55100000000000005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177</v>
      </c>
      <c r="AU176" s="254" t="s">
        <v>87</v>
      </c>
      <c r="AV176" s="14" t="s">
        <v>87</v>
      </c>
      <c r="AW176" s="14" t="s">
        <v>32</v>
      </c>
      <c r="AX176" s="14" t="s">
        <v>76</v>
      </c>
      <c r="AY176" s="254" t="s">
        <v>168</v>
      </c>
    </row>
    <row r="177" s="14" customFormat="1">
      <c r="A177" s="14"/>
      <c r="B177" s="244"/>
      <c r="C177" s="245"/>
      <c r="D177" s="235" t="s">
        <v>177</v>
      </c>
      <c r="E177" s="246" t="s">
        <v>1</v>
      </c>
      <c r="F177" s="247" t="s">
        <v>776</v>
      </c>
      <c r="G177" s="245"/>
      <c r="H177" s="248">
        <v>-2.1419999999999999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177</v>
      </c>
      <c r="AU177" s="254" t="s">
        <v>87</v>
      </c>
      <c r="AV177" s="14" t="s">
        <v>87</v>
      </c>
      <c r="AW177" s="14" t="s">
        <v>32</v>
      </c>
      <c r="AX177" s="14" t="s">
        <v>76</v>
      </c>
      <c r="AY177" s="254" t="s">
        <v>168</v>
      </c>
    </row>
    <row r="178" s="15" customFormat="1">
      <c r="A178" s="15"/>
      <c r="B178" s="255"/>
      <c r="C178" s="256"/>
      <c r="D178" s="235" t="s">
        <v>177</v>
      </c>
      <c r="E178" s="257" t="s">
        <v>122</v>
      </c>
      <c r="F178" s="258" t="s">
        <v>120</v>
      </c>
      <c r="G178" s="256"/>
      <c r="H178" s="259">
        <v>14.212999999999999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177</v>
      </c>
      <c r="AU178" s="265" t="s">
        <v>87</v>
      </c>
      <c r="AV178" s="15" t="s">
        <v>175</v>
      </c>
      <c r="AW178" s="15" t="s">
        <v>32</v>
      </c>
      <c r="AX178" s="15" t="s">
        <v>76</v>
      </c>
      <c r="AY178" s="265" t="s">
        <v>168</v>
      </c>
    </row>
    <row r="179" s="14" customFormat="1">
      <c r="A179" s="14"/>
      <c r="B179" s="244"/>
      <c r="C179" s="245"/>
      <c r="D179" s="235" t="s">
        <v>177</v>
      </c>
      <c r="E179" s="246" t="s">
        <v>1</v>
      </c>
      <c r="F179" s="247" t="s">
        <v>272</v>
      </c>
      <c r="G179" s="245"/>
      <c r="H179" s="248">
        <v>4.2640000000000002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177</v>
      </c>
      <c r="AU179" s="254" t="s">
        <v>87</v>
      </c>
      <c r="AV179" s="14" t="s">
        <v>87</v>
      </c>
      <c r="AW179" s="14" t="s">
        <v>32</v>
      </c>
      <c r="AX179" s="14" t="s">
        <v>84</v>
      </c>
      <c r="AY179" s="254" t="s">
        <v>168</v>
      </c>
    </row>
    <row r="180" s="2" customFormat="1" ht="33" customHeight="1">
      <c r="A180" s="39"/>
      <c r="B180" s="40"/>
      <c r="C180" s="220" t="s">
        <v>247</v>
      </c>
      <c r="D180" s="220" t="s">
        <v>170</v>
      </c>
      <c r="E180" s="221" t="s">
        <v>274</v>
      </c>
      <c r="F180" s="222" t="s">
        <v>275</v>
      </c>
      <c r="G180" s="223" t="s">
        <v>227</v>
      </c>
      <c r="H180" s="224">
        <v>9.9489999999999998</v>
      </c>
      <c r="I180" s="225"/>
      <c r="J180" s="226">
        <f>ROUND(I180*H180,2)</f>
        <v>0</v>
      </c>
      <c r="K180" s="222" t="s">
        <v>174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175</v>
      </c>
      <c r="AT180" s="231" t="s">
        <v>170</v>
      </c>
      <c r="AU180" s="231" t="s">
        <v>87</v>
      </c>
      <c r="AY180" s="18" t="s">
        <v>168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175</v>
      </c>
      <c r="BM180" s="231" t="s">
        <v>276</v>
      </c>
    </row>
    <row r="181" s="14" customFormat="1">
      <c r="A181" s="14"/>
      <c r="B181" s="244"/>
      <c r="C181" s="245"/>
      <c r="D181" s="235" t="s">
        <v>177</v>
      </c>
      <c r="E181" s="246" t="s">
        <v>1</v>
      </c>
      <c r="F181" s="247" t="s">
        <v>277</v>
      </c>
      <c r="G181" s="245"/>
      <c r="H181" s="248">
        <v>9.9489999999999998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177</v>
      </c>
      <c r="AU181" s="254" t="s">
        <v>87</v>
      </c>
      <c r="AV181" s="14" t="s">
        <v>87</v>
      </c>
      <c r="AW181" s="14" t="s">
        <v>32</v>
      </c>
      <c r="AX181" s="14" t="s">
        <v>84</v>
      </c>
      <c r="AY181" s="254" t="s">
        <v>168</v>
      </c>
    </row>
    <row r="182" s="2" customFormat="1" ht="21.75" customHeight="1">
      <c r="A182" s="39"/>
      <c r="B182" s="40"/>
      <c r="C182" s="220" t="s">
        <v>254</v>
      </c>
      <c r="D182" s="220" t="s">
        <v>170</v>
      </c>
      <c r="E182" s="221" t="s">
        <v>284</v>
      </c>
      <c r="F182" s="222" t="s">
        <v>285</v>
      </c>
      <c r="G182" s="223" t="s">
        <v>173</v>
      </c>
      <c r="H182" s="224">
        <v>42.5</v>
      </c>
      <c r="I182" s="225"/>
      <c r="J182" s="226">
        <f>ROUND(I182*H182,2)</f>
        <v>0</v>
      </c>
      <c r="K182" s="222" t="s">
        <v>174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0.00084000000000000003</v>
      </c>
      <c r="R182" s="229">
        <f>Q182*H182</f>
        <v>0.035700000000000003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175</v>
      </c>
      <c r="AT182" s="231" t="s">
        <v>170</v>
      </c>
      <c r="AU182" s="231" t="s">
        <v>87</v>
      </c>
      <c r="AY182" s="18" t="s">
        <v>168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175</v>
      </c>
      <c r="BM182" s="231" t="s">
        <v>286</v>
      </c>
    </row>
    <row r="183" s="13" customFormat="1">
      <c r="A183" s="13"/>
      <c r="B183" s="233"/>
      <c r="C183" s="234"/>
      <c r="D183" s="235" t="s">
        <v>177</v>
      </c>
      <c r="E183" s="236" t="s">
        <v>1</v>
      </c>
      <c r="F183" s="237" t="s">
        <v>178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177</v>
      </c>
      <c r="AU183" s="243" t="s">
        <v>87</v>
      </c>
      <c r="AV183" s="13" t="s">
        <v>84</v>
      </c>
      <c r="AW183" s="13" t="s">
        <v>32</v>
      </c>
      <c r="AX183" s="13" t="s">
        <v>76</v>
      </c>
      <c r="AY183" s="243" t="s">
        <v>168</v>
      </c>
    </row>
    <row r="184" s="14" customFormat="1">
      <c r="A184" s="14"/>
      <c r="B184" s="244"/>
      <c r="C184" s="245"/>
      <c r="D184" s="235" t="s">
        <v>177</v>
      </c>
      <c r="E184" s="246" t="s">
        <v>1</v>
      </c>
      <c r="F184" s="247" t="s">
        <v>777</v>
      </c>
      <c r="G184" s="245"/>
      <c r="H184" s="248">
        <v>51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177</v>
      </c>
      <c r="AU184" s="254" t="s">
        <v>87</v>
      </c>
      <c r="AV184" s="14" t="s">
        <v>87</v>
      </c>
      <c r="AW184" s="14" t="s">
        <v>32</v>
      </c>
      <c r="AX184" s="14" t="s">
        <v>76</v>
      </c>
      <c r="AY184" s="254" t="s">
        <v>168</v>
      </c>
    </row>
    <row r="185" s="14" customFormat="1">
      <c r="A185" s="14"/>
      <c r="B185" s="244"/>
      <c r="C185" s="245"/>
      <c r="D185" s="235" t="s">
        <v>177</v>
      </c>
      <c r="E185" s="246" t="s">
        <v>1</v>
      </c>
      <c r="F185" s="247" t="s">
        <v>778</v>
      </c>
      <c r="G185" s="245"/>
      <c r="H185" s="248">
        <v>-18.699999999999999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177</v>
      </c>
      <c r="AU185" s="254" t="s">
        <v>87</v>
      </c>
      <c r="AV185" s="14" t="s">
        <v>87</v>
      </c>
      <c r="AW185" s="14" t="s">
        <v>32</v>
      </c>
      <c r="AX185" s="14" t="s">
        <v>76</v>
      </c>
      <c r="AY185" s="254" t="s">
        <v>168</v>
      </c>
    </row>
    <row r="186" s="14" customFormat="1">
      <c r="A186" s="14"/>
      <c r="B186" s="244"/>
      <c r="C186" s="245"/>
      <c r="D186" s="235" t="s">
        <v>177</v>
      </c>
      <c r="E186" s="246" t="s">
        <v>1</v>
      </c>
      <c r="F186" s="247" t="s">
        <v>779</v>
      </c>
      <c r="G186" s="245"/>
      <c r="H186" s="248">
        <v>10.199999999999999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177</v>
      </c>
      <c r="AU186" s="254" t="s">
        <v>87</v>
      </c>
      <c r="AV186" s="14" t="s">
        <v>87</v>
      </c>
      <c r="AW186" s="14" t="s">
        <v>32</v>
      </c>
      <c r="AX186" s="14" t="s">
        <v>76</v>
      </c>
      <c r="AY186" s="254" t="s">
        <v>168</v>
      </c>
    </row>
    <row r="187" s="15" customFormat="1">
      <c r="A187" s="15"/>
      <c r="B187" s="255"/>
      <c r="C187" s="256"/>
      <c r="D187" s="235" t="s">
        <v>177</v>
      </c>
      <c r="E187" s="257" t="s">
        <v>103</v>
      </c>
      <c r="F187" s="258" t="s">
        <v>120</v>
      </c>
      <c r="G187" s="256"/>
      <c r="H187" s="259">
        <v>42.5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177</v>
      </c>
      <c r="AU187" s="265" t="s">
        <v>87</v>
      </c>
      <c r="AV187" s="15" t="s">
        <v>175</v>
      </c>
      <c r="AW187" s="15" t="s">
        <v>32</v>
      </c>
      <c r="AX187" s="15" t="s">
        <v>76</v>
      </c>
      <c r="AY187" s="265" t="s">
        <v>168</v>
      </c>
    </row>
    <row r="188" s="14" customFormat="1">
      <c r="A188" s="14"/>
      <c r="B188" s="244"/>
      <c r="C188" s="245"/>
      <c r="D188" s="235" t="s">
        <v>177</v>
      </c>
      <c r="E188" s="246" t="s">
        <v>1</v>
      </c>
      <c r="F188" s="247" t="s">
        <v>103</v>
      </c>
      <c r="G188" s="245"/>
      <c r="H188" s="248">
        <v>42.5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177</v>
      </c>
      <c r="AU188" s="254" t="s">
        <v>87</v>
      </c>
      <c r="AV188" s="14" t="s">
        <v>87</v>
      </c>
      <c r="AW188" s="14" t="s">
        <v>32</v>
      </c>
      <c r="AX188" s="14" t="s">
        <v>84</v>
      </c>
      <c r="AY188" s="254" t="s">
        <v>168</v>
      </c>
    </row>
    <row r="189" s="2" customFormat="1" ht="24.15" customHeight="1">
      <c r="A189" s="39"/>
      <c r="B189" s="40"/>
      <c r="C189" s="220" t="s">
        <v>259</v>
      </c>
      <c r="D189" s="220" t="s">
        <v>170</v>
      </c>
      <c r="E189" s="221" t="s">
        <v>293</v>
      </c>
      <c r="F189" s="222" t="s">
        <v>294</v>
      </c>
      <c r="G189" s="223" t="s">
        <v>173</v>
      </c>
      <c r="H189" s="224">
        <v>42.5</v>
      </c>
      <c r="I189" s="225"/>
      <c r="J189" s="226">
        <f>ROUND(I189*H189,2)</f>
        <v>0</v>
      </c>
      <c r="K189" s="222" t="s">
        <v>174</v>
      </c>
      <c r="L189" s="45"/>
      <c r="M189" s="227" t="s">
        <v>1</v>
      </c>
      <c r="N189" s="228" t="s">
        <v>41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175</v>
      </c>
      <c r="AT189" s="231" t="s">
        <v>170</v>
      </c>
      <c r="AU189" s="231" t="s">
        <v>87</v>
      </c>
      <c r="AY189" s="18" t="s">
        <v>168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175</v>
      </c>
      <c r="BM189" s="231" t="s">
        <v>295</v>
      </c>
    </row>
    <row r="190" s="14" customFormat="1">
      <c r="A190" s="14"/>
      <c r="B190" s="244"/>
      <c r="C190" s="245"/>
      <c r="D190" s="235" t="s">
        <v>177</v>
      </c>
      <c r="E190" s="246" t="s">
        <v>1</v>
      </c>
      <c r="F190" s="247" t="s">
        <v>103</v>
      </c>
      <c r="G190" s="245"/>
      <c r="H190" s="248">
        <v>42.5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177</v>
      </c>
      <c r="AU190" s="254" t="s">
        <v>87</v>
      </c>
      <c r="AV190" s="14" t="s">
        <v>87</v>
      </c>
      <c r="AW190" s="14" t="s">
        <v>32</v>
      </c>
      <c r="AX190" s="14" t="s">
        <v>84</v>
      </c>
      <c r="AY190" s="254" t="s">
        <v>168</v>
      </c>
    </row>
    <row r="191" s="2" customFormat="1" ht="37.8" customHeight="1">
      <c r="A191" s="39"/>
      <c r="B191" s="40"/>
      <c r="C191" s="220" t="s">
        <v>273</v>
      </c>
      <c r="D191" s="220" t="s">
        <v>170</v>
      </c>
      <c r="E191" s="221" t="s">
        <v>307</v>
      </c>
      <c r="F191" s="222" t="s">
        <v>308</v>
      </c>
      <c r="G191" s="223" t="s">
        <v>227</v>
      </c>
      <c r="H191" s="224">
        <v>1.3899999999999999</v>
      </c>
      <c r="I191" s="225"/>
      <c r="J191" s="226">
        <f>ROUND(I191*H191,2)</f>
        <v>0</v>
      </c>
      <c r="K191" s="222" t="s">
        <v>174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175</v>
      </c>
      <c r="AT191" s="231" t="s">
        <v>170</v>
      </c>
      <c r="AU191" s="231" t="s">
        <v>87</v>
      </c>
      <c r="AY191" s="18" t="s">
        <v>168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175</v>
      </c>
      <c r="BM191" s="231" t="s">
        <v>309</v>
      </c>
    </row>
    <row r="192" s="13" customFormat="1">
      <c r="A192" s="13"/>
      <c r="B192" s="233"/>
      <c r="C192" s="234"/>
      <c r="D192" s="235" t="s">
        <v>177</v>
      </c>
      <c r="E192" s="236" t="s">
        <v>1</v>
      </c>
      <c r="F192" s="237" t="s">
        <v>310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177</v>
      </c>
      <c r="AU192" s="243" t="s">
        <v>87</v>
      </c>
      <c r="AV192" s="13" t="s">
        <v>84</v>
      </c>
      <c r="AW192" s="13" t="s">
        <v>32</v>
      </c>
      <c r="AX192" s="13" t="s">
        <v>76</v>
      </c>
      <c r="AY192" s="243" t="s">
        <v>168</v>
      </c>
    </row>
    <row r="193" s="13" customFormat="1">
      <c r="A193" s="13"/>
      <c r="B193" s="233"/>
      <c r="C193" s="234"/>
      <c r="D193" s="235" t="s">
        <v>177</v>
      </c>
      <c r="E193" s="236" t="s">
        <v>1</v>
      </c>
      <c r="F193" s="237" t="s">
        <v>311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177</v>
      </c>
      <c r="AU193" s="243" t="s">
        <v>87</v>
      </c>
      <c r="AV193" s="13" t="s">
        <v>84</v>
      </c>
      <c r="AW193" s="13" t="s">
        <v>32</v>
      </c>
      <c r="AX193" s="13" t="s">
        <v>76</v>
      </c>
      <c r="AY193" s="243" t="s">
        <v>168</v>
      </c>
    </row>
    <row r="194" s="13" customFormat="1">
      <c r="A194" s="13"/>
      <c r="B194" s="233"/>
      <c r="C194" s="234"/>
      <c r="D194" s="235" t="s">
        <v>177</v>
      </c>
      <c r="E194" s="236" t="s">
        <v>1</v>
      </c>
      <c r="F194" s="237" t="s">
        <v>312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177</v>
      </c>
      <c r="AU194" s="243" t="s">
        <v>87</v>
      </c>
      <c r="AV194" s="13" t="s">
        <v>84</v>
      </c>
      <c r="AW194" s="13" t="s">
        <v>32</v>
      </c>
      <c r="AX194" s="13" t="s">
        <v>76</v>
      </c>
      <c r="AY194" s="243" t="s">
        <v>168</v>
      </c>
    </row>
    <row r="195" s="14" customFormat="1">
      <c r="A195" s="14"/>
      <c r="B195" s="244"/>
      <c r="C195" s="245"/>
      <c r="D195" s="235" t="s">
        <v>177</v>
      </c>
      <c r="E195" s="246" t="s">
        <v>1</v>
      </c>
      <c r="F195" s="247" t="s">
        <v>780</v>
      </c>
      <c r="G195" s="245"/>
      <c r="H195" s="248">
        <v>0.77000000000000002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177</v>
      </c>
      <c r="AU195" s="254" t="s">
        <v>87</v>
      </c>
      <c r="AV195" s="14" t="s">
        <v>87</v>
      </c>
      <c r="AW195" s="14" t="s">
        <v>32</v>
      </c>
      <c r="AX195" s="14" t="s">
        <v>76</v>
      </c>
      <c r="AY195" s="254" t="s">
        <v>168</v>
      </c>
    </row>
    <row r="196" s="16" customFormat="1">
      <c r="A196" s="16"/>
      <c r="B196" s="266"/>
      <c r="C196" s="267"/>
      <c r="D196" s="235" t="s">
        <v>177</v>
      </c>
      <c r="E196" s="268" t="s">
        <v>95</v>
      </c>
      <c r="F196" s="269" t="s">
        <v>96</v>
      </c>
      <c r="G196" s="267"/>
      <c r="H196" s="270">
        <v>0.77000000000000002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6" t="s">
        <v>177</v>
      </c>
      <c r="AU196" s="276" t="s">
        <v>87</v>
      </c>
      <c r="AV196" s="16" t="s">
        <v>106</v>
      </c>
      <c r="AW196" s="16" t="s">
        <v>32</v>
      </c>
      <c r="AX196" s="16" t="s">
        <v>76</v>
      </c>
      <c r="AY196" s="276" t="s">
        <v>168</v>
      </c>
    </row>
    <row r="197" s="13" customFormat="1">
      <c r="A197" s="13"/>
      <c r="B197" s="233"/>
      <c r="C197" s="234"/>
      <c r="D197" s="235" t="s">
        <v>177</v>
      </c>
      <c r="E197" s="236" t="s">
        <v>1</v>
      </c>
      <c r="F197" s="237" t="s">
        <v>315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177</v>
      </c>
      <c r="AU197" s="243" t="s">
        <v>87</v>
      </c>
      <c r="AV197" s="13" t="s">
        <v>84</v>
      </c>
      <c r="AW197" s="13" t="s">
        <v>32</v>
      </c>
      <c r="AX197" s="13" t="s">
        <v>76</v>
      </c>
      <c r="AY197" s="243" t="s">
        <v>168</v>
      </c>
    </row>
    <row r="198" s="14" customFormat="1">
      <c r="A198" s="14"/>
      <c r="B198" s="244"/>
      <c r="C198" s="245"/>
      <c r="D198" s="235" t="s">
        <v>177</v>
      </c>
      <c r="E198" s="246" t="s">
        <v>1</v>
      </c>
      <c r="F198" s="247" t="s">
        <v>781</v>
      </c>
      <c r="G198" s="245"/>
      <c r="H198" s="248">
        <v>2.6930000000000001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177</v>
      </c>
      <c r="AU198" s="254" t="s">
        <v>87</v>
      </c>
      <c r="AV198" s="14" t="s">
        <v>87</v>
      </c>
      <c r="AW198" s="14" t="s">
        <v>32</v>
      </c>
      <c r="AX198" s="14" t="s">
        <v>76</v>
      </c>
      <c r="AY198" s="254" t="s">
        <v>168</v>
      </c>
    </row>
    <row r="199" s="16" customFormat="1">
      <c r="A199" s="16"/>
      <c r="B199" s="266"/>
      <c r="C199" s="267"/>
      <c r="D199" s="235" t="s">
        <v>177</v>
      </c>
      <c r="E199" s="268" t="s">
        <v>98</v>
      </c>
      <c r="F199" s="269" t="s">
        <v>96</v>
      </c>
      <c r="G199" s="267"/>
      <c r="H199" s="270">
        <v>2.6930000000000001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177</v>
      </c>
      <c r="AU199" s="276" t="s">
        <v>87</v>
      </c>
      <c r="AV199" s="16" t="s">
        <v>106</v>
      </c>
      <c r="AW199" s="16" t="s">
        <v>32</v>
      </c>
      <c r="AX199" s="16" t="s">
        <v>76</v>
      </c>
      <c r="AY199" s="276" t="s">
        <v>168</v>
      </c>
    </row>
    <row r="200" s="15" customFormat="1">
      <c r="A200" s="15"/>
      <c r="B200" s="255"/>
      <c r="C200" s="256"/>
      <c r="D200" s="235" t="s">
        <v>177</v>
      </c>
      <c r="E200" s="257" t="s">
        <v>119</v>
      </c>
      <c r="F200" s="258" t="s">
        <v>120</v>
      </c>
      <c r="G200" s="256"/>
      <c r="H200" s="259">
        <v>3.4630000000000001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177</v>
      </c>
      <c r="AU200" s="265" t="s">
        <v>87</v>
      </c>
      <c r="AV200" s="15" t="s">
        <v>175</v>
      </c>
      <c r="AW200" s="15" t="s">
        <v>32</v>
      </c>
      <c r="AX200" s="15" t="s">
        <v>76</v>
      </c>
      <c r="AY200" s="265" t="s">
        <v>168</v>
      </c>
    </row>
    <row r="201" s="14" customFormat="1">
      <c r="A201" s="14"/>
      <c r="B201" s="244"/>
      <c r="C201" s="245"/>
      <c r="D201" s="235" t="s">
        <v>177</v>
      </c>
      <c r="E201" s="246" t="s">
        <v>114</v>
      </c>
      <c r="F201" s="247" t="s">
        <v>782</v>
      </c>
      <c r="G201" s="245"/>
      <c r="H201" s="248">
        <v>1.1699999999999999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177</v>
      </c>
      <c r="AU201" s="254" t="s">
        <v>87</v>
      </c>
      <c r="AV201" s="14" t="s">
        <v>87</v>
      </c>
      <c r="AW201" s="14" t="s">
        <v>32</v>
      </c>
      <c r="AX201" s="14" t="s">
        <v>76</v>
      </c>
      <c r="AY201" s="254" t="s">
        <v>168</v>
      </c>
    </row>
    <row r="202" s="14" customFormat="1">
      <c r="A202" s="14"/>
      <c r="B202" s="244"/>
      <c r="C202" s="245"/>
      <c r="D202" s="235" t="s">
        <v>177</v>
      </c>
      <c r="E202" s="246" t="s">
        <v>116</v>
      </c>
      <c r="F202" s="247" t="s">
        <v>324</v>
      </c>
      <c r="G202" s="245"/>
      <c r="H202" s="248">
        <v>4.633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177</v>
      </c>
      <c r="AU202" s="254" t="s">
        <v>87</v>
      </c>
      <c r="AV202" s="14" t="s">
        <v>87</v>
      </c>
      <c r="AW202" s="14" t="s">
        <v>32</v>
      </c>
      <c r="AX202" s="14" t="s">
        <v>76</v>
      </c>
      <c r="AY202" s="254" t="s">
        <v>168</v>
      </c>
    </row>
    <row r="203" s="14" customFormat="1">
      <c r="A203" s="14"/>
      <c r="B203" s="244"/>
      <c r="C203" s="245"/>
      <c r="D203" s="235" t="s">
        <v>177</v>
      </c>
      <c r="E203" s="246" t="s">
        <v>1</v>
      </c>
      <c r="F203" s="247" t="s">
        <v>325</v>
      </c>
      <c r="G203" s="245"/>
      <c r="H203" s="248">
        <v>1.3899999999999999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177</v>
      </c>
      <c r="AU203" s="254" t="s">
        <v>87</v>
      </c>
      <c r="AV203" s="14" t="s">
        <v>87</v>
      </c>
      <c r="AW203" s="14" t="s">
        <v>32</v>
      </c>
      <c r="AX203" s="14" t="s">
        <v>84</v>
      </c>
      <c r="AY203" s="254" t="s">
        <v>168</v>
      </c>
    </row>
    <row r="204" s="2" customFormat="1" ht="37.8" customHeight="1">
      <c r="A204" s="39"/>
      <c r="B204" s="40"/>
      <c r="C204" s="220" t="s">
        <v>278</v>
      </c>
      <c r="D204" s="220" t="s">
        <v>170</v>
      </c>
      <c r="E204" s="221" t="s">
        <v>327</v>
      </c>
      <c r="F204" s="222" t="s">
        <v>328</v>
      </c>
      <c r="G204" s="223" t="s">
        <v>227</v>
      </c>
      <c r="H204" s="224">
        <v>3.2429999999999999</v>
      </c>
      <c r="I204" s="225"/>
      <c r="J204" s="226">
        <f>ROUND(I204*H204,2)</f>
        <v>0</v>
      </c>
      <c r="K204" s="222" t="s">
        <v>174</v>
      </c>
      <c r="L204" s="45"/>
      <c r="M204" s="227" t="s">
        <v>1</v>
      </c>
      <c r="N204" s="228" t="s">
        <v>41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175</v>
      </c>
      <c r="AT204" s="231" t="s">
        <v>170</v>
      </c>
      <c r="AU204" s="231" t="s">
        <v>87</v>
      </c>
      <c r="AY204" s="18" t="s">
        <v>168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84</v>
      </c>
      <c r="BK204" s="232">
        <f>ROUND(I204*H204,2)</f>
        <v>0</v>
      </c>
      <c r="BL204" s="18" t="s">
        <v>175</v>
      </c>
      <c r="BM204" s="231" t="s">
        <v>329</v>
      </c>
    </row>
    <row r="205" s="14" customFormat="1">
      <c r="A205" s="14"/>
      <c r="B205" s="244"/>
      <c r="C205" s="245"/>
      <c r="D205" s="235" t="s">
        <v>177</v>
      </c>
      <c r="E205" s="246" t="s">
        <v>1</v>
      </c>
      <c r="F205" s="247" t="s">
        <v>330</v>
      </c>
      <c r="G205" s="245"/>
      <c r="H205" s="248">
        <v>3.2429999999999999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177</v>
      </c>
      <c r="AU205" s="254" t="s">
        <v>87</v>
      </c>
      <c r="AV205" s="14" t="s">
        <v>87</v>
      </c>
      <c r="AW205" s="14" t="s">
        <v>32</v>
      </c>
      <c r="AX205" s="14" t="s">
        <v>84</v>
      </c>
      <c r="AY205" s="254" t="s">
        <v>168</v>
      </c>
    </row>
    <row r="206" s="2" customFormat="1" ht="24.15" customHeight="1">
      <c r="A206" s="39"/>
      <c r="B206" s="40"/>
      <c r="C206" s="220" t="s">
        <v>7</v>
      </c>
      <c r="D206" s="220" t="s">
        <v>170</v>
      </c>
      <c r="E206" s="221" t="s">
        <v>332</v>
      </c>
      <c r="F206" s="222" t="s">
        <v>333</v>
      </c>
      <c r="G206" s="223" t="s">
        <v>227</v>
      </c>
      <c r="H206" s="224">
        <v>1.3899999999999999</v>
      </c>
      <c r="I206" s="225"/>
      <c r="J206" s="226">
        <f>ROUND(I206*H206,2)</f>
        <v>0</v>
      </c>
      <c r="K206" s="222" t="s">
        <v>174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175</v>
      </c>
      <c r="AT206" s="231" t="s">
        <v>170</v>
      </c>
      <c r="AU206" s="231" t="s">
        <v>87</v>
      </c>
      <c r="AY206" s="18" t="s">
        <v>168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175</v>
      </c>
      <c r="BM206" s="231" t="s">
        <v>334</v>
      </c>
    </row>
    <row r="207" s="14" customFormat="1">
      <c r="A207" s="14"/>
      <c r="B207" s="244"/>
      <c r="C207" s="245"/>
      <c r="D207" s="235" t="s">
        <v>177</v>
      </c>
      <c r="E207" s="246" t="s">
        <v>1</v>
      </c>
      <c r="F207" s="247" t="s">
        <v>335</v>
      </c>
      <c r="G207" s="245"/>
      <c r="H207" s="248">
        <v>1.3899999999999999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177</v>
      </c>
      <c r="AU207" s="254" t="s">
        <v>87</v>
      </c>
      <c r="AV207" s="14" t="s">
        <v>87</v>
      </c>
      <c r="AW207" s="14" t="s">
        <v>32</v>
      </c>
      <c r="AX207" s="14" t="s">
        <v>84</v>
      </c>
      <c r="AY207" s="254" t="s">
        <v>168</v>
      </c>
    </row>
    <row r="208" s="2" customFormat="1" ht="24.15" customHeight="1">
      <c r="A208" s="39"/>
      <c r="B208" s="40"/>
      <c r="C208" s="220" t="s">
        <v>292</v>
      </c>
      <c r="D208" s="220" t="s">
        <v>170</v>
      </c>
      <c r="E208" s="221" t="s">
        <v>337</v>
      </c>
      <c r="F208" s="222" t="s">
        <v>338</v>
      </c>
      <c r="G208" s="223" t="s">
        <v>227</v>
      </c>
      <c r="H208" s="224">
        <v>3.2429999999999999</v>
      </c>
      <c r="I208" s="225"/>
      <c r="J208" s="226">
        <f>ROUND(I208*H208,2)</f>
        <v>0</v>
      </c>
      <c r="K208" s="222" t="s">
        <v>174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175</v>
      </c>
      <c r="AT208" s="231" t="s">
        <v>170</v>
      </c>
      <c r="AU208" s="231" t="s">
        <v>87</v>
      </c>
      <c r="AY208" s="18" t="s">
        <v>168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175</v>
      </c>
      <c r="BM208" s="231" t="s">
        <v>339</v>
      </c>
    </row>
    <row r="209" s="14" customFormat="1">
      <c r="A209" s="14"/>
      <c r="B209" s="244"/>
      <c r="C209" s="245"/>
      <c r="D209" s="235" t="s">
        <v>177</v>
      </c>
      <c r="E209" s="246" t="s">
        <v>1</v>
      </c>
      <c r="F209" s="247" t="s">
        <v>340</v>
      </c>
      <c r="G209" s="245"/>
      <c r="H209" s="248">
        <v>3.2429999999999999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177</v>
      </c>
      <c r="AU209" s="254" t="s">
        <v>87</v>
      </c>
      <c r="AV209" s="14" t="s">
        <v>87</v>
      </c>
      <c r="AW209" s="14" t="s">
        <v>32</v>
      </c>
      <c r="AX209" s="14" t="s">
        <v>84</v>
      </c>
      <c r="AY209" s="254" t="s">
        <v>168</v>
      </c>
    </row>
    <row r="210" s="2" customFormat="1" ht="33" customHeight="1">
      <c r="A210" s="39"/>
      <c r="B210" s="40"/>
      <c r="C210" s="220" t="s">
        <v>296</v>
      </c>
      <c r="D210" s="220" t="s">
        <v>170</v>
      </c>
      <c r="E210" s="221" t="s">
        <v>342</v>
      </c>
      <c r="F210" s="222" t="s">
        <v>343</v>
      </c>
      <c r="G210" s="223" t="s">
        <v>344</v>
      </c>
      <c r="H210" s="224">
        <v>8.3390000000000004</v>
      </c>
      <c r="I210" s="225"/>
      <c r="J210" s="226">
        <f>ROUND(I210*H210,2)</f>
        <v>0</v>
      </c>
      <c r="K210" s="222" t="s">
        <v>1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175</v>
      </c>
      <c r="AT210" s="231" t="s">
        <v>170</v>
      </c>
      <c r="AU210" s="231" t="s">
        <v>87</v>
      </c>
      <c r="AY210" s="18" t="s">
        <v>168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175</v>
      </c>
      <c r="BM210" s="231" t="s">
        <v>783</v>
      </c>
    </row>
    <row r="211" s="14" customFormat="1">
      <c r="A211" s="14"/>
      <c r="B211" s="244"/>
      <c r="C211" s="245"/>
      <c r="D211" s="235" t="s">
        <v>177</v>
      </c>
      <c r="E211" s="246" t="s">
        <v>1</v>
      </c>
      <c r="F211" s="247" t="s">
        <v>346</v>
      </c>
      <c r="G211" s="245"/>
      <c r="H211" s="248">
        <v>8.3390000000000004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177</v>
      </c>
      <c r="AU211" s="254" t="s">
        <v>87</v>
      </c>
      <c r="AV211" s="14" t="s">
        <v>87</v>
      </c>
      <c r="AW211" s="14" t="s">
        <v>32</v>
      </c>
      <c r="AX211" s="14" t="s">
        <v>84</v>
      </c>
      <c r="AY211" s="254" t="s">
        <v>168</v>
      </c>
    </row>
    <row r="212" s="2" customFormat="1" ht="16.5" customHeight="1">
      <c r="A212" s="39"/>
      <c r="B212" s="40"/>
      <c r="C212" s="220" t="s">
        <v>302</v>
      </c>
      <c r="D212" s="220" t="s">
        <v>170</v>
      </c>
      <c r="E212" s="221" t="s">
        <v>348</v>
      </c>
      <c r="F212" s="222" t="s">
        <v>349</v>
      </c>
      <c r="G212" s="223" t="s">
        <v>227</v>
      </c>
      <c r="H212" s="224">
        <v>4.633</v>
      </c>
      <c r="I212" s="225"/>
      <c r="J212" s="226">
        <f>ROUND(I212*H212,2)</f>
        <v>0</v>
      </c>
      <c r="K212" s="222" t="s">
        <v>174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175</v>
      </c>
      <c r="AT212" s="231" t="s">
        <v>170</v>
      </c>
      <c r="AU212" s="231" t="s">
        <v>87</v>
      </c>
      <c r="AY212" s="18" t="s">
        <v>168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175</v>
      </c>
      <c r="BM212" s="231" t="s">
        <v>350</v>
      </c>
    </row>
    <row r="213" s="14" customFormat="1">
      <c r="A213" s="14"/>
      <c r="B213" s="244"/>
      <c r="C213" s="245"/>
      <c r="D213" s="235" t="s">
        <v>177</v>
      </c>
      <c r="E213" s="246" t="s">
        <v>1</v>
      </c>
      <c r="F213" s="247" t="s">
        <v>351</v>
      </c>
      <c r="G213" s="245"/>
      <c r="H213" s="248">
        <v>4.633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177</v>
      </c>
      <c r="AU213" s="254" t="s">
        <v>87</v>
      </c>
      <c r="AV213" s="14" t="s">
        <v>87</v>
      </c>
      <c r="AW213" s="14" t="s">
        <v>32</v>
      </c>
      <c r="AX213" s="14" t="s">
        <v>84</v>
      </c>
      <c r="AY213" s="254" t="s">
        <v>168</v>
      </c>
    </row>
    <row r="214" s="2" customFormat="1" ht="24.15" customHeight="1">
      <c r="A214" s="39"/>
      <c r="B214" s="40"/>
      <c r="C214" s="220" t="s">
        <v>306</v>
      </c>
      <c r="D214" s="220" t="s">
        <v>170</v>
      </c>
      <c r="E214" s="221" t="s">
        <v>353</v>
      </c>
      <c r="F214" s="222" t="s">
        <v>354</v>
      </c>
      <c r="G214" s="223" t="s">
        <v>227</v>
      </c>
      <c r="H214" s="224">
        <v>10.75</v>
      </c>
      <c r="I214" s="225"/>
      <c r="J214" s="226">
        <f>ROUND(I214*H214,2)</f>
        <v>0</v>
      </c>
      <c r="K214" s="222" t="s">
        <v>174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175</v>
      </c>
      <c r="AT214" s="231" t="s">
        <v>170</v>
      </c>
      <c r="AU214" s="231" t="s">
        <v>87</v>
      </c>
      <c r="AY214" s="18" t="s">
        <v>168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175</v>
      </c>
      <c r="BM214" s="231" t="s">
        <v>355</v>
      </c>
    </row>
    <row r="215" s="14" customFormat="1">
      <c r="A215" s="14"/>
      <c r="B215" s="244"/>
      <c r="C215" s="245"/>
      <c r="D215" s="235" t="s">
        <v>177</v>
      </c>
      <c r="E215" s="246" t="s">
        <v>1</v>
      </c>
      <c r="F215" s="247" t="s">
        <v>356</v>
      </c>
      <c r="G215" s="245"/>
      <c r="H215" s="248">
        <v>10.75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177</v>
      </c>
      <c r="AU215" s="254" t="s">
        <v>87</v>
      </c>
      <c r="AV215" s="14" t="s">
        <v>87</v>
      </c>
      <c r="AW215" s="14" t="s">
        <v>32</v>
      </c>
      <c r="AX215" s="14" t="s">
        <v>84</v>
      </c>
      <c r="AY215" s="254" t="s">
        <v>168</v>
      </c>
    </row>
    <row r="216" s="2" customFormat="1" ht="24.15" customHeight="1">
      <c r="A216" s="39"/>
      <c r="B216" s="40"/>
      <c r="C216" s="220" t="s">
        <v>326</v>
      </c>
      <c r="D216" s="220" t="s">
        <v>170</v>
      </c>
      <c r="E216" s="221" t="s">
        <v>364</v>
      </c>
      <c r="F216" s="222" t="s">
        <v>365</v>
      </c>
      <c r="G216" s="223" t="s">
        <v>227</v>
      </c>
      <c r="H216" s="224">
        <v>4.6059999999999999</v>
      </c>
      <c r="I216" s="225"/>
      <c r="J216" s="226">
        <f>ROUND(I216*H216,2)</f>
        <v>0</v>
      </c>
      <c r="K216" s="222" t="s">
        <v>174</v>
      </c>
      <c r="L216" s="45"/>
      <c r="M216" s="227" t="s">
        <v>1</v>
      </c>
      <c r="N216" s="228" t="s">
        <v>41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175</v>
      </c>
      <c r="AT216" s="231" t="s">
        <v>170</v>
      </c>
      <c r="AU216" s="231" t="s">
        <v>87</v>
      </c>
      <c r="AY216" s="18" t="s">
        <v>168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175</v>
      </c>
      <c r="BM216" s="231" t="s">
        <v>366</v>
      </c>
    </row>
    <row r="217" s="13" customFormat="1">
      <c r="A217" s="13"/>
      <c r="B217" s="233"/>
      <c r="C217" s="234"/>
      <c r="D217" s="235" t="s">
        <v>177</v>
      </c>
      <c r="E217" s="236" t="s">
        <v>1</v>
      </c>
      <c r="F217" s="237" t="s">
        <v>178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177</v>
      </c>
      <c r="AU217" s="243" t="s">
        <v>87</v>
      </c>
      <c r="AV217" s="13" t="s">
        <v>84</v>
      </c>
      <c r="AW217" s="13" t="s">
        <v>32</v>
      </c>
      <c r="AX217" s="13" t="s">
        <v>76</v>
      </c>
      <c r="AY217" s="243" t="s">
        <v>168</v>
      </c>
    </row>
    <row r="218" s="14" customFormat="1">
      <c r="A218" s="14"/>
      <c r="B218" s="244"/>
      <c r="C218" s="245"/>
      <c r="D218" s="235" t="s">
        <v>177</v>
      </c>
      <c r="E218" s="246" t="s">
        <v>1</v>
      </c>
      <c r="F218" s="247" t="s">
        <v>784</v>
      </c>
      <c r="G218" s="245"/>
      <c r="H218" s="248">
        <v>0.0080000000000000002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177</v>
      </c>
      <c r="AU218" s="254" t="s">
        <v>87</v>
      </c>
      <c r="AV218" s="14" t="s">
        <v>87</v>
      </c>
      <c r="AW218" s="14" t="s">
        <v>32</v>
      </c>
      <c r="AX218" s="14" t="s">
        <v>76</v>
      </c>
      <c r="AY218" s="254" t="s">
        <v>168</v>
      </c>
    </row>
    <row r="219" s="16" customFormat="1">
      <c r="A219" s="16"/>
      <c r="B219" s="266"/>
      <c r="C219" s="267"/>
      <c r="D219" s="235" t="s">
        <v>177</v>
      </c>
      <c r="E219" s="268" t="s">
        <v>1</v>
      </c>
      <c r="F219" s="269" t="s">
        <v>96</v>
      </c>
      <c r="G219" s="267"/>
      <c r="H219" s="270">
        <v>0.0080000000000000002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177</v>
      </c>
      <c r="AU219" s="276" t="s">
        <v>87</v>
      </c>
      <c r="AV219" s="16" t="s">
        <v>106</v>
      </c>
      <c r="AW219" s="16" t="s">
        <v>32</v>
      </c>
      <c r="AX219" s="16" t="s">
        <v>76</v>
      </c>
      <c r="AY219" s="276" t="s">
        <v>168</v>
      </c>
    </row>
    <row r="220" s="14" customFormat="1">
      <c r="A220" s="14"/>
      <c r="B220" s="244"/>
      <c r="C220" s="245"/>
      <c r="D220" s="235" t="s">
        <v>177</v>
      </c>
      <c r="E220" s="246" t="s">
        <v>110</v>
      </c>
      <c r="F220" s="247" t="s">
        <v>785</v>
      </c>
      <c r="G220" s="245"/>
      <c r="H220" s="248">
        <v>2.6850000000000001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177</v>
      </c>
      <c r="AU220" s="254" t="s">
        <v>87</v>
      </c>
      <c r="AV220" s="14" t="s">
        <v>87</v>
      </c>
      <c r="AW220" s="14" t="s">
        <v>32</v>
      </c>
      <c r="AX220" s="14" t="s">
        <v>76</v>
      </c>
      <c r="AY220" s="254" t="s">
        <v>168</v>
      </c>
    </row>
    <row r="221" s="14" customFormat="1">
      <c r="A221" s="14"/>
      <c r="B221" s="244"/>
      <c r="C221" s="245"/>
      <c r="D221" s="235" t="s">
        <v>177</v>
      </c>
      <c r="E221" s="246" t="s">
        <v>747</v>
      </c>
      <c r="F221" s="247" t="s">
        <v>786</v>
      </c>
      <c r="G221" s="245"/>
      <c r="H221" s="248">
        <v>1.921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177</v>
      </c>
      <c r="AU221" s="254" t="s">
        <v>87</v>
      </c>
      <c r="AV221" s="14" t="s">
        <v>87</v>
      </c>
      <c r="AW221" s="14" t="s">
        <v>32</v>
      </c>
      <c r="AX221" s="14" t="s">
        <v>76</v>
      </c>
      <c r="AY221" s="254" t="s">
        <v>168</v>
      </c>
    </row>
    <row r="222" s="14" customFormat="1">
      <c r="A222" s="14"/>
      <c r="B222" s="244"/>
      <c r="C222" s="245"/>
      <c r="D222" s="235" t="s">
        <v>177</v>
      </c>
      <c r="E222" s="246" t="s">
        <v>1</v>
      </c>
      <c r="F222" s="247" t="s">
        <v>787</v>
      </c>
      <c r="G222" s="245"/>
      <c r="H222" s="248">
        <v>4.6059999999999999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177</v>
      </c>
      <c r="AU222" s="254" t="s">
        <v>87</v>
      </c>
      <c r="AV222" s="14" t="s">
        <v>87</v>
      </c>
      <c r="AW222" s="14" t="s">
        <v>32</v>
      </c>
      <c r="AX222" s="14" t="s">
        <v>84</v>
      </c>
      <c r="AY222" s="254" t="s">
        <v>168</v>
      </c>
    </row>
    <row r="223" s="2" customFormat="1" ht="16.5" customHeight="1">
      <c r="A223" s="39"/>
      <c r="B223" s="40"/>
      <c r="C223" s="277" t="s">
        <v>331</v>
      </c>
      <c r="D223" s="277" t="s">
        <v>370</v>
      </c>
      <c r="E223" s="278" t="s">
        <v>371</v>
      </c>
      <c r="F223" s="279" t="s">
        <v>372</v>
      </c>
      <c r="G223" s="280" t="s">
        <v>344</v>
      </c>
      <c r="H223" s="281">
        <v>2.1059999999999999</v>
      </c>
      <c r="I223" s="282"/>
      <c r="J223" s="283">
        <f>ROUND(I223*H223,2)</f>
        <v>0</v>
      </c>
      <c r="K223" s="279" t="s">
        <v>1</v>
      </c>
      <c r="L223" s="284"/>
      <c r="M223" s="285" t="s">
        <v>1</v>
      </c>
      <c r="N223" s="286" t="s">
        <v>41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209</v>
      </c>
      <c r="AT223" s="231" t="s">
        <v>370</v>
      </c>
      <c r="AU223" s="231" t="s">
        <v>87</v>
      </c>
      <c r="AY223" s="18" t="s">
        <v>168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175</v>
      </c>
      <c r="BM223" s="231" t="s">
        <v>373</v>
      </c>
    </row>
    <row r="224" s="14" customFormat="1">
      <c r="A224" s="14"/>
      <c r="B224" s="244"/>
      <c r="C224" s="245"/>
      <c r="D224" s="235" t="s">
        <v>177</v>
      </c>
      <c r="E224" s="246" t="s">
        <v>1</v>
      </c>
      <c r="F224" s="247" t="s">
        <v>374</v>
      </c>
      <c r="G224" s="245"/>
      <c r="H224" s="248">
        <v>2.1059999999999999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177</v>
      </c>
      <c r="AU224" s="254" t="s">
        <v>87</v>
      </c>
      <c r="AV224" s="14" t="s">
        <v>87</v>
      </c>
      <c r="AW224" s="14" t="s">
        <v>32</v>
      </c>
      <c r="AX224" s="14" t="s">
        <v>84</v>
      </c>
      <c r="AY224" s="254" t="s">
        <v>168</v>
      </c>
    </row>
    <row r="225" s="2" customFormat="1" ht="16.5" customHeight="1">
      <c r="A225" s="39"/>
      <c r="B225" s="40"/>
      <c r="C225" s="277" t="s">
        <v>336</v>
      </c>
      <c r="D225" s="277" t="s">
        <v>370</v>
      </c>
      <c r="E225" s="278" t="s">
        <v>376</v>
      </c>
      <c r="F225" s="279" t="s">
        <v>377</v>
      </c>
      <c r="G225" s="280" t="s">
        <v>344</v>
      </c>
      <c r="H225" s="281">
        <v>4.8330000000000002</v>
      </c>
      <c r="I225" s="282"/>
      <c r="J225" s="283">
        <f>ROUND(I225*H225,2)</f>
        <v>0</v>
      </c>
      <c r="K225" s="279" t="s">
        <v>1</v>
      </c>
      <c r="L225" s="284"/>
      <c r="M225" s="285" t="s">
        <v>1</v>
      </c>
      <c r="N225" s="286" t="s">
        <v>41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209</v>
      </c>
      <c r="AT225" s="231" t="s">
        <v>370</v>
      </c>
      <c r="AU225" s="231" t="s">
        <v>87</v>
      </c>
      <c r="AY225" s="18" t="s">
        <v>168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175</v>
      </c>
      <c r="BM225" s="231" t="s">
        <v>378</v>
      </c>
    </row>
    <row r="226" s="14" customFormat="1">
      <c r="A226" s="14"/>
      <c r="B226" s="244"/>
      <c r="C226" s="245"/>
      <c r="D226" s="235" t="s">
        <v>177</v>
      </c>
      <c r="E226" s="246" t="s">
        <v>1</v>
      </c>
      <c r="F226" s="247" t="s">
        <v>379</v>
      </c>
      <c r="G226" s="245"/>
      <c r="H226" s="248">
        <v>4.8330000000000002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177</v>
      </c>
      <c r="AU226" s="254" t="s">
        <v>87</v>
      </c>
      <c r="AV226" s="14" t="s">
        <v>87</v>
      </c>
      <c r="AW226" s="14" t="s">
        <v>32</v>
      </c>
      <c r="AX226" s="14" t="s">
        <v>84</v>
      </c>
      <c r="AY226" s="254" t="s">
        <v>168</v>
      </c>
    </row>
    <row r="227" s="2" customFormat="1" ht="24.15" customHeight="1">
      <c r="A227" s="39"/>
      <c r="B227" s="40"/>
      <c r="C227" s="220" t="s">
        <v>341</v>
      </c>
      <c r="D227" s="220" t="s">
        <v>170</v>
      </c>
      <c r="E227" s="221" t="s">
        <v>332</v>
      </c>
      <c r="F227" s="222" t="s">
        <v>333</v>
      </c>
      <c r="G227" s="223" t="s">
        <v>227</v>
      </c>
      <c r="H227" s="224">
        <v>7.0960000000000001</v>
      </c>
      <c r="I227" s="225"/>
      <c r="J227" s="226">
        <f>ROUND(I227*H227,2)</f>
        <v>0</v>
      </c>
      <c r="K227" s="222" t="s">
        <v>174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175</v>
      </c>
      <c r="AT227" s="231" t="s">
        <v>170</v>
      </c>
      <c r="AU227" s="231" t="s">
        <v>87</v>
      </c>
      <c r="AY227" s="18" t="s">
        <v>168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175</v>
      </c>
      <c r="BM227" s="231" t="s">
        <v>386</v>
      </c>
    </row>
    <row r="228" s="13" customFormat="1">
      <c r="A228" s="13"/>
      <c r="B228" s="233"/>
      <c r="C228" s="234"/>
      <c r="D228" s="235" t="s">
        <v>177</v>
      </c>
      <c r="E228" s="236" t="s">
        <v>1</v>
      </c>
      <c r="F228" s="237" t="s">
        <v>178</v>
      </c>
      <c r="G228" s="234"/>
      <c r="H228" s="236" t="s">
        <v>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177</v>
      </c>
      <c r="AU228" s="243" t="s">
        <v>87</v>
      </c>
      <c r="AV228" s="13" t="s">
        <v>84</v>
      </c>
      <c r="AW228" s="13" t="s">
        <v>32</v>
      </c>
      <c r="AX228" s="13" t="s">
        <v>76</v>
      </c>
      <c r="AY228" s="243" t="s">
        <v>168</v>
      </c>
    </row>
    <row r="229" s="13" customFormat="1">
      <c r="A229" s="13"/>
      <c r="B229" s="233"/>
      <c r="C229" s="234"/>
      <c r="D229" s="235" t="s">
        <v>177</v>
      </c>
      <c r="E229" s="236" t="s">
        <v>1</v>
      </c>
      <c r="F229" s="237" t="s">
        <v>387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177</v>
      </c>
      <c r="AU229" s="243" t="s">
        <v>87</v>
      </c>
      <c r="AV229" s="13" t="s">
        <v>84</v>
      </c>
      <c r="AW229" s="13" t="s">
        <v>32</v>
      </c>
      <c r="AX229" s="13" t="s">
        <v>76</v>
      </c>
      <c r="AY229" s="243" t="s">
        <v>168</v>
      </c>
    </row>
    <row r="230" s="14" customFormat="1">
      <c r="A230" s="14"/>
      <c r="B230" s="244"/>
      <c r="C230" s="245"/>
      <c r="D230" s="235" t="s">
        <v>177</v>
      </c>
      <c r="E230" s="246" t="s">
        <v>1</v>
      </c>
      <c r="F230" s="247" t="s">
        <v>788</v>
      </c>
      <c r="G230" s="245"/>
      <c r="H230" s="248">
        <v>7.0960000000000001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177</v>
      </c>
      <c r="AU230" s="254" t="s">
        <v>87</v>
      </c>
      <c r="AV230" s="14" t="s">
        <v>87</v>
      </c>
      <c r="AW230" s="14" t="s">
        <v>32</v>
      </c>
      <c r="AX230" s="14" t="s">
        <v>76</v>
      </c>
      <c r="AY230" s="254" t="s">
        <v>168</v>
      </c>
    </row>
    <row r="231" s="15" customFormat="1">
      <c r="A231" s="15"/>
      <c r="B231" s="255"/>
      <c r="C231" s="256"/>
      <c r="D231" s="235" t="s">
        <v>177</v>
      </c>
      <c r="E231" s="257" t="s">
        <v>107</v>
      </c>
      <c r="F231" s="258" t="s">
        <v>120</v>
      </c>
      <c r="G231" s="256"/>
      <c r="H231" s="259">
        <v>7.0960000000000001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177</v>
      </c>
      <c r="AU231" s="265" t="s">
        <v>87</v>
      </c>
      <c r="AV231" s="15" t="s">
        <v>175</v>
      </c>
      <c r="AW231" s="15" t="s">
        <v>32</v>
      </c>
      <c r="AX231" s="15" t="s">
        <v>84</v>
      </c>
      <c r="AY231" s="265" t="s">
        <v>168</v>
      </c>
    </row>
    <row r="232" s="2" customFormat="1" ht="37.8" customHeight="1">
      <c r="A232" s="39"/>
      <c r="B232" s="40"/>
      <c r="C232" s="220" t="s">
        <v>347</v>
      </c>
      <c r="D232" s="220" t="s">
        <v>170</v>
      </c>
      <c r="E232" s="221" t="s">
        <v>390</v>
      </c>
      <c r="F232" s="222" t="s">
        <v>391</v>
      </c>
      <c r="G232" s="223" t="s">
        <v>227</v>
      </c>
      <c r="H232" s="224">
        <v>7.0960000000000001</v>
      </c>
      <c r="I232" s="225"/>
      <c r="J232" s="226">
        <f>ROUND(I232*H232,2)</f>
        <v>0</v>
      </c>
      <c r="K232" s="222" t="s">
        <v>174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175</v>
      </c>
      <c r="AT232" s="231" t="s">
        <v>170</v>
      </c>
      <c r="AU232" s="231" t="s">
        <v>87</v>
      </c>
      <c r="AY232" s="18" t="s">
        <v>168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175</v>
      </c>
      <c r="BM232" s="231" t="s">
        <v>392</v>
      </c>
    </row>
    <row r="233" s="14" customFormat="1">
      <c r="A233" s="14"/>
      <c r="B233" s="244"/>
      <c r="C233" s="245"/>
      <c r="D233" s="235" t="s">
        <v>177</v>
      </c>
      <c r="E233" s="246" t="s">
        <v>1</v>
      </c>
      <c r="F233" s="247" t="s">
        <v>107</v>
      </c>
      <c r="G233" s="245"/>
      <c r="H233" s="248">
        <v>7.0960000000000001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177</v>
      </c>
      <c r="AU233" s="254" t="s">
        <v>87</v>
      </c>
      <c r="AV233" s="14" t="s">
        <v>87</v>
      </c>
      <c r="AW233" s="14" t="s">
        <v>32</v>
      </c>
      <c r="AX233" s="14" t="s">
        <v>84</v>
      </c>
      <c r="AY233" s="254" t="s">
        <v>168</v>
      </c>
    </row>
    <row r="234" s="2" customFormat="1" ht="24.15" customHeight="1">
      <c r="A234" s="39"/>
      <c r="B234" s="40"/>
      <c r="C234" s="220" t="s">
        <v>352</v>
      </c>
      <c r="D234" s="220" t="s">
        <v>170</v>
      </c>
      <c r="E234" s="221" t="s">
        <v>789</v>
      </c>
      <c r="F234" s="222" t="s">
        <v>790</v>
      </c>
      <c r="G234" s="223" t="s">
        <v>173</v>
      </c>
      <c r="H234" s="224">
        <v>19.600000000000001</v>
      </c>
      <c r="I234" s="225"/>
      <c r="J234" s="226">
        <f>ROUND(I234*H234,2)</f>
        <v>0</v>
      </c>
      <c r="K234" s="222" t="s">
        <v>174</v>
      </c>
      <c r="L234" s="45"/>
      <c r="M234" s="227" t="s">
        <v>1</v>
      </c>
      <c r="N234" s="228" t="s">
        <v>41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175</v>
      </c>
      <c r="AT234" s="231" t="s">
        <v>170</v>
      </c>
      <c r="AU234" s="231" t="s">
        <v>87</v>
      </c>
      <c r="AY234" s="18" t="s">
        <v>168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175</v>
      </c>
      <c r="BM234" s="231" t="s">
        <v>791</v>
      </c>
    </row>
    <row r="235" s="13" customFormat="1">
      <c r="A235" s="13"/>
      <c r="B235" s="233"/>
      <c r="C235" s="234"/>
      <c r="D235" s="235" t="s">
        <v>177</v>
      </c>
      <c r="E235" s="236" t="s">
        <v>1</v>
      </c>
      <c r="F235" s="237" t="s">
        <v>218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177</v>
      </c>
      <c r="AU235" s="243" t="s">
        <v>87</v>
      </c>
      <c r="AV235" s="13" t="s">
        <v>84</v>
      </c>
      <c r="AW235" s="13" t="s">
        <v>32</v>
      </c>
      <c r="AX235" s="13" t="s">
        <v>76</v>
      </c>
      <c r="AY235" s="243" t="s">
        <v>168</v>
      </c>
    </row>
    <row r="236" s="14" customFormat="1">
      <c r="A236" s="14"/>
      <c r="B236" s="244"/>
      <c r="C236" s="245"/>
      <c r="D236" s="235" t="s">
        <v>177</v>
      </c>
      <c r="E236" s="246" t="s">
        <v>745</v>
      </c>
      <c r="F236" s="247" t="s">
        <v>792</v>
      </c>
      <c r="G236" s="245"/>
      <c r="H236" s="248">
        <v>19.600000000000001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177</v>
      </c>
      <c r="AU236" s="254" t="s">
        <v>87</v>
      </c>
      <c r="AV236" s="14" t="s">
        <v>87</v>
      </c>
      <c r="AW236" s="14" t="s">
        <v>32</v>
      </c>
      <c r="AX236" s="14" t="s">
        <v>84</v>
      </c>
      <c r="AY236" s="254" t="s">
        <v>168</v>
      </c>
    </row>
    <row r="237" s="2" customFormat="1" ht="33" customHeight="1">
      <c r="A237" s="39"/>
      <c r="B237" s="40"/>
      <c r="C237" s="220" t="s">
        <v>357</v>
      </c>
      <c r="D237" s="220" t="s">
        <v>170</v>
      </c>
      <c r="E237" s="221" t="s">
        <v>793</v>
      </c>
      <c r="F237" s="222" t="s">
        <v>794</v>
      </c>
      <c r="G237" s="223" t="s">
        <v>173</v>
      </c>
      <c r="H237" s="224">
        <v>19.600000000000001</v>
      </c>
      <c r="I237" s="225"/>
      <c r="J237" s="226">
        <f>ROUND(I237*H237,2)</f>
        <v>0</v>
      </c>
      <c r="K237" s="222" t="s">
        <v>174</v>
      </c>
      <c r="L237" s="45"/>
      <c r="M237" s="227" t="s">
        <v>1</v>
      </c>
      <c r="N237" s="228" t="s">
        <v>41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175</v>
      </c>
      <c r="AT237" s="231" t="s">
        <v>170</v>
      </c>
      <c r="AU237" s="231" t="s">
        <v>87</v>
      </c>
      <c r="AY237" s="18" t="s">
        <v>168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175</v>
      </c>
      <c r="BM237" s="231" t="s">
        <v>795</v>
      </c>
    </row>
    <row r="238" s="14" customFormat="1">
      <c r="A238" s="14"/>
      <c r="B238" s="244"/>
      <c r="C238" s="245"/>
      <c r="D238" s="235" t="s">
        <v>177</v>
      </c>
      <c r="E238" s="246" t="s">
        <v>1</v>
      </c>
      <c r="F238" s="247" t="s">
        <v>745</v>
      </c>
      <c r="G238" s="245"/>
      <c r="H238" s="248">
        <v>19.600000000000001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177</v>
      </c>
      <c r="AU238" s="254" t="s">
        <v>87</v>
      </c>
      <c r="AV238" s="14" t="s">
        <v>87</v>
      </c>
      <c r="AW238" s="14" t="s">
        <v>32</v>
      </c>
      <c r="AX238" s="14" t="s">
        <v>84</v>
      </c>
      <c r="AY238" s="254" t="s">
        <v>168</v>
      </c>
    </row>
    <row r="239" s="2" customFormat="1" ht="24.15" customHeight="1">
      <c r="A239" s="39"/>
      <c r="B239" s="40"/>
      <c r="C239" s="220" t="s">
        <v>363</v>
      </c>
      <c r="D239" s="220" t="s">
        <v>170</v>
      </c>
      <c r="E239" s="221" t="s">
        <v>796</v>
      </c>
      <c r="F239" s="222" t="s">
        <v>797</v>
      </c>
      <c r="G239" s="223" t="s">
        <v>173</v>
      </c>
      <c r="H239" s="224">
        <v>19.600000000000001</v>
      </c>
      <c r="I239" s="225"/>
      <c r="J239" s="226">
        <f>ROUND(I239*H239,2)</f>
        <v>0</v>
      </c>
      <c r="K239" s="222" t="s">
        <v>174</v>
      </c>
      <c r="L239" s="45"/>
      <c r="M239" s="227" t="s">
        <v>1</v>
      </c>
      <c r="N239" s="228" t="s">
        <v>41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175</v>
      </c>
      <c r="AT239" s="231" t="s">
        <v>170</v>
      </c>
      <c r="AU239" s="231" t="s">
        <v>87</v>
      </c>
      <c r="AY239" s="18" t="s">
        <v>168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175</v>
      </c>
      <c r="BM239" s="231" t="s">
        <v>798</v>
      </c>
    </row>
    <row r="240" s="14" customFormat="1">
      <c r="A240" s="14"/>
      <c r="B240" s="244"/>
      <c r="C240" s="245"/>
      <c r="D240" s="235" t="s">
        <v>177</v>
      </c>
      <c r="E240" s="246" t="s">
        <v>1</v>
      </c>
      <c r="F240" s="247" t="s">
        <v>745</v>
      </c>
      <c r="G240" s="245"/>
      <c r="H240" s="248">
        <v>19.600000000000001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177</v>
      </c>
      <c r="AU240" s="254" t="s">
        <v>87</v>
      </c>
      <c r="AV240" s="14" t="s">
        <v>87</v>
      </c>
      <c r="AW240" s="14" t="s">
        <v>32</v>
      </c>
      <c r="AX240" s="14" t="s">
        <v>84</v>
      </c>
      <c r="AY240" s="254" t="s">
        <v>168</v>
      </c>
    </row>
    <row r="241" s="2" customFormat="1" ht="16.5" customHeight="1">
      <c r="A241" s="39"/>
      <c r="B241" s="40"/>
      <c r="C241" s="277" t="s">
        <v>369</v>
      </c>
      <c r="D241" s="277" t="s">
        <v>370</v>
      </c>
      <c r="E241" s="278" t="s">
        <v>799</v>
      </c>
      <c r="F241" s="279" t="s">
        <v>800</v>
      </c>
      <c r="G241" s="280" t="s">
        <v>801</v>
      </c>
      <c r="H241" s="281">
        <v>0.58799999999999997</v>
      </c>
      <c r="I241" s="282"/>
      <c r="J241" s="283">
        <f>ROUND(I241*H241,2)</f>
        <v>0</v>
      </c>
      <c r="K241" s="279" t="s">
        <v>174</v>
      </c>
      <c r="L241" s="284"/>
      <c r="M241" s="285" t="s">
        <v>1</v>
      </c>
      <c r="N241" s="286" t="s">
        <v>41</v>
      </c>
      <c r="O241" s="92"/>
      <c r="P241" s="229">
        <f>O241*H241</f>
        <v>0</v>
      </c>
      <c r="Q241" s="229">
        <v>0.001</v>
      </c>
      <c r="R241" s="229">
        <f>Q241*H241</f>
        <v>0.00058799999999999998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209</v>
      </c>
      <c r="AT241" s="231" t="s">
        <v>370</v>
      </c>
      <c r="AU241" s="231" t="s">
        <v>87</v>
      </c>
      <c r="AY241" s="18" t="s">
        <v>168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175</v>
      </c>
      <c r="BM241" s="231" t="s">
        <v>802</v>
      </c>
    </row>
    <row r="242" s="14" customFormat="1">
      <c r="A242" s="14"/>
      <c r="B242" s="244"/>
      <c r="C242" s="245"/>
      <c r="D242" s="235" t="s">
        <v>177</v>
      </c>
      <c r="E242" s="246" t="s">
        <v>1</v>
      </c>
      <c r="F242" s="247" t="s">
        <v>803</v>
      </c>
      <c r="G242" s="245"/>
      <c r="H242" s="248">
        <v>0.58799999999999997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177</v>
      </c>
      <c r="AU242" s="254" t="s">
        <v>87</v>
      </c>
      <c r="AV242" s="14" t="s">
        <v>87</v>
      </c>
      <c r="AW242" s="14" t="s">
        <v>32</v>
      </c>
      <c r="AX242" s="14" t="s">
        <v>84</v>
      </c>
      <c r="AY242" s="254" t="s">
        <v>168</v>
      </c>
    </row>
    <row r="243" s="2" customFormat="1" ht="21.75" customHeight="1">
      <c r="A243" s="39"/>
      <c r="B243" s="40"/>
      <c r="C243" s="220" t="s">
        <v>375</v>
      </c>
      <c r="D243" s="220" t="s">
        <v>170</v>
      </c>
      <c r="E243" s="221" t="s">
        <v>804</v>
      </c>
      <c r="F243" s="222" t="s">
        <v>805</v>
      </c>
      <c r="G243" s="223" t="s">
        <v>173</v>
      </c>
      <c r="H243" s="224">
        <v>19.600000000000001</v>
      </c>
      <c r="I243" s="225"/>
      <c r="J243" s="226">
        <f>ROUND(I243*H243,2)</f>
        <v>0</v>
      </c>
      <c r="K243" s="222" t="s">
        <v>174</v>
      </c>
      <c r="L243" s="45"/>
      <c r="M243" s="227" t="s">
        <v>1</v>
      </c>
      <c r="N243" s="228" t="s">
        <v>41</v>
      </c>
      <c r="O243" s="92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175</v>
      </c>
      <c r="AT243" s="231" t="s">
        <v>170</v>
      </c>
      <c r="AU243" s="231" t="s">
        <v>87</v>
      </c>
      <c r="AY243" s="18" t="s">
        <v>168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175</v>
      </c>
      <c r="BM243" s="231" t="s">
        <v>806</v>
      </c>
    </row>
    <row r="244" s="14" customFormat="1">
      <c r="A244" s="14"/>
      <c r="B244" s="244"/>
      <c r="C244" s="245"/>
      <c r="D244" s="235" t="s">
        <v>177</v>
      </c>
      <c r="E244" s="246" t="s">
        <v>1</v>
      </c>
      <c r="F244" s="247" t="s">
        <v>745</v>
      </c>
      <c r="G244" s="245"/>
      <c r="H244" s="248">
        <v>19.600000000000001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177</v>
      </c>
      <c r="AU244" s="254" t="s">
        <v>87</v>
      </c>
      <c r="AV244" s="14" t="s">
        <v>87</v>
      </c>
      <c r="AW244" s="14" t="s">
        <v>32</v>
      </c>
      <c r="AX244" s="14" t="s">
        <v>84</v>
      </c>
      <c r="AY244" s="254" t="s">
        <v>168</v>
      </c>
    </row>
    <row r="245" s="12" customFormat="1" ht="22.8" customHeight="1">
      <c r="A245" s="12"/>
      <c r="B245" s="204"/>
      <c r="C245" s="205"/>
      <c r="D245" s="206" t="s">
        <v>75</v>
      </c>
      <c r="E245" s="218" t="s">
        <v>106</v>
      </c>
      <c r="F245" s="218" t="s">
        <v>807</v>
      </c>
      <c r="G245" s="205"/>
      <c r="H245" s="205"/>
      <c r="I245" s="208"/>
      <c r="J245" s="219">
        <f>BK245</f>
        <v>0</v>
      </c>
      <c r="K245" s="205"/>
      <c r="L245" s="210"/>
      <c r="M245" s="211"/>
      <c r="N245" s="212"/>
      <c r="O245" s="212"/>
      <c r="P245" s="213">
        <f>SUM(P246:P251)</f>
        <v>0</v>
      </c>
      <c r="Q245" s="212"/>
      <c r="R245" s="213">
        <f>SUM(R246:R251)</f>
        <v>0.69030599999999998</v>
      </c>
      <c r="S245" s="212"/>
      <c r="T245" s="214">
        <f>SUM(T246:T251)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5" t="s">
        <v>84</v>
      </c>
      <c r="AT245" s="216" t="s">
        <v>75</v>
      </c>
      <c r="AU245" s="216" t="s">
        <v>84</v>
      </c>
      <c r="AY245" s="215" t="s">
        <v>168</v>
      </c>
      <c r="BK245" s="217">
        <f>SUM(BK246:BK251)</f>
        <v>0</v>
      </c>
    </row>
    <row r="246" s="2" customFormat="1" ht="16.5" customHeight="1">
      <c r="A246" s="39"/>
      <c r="B246" s="40"/>
      <c r="C246" s="220" t="s">
        <v>380</v>
      </c>
      <c r="D246" s="220" t="s">
        <v>170</v>
      </c>
      <c r="E246" s="221" t="s">
        <v>808</v>
      </c>
      <c r="F246" s="222" t="s">
        <v>809</v>
      </c>
      <c r="G246" s="223" t="s">
        <v>196</v>
      </c>
      <c r="H246" s="224">
        <v>2</v>
      </c>
      <c r="I246" s="225"/>
      <c r="J246" s="226">
        <f>ROUND(I246*H246,2)</f>
        <v>0</v>
      </c>
      <c r="K246" s="222" t="s">
        <v>174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175</v>
      </c>
      <c r="AT246" s="231" t="s">
        <v>170</v>
      </c>
      <c r="AU246" s="231" t="s">
        <v>87</v>
      </c>
      <c r="AY246" s="18" t="s">
        <v>168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175</v>
      </c>
      <c r="BM246" s="231" t="s">
        <v>810</v>
      </c>
    </row>
    <row r="247" s="13" customFormat="1">
      <c r="A247" s="13"/>
      <c r="B247" s="233"/>
      <c r="C247" s="234"/>
      <c r="D247" s="235" t="s">
        <v>177</v>
      </c>
      <c r="E247" s="236" t="s">
        <v>1</v>
      </c>
      <c r="F247" s="237" t="s">
        <v>218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177</v>
      </c>
      <c r="AU247" s="243" t="s">
        <v>87</v>
      </c>
      <c r="AV247" s="13" t="s">
        <v>84</v>
      </c>
      <c r="AW247" s="13" t="s">
        <v>32</v>
      </c>
      <c r="AX247" s="13" t="s">
        <v>76</v>
      </c>
      <c r="AY247" s="243" t="s">
        <v>168</v>
      </c>
    </row>
    <row r="248" s="14" customFormat="1">
      <c r="A248" s="14"/>
      <c r="B248" s="244"/>
      <c r="C248" s="245"/>
      <c r="D248" s="235" t="s">
        <v>177</v>
      </c>
      <c r="E248" s="246" t="s">
        <v>1</v>
      </c>
      <c r="F248" s="247" t="s">
        <v>87</v>
      </c>
      <c r="G248" s="245"/>
      <c r="H248" s="248">
        <v>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177</v>
      </c>
      <c r="AU248" s="254" t="s">
        <v>87</v>
      </c>
      <c r="AV248" s="14" t="s">
        <v>87</v>
      </c>
      <c r="AW248" s="14" t="s">
        <v>32</v>
      </c>
      <c r="AX248" s="14" t="s">
        <v>84</v>
      </c>
      <c r="AY248" s="254" t="s">
        <v>168</v>
      </c>
    </row>
    <row r="249" s="2" customFormat="1" ht="16.5" customHeight="1">
      <c r="A249" s="39"/>
      <c r="B249" s="40"/>
      <c r="C249" s="220" t="s">
        <v>385</v>
      </c>
      <c r="D249" s="220" t="s">
        <v>170</v>
      </c>
      <c r="E249" s="221" t="s">
        <v>811</v>
      </c>
      <c r="F249" s="222" t="s">
        <v>812</v>
      </c>
      <c r="G249" s="223" t="s">
        <v>227</v>
      </c>
      <c r="H249" s="224">
        <v>0.29999999999999999</v>
      </c>
      <c r="I249" s="225"/>
      <c r="J249" s="226">
        <f>ROUND(I249*H249,2)</f>
        <v>0</v>
      </c>
      <c r="K249" s="222" t="s">
        <v>1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2.3010199999999998</v>
      </c>
      <c r="R249" s="229">
        <f>Q249*H249</f>
        <v>0.69030599999999998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175</v>
      </c>
      <c r="AT249" s="231" t="s">
        <v>170</v>
      </c>
      <c r="AU249" s="231" t="s">
        <v>87</v>
      </c>
      <c r="AY249" s="18" t="s">
        <v>168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175</v>
      </c>
      <c r="BM249" s="231" t="s">
        <v>813</v>
      </c>
    </row>
    <row r="250" s="13" customFormat="1">
      <c r="A250" s="13"/>
      <c r="B250" s="233"/>
      <c r="C250" s="234"/>
      <c r="D250" s="235" t="s">
        <v>177</v>
      </c>
      <c r="E250" s="236" t="s">
        <v>1</v>
      </c>
      <c r="F250" s="237" t="s">
        <v>218</v>
      </c>
      <c r="G250" s="234"/>
      <c r="H250" s="236" t="s">
        <v>1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177</v>
      </c>
      <c r="AU250" s="243" t="s">
        <v>87</v>
      </c>
      <c r="AV250" s="13" t="s">
        <v>84</v>
      </c>
      <c r="AW250" s="13" t="s">
        <v>32</v>
      </c>
      <c r="AX250" s="13" t="s">
        <v>76</v>
      </c>
      <c r="AY250" s="243" t="s">
        <v>168</v>
      </c>
    </row>
    <row r="251" s="14" customFormat="1">
      <c r="A251" s="14"/>
      <c r="B251" s="244"/>
      <c r="C251" s="245"/>
      <c r="D251" s="235" t="s">
        <v>177</v>
      </c>
      <c r="E251" s="246" t="s">
        <v>1</v>
      </c>
      <c r="F251" s="247" t="s">
        <v>814</v>
      </c>
      <c r="G251" s="245"/>
      <c r="H251" s="248">
        <v>0.29999999999999999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177</v>
      </c>
      <c r="AU251" s="254" t="s">
        <v>87</v>
      </c>
      <c r="AV251" s="14" t="s">
        <v>87</v>
      </c>
      <c r="AW251" s="14" t="s">
        <v>32</v>
      </c>
      <c r="AX251" s="14" t="s">
        <v>84</v>
      </c>
      <c r="AY251" s="254" t="s">
        <v>168</v>
      </c>
    </row>
    <row r="252" s="12" customFormat="1" ht="22.8" customHeight="1">
      <c r="A252" s="12"/>
      <c r="B252" s="204"/>
      <c r="C252" s="205"/>
      <c r="D252" s="206" t="s">
        <v>75</v>
      </c>
      <c r="E252" s="218" t="s">
        <v>175</v>
      </c>
      <c r="F252" s="218" t="s">
        <v>399</v>
      </c>
      <c r="G252" s="205"/>
      <c r="H252" s="205"/>
      <c r="I252" s="208"/>
      <c r="J252" s="219">
        <f>BK252</f>
        <v>0</v>
      </c>
      <c r="K252" s="205"/>
      <c r="L252" s="210"/>
      <c r="M252" s="211"/>
      <c r="N252" s="212"/>
      <c r="O252" s="212"/>
      <c r="P252" s="213">
        <f>SUM(P253:P256)</f>
        <v>0</v>
      </c>
      <c r="Q252" s="212"/>
      <c r="R252" s="213">
        <f>SUM(R253:R256)</f>
        <v>0</v>
      </c>
      <c r="S252" s="212"/>
      <c r="T252" s="214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5" t="s">
        <v>84</v>
      </c>
      <c r="AT252" s="216" t="s">
        <v>75</v>
      </c>
      <c r="AU252" s="216" t="s">
        <v>84</v>
      </c>
      <c r="AY252" s="215" t="s">
        <v>168</v>
      </c>
      <c r="BK252" s="217">
        <f>SUM(BK253:BK256)</f>
        <v>0</v>
      </c>
    </row>
    <row r="253" s="2" customFormat="1" ht="16.5" customHeight="1">
      <c r="A253" s="39"/>
      <c r="B253" s="40"/>
      <c r="C253" s="220" t="s">
        <v>389</v>
      </c>
      <c r="D253" s="220" t="s">
        <v>170</v>
      </c>
      <c r="E253" s="221" t="s">
        <v>401</v>
      </c>
      <c r="F253" s="222" t="s">
        <v>402</v>
      </c>
      <c r="G253" s="223" t="s">
        <v>403</v>
      </c>
      <c r="H253" s="224">
        <v>1.3200000000000001</v>
      </c>
      <c r="I253" s="225"/>
      <c r="J253" s="226">
        <f>ROUND(I253*H253,2)</f>
        <v>0</v>
      </c>
      <c r="K253" s="222" t="s">
        <v>174</v>
      </c>
      <c r="L253" s="45"/>
      <c r="M253" s="227" t="s">
        <v>1</v>
      </c>
      <c r="N253" s="228" t="s">
        <v>41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175</v>
      </c>
      <c r="AT253" s="231" t="s">
        <v>170</v>
      </c>
      <c r="AU253" s="231" t="s">
        <v>87</v>
      </c>
      <c r="AY253" s="18" t="s">
        <v>168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175</v>
      </c>
      <c r="BM253" s="231" t="s">
        <v>404</v>
      </c>
    </row>
    <row r="254" s="13" customFormat="1">
      <c r="A254" s="13"/>
      <c r="B254" s="233"/>
      <c r="C254" s="234"/>
      <c r="D254" s="235" t="s">
        <v>177</v>
      </c>
      <c r="E254" s="236" t="s">
        <v>1</v>
      </c>
      <c r="F254" s="237" t="s">
        <v>178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177</v>
      </c>
      <c r="AU254" s="243" t="s">
        <v>87</v>
      </c>
      <c r="AV254" s="13" t="s">
        <v>84</v>
      </c>
      <c r="AW254" s="13" t="s">
        <v>32</v>
      </c>
      <c r="AX254" s="13" t="s">
        <v>76</v>
      </c>
      <c r="AY254" s="243" t="s">
        <v>168</v>
      </c>
    </row>
    <row r="255" s="14" customFormat="1">
      <c r="A255" s="14"/>
      <c r="B255" s="244"/>
      <c r="C255" s="245"/>
      <c r="D255" s="235" t="s">
        <v>177</v>
      </c>
      <c r="E255" s="246" t="s">
        <v>749</v>
      </c>
      <c r="F255" s="247" t="s">
        <v>815</v>
      </c>
      <c r="G255" s="245"/>
      <c r="H255" s="248">
        <v>0.55000000000000004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177</v>
      </c>
      <c r="AU255" s="254" t="s">
        <v>87</v>
      </c>
      <c r="AV255" s="14" t="s">
        <v>87</v>
      </c>
      <c r="AW255" s="14" t="s">
        <v>32</v>
      </c>
      <c r="AX255" s="14" t="s">
        <v>76</v>
      </c>
      <c r="AY255" s="254" t="s">
        <v>168</v>
      </c>
    </row>
    <row r="256" s="14" customFormat="1">
      <c r="A256" s="14"/>
      <c r="B256" s="244"/>
      <c r="C256" s="245"/>
      <c r="D256" s="235" t="s">
        <v>177</v>
      </c>
      <c r="E256" s="246" t="s">
        <v>1</v>
      </c>
      <c r="F256" s="247" t="s">
        <v>816</v>
      </c>
      <c r="G256" s="245"/>
      <c r="H256" s="248">
        <v>1.3200000000000001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177</v>
      </c>
      <c r="AU256" s="254" t="s">
        <v>87</v>
      </c>
      <c r="AV256" s="14" t="s">
        <v>87</v>
      </c>
      <c r="AW256" s="14" t="s">
        <v>32</v>
      </c>
      <c r="AX256" s="14" t="s">
        <v>84</v>
      </c>
      <c r="AY256" s="254" t="s">
        <v>168</v>
      </c>
    </row>
    <row r="257" s="12" customFormat="1" ht="22.8" customHeight="1">
      <c r="A257" s="12"/>
      <c r="B257" s="204"/>
      <c r="C257" s="205"/>
      <c r="D257" s="206" t="s">
        <v>75</v>
      </c>
      <c r="E257" s="218" t="s">
        <v>193</v>
      </c>
      <c r="F257" s="218" t="s">
        <v>418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SUM(P258:P263)</f>
        <v>0</v>
      </c>
      <c r="Q257" s="212"/>
      <c r="R257" s="213">
        <f>SUM(R258:R263)</f>
        <v>1.31935878</v>
      </c>
      <c r="S257" s="212"/>
      <c r="T257" s="214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84</v>
      </c>
      <c r="AT257" s="216" t="s">
        <v>75</v>
      </c>
      <c r="AU257" s="216" t="s">
        <v>84</v>
      </c>
      <c r="AY257" s="215" t="s">
        <v>168</v>
      </c>
      <c r="BK257" s="217">
        <f>SUM(BK258:BK263)</f>
        <v>0</v>
      </c>
    </row>
    <row r="258" s="2" customFormat="1" ht="21.75" customHeight="1">
      <c r="A258" s="39"/>
      <c r="B258" s="40"/>
      <c r="C258" s="220" t="s">
        <v>394</v>
      </c>
      <c r="D258" s="220" t="s">
        <v>170</v>
      </c>
      <c r="E258" s="221" t="s">
        <v>419</v>
      </c>
      <c r="F258" s="222" t="s">
        <v>420</v>
      </c>
      <c r="G258" s="223" t="s">
        <v>173</v>
      </c>
      <c r="H258" s="224">
        <v>1.377</v>
      </c>
      <c r="I258" s="225"/>
      <c r="J258" s="226">
        <f>ROUND(I258*H258,2)</f>
        <v>0</v>
      </c>
      <c r="K258" s="222" t="s">
        <v>174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0.57499999999999996</v>
      </c>
      <c r="R258" s="229">
        <f>Q258*H258</f>
        <v>0.7917749999999999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175</v>
      </c>
      <c r="AT258" s="231" t="s">
        <v>170</v>
      </c>
      <c r="AU258" s="231" t="s">
        <v>87</v>
      </c>
      <c r="AY258" s="18" t="s">
        <v>168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175</v>
      </c>
      <c r="BM258" s="231" t="s">
        <v>421</v>
      </c>
    </row>
    <row r="259" s="13" customFormat="1">
      <c r="A259" s="13"/>
      <c r="B259" s="233"/>
      <c r="C259" s="234"/>
      <c r="D259" s="235" t="s">
        <v>177</v>
      </c>
      <c r="E259" s="236" t="s">
        <v>1</v>
      </c>
      <c r="F259" s="237" t="s">
        <v>422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177</v>
      </c>
      <c r="AU259" s="243" t="s">
        <v>87</v>
      </c>
      <c r="AV259" s="13" t="s">
        <v>84</v>
      </c>
      <c r="AW259" s="13" t="s">
        <v>32</v>
      </c>
      <c r="AX259" s="13" t="s">
        <v>76</v>
      </c>
      <c r="AY259" s="243" t="s">
        <v>168</v>
      </c>
    </row>
    <row r="260" s="14" customFormat="1">
      <c r="A260" s="14"/>
      <c r="B260" s="244"/>
      <c r="C260" s="245"/>
      <c r="D260" s="235" t="s">
        <v>177</v>
      </c>
      <c r="E260" s="246" t="s">
        <v>1</v>
      </c>
      <c r="F260" s="247" t="s">
        <v>423</v>
      </c>
      <c r="G260" s="245"/>
      <c r="H260" s="248">
        <v>1.377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177</v>
      </c>
      <c r="AU260" s="254" t="s">
        <v>87</v>
      </c>
      <c r="AV260" s="14" t="s">
        <v>87</v>
      </c>
      <c r="AW260" s="14" t="s">
        <v>32</v>
      </c>
      <c r="AX260" s="14" t="s">
        <v>84</v>
      </c>
      <c r="AY260" s="254" t="s">
        <v>168</v>
      </c>
    </row>
    <row r="261" s="2" customFormat="1" ht="24.15" customHeight="1">
      <c r="A261" s="39"/>
      <c r="B261" s="40"/>
      <c r="C261" s="220" t="s">
        <v>400</v>
      </c>
      <c r="D261" s="220" t="s">
        <v>170</v>
      </c>
      <c r="E261" s="221" t="s">
        <v>425</v>
      </c>
      <c r="F261" s="222" t="s">
        <v>426</v>
      </c>
      <c r="G261" s="223" t="s">
        <v>173</v>
      </c>
      <c r="H261" s="224">
        <v>1.377</v>
      </c>
      <c r="I261" s="225"/>
      <c r="J261" s="226">
        <f>ROUND(I261*H261,2)</f>
        <v>0</v>
      </c>
      <c r="K261" s="222" t="s">
        <v>174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0.38313999999999998</v>
      </c>
      <c r="R261" s="229">
        <f>Q261*H261</f>
        <v>0.52758377999999995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175</v>
      </c>
      <c r="AT261" s="231" t="s">
        <v>170</v>
      </c>
      <c r="AU261" s="231" t="s">
        <v>87</v>
      </c>
      <c r="AY261" s="18" t="s">
        <v>168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175</v>
      </c>
      <c r="BM261" s="231" t="s">
        <v>427</v>
      </c>
    </row>
    <row r="262" s="13" customFormat="1">
      <c r="A262" s="13"/>
      <c r="B262" s="233"/>
      <c r="C262" s="234"/>
      <c r="D262" s="235" t="s">
        <v>177</v>
      </c>
      <c r="E262" s="236" t="s">
        <v>1</v>
      </c>
      <c r="F262" s="237" t="s">
        <v>422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177</v>
      </c>
      <c r="AU262" s="243" t="s">
        <v>87</v>
      </c>
      <c r="AV262" s="13" t="s">
        <v>84</v>
      </c>
      <c r="AW262" s="13" t="s">
        <v>32</v>
      </c>
      <c r="AX262" s="13" t="s">
        <v>76</v>
      </c>
      <c r="AY262" s="243" t="s">
        <v>168</v>
      </c>
    </row>
    <row r="263" s="14" customFormat="1">
      <c r="A263" s="14"/>
      <c r="B263" s="244"/>
      <c r="C263" s="245"/>
      <c r="D263" s="235" t="s">
        <v>177</v>
      </c>
      <c r="E263" s="246" t="s">
        <v>1</v>
      </c>
      <c r="F263" s="247" t="s">
        <v>132</v>
      </c>
      <c r="G263" s="245"/>
      <c r="H263" s="248">
        <v>1.377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177</v>
      </c>
      <c r="AU263" s="254" t="s">
        <v>87</v>
      </c>
      <c r="AV263" s="14" t="s">
        <v>87</v>
      </c>
      <c r="AW263" s="14" t="s">
        <v>32</v>
      </c>
      <c r="AX263" s="14" t="s">
        <v>84</v>
      </c>
      <c r="AY263" s="254" t="s">
        <v>168</v>
      </c>
    </row>
    <row r="264" s="12" customFormat="1" ht="22.8" customHeight="1">
      <c r="A264" s="12"/>
      <c r="B264" s="204"/>
      <c r="C264" s="205"/>
      <c r="D264" s="206" t="s">
        <v>75</v>
      </c>
      <c r="E264" s="218" t="s">
        <v>209</v>
      </c>
      <c r="F264" s="218" t="s">
        <v>428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SUM(P265:P294)</f>
        <v>0</v>
      </c>
      <c r="Q264" s="212"/>
      <c r="R264" s="213">
        <f>SUM(R265:R294)</f>
        <v>0.021845750000000001</v>
      </c>
      <c r="S264" s="212"/>
      <c r="T264" s="214">
        <f>SUM(T265:T294)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84</v>
      </c>
      <c r="AT264" s="216" t="s">
        <v>75</v>
      </c>
      <c r="AU264" s="216" t="s">
        <v>84</v>
      </c>
      <c r="AY264" s="215" t="s">
        <v>168</v>
      </c>
      <c r="BK264" s="217">
        <f>SUM(BK265:BK294)</f>
        <v>0</v>
      </c>
    </row>
    <row r="265" s="2" customFormat="1" ht="16.5" customHeight="1">
      <c r="A265" s="39"/>
      <c r="B265" s="40"/>
      <c r="C265" s="220" t="s">
        <v>405</v>
      </c>
      <c r="D265" s="220" t="s">
        <v>170</v>
      </c>
      <c r="E265" s="221" t="s">
        <v>817</v>
      </c>
      <c r="F265" s="222" t="s">
        <v>818</v>
      </c>
      <c r="G265" s="223" t="s">
        <v>432</v>
      </c>
      <c r="H265" s="224">
        <v>5</v>
      </c>
      <c r="I265" s="225"/>
      <c r="J265" s="226">
        <f>ROUND(I265*H265,2)</f>
        <v>0</v>
      </c>
      <c r="K265" s="222" t="s">
        <v>1</v>
      </c>
      <c r="L265" s="45"/>
      <c r="M265" s="227" t="s">
        <v>1</v>
      </c>
      <c r="N265" s="228" t="s">
        <v>41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175</v>
      </c>
      <c r="AT265" s="231" t="s">
        <v>170</v>
      </c>
      <c r="AU265" s="231" t="s">
        <v>87</v>
      </c>
      <c r="AY265" s="18" t="s">
        <v>168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84</v>
      </c>
      <c r="BK265" s="232">
        <f>ROUND(I265*H265,2)</f>
        <v>0</v>
      </c>
      <c r="BL265" s="18" t="s">
        <v>175</v>
      </c>
      <c r="BM265" s="231" t="s">
        <v>819</v>
      </c>
    </row>
    <row r="266" s="13" customFormat="1">
      <c r="A266" s="13"/>
      <c r="B266" s="233"/>
      <c r="C266" s="234"/>
      <c r="D266" s="235" t="s">
        <v>177</v>
      </c>
      <c r="E266" s="236" t="s">
        <v>1</v>
      </c>
      <c r="F266" s="237" t="s">
        <v>434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177</v>
      </c>
      <c r="AU266" s="243" t="s">
        <v>87</v>
      </c>
      <c r="AV266" s="13" t="s">
        <v>84</v>
      </c>
      <c r="AW266" s="13" t="s">
        <v>32</v>
      </c>
      <c r="AX266" s="13" t="s">
        <v>76</v>
      </c>
      <c r="AY266" s="243" t="s">
        <v>168</v>
      </c>
    </row>
    <row r="267" s="14" customFormat="1">
      <c r="A267" s="14"/>
      <c r="B267" s="244"/>
      <c r="C267" s="245"/>
      <c r="D267" s="235" t="s">
        <v>177</v>
      </c>
      <c r="E267" s="246" t="s">
        <v>1</v>
      </c>
      <c r="F267" s="247" t="s">
        <v>193</v>
      </c>
      <c r="G267" s="245"/>
      <c r="H267" s="248">
        <v>5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177</v>
      </c>
      <c r="AU267" s="254" t="s">
        <v>87</v>
      </c>
      <c r="AV267" s="14" t="s">
        <v>87</v>
      </c>
      <c r="AW267" s="14" t="s">
        <v>32</v>
      </c>
      <c r="AX267" s="14" t="s">
        <v>84</v>
      </c>
      <c r="AY267" s="254" t="s">
        <v>168</v>
      </c>
    </row>
    <row r="268" s="2" customFormat="1" ht="24.15" customHeight="1">
      <c r="A268" s="39"/>
      <c r="B268" s="40"/>
      <c r="C268" s="220" t="s">
        <v>409</v>
      </c>
      <c r="D268" s="220" t="s">
        <v>170</v>
      </c>
      <c r="E268" s="221" t="s">
        <v>445</v>
      </c>
      <c r="F268" s="222" t="s">
        <v>446</v>
      </c>
      <c r="G268" s="223" t="s">
        <v>196</v>
      </c>
      <c r="H268" s="224">
        <v>15</v>
      </c>
      <c r="I268" s="225"/>
      <c r="J268" s="226">
        <f>ROUND(I268*H268,2)</f>
        <v>0</v>
      </c>
      <c r="K268" s="222" t="s">
        <v>174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175</v>
      </c>
      <c r="AT268" s="231" t="s">
        <v>170</v>
      </c>
      <c r="AU268" s="231" t="s">
        <v>87</v>
      </c>
      <c r="AY268" s="18" t="s">
        <v>168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175</v>
      </c>
      <c r="BM268" s="231" t="s">
        <v>447</v>
      </c>
    </row>
    <row r="269" s="13" customFormat="1">
      <c r="A269" s="13"/>
      <c r="B269" s="233"/>
      <c r="C269" s="234"/>
      <c r="D269" s="235" t="s">
        <v>177</v>
      </c>
      <c r="E269" s="236" t="s">
        <v>1</v>
      </c>
      <c r="F269" s="237" t="s">
        <v>434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177</v>
      </c>
      <c r="AU269" s="243" t="s">
        <v>87</v>
      </c>
      <c r="AV269" s="13" t="s">
        <v>84</v>
      </c>
      <c r="AW269" s="13" t="s">
        <v>32</v>
      </c>
      <c r="AX269" s="13" t="s">
        <v>76</v>
      </c>
      <c r="AY269" s="243" t="s">
        <v>168</v>
      </c>
    </row>
    <row r="270" s="14" customFormat="1">
      <c r="A270" s="14"/>
      <c r="B270" s="244"/>
      <c r="C270" s="245"/>
      <c r="D270" s="235" t="s">
        <v>177</v>
      </c>
      <c r="E270" s="246" t="s">
        <v>1</v>
      </c>
      <c r="F270" s="247" t="s">
        <v>820</v>
      </c>
      <c r="G270" s="245"/>
      <c r="H270" s="248">
        <v>15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177</v>
      </c>
      <c r="AU270" s="254" t="s">
        <v>87</v>
      </c>
      <c r="AV270" s="14" t="s">
        <v>87</v>
      </c>
      <c r="AW270" s="14" t="s">
        <v>32</v>
      </c>
      <c r="AX270" s="14" t="s">
        <v>76</v>
      </c>
      <c r="AY270" s="254" t="s">
        <v>168</v>
      </c>
    </row>
    <row r="271" s="15" customFormat="1">
      <c r="A271" s="15"/>
      <c r="B271" s="255"/>
      <c r="C271" s="256"/>
      <c r="D271" s="235" t="s">
        <v>177</v>
      </c>
      <c r="E271" s="257" t="s">
        <v>105</v>
      </c>
      <c r="F271" s="258" t="s">
        <v>120</v>
      </c>
      <c r="G271" s="256"/>
      <c r="H271" s="259">
        <v>15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177</v>
      </c>
      <c r="AU271" s="265" t="s">
        <v>87</v>
      </c>
      <c r="AV271" s="15" t="s">
        <v>175</v>
      </c>
      <c r="AW271" s="15" t="s">
        <v>32</v>
      </c>
      <c r="AX271" s="15" t="s">
        <v>84</v>
      </c>
      <c r="AY271" s="265" t="s">
        <v>168</v>
      </c>
    </row>
    <row r="272" s="2" customFormat="1" ht="16.5" customHeight="1">
      <c r="A272" s="39"/>
      <c r="B272" s="40"/>
      <c r="C272" s="277" t="s">
        <v>414</v>
      </c>
      <c r="D272" s="277" t="s">
        <v>370</v>
      </c>
      <c r="E272" s="278" t="s">
        <v>451</v>
      </c>
      <c r="F272" s="279" t="s">
        <v>452</v>
      </c>
      <c r="G272" s="280" t="s">
        <v>196</v>
      </c>
      <c r="H272" s="281">
        <v>15.225</v>
      </c>
      <c r="I272" s="282"/>
      <c r="J272" s="283">
        <f>ROUND(I272*H272,2)</f>
        <v>0</v>
      </c>
      <c r="K272" s="279" t="s">
        <v>1</v>
      </c>
      <c r="L272" s="284"/>
      <c r="M272" s="285" t="s">
        <v>1</v>
      </c>
      <c r="N272" s="286" t="s">
        <v>41</v>
      </c>
      <c r="O272" s="92"/>
      <c r="P272" s="229">
        <f>O272*H272</f>
        <v>0</v>
      </c>
      <c r="Q272" s="229">
        <v>0.00036999999999999999</v>
      </c>
      <c r="R272" s="229">
        <f>Q272*H272</f>
        <v>0.0056332499999999994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209</v>
      </c>
      <c r="AT272" s="231" t="s">
        <v>370</v>
      </c>
      <c r="AU272" s="231" t="s">
        <v>87</v>
      </c>
      <c r="AY272" s="18" t="s">
        <v>168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175</v>
      </c>
      <c r="BM272" s="231" t="s">
        <v>453</v>
      </c>
    </row>
    <row r="273" s="14" customFormat="1">
      <c r="A273" s="14"/>
      <c r="B273" s="244"/>
      <c r="C273" s="245"/>
      <c r="D273" s="235" t="s">
        <v>177</v>
      </c>
      <c r="E273" s="246" t="s">
        <v>1</v>
      </c>
      <c r="F273" s="247" t="s">
        <v>454</v>
      </c>
      <c r="G273" s="245"/>
      <c r="H273" s="248">
        <v>15.225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177</v>
      </c>
      <c r="AU273" s="254" t="s">
        <v>87</v>
      </c>
      <c r="AV273" s="14" t="s">
        <v>87</v>
      </c>
      <c r="AW273" s="14" t="s">
        <v>32</v>
      </c>
      <c r="AX273" s="14" t="s">
        <v>84</v>
      </c>
      <c r="AY273" s="254" t="s">
        <v>168</v>
      </c>
    </row>
    <row r="274" s="2" customFormat="1" ht="24.15" customHeight="1">
      <c r="A274" s="39"/>
      <c r="B274" s="40"/>
      <c r="C274" s="277" t="s">
        <v>125</v>
      </c>
      <c r="D274" s="277" t="s">
        <v>370</v>
      </c>
      <c r="E274" s="278" t="s">
        <v>821</v>
      </c>
      <c r="F274" s="279" t="s">
        <v>822</v>
      </c>
      <c r="G274" s="280" t="s">
        <v>432</v>
      </c>
      <c r="H274" s="281">
        <v>6.0599999999999996</v>
      </c>
      <c r="I274" s="282"/>
      <c r="J274" s="283">
        <f>ROUND(I274*H274,2)</f>
        <v>0</v>
      </c>
      <c r="K274" s="279" t="s">
        <v>1</v>
      </c>
      <c r="L274" s="284"/>
      <c r="M274" s="285" t="s">
        <v>1</v>
      </c>
      <c r="N274" s="286" t="s">
        <v>41</v>
      </c>
      <c r="O274" s="92"/>
      <c r="P274" s="229">
        <f>O274*H274</f>
        <v>0</v>
      </c>
      <c r="Q274" s="229">
        <v>0.00014999999999999999</v>
      </c>
      <c r="R274" s="229">
        <f>Q274*H274</f>
        <v>0.00090899999999999987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209</v>
      </c>
      <c r="AT274" s="231" t="s">
        <v>370</v>
      </c>
      <c r="AU274" s="231" t="s">
        <v>87</v>
      </c>
      <c r="AY274" s="18" t="s">
        <v>168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175</v>
      </c>
      <c r="BM274" s="231" t="s">
        <v>823</v>
      </c>
    </row>
    <row r="275" s="13" customFormat="1">
      <c r="A275" s="13"/>
      <c r="B275" s="233"/>
      <c r="C275" s="234"/>
      <c r="D275" s="235" t="s">
        <v>177</v>
      </c>
      <c r="E275" s="236" t="s">
        <v>1</v>
      </c>
      <c r="F275" s="237" t="s">
        <v>434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177</v>
      </c>
      <c r="AU275" s="243" t="s">
        <v>87</v>
      </c>
      <c r="AV275" s="13" t="s">
        <v>84</v>
      </c>
      <c r="AW275" s="13" t="s">
        <v>32</v>
      </c>
      <c r="AX275" s="13" t="s">
        <v>76</v>
      </c>
      <c r="AY275" s="243" t="s">
        <v>168</v>
      </c>
    </row>
    <row r="276" s="14" customFormat="1">
      <c r="A276" s="14"/>
      <c r="B276" s="244"/>
      <c r="C276" s="245"/>
      <c r="D276" s="235" t="s">
        <v>177</v>
      </c>
      <c r="E276" s="246" t="s">
        <v>1</v>
      </c>
      <c r="F276" s="247" t="s">
        <v>824</v>
      </c>
      <c r="G276" s="245"/>
      <c r="H276" s="248">
        <v>6.0599999999999996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177</v>
      </c>
      <c r="AU276" s="254" t="s">
        <v>87</v>
      </c>
      <c r="AV276" s="14" t="s">
        <v>87</v>
      </c>
      <c r="AW276" s="14" t="s">
        <v>32</v>
      </c>
      <c r="AX276" s="14" t="s">
        <v>84</v>
      </c>
      <c r="AY276" s="254" t="s">
        <v>168</v>
      </c>
    </row>
    <row r="277" s="2" customFormat="1" ht="24.15" customHeight="1">
      <c r="A277" s="39"/>
      <c r="B277" s="40"/>
      <c r="C277" s="277" t="s">
        <v>424</v>
      </c>
      <c r="D277" s="277" t="s">
        <v>370</v>
      </c>
      <c r="E277" s="278" t="s">
        <v>825</v>
      </c>
      <c r="F277" s="279" t="s">
        <v>826</v>
      </c>
      <c r="G277" s="280" t="s">
        <v>432</v>
      </c>
      <c r="H277" s="281">
        <v>8.0800000000000001</v>
      </c>
      <c r="I277" s="282"/>
      <c r="J277" s="283">
        <f>ROUND(I277*H277,2)</f>
        <v>0</v>
      </c>
      <c r="K277" s="279" t="s">
        <v>1</v>
      </c>
      <c r="L277" s="284"/>
      <c r="M277" s="285" t="s">
        <v>1</v>
      </c>
      <c r="N277" s="286" t="s">
        <v>41</v>
      </c>
      <c r="O277" s="92"/>
      <c r="P277" s="229">
        <f>O277*H277</f>
        <v>0</v>
      </c>
      <c r="Q277" s="229">
        <v>0.0011000000000000001</v>
      </c>
      <c r="R277" s="229">
        <f>Q277*H277</f>
        <v>0.0088880000000000001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209</v>
      </c>
      <c r="AT277" s="231" t="s">
        <v>370</v>
      </c>
      <c r="AU277" s="231" t="s">
        <v>87</v>
      </c>
      <c r="AY277" s="18" t="s">
        <v>168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175</v>
      </c>
      <c r="BM277" s="231" t="s">
        <v>827</v>
      </c>
    </row>
    <row r="278" s="13" customFormat="1">
      <c r="A278" s="13"/>
      <c r="B278" s="233"/>
      <c r="C278" s="234"/>
      <c r="D278" s="235" t="s">
        <v>177</v>
      </c>
      <c r="E278" s="236" t="s">
        <v>1</v>
      </c>
      <c r="F278" s="237" t="s">
        <v>434</v>
      </c>
      <c r="G278" s="234"/>
      <c r="H278" s="236" t="s">
        <v>1</v>
      </c>
      <c r="I278" s="238"/>
      <c r="J278" s="234"/>
      <c r="K278" s="234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177</v>
      </c>
      <c r="AU278" s="243" t="s">
        <v>87</v>
      </c>
      <c r="AV278" s="13" t="s">
        <v>84</v>
      </c>
      <c r="AW278" s="13" t="s">
        <v>32</v>
      </c>
      <c r="AX278" s="13" t="s">
        <v>76</v>
      </c>
      <c r="AY278" s="243" t="s">
        <v>168</v>
      </c>
    </row>
    <row r="279" s="14" customFormat="1">
      <c r="A279" s="14"/>
      <c r="B279" s="244"/>
      <c r="C279" s="245"/>
      <c r="D279" s="235" t="s">
        <v>177</v>
      </c>
      <c r="E279" s="246" t="s">
        <v>1</v>
      </c>
      <c r="F279" s="247" t="s">
        <v>828</v>
      </c>
      <c r="G279" s="245"/>
      <c r="H279" s="248">
        <v>8.0800000000000001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177</v>
      </c>
      <c r="AU279" s="254" t="s">
        <v>87</v>
      </c>
      <c r="AV279" s="14" t="s">
        <v>87</v>
      </c>
      <c r="AW279" s="14" t="s">
        <v>32</v>
      </c>
      <c r="AX279" s="14" t="s">
        <v>84</v>
      </c>
      <c r="AY279" s="254" t="s">
        <v>168</v>
      </c>
    </row>
    <row r="280" s="2" customFormat="1" ht="16.5" customHeight="1">
      <c r="A280" s="39"/>
      <c r="B280" s="40"/>
      <c r="C280" s="220" t="s">
        <v>429</v>
      </c>
      <c r="D280" s="220" t="s">
        <v>170</v>
      </c>
      <c r="E280" s="221" t="s">
        <v>633</v>
      </c>
      <c r="F280" s="222" t="s">
        <v>634</v>
      </c>
      <c r="G280" s="223" t="s">
        <v>196</v>
      </c>
      <c r="H280" s="224">
        <v>15</v>
      </c>
      <c r="I280" s="225"/>
      <c r="J280" s="226">
        <f>ROUND(I280*H280,2)</f>
        <v>0</v>
      </c>
      <c r="K280" s="222" t="s">
        <v>174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175</v>
      </c>
      <c r="AT280" s="231" t="s">
        <v>170</v>
      </c>
      <c r="AU280" s="231" t="s">
        <v>87</v>
      </c>
      <c r="AY280" s="18" t="s">
        <v>168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175</v>
      </c>
      <c r="BM280" s="231" t="s">
        <v>635</v>
      </c>
    </row>
    <row r="281" s="13" customFormat="1">
      <c r="A281" s="13"/>
      <c r="B281" s="233"/>
      <c r="C281" s="234"/>
      <c r="D281" s="235" t="s">
        <v>177</v>
      </c>
      <c r="E281" s="236" t="s">
        <v>1</v>
      </c>
      <c r="F281" s="237" t="s">
        <v>178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177</v>
      </c>
      <c r="AU281" s="243" t="s">
        <v>87</v>
      </c>
      <c r="AV281" s="13" t="s">
        <v>84</v>
      </c>
      <c r="AW281" s="13" t="s">
        <v>32</v>
      </c>
      <c r="AX281" s="13" t="s">
        <v>76</v>
      </c>
      <c r="AY281" s="243" t="s">
        <v>168</v>
      </c>
    </row>
    <row r="282" s="14" customFormat="1">
      <c r="A282" s="14"/>
      <c r="B282" s="244"/>
      <c r="C282" s="245"/>
      <c r="D282" s="235" t="s">
        <v>177</v>
      </c>
      <c r="E282" s="246" t="s">
        <v>1</v>
      </c>
      <c r="F282" s="247" t="s">
        <v>243</v>
      </c>
      <c r="G282" s="245"/>
      <c r="H282" s="248">
        <v>15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177</v>
      </c>
      <c r="AU282" s="254" t="s">
        <v>87</v>
      </c>
      <c r="AV282" s="14" t="s">
        <v>87</v>
      </c>
      <c r="AW282" s="14" t="s">
        <v>32</v>
      </c>
      <c r="AX282" s="14" t="s">
        <v>84</v>
      </c>
      <c r="AY282" s="254" t="s">
        <v>168</v>
      </c>
    </row>
    <row r="283" s="2" customFormat="1" ht="24.15" customHeight="1">
      <c r="A283" s="39"/>
      <c r="B283" s="40"/>
      <c r="C283" s="220" t="s">
        <v>437</v>
      </c>
      <c r="D283" s="220" t="s">
        <v>170</v>
      </c>
      <c r="E283" s="221" t="s">
        <v>829</v>
      </c>
      <c r="F283" s="222" t="s">
        <v>830</v>
      </c>
      <c r="G283" s="223" t="s">
        <v>196</v>
      </c>
      <c r="H283" s="224">
        <v>15</v>
      </c>
      <c r="I283" s="225"/>
      <c r="J283" s="226">
        <f>ROUND(I283*H283,2)</f>
        <v>0</v>
      </c>
      <c r="K283" s="222" t="s">
        <v>174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175</v>
      </c>
      <c r="AT283" s="231" t="s">
        <v>170</v>
      </c>
      <c r="AU283" s="231" t="s">
        <v>87</v>
      </c>
      <c r="AY283" s="18" t="s">
        <v>168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175</v>
      </c>
      <c r="BM283" s="231" t="s">
        <v>639</v>
      </c>
    </row>
    <row r="284" s="13" customFormat="1">
      <c r="A284" s="13"/>
      <c r="B284" s="233"/>
      <c r="C284" s="234"/>
      <c r="D284" s="235" t="s">
        <v>177</v>
      </c>
      <c r="E284" s="236" t="s">
        <v>1</v>
      </c>
      <c r="F284" s="237" t="s">
        <v>178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177</v>
      </c>
      <c r="AU284" s="243" t="s">
        <v>87</v>
      </c>
      <c r="AV284" s="13" t="s">
        <v>84</v>
      </c>
      <c r="AW284" s="13" t="s">
        <v>32</v>
      </c>
      <c r="AX284" s="13" t="s">
        <v>76</v>
      </c>
      <c r="AY284" s="243" t="s">
        <v>168</v>
      </c>
    </row>
    <row r="285" s="14" customFormat="1">
      <c r="A285" s="14"/>
      <c r="B285" s="244"/>
      <c r="C285" s="245"/>
      <c r="D285" s="235" t="s">
        <v>177</v>
      </c>
      <c r="E285" s="246" t="s">
        <v>1</v>
      </c>
      <c r="F285" s="247" t="s">
        <v>243</v>
      </c>
      <c r="G285" s="245"/>
      <c r="H285" s="248">
        <v>15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177</v>
      </c>
      <c r="AU285" s="254" t="s">
        <v>87</v>
      </c>
      <c r="AV285" s="14" t="s">
        <v>87</v>
      </c>
      <c r="AW285" s="14" t="s">
        <v>32</v>
      </c>
      <c r="AX285" s="14" t="s">
        <v>84</v>
      </c>
      <c r="AY285" s="254" t="s">
        <v>168</v>
      </c>
    </row>
    <row r="286" s="2" customFormat="1" ht="21.75" customHeight="1">
      <c r="A286" s="39"/>
      <c r="B286" s="40"/>
      <c r="C286" s="220" t="s">
        <v>444</v>
      </c>
      <c r="D286" s="220" t="s">
        <v>170</v>
      </c>
      <c r="E286" s="221" t="s">
        <v>653</v>
      </c>
      <c r="F286" s="222" t="s">
        <v>654</v>
      </c>
      <c r="G286" s="223" t="s">
        <v>196</v>
      </c>
      <c r="H286" s="224">
        <v>15.75</v>
      </c>
      <c r="I286" s="225"/>
      <c r="J286" s="226">
        <f>ROUND(I286*H286,2)</f>
        <v>0</v>
      </c>
      <c r="K286" s="222" t="s">
        <v>174</v>
      </c>
      <c r="L286" s="45"/>
      <c r="M286" s="227" t="s">
        <v>1</v>
      </c>
      <c r="N286" s="228" t="s">
        <v>41</v>
      </c>
      <c r="O286" s="92"/>
      <c r="P286" s="229">
        <f>O286*H286</f>
        <v>0</v>
      </c>
      <c r="Q286" s="229">
        <v>0.00012999999999999999</v>
      </c>
      <c r="R286" s="229">
        <f>Q286*H286</f>
        <v>0.0020474999999999998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175</v>
      </c>
      <c r="AT286" s="231" t="s">
        <v>170</v>
      </c>
      <c r="AU286" s="231" t="s">
        <v>87</v>
      </c>
      <c r="AY286" s="18" t="s">
        <v>168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175</v>
      </c>
      <c r="BM286" s="231" t="s">
        <v>655</v>
      </c>
    </row>
    <row r="287" s="13" customFormat="1">
      <c r="A287" s="13"/>
      <c r="B287" s="233"/>
      <c r="C287" s="234"/>
      <c r="D287" s="235" t="s">
        <v>177</v>
      </c>
      <c r="E287" s="236" t="s">
        <v>1</v>
      </c>
      <c r="F287" s="237" t="s">
        <v>178</v>
      </c>
      <c r="G287" s="234"/>
      <c r="H287" s="236" t="s">
        <v>1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177</v>
      </c>
      <c r="AU287" s="243" t="s">
        <v>87</v>
      </c>
      <c r="AV287" s="13" t="s">
        <v>84</v>
      </c>
      <c r="AW287" s="13" t="s">
        <v>32</v>
      </c>
      <c r="AX287" s="13" t="s">
        <v>76</v>
      </c>
      <c r="AY287" s="243" t="s">
        <v>168</v>
      </c>
    </row>
    <row r="288" s="14" customFormat="1">
      <c r="A288" s="14"/>
      <c r="B288" s="244"/>
      <c r="C288" s="245"/>
      <c r="D288" s="235" t="s">
        <v>177</v>
      </c>
      <c r="E288" s="246" t="s">
        <v>1</v>
      </c>
      <c r="F288" s="247" t="s">
        <v>831</v>
      </c>
      <c r="G288" s="245"/>
      <c r="H288" s="248">
        <v>15.75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177</v>
      </c>
      <c r="AU288" s="254" t="s">
        <v>87</v>
      </c>
      <c r="AV288" s="14" t="s">
        <v>87</v>
      </c>
      <c r="AW288" s="14" t="s">
        <v>32</v>
      </c>
      <c r="AX288" s="14" t="s">
        <v>84</v>
      </c>
      <c r="AY288" s="254" t="s">
        <v>168</v>
      </c>
    </row>
    <row r="289" s="2" customFormat="1" ht="16.5" customHeight="1">
      <c r="A289" s="39"/>
      <c r="B289" s="40"/>
      <c r="C289" s="220" t="s">
        <v>450</v>
      </c>
      <c r="D289" s="220" t="s">
        <v>170</v>
      </c>
      <c r="E289" s="221" t="s">
        <v>658</v>
      </c>
      <c r="F289" s="222" t="s">
        <v>659</v>
      </c>
      <c r="G289" s="223" t="s">
        <v>370</v>
      </c>
      <c r="H289" s="224">
        <v>15</v>
      </c>
      <c r="I289" s="225"/>
      <c r="J289" s="226">
        <f>ROUND(I289*H289,2)</f>
        <v>0</v>
      </c>
      <c r="K289" s="222" t="s">
        <v>1</v>
      </c>
      <c r="L289" s="45"/>
      <c r="M289" s="227" t="s">
        <v>1</v>
      </c>
      <c r="N289" s="228" t="s">
        <v>41</v>
      </c>
      <c r="O289" s="92"/>
      <c r="P289" s="229">
        <f>O289*H289</f>
        <v>0</v>
      </c>
      <c r="Q289" s="229">
        <v>2.0000000000000002E-05</v>
      </c>
      <c r="R289" s="229">
        <f>Q289*H289</f>
        <v>0.00030000000000000003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175</v>
      </c>
      <c r="AT289" s="231" t="s">
        <v>170</v>
      </c>
      <c r="AU289" s="231" t="s">
        <v>87</v>
      </c>
      <c r="AY289" s="18" t="s">
        <v>168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175</v>
      </c>
      <c r="BM289" s="231" t="s">
        <v>660</v>
      </c>
    </row>
    <row r="290" s="13" customFormat="1">
      <c r="A290" s="13"/>
      <c r="B290" s="233"/>
      <c r="C290" s="234"/>
      <c r="D290" s="235" t="s">
        <v>177</v>
      </c>
      <c r="E290" s="236" t="s">
        <v>1</v>
      </c>
      <c r="F290" s="237" t="s">
        <v>422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177</v>
      </c>
      <c r="AU290" s="243" t="s">
        <v>87</v>
      </c>
      <c r="AV290" s="13" t="s">
        <v>84</v>
      </c>
      <c r="AW290" s="13" t="s">
        <v>32</v>
      </c>
      <c r="AX290" s="13" t="s">
        <v>76</v>
      </c>
      <c r="AY290" s="243" t="s">
        <v>168</v>
      </c>
    </row>
    <row r="291" s="14" customFormat="1">
      <c r="A291" s="14"/>
      <c r="B291" s="244"/>
      <c r="C291" s="245"/>
      <c r="D291" s="235" t="s">
        <v>177</v>
      </c>
      <c r="E291" s="246" t="s">
        <v>1</v>
      </c>
      <c r="F291" s="247" t="s">
        <v>832</v>
      </c>
      <c r="G291" s="245"/>
      <c r="H291" s="248">
        <v>15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177</v>
      </c>
      <c r="AU291" s="254" t="s">
        <v>87</v>
      </c>
      <c r="AV291" s="14" t="s">
        <v>87</v>
      </c>
      <c r="AW291" s="14" t="s">
        <v>32</v>
      </c>
      <c r="AX291" s="14" t="s">
        <v>84</v>
      </c>
      <c r="AY291" s="254" t="s">
        <v>168</v>
      </c>
    </row>
    <row r="292" s="2" customFormat="1" ht="16.5" customHeight="1">
      <c r="A292" s="39"/>
      <c r="B292" s="40"/>
      <c r="C292" s="277" t="s">
        <v>455</v>
      </c>
      <c r="D292" s="277" t="s">
        <v>370</v>
      </c>
      <c r="E292" s="278" t="s">
        <v>663</v>
      </c>
      <c r="F292" s="279" t="s">
        <v>664</v>
      </c>
      <c r="G292" s="280" t="s">
        <v>370</v>
      </c>
      <c r="H292" s="281">
        <v>16.949999999999999</v>
      </c>
      <c r="I292" s="282"/>
      <c r="J292" s="283">
        <f>ROUND(I292*H292,2)</f>
        <v>0</v>
      </c>
      <c r="K292" s="279" t="s">
        <v>1</v>
      </c>
      <c r="L292" s="284"/>
      <c r="M292" s="285" t="s">
        <v>1</v>
      </c>
      <c r="N292" s="286" t="s">
        <v>41</v>
      </c>
      <c r="O292" s="92"/>
      <c r="P292" s="229">
        <f>O292*H292</f>
        <v>0</v>
      </c>
      <c r="Q292" s="229">
        <v>0.00024000000000000001</v>
      </c>
      <c r="R292" s="229">
        <f>Q292*H292</f>
        <v>0.0040679999999999996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209</v>
      </c>
      <c r="AT292" s="231" t="s">
        <v>370</v>
      </c>
      <c r="AU292" s="231" t="s">
        <v>87</v>
      </c>
      <c r="AY292" s="18" t="s">
        <v>168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84</v>
      </c>
      <c r="BK292" s="232">
        <f>ROUND(I292*H292,2)</f>
        <v>0</v>
      </c>
      <c r="BL292" s="18" t="s">
        <v>175</v>
      </c>
      <c r="BM292" s="231" t="s">
        <v>665</v>
      </c>
    </row>
    <row r="293" s="13" customFormat="1">
      <c r="A293" s="13"/>
      <c r="B293" s="233"/>
      <c r="C293" s="234"/>
      <c r="D293" s="235" t="s">
        <v>177</v>
      </c>
      <c r="E293" s="236" t="s">
        <v>1</v>
      </c>
      <c r="F293" s="237" t="s">
        <v>422</v>
      </c>
      <c r="G293" s="234"/>
      <c r="H293" s="236" t="s">
        <v>1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177</v>
      </c>
      <c r="AU293" s="243" t="s">
        <v>87</v>
      </c>
      <c r="AV293" s="13" t="s">
        <v>84</v>
      </c>
      <c r="AW293" s="13" t="s">
        <v>32</v>
      </c>
      <c r="AX293" s="13" t="s">
        <v>76</v>
      </c>
      <c r="AY293" s="243" t="s">
        <v>168</v>
      </c>
    </row>
    <row r="294" s="14" customFormat="1">
      <c r="A294" s="14"/>
      <c r="B294" s="244"/>
      <c r="C294" s="245"/>
      <c r="D294" s="235" t="s">
        <v>177</v>
      </c>
      <c r="E294" s="246" t="s">
        <v>1</v>
      </c>
      <c r="F294" s="247" t="s">
        <v>833</v>
      </c>
      <c r="G294" s="245"/>
      <c r="H294" s="248">
        <v>16.949999999999999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177</v>
      </c>
      <c r="AU294" s="254" t="s">
        <v>87</v>
      </c>
      <c r="AV294" s="14" t="s">
        <v>87</v>
      </c>
      <c r="AW294" s="14" t="s">
        <v>32</v>
      </c>
      <c r="AX294" s="14" t="s">
        <v>84</v>
      </c>
      <c r="AY294" s="254" t="s">
        <v>168</v>
      </c>
    </row>
    <row r="295" s="12" customFormat="1" ht="22.8" customHeight="1">
      <c r="A295" s="12"/>
      <c r="B295" s="204"/>
      <c r="C295" s="205"/>
      <c r="D295" s="206" t="s">
        <v>75</v>
      </c>
      <c r="E295" s="218" t="s">
        <v>214</v>
      </c>
      <c r="F295" s="218" t="s">
        <v>667</v>
      </c>
      <c r="G295" s="205"/>
      <c r="H295" s="205"/>
      <c r="I295" s="208"/>
      <c r="J295" s="219">
        <f>BK295</f>
        <v>0</v>
      </c>
      <c r="K295" s="205"/>
      <c r="L295" s="210"/>
      <c r="M295" s="211"/>
      <c r="N295" s="212"/>
      <c r="O295" s="212"/>
      <c r="P295" s="213">
        <f>SUM(P296:P307)</f>
        <v>0</v>
      </c>
      <c r="Q295" s="212"/>
      <c r="R295" s="213">
        <f>SUM(R296:R307)</f>
        <v>0.24956</v>
      </c>
      <c r="S295" s="212"/>
      <c r="T295" s="214">
        <f>SUM(T296:T307)</f>
        <v>0.018499999999999999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5" t="s">
        <v>84</v>
      </c>
      <c r="AT295" s="216" t="s">
        <v>75</v>
      </c>
      <c r="AU295" s="216" t="s">
        <v>84</v>
      </c>
      <c r="AY295" s="215" t="s">
        <v>168</v>
      </c>
      <c r="BK295" s="217">
        <f>SUM(BK296:BK307)</f>
        <v>0</v>
      </c>
    </row>
    <row r="296" s="2" customFormat="1" ht="33" customHeight="1">
      <c r="A296" s="39"/>
      <c r="B296" s="40"/>
      <c r="C296" s="220" t="s">
        <v>460</v>
      </c>
      <c r="D296" s="220" t="s">
        <v>170</v>
      </c>
      <c r="E296" s="221" t="s">
        <v>834</v>
      </c>
      <c r="F296" s="222" t="s">
        <v>835</v>
      </c>
      <c r="G296" s="223" t="s">
        <v>196</v>
      </c>
      <c r="H296" s="224">
        <v>2</v>
      </c>
      <c r="I296" s="225"/>
      <c r="J296" s="226">
        <f>ROUND(I296*H296,2)</f>
        <v>0</v>
      </c>
      <c r="K296" s="222" t="s">
        <v>174</v>
      </c>
      <c r="L296" s="45"/>
      <c r="M296" s="227" t="s">
        <v>1</v>
      </c>
      <c r="N296" s="228" t="s">
        <v>41</v>
      </c>
      <c r="O296" s="92"/>
      <c r="P296" s="229">
        <f>O296*H296</f>
        <v>0</v>
      </c>
      <c r="Q296" s="229">
        <v>0.12478</v>
      </c>
      <c r="R296" s="229">
        <f>Q296*H296</f>
        <v>0.24956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175</v>
      </c>
      <c r="AT296" s="231" t="s">
        <v>170</v>
      </c>
      <c r="AU296" s="231" t="s">
        <v>87</v>
      </c>
      <c r="AY296" s="18" t="s">
        <v>168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84</v>
      </c>
      <c r="BK296" s="232">
        <f>ROUND(I296*H296,2)</f>
        <v>0</v>
      </c>
      <c r="BL296" s="18" t="s">
        <v>175</v>
      </c>
      <c r="BM296" s="231" t="s">
        <v>836</v>
      </c>
    </row>
    <row r="297" s="13" customFormat="1">
      <c r="A297" s="13"/>
      <c r="B297" s="233"/>
      <c r="C297" s="234"/>
      <c r="D297" s="235" t="s">
        <v>177</v>
      </c>
      <c r="E297" s="236" t="s">
        <v>1</v>
      </c>
      <c r="F297" s="237" t="s">
        <v>178</v>
      </c>
      <c r="G297" s="234"/>
      <c r="H297" s="236" t="s">
        <v>1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177</v>
      </c>
      <c r="AU297" s="243" t="s">
        <v>87</v>
      </c>
      <c r="AV297" s="13" t="s">
        <v>84</v>
      </c>
      <c r="AW297" s="13" t="s">
        <v>32</v>
      </c>
      <c r="AX297" s="13" t="s">
        <v>76</v>
      </c>
      <c r="AY297" s="243" t="s">
        <v>168</v>
      </c>
    </row>
    <row r="298" s="14" customFormat="1">
      <c r="A298" s="14"/>
      <c r="B298" s="244"/>
      <c r="C298" s="245"/>
      <c r="D298" s="235" t="s">
        <v>177</v>
      </c>
      <c r="E298" s="246" t="s">
        <v>1</v>
      </c>
      <c r="F298" s="247" t="s">
        <v>87</v>
      </c>
      <c r="G298" s="245"/>
      <c r="H298" s="248">
        <v>2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177</v>
      </c>
      <c r="AU298" s="254" t="s">
        <v>87</v>
      </c>
      <c r="AV298" s="14" t="s">
        <v>87</v>
      </c>
      <c r="AW298" s="14" t="s">
        <v>32</v>
      </c>
      <c r="AX298" s="14" t="s">
        <v>84</v>
      </c>
      <c r="AY298" s="254" t="s">
        <v>168</v>
      </c>
    </row>
    <row r="299" s="2" customFormat="1" ht="24.15" customHeight="1">
      <c r="A299" s="39"/>
      <c r="B299" s="40"/>
      <c r="C299" s="220" t="s">
        <v>465</v>
      </c>
      <c r="D299" s="220" t="s">
        <v>170</v>
      </c>
      <c r="E299" s="221" t="s">
        <v>669</v>
      </c>
      <c r="F299" s="222" t="s">
        <v>670</v>
      </c>
      <c r="G299" s="223" t="s">
        <v>196</v>
      </c>
      <c r="H299" s="224">
        <v>4.21</v>
      </c>
      <c r="I299" s="225"/>
      <c r="J299" s="226">
        <f>ROUND(I299*H299,2)</f>
        <v>0</v>
      </c>
      <c r="K299" s="222" t="s">
        <v>174</v>
      </c>
      <c r="L299" s="45"/>
      <c r="M299" s="227" t="s">
        <v>1</v>
      </c>
      <c r="N299" s="228" t="s">
        <v>41</v>
      </c>
      <c r="O299" s="92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175</v>
      </c>
      <c r="AT299" s="231" t="s">
        <v>170</v>
      </c>
      <c r="AU299" s="231" t="s">
        <v>87</v>
      </c>
      <c r="AY299" s="18" t="s">
        <v>168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84</v>
      </c>
      <c r="BK299" s="232">
        <f>ROUND(I299*H299,2)</f>
        <v>0</v>
      </c>
      <c r="BL299" s="18" t="s">
        <v>175</v>
      </c>
      <c r="BM299" s="231" t="s">
        <v>671</v>
      </c>
    </row>
    <row r="300" s="13" customFormat="1">
      <c r="A300" s="13"/>
      <c r="B300" s="233"/>
      <c r="C300" s="234"/>
      <c r="D300" s="235" t="s">
        <v>177</v>
      </c>
      <c r="E300" s="236" t="s">
        <v>1</v>
      </c>
      <c r="F300" s="237" t="s">
        <v>310</v>
      </c>
      <c r="G300" s="234"/>
      <c r="H300" s="236" t="s">
        <v>1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177</v>
      </c>
      <c r="AU300" s="243" t="s">
        <v>87</v>
      </c>
      <c r="AV300" s="13" t="s">
        <v>84</v>
      </c>
      <c r="AW300" s="13" t="s">
        <v>32</v>
      </c>
      <c r="AX300" s="13" t="s">
        <v>76</v>
      </c>
      <c r="AY300" s="243" t="s">
        <v>168</v>
      </c>
    </row>
    <row r="301" s="14" customFormat="1">
      <c r="A301" s="14"/>
      <c r="B301" s="244"/>
      <c r="C301" s="245"/>
      <c r="D301" s="235" t="s">
        <v>177</v>
      </c>
      <c r="E301" s="246" t="s">
        <v>1</v>
      </c>
      <c r="F301" s="247" t="s">
        <v>837</v>
      </c>
      <c r="G301" s="245"/>
      <c r="H301" s="248">
        <v>4.21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177</v>
      </c>
      <c r="AU301" s="254" t="s">
        <v>87</v>
      </c>
      <c r="AV301" s="14" t="s">
        <v>87</v>
      </c>
      <c r="AW301" s="14" t="s">
        <v>32</v>
      </c>
      <c r="AX301" s="14" t="s">
        <v>84</v>
      </c>
      <c r="AY301" s="254" t="s">
        <v>168</v>
      </c>
    </row>
    <row r="302" s="2" customFormat="1" ht="24.15" customHeight="1">
      <c r="A302" s="39"/>
      <c r="B302" s="40"/>
      <c r="C302" s="220" t="s">
        <v>472</v>
      </c>
      <c r="D302" s="220" t="s">
        <v>170</v>
      </c>
      <c r="E302" s="221" t="s">
        <v>838</v>
      </c>
      <c r="F302" s="222" t="s">
        <v>839</v>
      </c>
      <c r="G302" s="223" t="s">
        <v>196</v>
      </c>
      <c r="H302" s="224">
        <v>2</v>
      </c>
      <c r="I302" s="225"/>
      <c r="J302" s="226">
        <f>ROUND(I302*H302,2)</f>
        <v>0</v>
      </c>
      <c r="K302" s="222" t="s">
        <v>174</v>
      </c>
      <c r="L302" s="45"/>
      <c r="M302" s="227" t="s">
        <v>1</v>
      </c>
      <c r="N302" s="228" t="s">
        <v>41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0.0092499999999999995</v>
      </c>
      <c r="T302" s="230">
        <f>S302*H302</f>
        <v>0.018499999999999999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175</v>
      </c>
      <c r="AT302" s="231" t="s">
        <v>170</v>
      </c>
      <c r="AU302" s="231" t="s">
        <v>87</v>
      </c>
      <c r="AY302" s="18" t="s">
        <v>168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84</v>
      </c>
      <c r="BK302" s="232">
        <f>ROUND(I302*H302,2)</f>
        <v>0</v>
      </c>
      <c r="BL302" s="18" t="s">
        <v>175</v>
      </c>
      <c r="BM302" s="231" t="s">
        <v>840</v>
      </c>
    </row>
    <row r="303" s="13" customFormat="1">
      <c r="A303" s="13"/>
      <c r="B303" s="233"/>
      <c r="C303" s="234"/>
      <c r="D303" s="235" t="s">
        <v>177</v>
      </c>
      <c r="E303" s="236" t="s">
        <v>1</v>
      </c>
      <c r="F303" s="237" t="s">
        <v>218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177</v>
      </c>
      <c r="AU303" s="243" t="s">
        <v>87</v>
      </c>
      <c r="AV303" s="13" t="s">
        <v>84</v>
      </c>
      <c r="AW303" s="13" t="s">
        <v>32</v>
      </c>
      <c r="AX303" s="13" t="s">
        <v>76</v>
      </c>
      <c r="AY303" s="243" t="s">
        <v>168</v>
      </c>
    </row>
    <row r="304" s="14" customFormat="1">
      <c r="A304" s="14"/>
      <c r="B304" s="244"/>
      <c r="C304" s="245"/>
      <c r="D304" s="235" t="s">
        <v>177</v>
      </c>
      <c r="E304" s="246" t="s">
        <v>1</v>
      </c>
      <c r="F304" s="247" t="s">
        <v>756</v>
      </c>
      <c r="G304" s="245"/>
      <c r="H304" s="248">
        <v>2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177</v>
      </c>
      <c r="AU304" s="254" t="s">
        <v>87</v>
      </c>
      <c r="AV304" s="14" t="s">
        <v>87</v>
      </c>
      <c r="AW304" s="14" t="s">
        <v>32</v>
      </c>
      <c r="AX304" s="14" t="s">
        <v>84</v>
      </c>
      <c r="AY304" s="254" t="s">
        <v>168</v>
      </c>
    </row>
    <row r="305" s="2" customFormat="1" ht="21.75" customHeight="1">
      <c r="A305" s="39"/>
      <c r="B305" s="40"/>
      <c r="C305" s="220" t="s">
        <v>476</v>
      </c>
      <c r="D305" s="220" t="s">
        <v>170</v>
      </c>
      <c r="E305" s="221" t="s">
        <v>841</v>
      </c>
      <c r="F305" s="222" t="s">
        <v>842</v>
      </c>
      <c r="G305" s="223" t="s">
        <v>196</v>
      </c>
      <c r="H305" s="224">
        <v>2</v>
      </c>
      <c r="I305" s="225"/>
      <c r="J305" s="226">
        <f>ROUND(I305*H305,2)</f>
        <v>0</v>
      </c>
      <c r="K305" s="222" t="s">
        <v>174</v>
      </c>
      <c r="L305" s="45"/>
      <c r="M305" s="227" t="s">
        <v>1</v>
      </c>
      <c r="N305" s="228" t="s">
        <v>41</v>
      </c>
      <c r="O305" s="92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175</v>
      </c>
      <c r="AT305" s="231" t="s">
        <v>170</v>
      </c>
      <c r="AU305" s="231" t="s">
        <v>87</v>
      </c>
      <c r="AY305" s="18" t="s">
        <v>168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84</v>
      </c>
      <c r="BK305" s="232">
        <f>ROUND(I305*H305,2)</f>
        <v>0</v>
      </c>
      <c r="BL305" s="18" t="s">
        <v>175</v>
      </c>
      <c r="BM305" s="231" t="s">
        <v>843</v>
      </c>
    </row>
    <row r="306" s="13" customFormat="1">
      <c r="A306" s="13"/>
      <c r="B306" s="233"/>
      <c r="C306" s="234"/>
      <c r="D306" s="235" t="s">
        <v>177</v>
      </c>
      <c r="E306" s="236" t="s">
        <v>1</v>
      </c>
      <c r="F306" s="237" t="s">
        <v>178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177</v>
      </c>
      <c r="AU306" s="243" t="s">
        <v>87</v>
      </c>
      <c r="AV306" s="13" t="s">
        <v>84</v>
      </c>
      <c r="AW306" s="13" t="s">
        <v>32</v>
      </c>
      <c r="AX306" s="13" t="s">
        <v>76</v>
      </c>
      <c r="AY306" s="243" t="s">
        <v>168</v>
      </c>
    </row>
    <row r="307" s="14" customFormat="1">
      <c r="A307" s="14"/>
      <c r="B307" s="244"/>
      <c r="C307" s="245"/>
      <c r="D307" s="235" t="s">
        <v>177</v>
      </c>
      <c r="E307" s="246" t="s">
        <v>1</v>
      </c>
      <c r="F307" s="247" t="s">
        <v>87</v>
      </c>
      <c r="G307" s="245"/>
      <c r="H307" s="248">
        <v>2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177</v>
      </c>
      <c r="AU307" s="254" t="s">
        <v>87</v>
      </c>
      <c r="AV307" s="14" t="s">
        <v>87</v>
      </c>
      <c r="AW307" s="14" t="s">
        <v>32</v>
      </c>
      <c r="AX307" s="14" t="s">
        <v>84</v>
      </c>
      <c r="AY307" s="254" t="s">
        <v>168</v>
      </c>
    </row>
    <row r="308" s="12" customFormat="1" ht="22.8" customHeight="1">
      <c r="A308" s="12"/>
      <c r="B308" s="204"/>
      <c r="C308" s="205"/>
      <c r="D308" s="206" t="s">
        <v>75</v>
      </c>
      <c r="E308" s="218" t="s">
        <v>673</v>
      </c>
      <c r="F308" s="218" t="s">
        <v>674</v>
      </c>
      <c r="G308" s="205"/>
      <c r="H308" s="205"/>
      <c r="I308" s="208"/>
      <c r="J308" s="219">
        <f>BK308</f>
        <v>0</v>
      </c>
      <c r="K308" s="205"/>
      <c r="L308" s="210"/>
      <c r="M308" s="211"/>
      <c r="N308" s="212"/>
      <c r="O308" s="212"/>
      <c r="P308" s="213">
        <f>SUM(P309:P310)</f>
        <v>0</v>
      </c>
      <c r="Q308" s="212"/>
      <c r="R308" s="213">
        <f>SUM(R309:R310)</f>
        <v>0</v>
      </c>
      <c r="S308" s="212"/>
      <c r="T308" s="214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5" t="s">
        <v>84</v>
      </c>
      <c r="AT308" s="216" t="s">
        <v>75</v>
      </c>
      <c r="AU308" s="216" t="s">
        <v>84</v>
      </c>
      <c r="AY308" s="215" t="s">
        <v>168</v>
      </c>
      <c r="BK308" s="217">
        <f>SUM(BK309:BK310)</f>
        <v>0</v>
      </c>
    </row>
    <row r="309" s="2" customFormat="1" ht="24.15" customHeight="1">
      <c r="A309" s="39"/>
      <c r="B309" s="40"/>
      <c r="C309" s="220" t="s">
        <v>481</v>
      </c>
      <c r="D309" s="220" t="s">
        <v>170</v>
      </c>
      <c r="E309" s="221" t="s">
        <v>675</v>
      </c>
      <c r="F309" s="222" t="s">
        <v>676</v>
      </c>
      <c r="G309" s="223" t="s">
        <v>344</v>
      </c>
      <c r="H309" s="224">
        <v>1.095</v>
      </c>
      <c r="I309" s="225"/>
      <c r="J309" s="226">
        <f>ROUND(I309*H309,2)</f>
        <v>0</v>
      </c>
      <c r="K309" s="222" t="s">
        <v>174</v>
      </c>
      <c r="L309" s="45"/>
      <c r="M309" s="227" t="s">
        <v>1</v>
      </c>
      <c r="N309" s="228" t="s">
        <v>41</v>
      </c>
      <c r="O309" s="92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175</v>
      </c>
      <c r="AT309" s="231" t="s">
        <v>170</v>
      </c>
      <c r="AU309" s="231" t="s">
        <v>87</v>
      </c>
      <c r="AY309" s="18" t="s">
        <v>168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84</v>
      </c>
      <c r="BK309" s="232">
        <f>ROUND(I309*H309,2)</f>
        <v>0</v>
      </c>
      <c r="BL309" s="18" t="s">
        <v>175</v>
      </c>
      <c r="BM309" s="231" t="s">
        <v>677</v>
      </c>
    </row>
    <row r="310" s="14" customFormat="1">
      <c r="A310" s="14"/>
      <c r="B310" s="244"/>
      <c r="C310" s="245"/>
      <c r="D310" s="235" t="s">
        <v>177</v>
      </c>
      <c r="E310" s="246" t="s">
        <v>1</v>
      </c>
      <c r="F310" s="247" t="s">
        <v>844</v>
      </c>
      <c r="G310" s="245"/>
      <c r="H310" s="248">
        <v>1.095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177</v>
      </c>
      <c r="AU310" s="254" t="s">
        <v>87</v>
      </c>
      <c r="AV310" s="14" t="s">
        <v>87</v>
      </c>
      <c r="AW310" s="14" t="s">
        <v>32</v>
      </c>
      <c r="AX310" s="14" t="s">
        <v>84</v>
      </c>
      <c r="AY310" s="254" t="s">
        <v>168</v>
      </c>
    </row>
    <row r="311" s="12" customFormat="1" ht="22.8" customHeight="1">
      <c r="A311" s="12"/>
      <c r="B311" s="204"/>
      <c r="C311" s="205"/>
      <c r="D311" s="206" t="s">
        <v>75</v>
      </c>
      <c r="E311" s="218" t="s">
        <v>679</v>
      </c>
      <c r="F311" s="218" t="s">
        <v>680</v>
      </c>
      <c r="G311" s="205"/>
      <c r="H311" s="205"/>
      <c r="I311" s="208"/>
      <c r="J311" s="219">
        <f>BK311</f>
        <v>0</v>
      </c>
      <c r="K311" s="205"/>
      <c r="L311" s="210"/>
      <c r="M311" s="211"/>
      <c r="N311" s="212"/>
      <c r="O311" s="212"/>
      <c r="P311" s="213">
        <f>SUM(P312:P322)</f>
        <v>0</v>
      </c>
      <c r="Q311" s="212"/>
      <c r="R311" s="213">
        <f>SUM(R312:R322)</f>
        <v>0</v>
      </c>
      <c r="S311" s="212"/>
      <c r="T311" s="214">
        <f>SUM(T312:T322)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5" t="s">
        <v>84</v>
      </c>
      <c r="AT311" s="216" t="s">
        <v>75</v>
      </c>
      <c r="AU311" s="216" t="s">
        <v>84</v>
      </c>
      <c r="AY311" s="215" t="s">
        <v>168</v>
      </c>
      <c r="BK311" s="217">
        <f>SUM(BK312:BK322)</f>
        <v>0</v>
      </c>
    </row>
    <row r="312" s="2" customFormat="1" ht="21.75" customHeight="1">
      <c r="A312" s="39"/>
      <c r="B312" s="40"/>
      <c r="C312" s="220" t="s">
        <v>485</v>
      </c>
      <c r="D312" s="220" t="s">
        <v>170</v>
      </c>
      <c r="E312" s="221" t="s">
        <v>682</v>
      </c>
      <c r="F312" s="222" t="s">
        <v>683</v>
      </c>
      <c r="G312" s="223" t="s">
        <v>344</v>
      </c>
      <c r="H312" s="224">
        <v>1.47</v>
      </c>
      <c r="I312" s="225"/>
      <c r="J312" s="226">
        <f>ROUND(I312*H312,2)</f>
        <v>0</v>
      </c>
      <c r="K312" s="222" t="s">
        <v>174</v>
      </c>
      <c r="L312" s="45"/>
      <c r="M312" s="227" t="s">
        <v>1</v>
      </c>
      <c r="N312" s="228" t="s">
        <v>41</v>
      </c>
      <c r="O312" s="92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175</v>
      </c>
      <c r="AT312" s="231" t="s">
        <v>170</v>
      </c>
      <c r="AU312" s="231" t="s">
        <v>87</v>
      </c>
      <c r="AY312" s="18" t="s">
        <v>168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84</v>
      </c>
      <c r="BK312" s="232">
        <f>ROUND(I312*H312,2)</f>
        <v>0</v>
      </c>
      <c r="BL312" s="18" t="s">
        <v>175</v>
      </c>
      <c r="BM312" s="231" t="s">
        <v>684</v>
      </c>
    </row>
    <row r="313" s="14" customFormat="1">
      <c r="A313" s="14"/>
      <c r="B313" s="244"/>
      <c r="C313" s="245"/>
      <c r="D313" s="235" t="s">
        <v>177</v>
      </c>
      <c r="E313" s="246" t="s">
        <v>101</v>
      </c>
      <c r="F313" s="247" t="s">
        <v>845</v>
      </c>
      <c r="G313" s="245"/>
      <c r="H313" s="248">
        <v>1.47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177</v>
      </c>
      <c r="AU313" s="254" t="s">
        <v>87</v>
      </c>
      <c r="AV313" s="14" t="s">
        <v>87</v>
      </c>
      <c r="AW313" s="14" t="s">
        <v>32</v>
      </c>
      <c r="AX313" s="14" t="s">
        <v>84</v>
      </c>
      <c r="AY313" s="254" t="s">
        <v>168</v>
      </c>
    </row>
    <row r="314" s="2" customFormat="1" ht="24.15" customHeight="1">
      <c r="A314" s="39"/>
      <c r="B314" s="40"/>
      <c r="C314" s="220" t="s">
        <v>489</v>
      </c>
      <c r="D314" s="220" t="s">
        <v>170</v>
      </c>
      <c r="E314" s="221" t="s">
        <v>687</v>
      </c>
      <c r="F314" s="222" t="s">
        <v>688</v>
      </c>
      <c r="G314" s="223" t="s">
        <v>344</v>
      </c>
      <c r="H314" s="224">
        <v>2.9399999999999999</v>
      </c>
      <c r="I314" s="225"/>
      <c r="J314" s="226">
        <f>ROUND(I314*H314,2)</f>
        <v>0</v>
      </c>
      <c r="K314" s="222" t="s">
        <v>174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175</v>
      </c>
      <c r="AT314" s="231" t="s">
        <v>170</v>
      </c>
      <c r="AU314" s="231" t="s">
        <v>87</v>
      </c>
      <c r="AY314" s="18" t="s">
        <v>168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175</v>
      </c>
      <c r="BM314" s="231" t="s">
        <v>689</v>
      </c>
    </row>
    <row r="315" s="13" customFormat="1">
      <c r="A315" s="13"/>
      <c r="B315" s="233"/>
      <c r="C315" s="234"/>
      <c r="D315" s="235" t="s">
        <v>177</v>
      </c>
      <c r="E315" s="236" t="s">
        <v>1</v>
      </c>
      <c r="F315" s="237" t="s">
        <v>690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177</v>
      </c>
      <c r="AU315" s="243" t="s">
        <v>87</v>
      </c>
      <c r="AV315" s="13" t="s">
        <v>84</v>
      </c>
      <c r="AW315" s="13" t="s">
        <v>32</v>
      </c>
      <c r="AX315" s="13" t="s">
        <v>76</v>
      </c>
      <c r="AY315" s="243" t="s">
        <v>168</v>
      </c>
    </row>
    <row r="316" s="14" customFormat="1">
      <c r="A316" s="14"/>
      <c r="B316" s="244"/>
      <c r="C316" s="245"/>
      <c r="D316" s="235" t="s">
        <v>177</v>
      </c>
      <c r="E316" s="246" t="s">
        <v>1</v>
      </c>
      <c r="F316" s="247" t="s">
        <v>691</v>
      </c>
      <c r="G316" s="245"/>
      <c r="H316" s="248">
        <v>2.9399999999999999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177</v>
      </c>
      <c r="AU316" s="254" t="s">
        <v>87</v>
      </c>
      <c r="AV316" s="14" t="s">
        <v>87</v>
      </c>
      <c r="AW316" s="14" t="s">
        <v>32</v>
      </c>
      <c r="AX316" s="14" t="s">
        <v>84</v>
      </c>
      <c r="AY316" s="254" t="s">
        <v>168</v>
      </c>
    </row>
    <row r="317" s="2" customFormat="1" ht="24.15" customHeight="1">
      <c r="A317" s="39"/>
      <c r="B317" s="40"/>
      <c r="C317" s="220" t="s">
        <v>493</v>
      </c>
      <c r="D317" s="220" t="s">
        <v>170</v>
      </c>
      <c r="E317" s="221" t="s">
        <v>693</v>
      </c>
      <c r="F317" s="222" t="s">
        <v>694</v>
      </c>
      <c r="G317" s="223" t="s">
        <v>344</v>
      </c>
      <c r="H317" s="224">
        <v>1.47</v>
      </c>
      <c r="I317" s="225"/>
      <c r="J317" s="226">
        <f>ROUND(I317*H317,2)</f>
        <v>0</v>
      </c>
      <c r="K317" s="222" t="s">
        <v>174</v>
      </c>
      <c r="L317" s="45"/>
      <c r="M317" s="227" t="s">
        <v>1</v>
      </c>
      <c r="N317" s="228" t="s">
        <v>41</v>
      </c>
      <c r="O317" s="92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175</v>
      </c>
      <c r="AT317" s="231" t="s">
        <v>170</v>
      </c>
      <c r="AU317" s="231" t="s">
        <v>87</v>
      </c>
      <c r="AY317" s="18" t="s">
        <v>168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84</v>
      </c>
      <c r="BK317" s="232">
        <f>ROUND(I317*H317,2)</f>
        <v>0</v>
      </c>
      <c r="BL317" s="18" t="s">
        <v>175</v>
      </c>
      <c r="BM317" s="231" t="s">
        <v>695</v>
      </c>
    </row>
    <row r="318" s="14" customFormat="1">
      <c r="A318" s="14"/>
      <c r="B318" s="244"/>
      <c r="C318" s="245"/>
      <c r="D318" s="235" t="s">
        <v>177</v>
      </c>
      <c r="E318" s="246" t="s">
        <v>1</v>
      </c>
      <c r="F318" s="247" t="s">
        <v>696</v>
      </c>
      <c r="G318" s="245"/>
      <c r="H318" s="248">
        <v>1.47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177</v>
      </c>
      <c r="AU318" s="254" t="s">
        <v>87</v>
      </c>
      <c r="AV318" s="14" t="s">
        <v>87</v>
      </c>
      <c r="AW318" s="14" t="s">
        <v>32</v>
      </c>
      <c r="AX318" s="14" t="s">
        <v>84</v>
      </c>
      <c r="AY318" s="254" t="s">
        <v>168</v>
      </c>
    </row>
    <row r="319" s="2" customFormat="1" ht="44.25" customHeight="1">
      <c r="A319" s="39"/>
      <c r="B319" s="40"/>
      <c r="C319" s="220" t="s">
        <v>497</v>
      </c>
      <c r="D319" s="220" t="s">
        <v>170</v>
      </c>
      <c r="E319" s="221" t="s">
        <v>698</v>
      </c>
      <c r="F319" s="222" t="s">
        <v>699</v>
      </c>
      <c r="G319" s="223" t="s">
        <v>344</v>
      </c>
      <c r="H319" s="224">
        <v>1.0349999999999999</v>
      </c>
      <c r="I319" s="225"/>
      <c r="J319" s="226">
        <f>ROUND(I319*H319,2)</f>
        <v>0</v>
      </c>
      <c r="K319" s="222" t="s">
        <v>1</v>
      </c>
      <c r="L319" s="45"/>
      <c r="M319" s="227" t="s">
        <v>1</v>
      </c>
      <c r="N319" s="228" t="s">
        <v>41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175</v>
      </c>
      <c r="AT319" s="231" t="s">
        <v>170</v>
      </c>
      <c r="AU319" s="231" t="s">
        <v>87</v>
      </c>
      <c r="AY319" s="18" t="s">
        <v>168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84</v>
      </c>
      <c r="BK319" s="232">
        <f>ROUND(I319*H319,2)</f>
        <v>0</v>
      </c>
      <c r="BL319" s="18" t="s">
        <v>175</v>
      </c>
      <c r="BM319" s="231" t="s">
        <v>846</v>
      </c>
    </row>
    <row r="320" s="14" customFormat="1">
      <c r="A320" s="14"/>
      <c r="B320" s="244"/>
      <c r="C320" s="245"/>
      <c r="D320" s="235" t="s">
        <v>177</v>
      </c>
      <c r="E320" s="246" t="s">
        <v>1</v>
      </c>
      <c r="F320" s="247" t="s">
        <v>847</v>
      </c>
      <c r="G320" s="245"/>
      <c r="H320" s="248">
        <v>1.0349999999999999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177</v>
      </c>
      <c r="AU320" s="254" t="s">
        <v>87</v>
      </c>
      <c r="AV320" s="14" t="s">
        <v>87</v>
      </c>
      <c r="AW320" s="14" t="s">
        <v>32</v>
      </c>
      <c r="AX320" s="14" t="s">
        <v>84</v>
      </c>
      <c r="AY320" s="254" t="s">
        <v>168</v>
      </c>
    </row>
    <row r="321" s="2" customFormat="1" ht="44.25" customHeight="1">
      <c r="A321" s="39"/>
      <c r="B321" s="40"/>
      <c r="C321" s="220" t="s">
        <v>502</v>
      </c>
      <c r="D321" s="220" t="s">
        <v>170</v>
      </c>
      <c r="E321" s="221" t="s">
        <v>707</v>
      </c>
      <c r="F321" s="222" t="s">
        <v>708</v>
      </c>
      <c r="G321" s="223" t="s">
        <v>344</v>
      </c>
      <c r="H321" s="224">
        <v>0.435</v>
      </c>
      <c r="I321" s="225"/>
      <c r="J321" s="226">
        <f>ROUND(I321*H321,2)</f>
        <v>0</v>
      </c>
      <c r="K321" s="222" t="s">
        <v>1</v>
      </c>
      <c r="L321" s="45"/>
      <c r="M321" s="227" t="s">
        <v>1</v>
      </c>
      <c r="N321" s="228" t="s">
        <v>41</v>
      </c>
      <c r="O321" s="92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175</v>
      </c>
      <c r="AT321" s="231" t="s">
        <v>170</v>
      </c>
      <c r="AU321" s="231" t="s">
        <v>87</v>
      </c>
      <c r="AY321" s="18" t="s">
        <v>168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84</v>
      </c>
      <c r="BK321" s="232">
        <f>ROUND(I321*H321,2)</f>
        <v>0</v>
      </c>
      <c r="BL321" s="18" t="s">
        <v>175</v>
      </c>
      <c r="BM321" s="231" t="s">
        <v>848</v>
      </c>
    </row>
    <row r="322" s="14" customFormat="1">
      <c r="A322" s="14"/>
      <c r="B322" s="244"/>
      <c r="C322" s="245"/>
      <c r="D322" s="235" t="s">
        <v>177</v>
      </c>
      <c r="E322" s="246" t="s">
        <v>1</v>
      </c>
      <c r="F322" s="247" t="s">
        <v>849</v>
      </c>
      <c r="G322" s="245"/>
      <c r="H322" s="248">
        <v>0.435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177</v>
      </c>
      <c r="AU322" s="254" t="s">
        <v>87</v>
      </c>
      <c r="AV322" s="14" t="s">
        <v>87</v>
      </c>
      <c r="AW322" s="14" t="s">
        <v>32</v>
      </c>
      <c r="AX322" s="14" t="s">
        <v>84</v>
      </c>
      <c r="AY322" s="254" t="s">
        <v>168</v>
      </c>
    </row>
    <row r="323" s="12" customFormat="1" ht="22.8" customHeight="1">
      <c r="A323" s="12"/>
      <c r="B323" s="204"/>
      <c r="C323" s="205"/>
      <c r="D323" s="206" t="s">
        <v>75</v>
      </c>
      <c r="E323" s="218" t="s">
        <v>711</v>
      </c>
      <c r="F323" s="218" t="s">
        <v>674</v>
      </c>
      <c r="G323" s="205"/>
      <c r="H323" s="205"/>
      <c r="I323" s="208"/>
      <c r="J323" s="219">
        <f>BK323</f>
        <v>0</v>
      </c>
      <c r="K323" s="205"/>
      <c r="L323" s="210"/>
      <c r="M323" s="211"/>
      <c r="N323" s="212"/>
      <c r="O323" s="212"/>
      <c r="P323" s="213">
        <f>SUM(P324:P325)</f>
        <v>0</v>
      </c>
      <c r="Q323" s="212"/>
      <c r="R323" s="213">
        <f>SUM(R324:R325)</f>
        <v>0</v>
      </c>
      <c r="S323" s="212"/>
      <c r="T323" s="214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5" t="s">
        <v>84</v>
      </c>
      <c r="AT323" s="216" t="s">
        <v>75</v>
      </c>
      <c r="AU323" s="216" t="s">
        <v>84</v>
      </c>
      <c r="AY323" s="215" t="s">
        <v>168</v>
      </c>
      <c r="BK323" s="217">
        <f>SUM(BK324:BK325)</f>
        <v>0</v>
      </c>
    </row>
    <row r="324" s="2" customFormat="1" ht="33" customHeight="1">
      <c r="A324" s="39"/>
      <c r="B324" s="40"/>
      <c r="C324" s="220" t="s">
        <v>508</v>
      </c>
      <c r="D324" s="220" t="s">
        <v>170</v>
      </c>
      <c r="E324" s="221" t="s">
        <v>713</v>
      </c>
      <c r="F324" s="222" t="s">
        <v>714</v>
      </c>
      <c r="G324" s="223" t="s">
        <v>344</v>
      </c>
      <c r="H324" s="224">
        <v>1.319</v>
      </c>
      <c r="I324" s="225"/>
      <c r="J324" s="226">
        <f>ROUND(I324*H324,2)</f>
        <v>0</v>
      </c>
      <c r="K324" s="222" t="s">
        <v>174</v>
      </c>
      <c r="L324" s="45"/>
      <c r="M324" s="227" t="s">
        <v>1</v>
      </c>
      <c r="N324" s="228" t="s">
        <v>41</v>
      </c>
      <c r="O324" s="92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175</v>
      </c>
      <c r="AT324" s="231" t="s">
        <v>170</v>
      </c>
      <c r="AU324" s="231" t="s">
        <v>87</v>
      </c>
      <c r="AY324" s="18" t="s">
        <v>168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84</v>
      </c>
      <c r="BK324" s="232">
        <f>ROUND(I324*H324,2)</f>
        <v>0</v>
      </c>
      <c r="BL324" s="18" t="s">
        <v>175</v>
      </c>
      <c r="BM324" s="231" t="s">
        <v>715</v>
      </c>
    </row>
    <row r="325" s="14" customFormat="1">
      <c r="A325" s="14"/>
      <c r="B325" s="244"/>
      <c r="C325" s="245"/>
      <c r="D325" s="235" t="s">
        <v>177</v>
      </c>
      <c r="E325" s="246" t="s">
        <v>1</v>
      </c>
      <c r="F325" s="247" t="s">
        <v>850</v>
      </c>
      <c r="G325" s="245"/>
      <c r="H325" s="248">
        <v>1.319</v>
      </c>
      <c r="I325" s="249"/>
      <c r="J325" s="245"/>
      <c r="K325" s="245"/>
      <c r="L325" s="250"/>
      <c r="M325" s="292"/>
      <c r="N325" s="293"/>
      <c r="O325" s="293"/>
      <c r="P325" s="293"/>
      <c r="Q325" s="293"/>
      <c r="R325" s="293"/>
      <c r="S325" s="293"/>
      <c r="T325" s="29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177</v>
      </c>
      <c r="AU325" s="254" t="s">
        <v>87</v>
      </c>
      <c r="AV325" s="14" t="s">
        <v>87</v>
      </c>
      <c r="AW325" s="14" t="s">
        <v>32</v>
      </c>
      <c r="AX325" s="14" t="s">
        <v>84</v>
      </c>
      <c r="AY325" s="254" t="s">
        <v>168</v>
      </c>
    </row>
    <row r="326" s="2" customFormat="1" ht="6.96" customHeight="1">
      <c r="A326" s="39"/>
      <c r="B326" s="67"/>
      <c r="C326" s="68"/>
      <c r="D326" s="68"/>
      <c r="E326" s="68"/>
      <c r="F326" s="68"/>
      <c r="G326" s="68"/>
      <c r="H326" s="68"/>
      <c r="I326" s="68"/>
      <c r="J326" s="68"/>
      <c r="K326" s="68"/>
      <c r="L326" s="45"/>
      <c r="M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</sheetData>
  <sheetProtection sheet="1" autoFilter="0" formatColumns="0" formatRows="0" objects="1" scenarios="1" spinCount="100000" saltValue="8il5QS8EtFBehnWYAls4xwYsoPblXi7Y8uN1tBhtlRyDOMriEKQjWoSYZ/emc+5M5PqJIRXL7TccSsMF71VXcA==" hashValue="Dbc4+AQvhTlgRnU6PNO4VJoCXh7bfawf4hY1LSnzPIRCMY0iJ9G5vtL9Wfotlis98SsmJrs75j+WS6KRaganqA==" algorithmName="SHA-512" password="CC35"/>
  <autoFilter ref="C125:K32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Obnova vodovodu ul. Lomená, Litomyšl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851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ROUND((SUM(BE120:BE153)),  2)</f>
        <v>0</v>
      </c>
      <c r="G33" s="39"/>
      <c r="H33" s="39"/>
      <c r="I33" s="157">
        <v>0.20999999999999999</v>
      </c>
      <c r="J33" s="156">
        <f>ROUND(((SUM(BE120:BE153))*I33),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ROUND((SUM(BF120:BF153)),  2)</f>
        <v>0</v>
      </c>
      <c r="G34" s="39"/>
      <c r="H34" s="39"/>
      <c r="I34" s="157">
        <v>0.12</v>
      </c>
      <c r="J34" s="156">
        <f>ROUND(((SUM(BF120:BF153))*I34),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ROUND((SUM(BG120:BG153)),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ROUND((SUM(BH120:BH153)),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ROUND((SUM(BI120:BI153)),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Obnova vodovodu ul. Lomená, Litomyšl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VRN - Vedlejší náklady stavby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Litomyšl</v>
      </c>
      <c r="G89" s="41"/>
      <c r="H89" s="41"/>
      <c r="I89" s="33" t="s">
        <v>22</v>
      </c>
      <c r="J89" s="80" t="str">
        <f>IF(J12="","",J12)</f>
        <v>21. 5. 2025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Pravec František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Kašparová Věra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137</v>
      </c>
      <c r="D94" s="178"/>
      <c r="E94" s="178"/>
      <c r="F94" s="178"/>
      <c r="G94" s="178"/>
      <c r="H94" s="178"/>
      <c r="I94" s="178"/>
      <c r="J94" s="179" t="s">
        <v>138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139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140</v>
      </c>
    </row>
    <row r="97" s="9" customFormat="1" ht="24.96" customHeight="1">
      <c r="A97" s="9"/>
      <c r="B97" s="181"/>
      <c r="C97" s="182"/>
      <c r="D97" s="183" t="s">
        <v>852</v>
      </c>
      <c r="E97" s="184"/>
      <c r="F97" s="184"/>
      <c r="G97" s="184"/>
      <c r="H97" s="184"/>
      <c r="I97" s="184"/>
      <c r="J97" s="185">
        <f>J121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853</v>
      </c>
      <c r="E98" s="190"/>
      <c r="F98" s="190"/>
      <c r="G98" s="190"/>
      <c r="H98" s="190"/>
      <c r="I98" s="190"/>
      <c r="J98" s="191">
        <f>J122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854</v>
      </c>
      <c r="E99" s="190"/>
      <c r="F99" s="190"/>
      <c r="G99" s="190"/>
      <c r="H99" s="190"/>
      <c r="I99" s="190"/>
      <c r="J99" s="191">
        <f>J141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855</v>
      </c>
      <c r="E100" s="190"/>
      <c r="F100" s="190"/>
      <c r="G100" s="190"/>
      <c r="H100" s="190"/>
      <c r="I100" s="190"/>
      <c r="J100" s="191">
        <f>J150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153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6" t="str">
        <f>E7</f>
        <v>Obnova vodovodu ul. Lomená, Litomyšl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 xml:space="preserve">VRN - Vedlejší náklady stavby 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Litomyšl</v>
      </c>
      <c r="G114" s="41"/>
      <c r="H114" s="41"/>
      <c r="I114" s="33" t="s">
        <v>22</v>
      </c>
      <c r="J114" s="80" t="str">
        <f>IF(J12="","",J12)</f>
        <v>21. 5. 2025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>Ing. Pravec František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Kašparová Věra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3"/>
      <c r="B119" s="194"/>
      <c r="C119" s="195" t="s">
        <v>154</v>
      </c>
      <c r="D119" s="196" t="s">
        <v>61</v>
      </c>
      <c r="E119" s="196" t="s">
        <v>57</v>
      </c>
      <c r="F119" s="196" t="s">
        <v>58</v>
      </c>
      <c r="G119" s="196" t="s">
        <v>155</v>
      </c>
      <c r="H119" s="196" t="s">
        <v>156</v>
      </c>
      <c r="I119" s="196" t="s">
        <v>157</v>
      </c>
      <c r="J119" s="196" t="s">
        <v>138</v>
      </c>
      <c r="K119" s="197" t="s">
        <v>158</v>
      </c>
      <c r="L119" s="198"/>
      <c r="M119" s="101" t="s">
        <v>1</v>
      </c>
      <c r="N119" s="102" t="s">
        <v>40</v>
      </c>
      <c r="O119" s="102" t="s">
        <v>159</v>
      </c>
      <c r="P119" s="102" t="s">
        <v>160</v>
      </c>
      <c r="Q119" s="102" t="s">
        <v>161</v>
      </c>
      <c r="R119" s="102" t="s">
        <v>162</v>
      </c>
      <c r="S119" s="102" t="s">
        <v>163</v>
      </c>
      <c r="T119" s="103" t="s">
        <v>164</v>
      </c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</row>
    <row r="120" s="2" customFormat="1" ht="22.8" customHeight="1">
      <c r="A120" s="39"/>
      <c r="B120" s="40"/>
      <c r="C120" s="108" t="s">
        <v>165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140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75</v>
      </c>
      <c r="E121" s="207" t="s">
        <v>91</v>
      </c>
      <c r="F121" s="207" t="s">
        <v>856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P122+P141+P150</f>
        <v>0</v>
      </c>
      <c r="Q121" s="212"/>
      <c r="R121" s="213">
        <f>R122+R141+R150</f>
        <v>0</v>
      </c>
      <c r="S121" s="212"/>
      <c r="T121" s="214">
        <f>T122+T141+T150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193</v>
      </c>
      <c r="AT121" s="216" t="s">
        <v>75</v>
      </c>
      <c r="AU121" s="216" t="s">
        <v>76</v>
      </c>
      <c r="AY121" s="215" t="s">
        <v>168</v>
      </c>
      <c r="BK121" s="217">
        <f>BK122+BK141+BK150</f>
        <v>0</v>
      </c>
    </row>
    <row r="122" s="12" customFormat="1" ht="22.8" customHeight="1">
      <c r="A122" s="12"/>
      <c r="B122" s="204"/>
      <c r="C122" s="205"/>
      <c r="D122" s="206" t="s">
        <v>75</v>
      </c>
      <c r="E122" s="218" t="s">
        <v>76</v>
      </c>
      <c r="F122" s="218" t="s">
        <v>857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SUM(P123:P140)</f>
        <v>0</v>
      </c>
      <c r="Q122" s="212"/>
      <c r="R122" s="213">
        <f>SUM(R123:R140)</f>
        <v>0</v>
      </c>
      <c r="S122" s="212"/>
      <c r="T122" s="214">
        <f>SUM(T123:T140)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193</v>
      </c>
      <c r="AT122" s="216" t="s">
        <v>75</v>
      </c>
      <c r="AU122" s="216" t="s">
        <v>84</v>
      </c>
      <c r="AY122" s="215" t="s">
        <v>168</v>
      </c>
      <c r="BK122" s="217">
        <f>SUM(BK123:BK140)</f>
        <v>0</v>
      </c>
    </row>
    <row r="123" s="2" customFormat="1" ht="16.5" customHeight="1">
      <c r="A123" s="39"/>
      <c r="B123" s="40"/>
      <c r="C123" s="220" t="s">
        <v>84</v>
      </c>
      <c r="D123" s="220" t="s">
        <v>170</v>
      </c>
      <c r="E123" s="221" t="s">
        <v>858</v>
      </c>
      <c r="F123" s="222" t="s">
        <v>859</v>
      </c>
      <c r="G123" s="223" t="s">
        <v>196</v>
      </c>
      <c r="H123" s="224">
        <v>100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41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860</v>
      </c>
      <c r="AT123" s="231" t="s">
        <v>170</v>
      </c>
      <c r="AU123" s="231" t="s">
        <v>87</v>
      </c>
      <c r="AY123" s="18" t="s">
        <v>168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84</v>
      </c>
      <c r="BK123" s="232">
        <f>ROUND(I123*H123,2)</f>
        <v>0</v>
      </c>
      <c r="BL123" s="18" t="s">
        <v>860</v>
      </c>
      <c r="BM123" s="231" t="s">
        <v>861</v>
      </c>
    </row>
    <row r="124" s="13" customFormat="1">
      <c r="A124" s="13"/>
      <c r="B124" s="233"/>
      <c r="C124" s="234"/>
      <c r="D124" s="235" t="s">
        <v>177</v>
      </c>
      <c r="E124" s="236" t="s">
        <v>1</v>
      </c>
      <c r="F124" s="237" t="s">
        <v>862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177</v>
      </c>
      <c r="AU124" s="243" t="s">
        <v>87</v>
      </c>
      <c r="AV124" s="13" t="s">
        <v>84</v>
      </c>
      <c r="AW124" s="13" t="s">
        <v>32</v>
      </c>
      <c r="AX124" s="13" t="s">
        <v>76</v>
      </c>
      <c r="AY124" s="243" t="s">
        <v>168</v>
      </c>
    </row>
    <row r="125" s="14" customFormat="1">
      <c r="A125" s="14"/>
      <c r="B125" s="244"/>
      <c r="C125" s="245"/>
      <c r="D125" s="235" t="s">
        <v>177</v>
      </c>
      <c r="E125" s="246" t="s">
        <v>1</v>
      </c>
      <c r="F125" s="247" t="s">
        <v>681</v>
      </c>
      <c r="G125" s="245"/>
      <c r="H125" s="248">
        <v>100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177</v>
      </c>
      <c r="AU125" s="254" t="s">
        <v>87</v>
      </c>
      <c r="AV125" s="14" t="s">
        <v>87</v>
      </c>
      <c r="AW125" s="14" t="s">
        <v>32</v>
      </c>
      <c r="AX125" s="14" t="s">
        <v>84</v>
      </c>
      <c r="AY125" s="254" t="s">
        <v>168</v>
      </c>
    </row>
    <row r="126" s="2" customFormat="1" ht="16.5" customHeight="1">
      <c r="A126" s="39"/>
      <c r="B126" s="40"/>
      <c r="C126" s="220" t="s">
        <v>87</v>
      </c>
      <c r="D126" s="220" t="s">
        <v>170</v>
      </c>
      <c r="E126" s="221" t="s">
        <v>863</v>
      </c>
      <c r="F126" s="222" t="s">
        <v>864</v>
      </c>
      <c r="G126" s="223" t="s">
        <v>196</v>
      </c>
      <c r="H126" s="224">
        <v>100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860</v>
      </c>
      <c r="AT126" s="231" t="s">
        <v>170</v>
      </c>
      <c r="AU126" s="231" t="s">
        <v>87</v>
      </c>
      <c r="AY126" s="18" t="s">
        <v>168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860</v>
      </c>
      <c r="BM126" s="231" t="s">
        <v>865</v>
      </c>
    </row>
    <row r="127" s="13" customFormat="1">
      <c r="A127" s="13"/>
      <c r="B127" s="233"/>
      <c r="C127" s="234"/>
      <c r="D127" s="235" t="s">
        <v>177</v>
      </c>
      <c r="E127" s="236" t="s">
        <v>1</v>
      </c>
      <c r="F127" s="237" t="s">
        <v>866</v>
      </c>
      <c r="G127" s="234"/>
      <c r="H127" s="236" t="s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177</v>
      </c>
      <c r="AU127" s="243" t="s">
        <v>87</v>
      </c>
      <c r="AV127" s="13" t="s">
        <v>84</v>
      </c>
      <c r="AW127" s="13" t="s">
        <v>32</v>
      </c>
      <c r="AX127" s="13" t="s">
        <v>76</v>
      </c>
      <c r="AY127" s="243" t="s">
        <v>168</v>
      </c>
    </row>
    <row r="128" s="13" customFormat="1">
      <c r="A128" s="13"/>
      <c r="B128" s="233"/>
      <c r="C128" s="234"/>
      <c r="D128" s="235" t="s">
        <v>177</v>
      </c>
      <c r="E128" s="236" t="s">
        <v>1</v>
      </c>
      <c r="F128" s="237" t="s">
        <v>867</v>
      </c>
      <c r="G128" s="234"/>
      <c r="H128" s="236" t="s">
        <v>1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177</v>
      </c>
      <c r="AU128" s="243" t="s">
        <v>87</v>
      </c>
      <c r="AV128" s="13" t="s">
        <v>84</v>
      </c>
      <c r="AW128" s="13" t="s">
        <v>32</v>
      </c>
      <c r="AX128" s="13" t="s">
        <v>76</v>
      </c>
      <c r="AY128" s="243" t="s">
        <v>168</v>
      </c>
    </row>
    <row r="129" s="13" customFormat="1">
      <c r="A129" s="13"/>
      <c r="B129" s="233"/>
      <c r="C129" s="234"/>
      <c r="D129" s="235" t="s">
        <v>177</v>
      </c>
      <c r="E129" s="236" t="s">
        <v>1</v>
      </c>
      <c r="F129" s="237" t="s">
        <v>868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177</v>
      </c>
      <c r="AU129" s="243" t="s">
        <v>87</v>
      </c>
      <c r="AV129" s="13" t="s">
        <v>84</v>
      </c>
      <c r="AW129" s="13" t="s">
        <v>32</v>
      </c>
      <c r="AX129" s="13" t="s">
        <v>76</v>
      </c>
      <c r="AY129" s="243" t="s">
        <v>168</v>
      </c>
    </row>
    <row r="130" s="14" customFormat="1">
      <c r="A130" s="14"/>
      <c r="B130" s="244"/>
      <c r="C130" s="245"/>
      <c r="D130" s="235" t="s">
        <v>177</v>
      </c>
      <c r="E130" s="246" t="s">
        <v>1</v>
      </c>
      <c r="F130" s="247" t="s">
        <v>681</v>
      </c>
      <c r="G130" s="245"/>
      <c r="H130" s="248">
        <v>100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177</v>
      </c>
      <c r="AU130" s="254" t="s">
        <v>87</v>
      </c>
      <c r="AV130" s="14" t="s">
        <v>87</v>
      </c>
      <c r="AW130" s="14" t="s">
        <v>32</v>
      </c>
      <c r="AX130" s="14" t="s">
        <v>84</v>
      </c>
      <c r="AY130" s="254" t="s">
        <v>168</v>
      </c>
    </row>
    <row r="131" s="2" customFormat="1" ht="16.5" customHeight="1">
      <c r="A131" s="39"/>
      <c r="B131" s="40"/>
      <c r="C131" s="220" t="s">
        <v>106</v>
      </c>
      <c r="D131" s="220" t="s">
        <v>170</v>
      </c>
      <c r="E131" s="221" t="s">
        <v>869</v>
      </c>
      <c r="F131" s="222" t="s">
        <v>870</v>
      </c>
      <c r="G131" s="223" t="s">
        <v>871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860</v>
      </c>
      <c r="AT131" s="231" t="s">
        <v>170</v>
      </c>
      <c r="AU131" s="231" t="s">
        <v>87</v>
      </c>
      <c r="AY131" s="18" t="s">
        <v>168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860</v>
      </c>
      <c r="BM131" s="231" t="s">
        <v>872</v>
      </c>
    </row>
    <row r="132" s="14" customFormat="1">
      <c r="A132" s="14"/>
      <c r="B132" s="244"/>
      <c r="C132" s="245"/>
      <c r="D132" s="235" t="s">
        <v>177</v>
      </c>
      <c r="E132" s="246" t="s">
        <v>1</v>
      </c>
      <c r="F132" s="247" t="s">
        <v>84</v>
      </c>
      <c r="G132" s="245"/>
      <c r="H132" s="248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177</v>
      </c>
      <c r="AU132" s="254" t="s">
        <v>87</v>
      </c>
      <c r="AV132" s="14" t="s">
        <v>87</v>
      </c>
      <c r="AW132" s="14" t="s">
        <v>32</v>
      </c>
      <c r="AX132" s="14" t="s">
        <v>84</v>
      </c>
      <c r="AY132" s="254" t="s">
        <v>168</v>
      </c>
    </row>
    <row r="133" s="2" customFormat="1" ht="16.5" customHeight="1">
      <c r="A133" s="39"/>
      <c r="B133" s="40"/>
      <c r="C133" s="220" t="s">
        <v>175</v>
      </c>
      <c r="D133" s="220" t="s">
        <v>170</v>
      </c>
      <c r="E133" s="221" t="s">
        <v>873</v>
      </c>
      <c r="F133" s="222" t="s">
        <v>874</v>
      </c>
      <c r="G133" s="223" t="s">
        <v>432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860</v>
      </c>
      <c r="AT133" s="231" t="s">
        <v>170</v>
      </c>
      <c r="AU133" s="231" t="s">
        <v>87</v>
      </c>
      <c r="AY133" s="18" t="s">
        <v>168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860</v>
      </c>
      <c r="BM133" s="231" t="s">
        <v>875</v>
      </c>
    </row>
    <row r="134" s="13" customFormat="1">
      <c r="A134" s="13"/>
      <c r="B134" s="233"/>
      <c r="C134" s="234"/>
      <c r="D134" s="235" t="s">
        <v>177</v>
      </c>
      <c r="E134" s="236" t="s">
        <v>1</v>
      </c>
      <c r="F134" s="237" t="s">
        <v>876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177</v>
      </c>
      <c r="AU134" s="243" t="s">
        <v>87</v>
      </c>
      <c r="AV134" s="13" t="s">
        <v>84</v>
      </c>
      <c r="AW134" s="13" t="s">
        <v>32</v>
      </c>
      <c r="AX134" s="13" t="s">
        <v>76</v>
      </c>
      <c r="AY134" s="243" t="s">
        <v>168</v>
      </c>
    </row>
    <row r="135" s="14" customFormat="1">
      <c r="A135" s="14"/>
      <c r="B135" s="244"/>
      <c r="C135" s="245"/>
      <c r="D135" s="235" t="s">
        <v>177</v>
      </c>
      <c r="E135" s="246" t="s">
        <v>1</v>
      </c>
      <c r="F135" s="247" t="s">
        <v>84</v>
      </c>
      <c r="G135" s="245"/>
      <c r="H135" s="248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177</v>
      </c>
      <c r="AU135" s="254" t="s">
        <v>87</v>
      </c>
      <c r="AV135" s="14" t="s">
        <v>87</v>
      </c>
      <c r="AW135" s="14" t="s">
        <v>32</v>
      </c>
      <c r="AX135" s="14" t="s">
        <v>84</v>
      </c>
      <c r="AY135" s="254" t="s">
        <v>168</v>
      </c>
    </row>
    <row r="136" s="2" customFormat="1" ht="16.5" customHeight="1">
      <c r="A136" s="39"/>
      <c r="B136" s="40"/>
      <c r="C136" s="220" t="s">
        <v>193</v>
      </c>
      <c r="D136" s="220" t="s">
        <v>170</v>
      </c>
      <c r="E136" s="221" t="s">
        <v>877</v>
      </c>
      <c r="F136" s="222" t="s">
        <v>878</v>
      </c>
      <c r="G136" s="223" t="s">
        <v>871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860</v>
      </c>
      <c r="AT136" s="231" t="s">
        <v>170</v>
      </c>
      <c r="AU136" s="231" t="s">
        <v>87</v>
      </c>
      <c r="AY136" s="18" t="s">
        <v>168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860</v>
      </c>
      <c r="BM136" s="231" t="s">
        <v>879</v>
      </c>
    </row>
    <row r="137" s="13" customFormat="1">
      <c r="A137" s="13"/>
      <c r="B137" s="233"/>
      <c r="C137" s="234"/>
      <c r="D137" s="235" t="s">
        <v>177</v>
      </c>
      <c r="E137" s="236" t="s">
        <v>1</v>
      </c>
      <c r="F137" s="237" t="s">
        <v>880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177</v>
      </c>
      <c r="AU137" s="243" t="s">
        <v>87</v>
      </c>
      <c r="AV137" s="13" t="s">
        <v>84</v>
      </c>
      <c r="AW137" s="13" t="s">
        <v>32</v>
      </c>
      <c r="AX137" s="13" t="s">
        <v>76</v>
      </c>
      <c r="AY137" s="243" t="s">
        <v>168</v>
      </c>
    </row>
    <row r="138" s="13" customFormat="1">
      <c r="A138" s="13"/>
      <c r="B138" s="233"/>
      <c r="C138" s="234"/>
      <c r="D138" s="235" t="s">
        <v>177</v>
      </c>
      <c r="E138" s="236" t="s">
        <v>1</v>
      </c>
      <c r="F138" s="237" t="s">
        <v>881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177</v>
      </c>
      <c r="AU138" s="243" t="s">
        <v>87</v>
      </c>
      <c r="AV138" s="13" t="s">
        <v>84</v>
      </c>
      <c r="AW138" s="13" t="s">
        <v>32</v>
      </c>
      <c r="AX138" s="13" t="s">
        <v>76</v>
      </c>
      <c r="AY138" s="243" t="s">
        <v>168</v>
      </c>
    </row>
    <row r="139" s="13" customFormat="1">
      <c r="A139" s="13"/>
      <c r="B139" s="233"/>
      <c r="C139" s="234"/>
      <c r="D139" s="235" t="s">
        <v>177</v>
      </c>
      <c r="E139" s="236" t="s">
        <v>1</v>
      </c>
      <c r="F139" s="237" t="s">
        <v>882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177</v>
      </c>
      <c r="AU139" s="243" t="s">
        <v>87</v>
      </c>
      <c r="AV139" s="13" t="s">
        <v>84</v>
      </c>
      <c r="AW139" s="13" t="s">
        <v>32</v>
      </c>
      <c r="AX139" s="13" t="s">
        <v>76</v>
      </c>
      <c r="AY139" s="243" t="s">
        <v>168</v>
      </c>
    </row>
    <row r="140" s="14" customFormat="1">
      <c r="A140" s="14"/>
      <c r="B140" s="244"/>
      <c r="C140" s="245"/>
      <c r="D140" s="235" t="s">
        <v>177</v>
      </c>
      <c r="E140" s="246" t="s">
        <v>1</v>
      </c>
      <c r="F140" s="247" t="s">
        <v>84</v>
      </c>
      <c r="G140" s="245"/>
      <c r="H140" s="248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177</v>
      </c>
      <c r="AU140" s="254" t="s">
        <v>87</v>
      </c>
      <c r="AV140" s="14" t="s">
        <v>87</v>
      </c>
      <c r="AW140" s="14" t="s">
        <v>32</v>
      </c>
      <c r="AX140" s="14" t="s">
        <v>84</v>
      </c>
      <c r="AY140" s="254" t="s">
        <v>168</v>
      </c>
    </row>
    <row r="141" s="12" customFormat="1" ht="22.8" customHeight="1">
      <c r="A141" s="12"/>
      <c r="B141" s="204"/>
      <c r="C141" s="205"/>
      <c r="D141" s="206" t="s">
        <v>75</v>
      </c>
      <c r="E141" s="218" t="s">
        <v>883</v>
      </c>
      <c r="F141" s="218" t="s">
        <v>884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SUM(P142:P149)</f>
        <v>0</v>
      </c>
      <c r="Q141" s="212"/>
      <c r="R141" s="213">
        <f>SUM(R142:R149)</f>
        <v>0</v>
      </c>
      <c r="S141" s="212"/>
      <c r="T141" s="214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193</v>
      </c>
      <c r="AT141" s="216" t="s">
        <v>75</v>
      </c>
      <c r="AU141" s="216" t="s">
        <v>84</v>
      </c>
      <c r="AY141" s="215" t="s">
        <v>168</v>
      </c>
      <c r="BK141" s="217">
        <f>SUM(BK142:BK149)</f>
        <v>0</v>
      </c>
    </row>
    <row r="142" s="2" customFormat="1" ht="16.5" customHeight="1">
      <c r="A142" s="39"/>
      <c r="B142" s="40"/>
      <c r="C142" s="220" t="s">
        <v>199</v>
      </c>
      <c r="D142" s="220" t="s">
        <v>170</v>
      </c>
      <c r="E142" s="221" t="s">
        <v>885</v>
      </c>
      <c r="F142" s="222" t="s">
        <v>884</v>
      </c>
      <c r="G142" s="223" t="s">
        <v>871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860</v>
      </c>
      <c r="AT142" s="231" t="s">
        <v>170</v>
      </c>
      <c r="AU142" s="231" t="s">
        <v>87</v>
      </c>
      <c r="AY142" s="18" t="s">
        <v>168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860</v>
      </c>
      <c r="BM142" s="231" t="s">
        <v>886</v>
      </c>
    </row>
    <row r="143" s="14" customFormat="1">
      <c r="A143" s="14"/>
      <c r="B143" s="244"/>
      <c r="C143" s="245"/>
      <c r="D143" s="235" t="s">
        <v>177</v>
      </c>
      <c r="E143" s="246" t="s">
        <v>1</v>
      </c>
      <c r="F143" s="247" t="s">
        <v>84</v>
      </c>
      <c r="G143" s="245"/>
      <c r="H143" s="248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177</v>
      </c>
      <c r="AU143" s="254" t="s">
        <v>87</v>
      </c>
      <c r="AV143" s="14" t="s">
        <v>87</v>
      </c>
      <c r="AW143" s="14" t="s">
        <v>32</v>
      </c>
      <c r="AX143" s="14" t="s">
        <v>84</v>
      </c>
      <c r="AY143" s="254" t="s">
        <v>168</v>
      </c>
    </row>
    <row r="144" s="2" customFormat="1" ht="16.5" customHeight="1">
      <c r="A144" s="39"/>
      <c r="B144" s="40"/>
      <c r="C144" s="220" t="s">
        <v>214</v>
      </c>
      <c r="D144" s="220" t="s">
        <v>170</v>
      </c>
      <c r="E144" s="221" t="s">
        <v>887</v>
      </c>
      <c r="F144" s="222" t="s">
        <v>888</v>
      </c>
      <c r="G144" s="223" t="s">
        <v>871</v>
      </c>
      <c r="H144" s="224">
        <v>1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860</v>
      </c>
      <c r="AT144" s="231" t="s">
        <v>170</v>
      </c>
      <c r="AU144" s="231" t="s">
        <v>87</v>
      </c>
      <c r="AY144" s="18" t="s">
        <v>168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860</v>
      </c>
      <c r="BM144" s="231" t="s">
        <v>889</v>
      </c>
    </row>
    <row r="145" s="14" customFormat="1">
      <c r="A145" s="14"/>
      <c r="B145" s="244"/>
      <c r="C145" s="245"/>
      <c r="D145" s="235" t="s">
        <v>177</v>
      </c>
      <c r="E145" s="246" t="s">
        <v>1</v>
      </c>
      <c r="F145" s="247" t="s">
        <v>84</v>
      </c>
      <c r="G145" s="245"/>
      <c r="H145" s="248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177</v>
      </c>
      <c r="AU145" s="254" t="s">
        <v>87</v>
      </c>
      <c r="AV145" s="14" t="s">
        <v>87</v>
      </c>
      <c r="AW145" s="14" t="s">
        <v>32</v>
      </c>
      <c r="AX145" s="14" t="s">
        <v>84</v>
      </c>
      <c r="AY145" s="254" t="s">
        <v>168</v>
      </c>
    </row>
    <row r="146" s="2" customFormat="1" ht="16.5" customHeight="1">
      <c r="A146" s="39"/>
      <c r="B146" s="40"/>
      <c r="C146" s="220" t="s">
        <v>204</v>
      </c>
      <c r="D146" s="220" t="s">
        <v>170</v>
      </c>
      <c r="E146" s="221" t="s">
        <v>890</v>
      </c>
      <c r="F146" s="222" t="s">
        <v>891</v>
      </c>
      <c r="G146" s="223" t="s">
        <v>871</v>
      </c>
      <c r="H146" s="224">
        <v>1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860</v>
      </c>
      <c r="AT146" s="231" t="s">
        <v>170</v>
      </c>
      <c r="AU146" s="231" t="s">
        <v>87</v>
      </c>
      <c r="AY146" s="18" t="s">
        <v>168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860</v>
      </c>
      <c r="BM146" s="231" t="s">
        <v>892</v>
      </c>
    </row>
    <row r="147" s="13" customFormat="1">
      <c r="A147" s="13"/>
      <c r="B147" s="233"/>
      <c r="C147" s="234"/>
      <c r="D147" s="235" t="s">
        <v>177</v>
      </c>
      <c r="E147" s="236" t="s">
        <v>1</v>
      </c>
      <c r="F147" s="237" t="s">
        <v>893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177</v>
      </c>
      <c r="AU147" s="243" t="s">
        <v>87</v>
      </c>
      <c r="AV147" s="13" t="s">
        <v>84</v>
      </c>
      <c r="AW147" s="13" t="s">
        <v>32</v>
      </c>
      <c r="AX147" s="13" t="s">
        <v>76</v>
      </c>
      <c r="AY147" s="243" t="s">
        <v>168</v>
      </c>
    </row>
    <row r="148" s="13" customFormat="1">
      <c r="A148" s="13"/>
      <c r="B148" s="233"/>
      <c r="C148" s="234"/>
      <c r="D148" s="235" t="s">
        <v>177</v>
      </c>
      <c r="E148" s="236" t="s">
        <v>1</v>
      </c>
      <c r="F148" s="237" t="s">
        <v>894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177</v>
      </c>
      <c r="AU148" s="243" t="s">
        <v>87</v>
      </c>
      <c r="AV148" s="13" t="s">
        <v>84</v>
      </c>
      <c r="AW148" s="13" t="s">
        <v>32</v>
      </c>
      <c r="AX148" s="13" t="s">
        <v>76</v>
      </c>
      <c r="AY148" s="243" t="s">
        <v>168</v>
      </c>
    </row>
    <row r="149" s="14" customFormat="1">
      <c r="A149" s="14"/>
      <c r="B149" s="244"/>
      <c r="C149" s="245"/>
      <c r="D149" s="235" t="s">
        <v>177</v>
      </c>
      <c r="E149" s="246" t="s">
        <v>1</v>
      </c>
      <c r="F149" s="247" t="s">
        <v>84</v>
      </c>
      <c r="G149" s="245"/>
      <c r="H149" s="248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177</v>
      </c>
      <c r="AU149" s="254" t="s">
        <v>87</v>
      </c>
      <c r="AV149" s="14" t="s">
        <v>87</v>
      </c>
      <c r="AW149" s="14" t="s">
        <v>32</v>
      </c>
      <c r="AX149" s="14" t="s">
        <v>84</v>
      </c>
      <c r="AY149" s="254" t="s">
        <v>168</v>
      </c>
    </row>
    <row r="150" s="12" customFormat="1" ht="22.8" customHeight="1">
      <c r="A150" s="12"/>
      <c r="B150" s="204"/>
      <c r="C150" s="205"/>
      <c r="D150" s="206" t="s">
        <v>75</v>
      </c>
      <c r="E150" s="218" t="s">
        <v>895</v>
      </c>
      <c r="F150" s="218" t="s">
        <v>896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SUM(P151:P153)</f>
        <v>0</v>
      </c>
      <c r="Q150" s="212"/>
      <c r="R150" s="213">
        <f>SUM(R151:R153)</f>
        <v>0</v>
      </c>
      <c r="S150" s="212"/>
      <c r="T150" s="214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193</v>
      </c>
      <c r="AT150" s="216" t="s">
        <v>75</v>
      </c>
      <c r="AU150" s="216" t="s">
        <v>84</v>
      </c>
      <c r="AY150" s="215" t="s">
        <v>168</v>
      </c>
      <c r="BK150" s="217">
        <f>SUM(BK151:BK153)</f>
        <v>0</v>
      </c>
    </row>
    <row r="151" s="2" customFormat="1" ht="16.5" customHeight="1">
      <c r="A151" s="39"/>
      <c r="B151" s="40"/>
      <c r="C151" s="220" t="s">
        <v>209</v>
      </c>
      <c r="D151" s="220" t="s">
        <v>170</v>
      </c>
      <c r="E151" s="221" t="s">
        <v>897</v>
      </c>
      <c r="F151" s="222" t="s">
        <v>898</v>
      </c>
      <c r="G151" s="223" t="s">
        <v>871</v>
      </c>
      <c r="H151" s="224">
        <v>1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860</v>
      </c>
      <c r="AT151" s="231" t="s">
        <v>170</v>
      </c>
      <c r="AU151" s="231" t="s">
        <v>87</v>
      </c>
      <c r="AY151" s="18" t="s">
        <v>168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860</v>
      </c>
      <c r="BM151" s="231" t="s">
        <v>899</v>
      </c>
    </row>
    <row r="152" s="13" customFormat="1">
      <c r="A152" s="13"/>
      <c r="B152" s="233"/>
      <c r="C152" s="234"/>
      <c r="D152" s="235" t="s">
        <v>177</v>
      </c>
      <c r="E152" s="236" t="s">
        <v>1</v>
      </c>
      <c r="F152" s="237" t="s">
        <v>900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177</v>
      </c>
      <c r="AU152" s="243" t="s">
        <v>87</v>
      </c>
      <c r="AV152" s="13" t="s">
        <v>84</v>
      </c>
      <c r="AW152" s="13" t="s">
        <v>32</v>
      </c>
      <c r="AX152" s="13" t="s">
        <v>76</v>
      </c>
      <c r="AY152" s="243" t="s">
        <v>168</v>
      </c>
    </row>
    <row r="153" s="14" customFormat="1">
      <c r="A153" s="14"/>
      <c r="B153" s="244"/>
      <c r="C153" s="245"/>
      <c r="D153" s="235" t="s">
        <v>177</v>
      </c>
      <c r="E153" s="246" t="s">
        <v>1</v>
      </c>
      <c r="F153" s="247" t="s">
        <v>84</v>
      </c>
      <c r="G153" s="245"/>
      <c r="H153" s="248">
        <v>1</v>
      </c>
      <c r="I153" s="249"/>
      <c r="J153" s="245"/>
      <c r="K153" s="245"/>
      <c r="L153" s="250"/>
      <c r="M153" s="292"/>
      <c r="N153" s="293"/>
      <c r="O153" s="293"/>
      <c r="P153" s="293"/>
      <c r="Q153" s="293"/>
      <c r="R153" s="293"/>
      <c r="S153" s="293"/>
      <c r="T153" s="29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177</v>
      </c>
      <c r="AU153" s="254" t="s">
        <v>87</v>
      </c>
      <c r="AV153" s="14" t="s">
        <v>87</v>
      </c>
      <c r="AW153" s="14" t="s">
        <v>32</v>
      </c>
      <c r="AX153" s="14" t="s">
        <v>84</v>
      </c>
      <c r="AY153" s="254" t="s">
        <v>168</v>
      </c>
    </row>
    <row r="154" s="2" customFormat="1" ht="6.96" customHeight="1">
      <c r="A154" s="39"/>
      <c r="B154" s="67"/>
      <c r="C154" s="68"/>
      <c r="D154" s="68"/>
      <c r="E154" s="68"/>
      <c r="F154" s="68"/>
      <c r="G154" s="68"/>
      <c r="H154" s="68"/>
      <c r="I154" s="68"/>
      <c r="J154" s="68"/>
      <c r="K154" s="68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K6oFtPYUTvouH9GJo7AdisX0hXboc0rlm1hgv7Su3nS4PS3hxerdOifZhoDE8gsPrd8uP5xRCPuhQV4xvQctJw==" hashValue="f/s7PlN7p5fZYxltRqDjSwB7yeGay+MRYW4Kmmefz0sfmMCuAJIDJfDWo76Me99gTDTp0hAk5sj00CMX4CTT8w==" algorithmName="SHA-512" password="CC35"/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901</v>
      </c>
      <c r="H4" s="21"/>
    </row>
    <row r="5" s="1" customFormat="1" ht="12" customHeight="1">
      <c r="B5" s="21"/>
      <c r="C5" s="295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6" t="s">
        <v>16</v>
      </c>
      <c r="D6" s="297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21. 5. 2025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8"/>
      <c r="C9" s="299" t="s">
        <v>57</v>
      </c>
      <c r="D9" s="300" t="s">
        <v>58</v>
      </c>
      <c r="E9" s="300" t="s">
        <v>155</v>
      </c>
      <c r="F9" s="301" t="s">
        <v>902</v>
      </c>
      <c r="G9" s="193"/>
      <c r="H9" s="298"/>
    </row>
    <row r="10" s="2" customFormat="1" ht="26.4" customHeight="1">
      <c r="A10" s="39"/>
      <c r="B10" s="45"/>
      <c r="C10" s="302" t="s">
        <v>81</v>
      </c>
      <c r="D10" s="302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3" t="s">
        <v>132</v>
      </c>
      <c r="D11" s="304" t="s">
        <v>1</v>
      </c>
      <c r="E11" s="305" t="s">
        <v>1</v>
      </c>
      <c r="F11" s="306">
        <v>72.802000000000007</v>
      </c>
      <c r="G11" s="39"/>
      <c r="H11" s="45"/>
    </row>
    <row r="12" s="2" customFormat="1" ht="16.8" customHeight="1">
      <c r="A12" s="39"/>
      <c r="B12" s="45"/>
      <c r="C12" s="307" t="s">
        <v>1</v>
      </c>
      <c r="D12" s="307" t="s">
        <v>178</v>
      </c>
      <c r="E12" s="18" t="s">
        <v>1</v>
      </c>
      <c r="F12" s="308">
        <v>0</v>
      </c>
      <c r="G12" s="39"/>
      <c r="H12" s="45"/>
    </row>
    <row r="13" s="2" customFormat="1" ht="16.8" customHeight="1">
      <c r="A13" s="39"/>
      <c r="B13" s="45"/>
      <c r="C13" s="307" t="s">
        <v>132</v>
      </c>
      <c r="D13" s="307" t="s">
        <v>179</v>
      </c>
      <c r="E13" s="18" t="s">
        <v>1</v>
      </c>
      <c r="F13" s="308">
        <v>72.802000000000007</v>
      </c>
      <c r="G13" s="39"/>
      <c r="H13" s="45"/>
    </row>
    <row r="14" s="2" customFormat="1" ht="16.8" customHeight="1">
      <c r="A14" s="39"/>
      <c r="B14" s="45"/>
      <c r="C14" s="309" t="s">
        <v>903</v>
      </c>
      <c r="D14" s="39"/>
      <c r="E14" s="39"/>
      <c r="F14" s="39"/>
      <c r="G14" s="39"/>
      <c r="H14" s="45"/>
    </row>
    <row r="15" s="2" customFormat="1">
      <c r="A15" s="39"/>
      <c r="B15" s="45"/>
      <c r="C15" s="307" t="s">
        <v>171</v>
      </c>
      <c r="D15" s="307" t="s">
        <v>172</v>
      </c>
      <c r="E15" s="18" t="s">
        <v>173</v>
      </c>
      <c r="F15" s="308">
        <v>72.802000000000007</v>
      </c>
      <c r="G15" s="39"/>
      <c r="H15" s="45"/>
    </row>
    <row r="16" s="2" customFormat="1" ht="16.8" customHeight="1">
      <c r="A16" s="39"/>
      <c r="B16" s="45"/>
      <c r="C16" s="307" t="s">
        <v>180</v>
      </c>
      <c r="D16" s="307" t="s">
        <v>181</v>
      </c>
      <c r="E16" s="18" t="s">
        <v>173</v>
      </c>
      <c r="F16" s="308">
        <v>72.802000000000007</v>
      </c>
      <c r="G16" s="39"/>
      <c r="H16" s="45"/>
    </row>
    <row r="17" s="2" customFormat="1" ht="16.8" customHeight="1">
      <c r="A17" s="39"/>
      <c r="B17" s="45"/>
      <c r="C17" s="307" t="s">
        <v>419</v>
      </c>
      <c r="D17" s="307" t="s">
        <v>420</v>
      </c>
      <c r="E17" s="18" t="s">
        <v>173</v>
      </c>
      <c r="F17" s="308">
        <v>72.802000000000007</v>
      </c>
      <c r="G17" s="39"/>
      <c r="H17" s="45"/>
    </row>
    <row r="18" s="2" customFormat="1" ht="16.8" customHeight="1">
      <c r="A18" s="39"/>
      <c r="B18" s="45"/>
      <c r="C18" s="307" t="s">
        <v>425</v>
      </c>
      <c r="D18" s="307" t="s">
        <v>426</v>
      </c>
      <c r="E18" s="18" t="s">
        <v>173</v>
      </c>
      <c r="F18" s="308">
        <v>72.802000000000007</v>
      </c>
      <c r="G18" s="39"/>
      <c r="H18" s="45"/>
    </row>
    <row r="19" s="2" customFormat="1" ht="16.8" customHeight="1">
      <c r="A19" s="39"/>
      <c r="B19" s="45"/>
      <c r="C19" s="303" t="s">
        <v>134</v>
      </c>
      <c r="D19" s="304" t="s">
        <v>1</v>
      </c>
      <c r="E19" s="305" t="s">
        <v>1</v>
      </c>
      <c r="F19" s="306">
        <v>0.16200000000000001</v>
      </c>
      <c r="G19" s="39"/>
      <c r="H19" s="45"/>
    </row>
    <row r="20" s="2" customFormat="1" ht="16.8" customHeight="1">
      <c r="A20" s="39"/>
      <c r="B20" s="45"/>
      <c r="C20" s="307" t="s">
        <v>1</v>
      </c>
      <c r="D20" s="307" t="s">
        <v>318</v>
      </c>
      <c r="E20" s="18" t="s">
        <v>1</v>
      </c>
      <c r="F20" s="308">
        <v>0</v>
      </c>
      <c r="G20" s="39"/>
      <c r="H20" s="45"/>
    </row>
    <row r="21" s="2" customFormat="1" ht="16.8" customHeight="1">
      <c r="A21" s="39"/>
      <c r="B21" s="45"/>
      <c r="C21" s="307" t="s">
        <v>1</v>
      </c>
      <c r="D21" s="307" t="s">
        <v>319</v>
      </c>
      <c r="E21" s="18" t="s">
        <v>1</v>
      </c>
      <c r="F21" s="308">
        <v>0.16200000000000001</v>
      </c>
      <c r="G21" s="39"/>
      <c r="H21" s="45"/>
    </row>
    <row r="22" s="2" customFormat="1" ht="16.8" customHeight="1">
      <c r="A22" s="39"/>
      <c r="B22" s="45"/>
      <c r="C22" s="307" t="s">
        <v>134</v>
      </c>
      <c r="D22" s="307" t="s">
        <v>96</v>
      </c>
      <c r="E22" s="18" t="s">
        <v>1</v>
      </c>
      <c r="F22" s="308">
        <v>0.16200000000000001</v>
      </c>
      <c r="G22" s="39"/>
      <c r="H22" s="45"/>
    </row>
    <row r="23" s="2" customFormat="1" ht="16.8" customHeight="1">
      <c r="A23" s="39"/>
      <c r="B23" s="45"/>
      <c r="C23" s="309" t="s">
        <v>903</v>
      </c>
      <c r="D23" s="39"/>
      <c r="E23" s="39"/>
      <c r="F23" s="39"/>
      <c r="G23" s="39"/>
      <c r="H23" s="45"/>
    </row>
    <row r="24" s="2" customFormat="1">
      <c r="A24" s="39"/>
      <c r="B24" s="45"/>
      <c r="C24" s="307" t="s">
        <v>307</v>
      </c>
      <c r="D24" s="307" t="s">
        <v>308</v>
      </c>
      <c r="E24" s="18" t="s">
        <v>227</v>
      </c>
      <c r="F24" s="308">
        <v>26.925000000000001</v>
      </c>
      <c r="G24" s="39"/>
      <c r="H24" s="45"/>
    </row>
    <row r="25" s="2" customFormat="1">
      <c r="A25" s="39"/>
      <c r="B25" s="45"/>
      <c r="C25" s="307" t="s">
        <v>406</v>
      </c>
      <c r="D25" s="307" t="s">
        <v>407</v>
      </c>
      <c r="E25" s="18" t="s">
        <v>227</v>
      </c>
      <c r="F25" s="308">
        <v>0.16200000000000001</v>
      </c>
      <c r="G25" s="39"/>
      <c r="H25" s="45"/>
    </row>
    <row r="26" s="2" customFormat="1" ht="16.8" customHeight="1">
      <c r="A26" s="39"/>
      <c r="B26" s="45"/>
      <c r="C26" s="303" t="s">
        <v>130</v>
      </c>
      <c r="D26" s="304" t="s">
        <v>1</v>
      </c>
      <c r="E26" s="305" t="s">
        <v>1</v>
      </c>
      <c r="F26" s="306">
        <v>0.5</v>
      </c>
      <c r="G26" s="39"/>
      <c r="H26" s="45"/>
    </row>
    <row r="27" s="2" customFormat="1" ht="16.8" customHeight="1">
      <c r="A27" s="39"/>
      <c r="B27" s="45"/>
      <c r="C27" s="307" t="s">
        <v>1</v>
      </c>
      <c r="D27" s="307" t="s">
        <v>904</v>
      </c>
      <c r="E27" s="18" t="s">
        <v>1</v>
      </c>
      <c r="F27" s="308">
        <v>0</v>
      </c>
      <c r="G27" s="39"/>
      <c r="H27" s="45"/>
    </row>
    <row r="28" s="2" customFormat="1" ht="16.8" customHeight="1">
      <c r="A28" s="39"/>
      <c r="B28" s="45"/>
      <c r="C28" s="307" t="s">
        <v>1</v>
      </c>
      <c r="D28" s="307" t="s">
        <v>361</v>
      </c>
      <c r="E28" s="18" t="s">
        <v>1</v>
      </c>
      <c r="F28" s="308">
        <v>0</v>
      </c>
      <c r="G28" s="39"/>
      <c r="H28" s="45"/>
    </row>
    <row r="29" s="2" customFormat="1" ht="16.8" customHeight="1">
      <c r="A29" s="39"/>
      <c r="B29" s="45"/>
      <c r="C29" s="307" t="s">
        <v>1</v>
      </c>
      <c r="D29" s="307" t="s">
        <v>905</v>
      </c>
      <c r="E29" s="18" t="s">
        <v>1</v>
      </c>
      <c r="F29" s="308">
        <v>0.5</v>
      </c>
      <c r="G29" s="39"/>
      <c r="H29" s="45"/>
    </row>
    <row r="30" s="2" customFormat="1" ht="16.8" customHeight="1">
      <c r="A30" s="39"/>
      <c r="B30" s="45"/>
      <c r="C30" s="307" t="s">
        <v>130</v>
      </c>
      <c r="D30" s="307" t="s">
        <v>120</v>
      </c>
      <c r="E30" s="18" t="s">
        <v>1</v>
      </c>
      <c r="F30" s="308">
        <v>0.5</v>
      </c>
      <c r="G30" s="39"/>
      <c r="H30" s="45"/>
    </row>
    <row r="31" s="2" customFormat="1" ht="16.8" customHeight="1">
      <c r="A31" s="39"/>
      <c r="B31" s="45"/>
      <c r="C31" s="309" t="s">
        <v>903</v>
      </c>
      <c r="D31" s="39"/>
      <c r="E31" s="39"/>
      <c r="F31" s="39"/>
      <c r="G31" s="39"/>
      <c r="H31" s="45"/>
    </row>
    <row r="32" s="2" customFormat="1" ht="16.8" customHeight="1">
      <c r="A32" s="39"/>
      <c r="B32" s="45"/>
      <c r="C32" s="307" t="s">
        <v>722</v>
      </c>
      <c r="D32" s="307" t="s">
        <v>723</v>
      </c>
      <c r="E32" s="18" t="s">
        <v>173</v>
      </c>
      <c r="F32" s="308">
        <v>0.5</v>
      </c>
      <c r="G32" s="39"/>
      <c r="H32" s="45"/>
    </row>
    <row r="33" s="2" customFormat="1" ht="16.8" customHeight="1">
      <c r="A33" s="39"/>
      <c r="B33" s="45"/>
      <c r="C33" s="307" t="s">
        <v>726</v>
      </c>
      <c r="D33" s="307" t="s">
        <v>727</v>
      </c>
      <c r="E33" s="18" t="s">
        <v>173</v>
      </c>
      <c r="F33" s="308">
        <v>0.57499999999999996</v>
      </c>
      <c r="G33" s="39"/>
      <c r="H33" s="45"/>
    </row>
    <row r="34" s="2" customFormat="1" ht="16.8" customHeight="1">
      <c r="A34" s="39"/>
      <c r="B34" s="45"/>
      <c r="C34" s="303" t="s">
        <v>95</v>
      </c>
      <c r="D34" s="304" t="s">
        <v>96</v>
      </c>
      <c r="E34" s="305" t="s">
        <v>1</v>
      </c>
      <c r="F34" s="306">
        <v>2.7050000000000001</v>
      </c>
      <c r="G34" s="39"/>
      <c r="H34" s="45"/>
    </row>
    <row r="35" s="2" customFormat="1" ht="16.8" customHeight="1">
      <c r="A35" s="39"/>
      <c r="B35" s="45"/>
      <c r="C35" s="307" t="s">
        <v>1</v>
      </c>
      <c r="D35" s="307" t="s">
        <v>310</v>
      </c>
      <c r="E35" s="18" t="s">
        <v>1</v>
      </c>
      <c r="F35" s="308">
        <v>0</v>
      </c>
      <c r="G35" s="39"/>
      <c r="H35" s="45"/>
    </row>
    <row r="36" s="2" customFormat="1" ht="16.8" customHeight="1">
      <c r="A36" s="39"/>
      <c r="B36" s="45"/>
      <c r="C36" s="307" t="s">
        <v>1</v>
      </c>
      <c r="D36" s="307" t="s">
        <v>311</v>
      </c>
      <c r="E36" s="18" t="s">
        <v>1</v>
      </c>
      <c r="F36" s="308">
        <v>0</v>
      </c>
      <c r="G36" s="39"/>
      <c r="H36" s="45"/>
    </row>
    <row r="37" s="2" customFormat="1" ht="16.8" customHeight="1">
      <c r="A37" s="39"/>
      <c r="B37" s="45"/>
      <c r="C37" s="307" t="s">
        <v>1</v>
      </c>
      <c r="D37" s="307" t="s">
        <v>312</v>
      </c>
      <c r="E37" s="18" t="s">
        <v>1</v>
      </c>
      <c r="F37" s="308">
        <v>0</v>
      </c>
      <c r="G37" s="39"/>
      <c r="H37" s="45"/>
    </row>
    <row r="38" s="2" customFormat="1" ht="16.8" customHeight="1">
      <c r="A38" s="39"/>
      <c r="B38" s="45"/>
      <c r="C38" s="307" t="s">
        <v>1</v>
      </c>
      <c r="D38" s="307" t="s">
        <v>313</v>
      </c>
      <c r="E38" s="18" t="s">
        <v>1</v>
      </c>
      <c r="F38" s="308">
        <v>1.5549999999999999</v>
      </c>
      <c r="G38" s="39"/>
      <c r="H38" s="45"/>
    </row>
    <row r="39" s="2" customFormat="1" ht="16.8" customHeight="1">
      <c r="A39" s="39"/>
      <c r="B39" s="45"/>
      <c r="C39" s="307" t="s">
        <v>1</v>
      </c>
      <c r="D39" s="307" t="s">
        <v>314</v>
      </c>
      <c r="E39" s="18" t="s">
        <v>1</v>
      </c>
      <c r="F39" s="308">
        <v>1.1499999999999999</v>
      </c>
      <c r="G39" s="39"/>
      <c r="H39" s="45"/>
    </row>
    <row r="40" s="2" customFormat="1" ht="16.8" customHeight="1">
      <c r="A40" s="39"/>
      <c r="B40" s="45"/>
      <c r="C40" s="307" t="s">
        <v>95</v>
      </c>
      <c r="D40" s="307" t="s">
        <v>96</v>
      </c>
      <c r="E40" s="18" t="s">
        <v>1</v>
      </c>
      <c r="F40" s="308">
        <v>2.7050000000000001</v>
      </c>
      <c r="G40" s="39"/>
      <c r="H40" s="45"/>
    </row>
    <row r="41" s="2" customFormat="1" ht="16.8" customHeight="1">
      <c r="A41" s="39"/>
      <c r="B41" s="45"/>
      <c r="C41" s="309" t="s">
        <v>903</v>
      </c>
      <c r="D41" s="39"/>
      <c r="E41" s="39"/>
      <c r="F41" s="39"/>
      <c r="G41" s="39"/>
      <c r="H41" s="45"/>
    </row>
    <row r="42" s="2" customFormat="1">
      <c r="A42" s="39"/>
      <c r="B42" s="45"/>
      <c r="C42" s="307" t="s">
        <v>307</v>
      </c>
      <c r="D42" s="307" t="s">
        <v>308</v>
      </c>
      <c r="E42" s="18" t="s">
        <v>227</v>
      </c>
      <c r="F42" s="308">
        <v>26.925000000000001</v>
      </c>
      <c r="G42" s="39"/>
      <c r="H42" s="45"/>
    </row>
    <row r="43" s="2" customFormat="1" ht="16.8" customHeight="1">
      <c r="A43" s="39"/>
      <c r="B43" s="45"/>
      <c r="C43" s="307" t="s">
        <v>332</v>
      </c>
      <c r="D43" s="307" t="s">
        <v>333</v>
      </c>
      <c r="E43" s="18" t="s">
        <v>227</v>
      </c>
      <c r="F43" s="308">
        <v>87.168000000000006</v>
      </c>
      <c r="G43" s="39"/>
      <c r="H43" s="45"/>
    </row>
    <row r="44" s="2" customFormat="1" ht="16.8" customHeight="1">
      <c r="A44" s="39"/>
      <c r="B44" s="45"/>
      <c r="C44" s="307" t="s">
        <v>401</v>
      </c>
      <c r="D44" s="307" t="s">
        <v>402</v>
      </c>
      <c r="E44" s="18" t="s">
        <v>403</v>
      </c>
      <c r="F44" s="308">
        <v>2.7050000000000001</v>
      </c>
      <c r="G44" s="39"/>
      <c r="H44" s="45"/>
    </row>
    <row r="45" s="2" customFormat="1" ht="16.8" customHeight="1">
      <c r="A45" s="39"/>
      <c r="B45" s="45"/>
      <c r="C45" s="303" t="s">
        <v>98</v>
      </c>
      <c r="D45" s="304" t="s">
        <v>96</v>
      </c>
      <c r="E45" s="305" t="s">
        <v>1</v>
      </c>
      <c r="F45" s="306">
        <v>10.821</v>
      </c>
      <c r="G45" s="39"/>
      <c r="H45" s="45"/>
    </row>
    <row r="46" s="2" customFormat="1" ht="16.8" customHeight="1">
      <c r="A46" s="39"/>
      <c r="B46" s="45"/>
      <c r="C46" s="307" t="s">
        <v>1</v>
      </c>
      <c r="D46" s="307" t="s">
        <v>315</v>
      </c>
      <c r="E46" s="18" t="s">
        <v>1</v>
      </c>
      <c r="F46" s="308">
        <v>0</v>
      </c>
      <c r="G46" s="39"/>
      <c r="H46" s="45"/>
    </row>
    <row r="47" s="2" customFormat="1" ht="16.8" customHeight="1">
      <c r="A47" s="39"/>
      <c r="B47" s="45"/>
      <c r="C47" s="307" t="s">
        <v>1</v>
      </c>
      <c r="D47" s="307" t="s">
        <v>316</v>
      </c>
      <c r="E47" s="18" t="s">
        <v>1</v>
      </c>
      <c r="F47" s="308">
        <v>6.2210000000000001</v>
      </c>
      <c r="G47" s="39"/>
      <c r="H47" s="45"/>
    </row>
    <row r="48" s="2" customFormat="1" ht="16.8" customHeight="1">
      <c r="A48" s="39"/>
      <c r="B48" s="45"/>
      <c r="C48" s="307" t="s">
        <v>1</v>
      </c>
      <c r="D48" s="307" t="s">
        <v>317</v>
      </c>
      <c r="E48" s="18" t="s">
        <v>1</v>
      </c>
      <c r="F48" s="308">
        <v>4.5999999999999996</v>
      </c>
      <c r="G48" s="39"/>
      <c r="H48" s="45"/>
    </row>
    <row r="49" s="2" customFormat="1" ht="16.8" customHeight="1">
      <c r="A49" s="39"/>
      <c r="B49" s="45"/>
      <c r="C49" s="307" t="s">
        <v>98</v>
      </c>
      <c r="D49" s="307" t="s">
        <v>96</v>
      </c>
      <c r="E49" s="18" t="s">
        <v>1</v>
      </c>
      <c r="F49" s="308">
        <v>10.821</v>
      </c>
      <c r="G49" s="39"/>
      <c r="H49" s="45"/>
    </row>
    <row r="50" s="2" customFormat="1" ht="16.8" customHeight="1">
      <c r="A50" s="39"/>
      <c r="B50" s="45"/>
      <c r="C50" s="309" t="s">
        <v>903</v>
      </c>
      <c r="D50" s="39"/>
      <c r="E50" s="39"/>
      <c r="F50" s="39"/>
      <c r="G50" s="39"/>
      <c r="H50" s="45"/>
    </row>
    <row r="51" s="2" customFormat="1">
      <c r="A51" s="39"/>
      <c r="B51" s="45"/>
      <c r="C51" s="307" t="s">
        <v>307</v>
      </c>
      <c r="D51" s="307" t="s">
        <v>308</v>
      </c>
      <c r="E51" s="18" t="s">
        <v>227</v>
      </c>
      <c r="F51" s="308">
        <v>26.925000000000001</v>
      </c>
      <c r="G51" s="39"/>
      <c r="H51" s="45"/>
    </row>
    <row r="52" s="2" customFormat="1" ht="16.8" customHeight="1">
      <c r="A52" s="39"/>
      <c r="B52" s="45"/>
      <c r="C52" s="307" t="s">
        <v>364</v>
      </c>
      <c r="D52" s="307" t="s">
        <v>365</v>
      </c>
      <c r="E52" s="18" t="s">
        <v>227</v>
      </c>
      <c r="F52" s="308">
        <v>10.625999999999999</v>
      </c>
      <c r="G52" s="39"/>
      <c r="H52" s="45"/>
    </row>
    <row r="53" s="2" customFormat="1" ht="16.8" customHeight="1">
      <c r="A53" s="39"/>
      <c r="B53" s="45"/>
      <c r="C53" s="303" t="s">
        <v>101</v>
      </c>
      <c r="D53" s="304" t="s">
        <v>1</v>
      </c>
      <c r="E53" s="305" t="s">
        <v>1</v>
      </c>
      <c r="F53" s="306">
        <v>55.037999999999997</v>
      </c>
      <c r="G53" s="39"/>
      <c r="H53" s="45"/>
    </row>
    <row r="54" s="2" customFormat="1" ht="16.8" customHeight="1">
      <c r="A54" s="39"/>
      <c r="B54" s="45"/>
      <c r="C54" s="307" t="s">
        <v>101</v>
      </c>
      <c r="D54" s="307" t="s">
        <v>685</v>
      </c>
      <c r="E54" s="18" t="s">
        <v>1</v>
      </c>
      <c r="F54" s="308">
        <v>55.037999999999997</v>
      </c>
      <c r="G54" s="39"/>
      <c r="H54" s="45"/>
    </row>
    <row r="55" s="2" customFormat="1" ht="16.8" customHeight="1">
      <c r="A55" s="39"/>
      <c r="B55" s="45"/>
      <c r="C55" s="309" t="s">
        <v>903</v>
      </c>
      <c r="D55" s="39"/>
      <c r="E55" s="39"/>
      <c r="F55" s="39"/>
      <c r="G55" s="39"/>
      <c r="H55" s="45"/>
    </row>
    <row r="56" s="2" customFormat="1" ht="16.8" customHeight="1">
      <c r="A56" s="39"/>
      <c r="B56" s="45"/>
      <c r="C56" s="307" t="s">
        <v>682</v>
      </c>
      <c r="D56" s="307" t="s">
        <v>683</v>
      </c>
      <c r="E56" s="18" t="s">
        <v>344</v>
      </c>
      <c r="F56" s="308">
        <v>55.037999999999997</v>
      </c>
      <c r="G56" s="39"/>
      <c r="H56" s="45"/>
    </row>
    <row r="57" s="2" customFormat="1" ht="16.8" customHeight="1">
      <c r="A57" s="39"/>
      <c r="B57" s="45"/>
      <c r="C57" s="307" t="s">
        <v>687</v>
      </c>
      <c r="D57" s="307" t="s">
        <v>688</v>
      </c>
      <c r="E57" s="18" t="s">
        <v>344</v>
      </c>
      <c r="F57" s="308">
        <v>110.07599999999999</v>
      </c>
      <c r="G57" s="39"/>
      <c r="H57" s="45"/>
    </row>
    <row r="58" s="2" customFormat="1" ht="16.8" customHeight="1">
      <c r="A58" s="39"/>
      <c r="B58" s="45"/>
      <c r="C58" s="307" t="s">
        <v>693</v>
      </c>
      <c r="D58" s="307" t="s">
        <v>694</v>
      </c>
      <c r="E58" s="18" t="s">
        <v>344</v>
      </c>
      <c r="F58" s="308">
        <v>55.037999999999997</v>
      </c>
      <c r="G58" s="39"/>
      <c r="H58" s="45"/>
    </row>
    <row r="59" s="2" customFormat="1">
      <c r="A59" s="39"/>
      <c r="B59" s="45"/>
      <c r="C59" s="307" t="s">
        <v>698</v>
      </c>
      <c r="D59" s="307" t="s">
        <v>699</v>
      </c>
      <c r="E59" s="18" t="s">
        <v>344</v>
      </c>
      <c r="F59" s="308">
        <v>32.033000000000001</v>
      </c>
      <c r="G59" s="39"/>
      <c r="H59" s="45"/>
    </row>
    <row r="60" s="2" customFormat="1" ht="16.8" customHeight="1">
      <c r="A60" s="39"/>
      <c r="B60" s="45"/>
      <c r="C60" s="303" t="s">
        <v>103</v>
      </c>
      <c r="D60" s="304" t="s">
        <v>1</v>
      </c>
      <c r="E60" s="305" t="s">
        <v>1</v>
      </c>
      <c r="F60" s="306">
        <v>188.18000000000001</v>
      </c>
      <c r="G60" s="39"/>
      <c r="H60" s="45"/>
    </row>
    <row r="61" s="2" customFormat="1" ht="16.8" customHeight="1">
      <c r="A61" s="39"/>
      <c r="B61" s="45"/>
      <c r="C61" s="307" t="s">
        <v>1</v>
      </c>
      <c r="D61" s="307" t="s">
        <v>178</v>
      </c>
      <c r="E61" s="18" t="s">
        <v>1</v>
      </c>
      <c r="F61" s="308">
        <v>0</v>
      </c>
      <c r="G61" s="39"/>
      <c r="H61" s="45"/>
    </row>
    <row r="62" s="2" customFormat="1" ht="16.8" customHeight="1">
      <c r="A62" s="39"/>
      <c r="B62" s="45"/>
      <c r="C62" s="307" t="s">
        <v>1</v>
      </c>
      <c r="D62" s="307" t="s">
        <v>287</v>
      </c>
      <c r="E62" s="18" t="s">
        <v>1</v>
      </c>
      <c r="F62" s="308">
        <v>65.280000000000001</v>
      </c>
      <c r="G62" s="39"/>
      <c r="H62" s="45"/>
    </row>
    <row r="63" s="2" customFormat="1" ht="16.8" customHeight="1">
      <c r="A63" s="39"/>
      <c r="B63" s="45"/>
      <c r="C63" s="307" t="s">
        <v>1</v>
      </c>
      <c r="D63" s="307" t="s">
        <v>288</v>
      </c>
      <c r="E63" s="18" t="s">
        <v>1</v>
      </c>
      <c r="F63" s="308">
        <v>27.199999999999999</v>
      </c>
      <c r="G63" s="39"/>
      <c r="H63" s="45"/>
    </row>
    <row r="64" s="2" customFormat="1" ht="16.8" customHeight="1">
      <c r="A64" s="39"/>
      <c r="B64" s="45"/>
      <c r="C64" s="307" t="s">
        <v>1</v>
      </c>
      <c r="D64" s="307" t="s">
        <v>289</v>
      </c>
      <c r="E64" s="18" t="s">
        <v>1</v>
      </c>
      <c r="F64" s="308">
        <v>30.600000000000001</v>
      </c>
      <c r="G64" s="39"/>
      <c r="H64" s="45"/>
    </row>
    <row r="65" s="2" customFormat="1" ht="16.8" customHeight="1">
      <c r="A65" s="39"/>
      <c r="B65" s="45"/>
      <c r="C65" s="307" t="s">
        <v>1</v>
      </c>
      <c r="D65" s="307" t="s">
        <v>290</v>
      </c>
      <c r="E65" s="18" t="s">
        <v>1</v>
      </c>
      <c r="F65" s="308">
        <v>60</v>
      </c>
      <c r="G65" s="39"/>
      <c r="H65" s="45"/>
    </row>
    <row r="66" s="2" customFormat="1" ht="16.8" customHeight="1">
      <c r="A66" s="39"/>
      <c r="B66" s="45"/>
      <c r="C66" s="307" t="s">
        <v>1</v>
      </c>
      <c r="D66" s="307" t="s">
        <v>291</v>
      </c>
      <c r="E66" s="18" t="s">
        <v>1</v>
      </c>
      <c r="F66" s="308">
        <v>5.0999999999999996</v>
      </c>
      <c r="G66" s="39"/>
      <c r="H66" s="45"/>
    </row>
    <row r="67" s="2" customFormat="1" ht="16.8" customHeight="1">
      <c r="A67" s="39"/>
      <c r="B67" s="45"/>
      <c r="C67" s="307" t="s">
        <v>103</v>
      </c>
      <c r="D67" s="307" t="s">
        <v>120</v>
      </c>
      <c r="E67" s="18" t="s">
        <v>1</v>
      </c>
      <c r="F67" s="308">
        <v>188.18000000000001</v>
      </c>
      <c r="G67" s="39"/>
      <c r="H67" s="45"/>
    </row>
    <row r="68" s="2" customFormat="1" ht="16.8" customHeight="1">
      <c r="A68" s="39"/>
      <c r="B68" s="45"/>
      <c r="C68" s="309" t="s">
        <v>903</v>
      </c>
      <c r="D68" s="39"/>
      <c r="E68" s="39"/>
      <c r="F68" s="39"/>
      <c r="G68" s="39"/>
      <c r="H68" s="45"/>
    </row>
    <row r="69" s="2" customFormat="1" ht="16.8" customHeight="1">
      <c r="A69" s="39"/>
      <c r="B69" s="45"/>
      <c r="C69" s="307" t="s">
        <v>284</v>
      </c>
      <c r="D69" s="307" t="s">
        <v>285</v>
      </c>
      <c r="E69" s="18" t="s">
        <v>173</v>
      </c>
      <c r="F69" s="308">
        <v>188.18000000000001</v>
      </c>
      <c r="G69" s="39"/>
      <c r="H69" s="45"/>
    </row>
    <row r="70" s="2" customFormat="1" ht="16.8" customHeight="1">
      <c r="A70" s="39"/>
      <c r="B70" s="45"/>
      <c r="C70" s="307" t="s">
        <v>293</v>
      </c>
      <c r="D70" s="307" t="s">
        <v>294</v>
      </c>
      <c r="E70" s="18" t="s">
        <v>173</v>
      </c>
      <c r="F70" s="308">
        <v>188.18000000000001</v>
      </c>
      <c r="G70" s="39"/>
      <c r="H70" s="45"/>
    </row>
    <row r="71" s="2" customFormat="1" ht="16.8" customHeight="1">
      <c r="A71" s="39"/>
      <c r="B71" s="45"/>
      <c r="C71" s="303" t="s">
        <v>124</v>
      </c>
      <c r="D71" s="304" t="s">
        <v>1</v>
      </c>
      <c r="E71" s="305" t="s">
        <v>1</v>
      </c>
      <c r="F71" s="306">
        <v>44</v>
      </c>
      <c r="G71" s="39"/>
      <c r="H71" s="45"/>
    </row>
    <row r="72" s="2" customFormat="1" ht="16.8" customHeight="1">
      <c r="A72" s="39"/>
      <c r="B72" s="45"/>
      <c r="C72" s="307" t="s">
        <v>1</v>
      </c>
      <c r="D72" s="307" t="s">
        <v>282</v>
      </c>
      <c r="E72" s="18" t="s">
        <v>1</v>
      </c>
      <c r="F72" s="308">
        <v>0</v>
      </c>
      <c r="G72" s="39"/>
      <c r="H72" s="45"/>
    </row>
    <row r="73" s="2" customFormat="1" ht="16.8" customHeight="1">
      <c r="A73" s="39"/>
      <c r="B73" s="45"/>
      <c r="C73" s="307" t="s">
        <v>1</v>
      </c>
      <c r="D73" s="307" t="s">
        <v>300</v>
      </c>
      <c r="E73" s="18" t="s">
        <v>1</v>
      </c>
      <c r="F73" s="308">
        <v>24.199999999999999</v>
      </c>
      <c r="G73" s="39"/>
      <c r="H73" s="45"/>
    </row>
    <row r="74" s="2" customFormat="1" ht="16.8" customHeight="1">
      <c r="A74" s="39"/>
      <c r="B74" s="45"/>
      <c r="C74" s="307" t="s">
        <v>1</v>
      </c>
      <c r="D74" s="307" t="s">
        <v>301</v>
      </c>
      <c r="E74" s="18" t="s">
        <v>1</v>
      </c>
      <c r="F74" s="308">
        <v>19.800000000000001</v>
      </c>
      <c r="G74" s="39"/>
      <c r="H74" s="45"/>
    </row>
    <row r="75" s="2" customFormat="1" ht="16.8" customHeight="1">
      <c r="A75" s="39"/>
      <c r="B75" s="45"/>
      <c r="C75" s="307" t="s">
        <v>124</v>
      </c>
      <c r="D75" s="307" t="s">
        <v>120</v>
      </c>
      <c r="E75" s="18" t="s">
        <v>1</v>
      </c>
      <c r="F75" s="308">
        <v>44</v>
      </c>
      <c r="G75" s="39"/>
      <c r="H75" s="45"/>
    </row>
    <row r="76" s="2" customFormat="1" ht="16.8" customHeight="1">
      <c r="A76" s="39"/>
      <c r="B76" s="45"/>
      <c r="C76" s="309" t="s">
        <v>903</v>
      </c>
      <c r="D76" s="39"/>
      <c r="E76" s="39"/>
      <c r="F76" s="39"/>
      <c r="G76" s="39"/>
      <c r="H76" s="45"/>
    </row>
    <row r="77" s="2" customFormat="1" ht="16.8" customHeight="1">
      <c r="A77" s="39"/>
      <c r="B77" s="45"/>
      <c r="C77" s="307" t="s">
        <v>297</v>
      </c>
      <c r="D77" s="307" t="s">
        <v>298</v>
      </c>
      <c r="E77" s="18" t="s">
        <v>173</v>
      </c>
      <c r="F77" s="308">
        <v>44</v>
      </c>
      <c r="G77" s="39"/>
      <c r="H77" s="45"/>
    </row>
    <row r="78" s="2" customFormat="1" ht="16.8" customHeight="1">
      <c r="A78" s="39"/>
      <c r="B78" s="45"/>
      <c r="C78" s="307" t="s">
        <v>303</v>
      </c>
      <c r="D78" s="307" t="s">
        <v>304</v>
      </c>
      <c r="E78" s="18" t="s">
        <v>173</v>
      </c>
      <c r="F78" s="308">
        <v>44</v>
      </c>
      <c r="G78" s="39"/>
      <c r="H78" s="45"/>
    </row>
    <row r="79" s="2" customFormat="1" ht="16.8" customHeight="1">
      <c r="A79" s="39"/>
      <c r="B79" s="45"/>
      <c r="C79" s="303" t="s">
        <v>105</v>
      </c>
      <c r="D79" s="304" t="s">
        <v>1</v>
      </c>
      <c r="E79" s="305" t="s">
        <v>1</v>
      </c>
      <c r="F79" s="306">
        <v>3</v>
      </c>
      <c r="G79" s="39"/>
      <c r="H79" s="45"/>
    </row>
    <row r="80" s="2" customFormat="1" ht="16.8" customHeight="1">
      <c r="A80" s="39"/>
      <c r="B80" s="45"/>
      <c r="C80" s="307" t="s">
        <v>1</v>
      </c>
      <c r="D80" s="307" t="s">
        <v>448</v>
      </c>
      <c r="E80" s="18" t="s">
        <v>1</v>
      </c>
      <c r="F80" s="308">
        <v>0</v>
      </c>
      <c r="G80" s="39"/>
      <c r="H80" s="45"/>
    </row>
    <row r="81" s="2" customFormat="1" ht="16.8" customHeight="1">
      <c r="A81" s="39"/>
      <c r="B81" s="45"/>
      <c r="C81" s="307" t="s">
        <v>1</v>
      </c>
      <c r="D81" s="307" t="s">
        <v>449</v>
      </c>
      <c r="E81" s="18" t="s">
        <v>1</v>
      </c>
      <c r="F81" s="308">
        <v>3</v>
      </c>
      <c r="G81" s="39"/>
      <c r="H81" s="45"/>
    </row>
    <row r="82" s="2" customFormat="1" ht="16.8" customHeight="1">
      <c r="A82" s="39"/>
      <c r="B82" s="45"/>
      <c r="C82" s="307" t="s">
        <v>105</v>
      </c>
      <c r="D82" s="307" t="s">
        <v>120</v>
      </c>
      <c r="E82" s="18" t="s">
        <v>1</v>
      </c>
      <c r="F82" s="308">
        <v>3</v>
      </c>
      <c r="G82" s="39"/>
      <c r="H82" s="45"/>
    </row>
    <row r="83" s="2" customFormat="1" ht="16.8" customHeight="1">
      <c r="A83" s="39"/>
      <c r="B83" s="45"/>
      <c r="C83" s="309" t="s">
        <v>903</v>
      </c>
      <c r="D83" s="39"/>
      <c r="E83" s="39"/>
      <c r="F83" s="39"/>
      <c r="G83" s="39"/>
      <c r="H83" s="45"/>
    </row>
    <row r="84" s="2" customFormat="1" ht="16.8" customHeight="1">
      <c r="A84" s="39"/>
      <c r="B84" s="45"/>
      <c r="C84" s="307" t="s">
        <v>445</v>
      </c>
      <c r="D84" s="307" t="s">
        <v>446</v>
      </c>
      <c r="E84" s="18" t="s">
        <v>196</v>
      </c>
      <c r="F84" s="308">
        <v>3</v>
      </c>
      <c r="G84" s="39"/>
      <c r="H84" s="45"/>
    </row>
    <row r="85" s="2" customFormat="1" ht="16.8" customHeight="1">
      <c r="A85" s="39"/>
      <c r="B85" s="45"/>
      <c r="C85" s="307" t="s">
        <v>451</v>
      </c>
      <c r="D85" s="307" t="s">
        <v>452</v>
      </c>
      <c r="E85" s="18" t="s">
        <v>196</v>
      </c>
      <c r="F85" s="308">
        <v>3.0449999999999999</v>
      </c>
      <c r="G85" s="39"/>
      <c r="H85" s="45"/>
    </row>
    <row r="86" s="2" customFormat="1" ht="16.8" customHeight="1">
      <c r="A86" s="39"/>
      <c r="B86" s="45"/>
      <c r="C86" s="303" t="s">
        <v>107</v>
      </c>
      <c r="D86" s="304" t="s">
        <v>1</v>
      </c>
      <c r="E86" s="305" t="s">
        <v>1</v>
      </c>
      <c r="F86" s="306">
        <v>87.168000000000006</v>
      </c>
      <c r="G86" s="39"/>
      <c r="H86" s="45"/>
    </row>
    <row r="87" s="2" customFormat="1" ht="16.8" customHeight="1">
      <c r="A87" s="39"/>
      <c r="B87" s="45"/>
      <c r="C87" s="307" t="s">
        <v>1</v>
      </c>
      <c r="D87" s="307" t="s">
        <v>178</v>
      </c>
      <c r="E87" s="18" t="s">
        <v>1</v>
      </c>
      <c r="F87" s="308">
        <v>0</v>
      </c>
      <c r="G87" s="39"/>
      <c r="H87" s="45"/>
    </row>
    <row r="88" s="2" customFormat="1" ht="16.8" customHeight="1">
      <c r="A88" s="39"/>
      <c r="B88" s="45"/>
      <c r="C88" s="307" t="s">
        <v>1</v>
      </c>
      <c r="D88" s="307" t="s">
        <v>387</v>
      </c>
      <c r="E88" s="18" t="s">
        <v>1</v>
      </c>
      <c r="F88" s="308">
        <v>0</v>
      </c>
      <c r="G88" s="39"/>
      <c r="H88" s="45"/>
    </row>
    <row r="89" s="2" customFormat="1" ht="16.8" customHeight="1">
      <c r="A89" s="39"/>
      <c r="B89" s="45"/>
      <c r="C89" s="307" t="s">
        <v>1</v>
      </c>
      <c r="D89" s="307" t="s">
        <v>388</v>
      </c>
      <c r="E89" s="18" t="s">
        <v>1</v>
      </c>
      <c r="F89" s="308">
        <v>87.168000000000006</v>
      </c>
      <c r="G89" s="39"/>
      <c r="H89" s="45"/>
    </row>
    <row r="90" s="2" customFormat="1" ht="16.8" customHeight="1">
      <c r="A90" s="39"/>
      <c r="B90" s="45"/>
      <c r="C90" s="307" t="s">
        <v>107</v>
      </c>
      <c r="D90" s="307" t="s">
        <v>120</v>
      </c>
      <c r="E90" s="18" t="s">
        <v>1</v>
      </c>
      <c r="F90" s="308">
        <v>87.168000000000006</v>
      </c>
      <c r="G90" s="39"/>
      <c r="H90" s="45"/>
    </row>
    <row r="91" s="2" customFormat="1" ht="16.8" customHeight="1">
      <c r="A91" s="39"/>
      <c r="B91" s="45"/>
      <c r="C91" s="309" t="s">
        <v>903</v>
      </c>
      <c r="D91" s="39"/>
      <c r="E91" s="39"/>
      <c r="F91" s="39"/>
      <c r="G91" s="39"/>
      <c r="H91" s="45"/>
    </row>
    <row r="92" s="2" customFormat="1" ht="16.8" customHeight="1">
      <c r="A92" s="39"/>
      <c r="B92" s="45"/>
      <c r="C92" s="307" t="s">
        <v>332</v>
      </c>
      <c r="D92" s="307" t="s">
        <v>333</v>
      </c>
      <c r="E92" s="18" t="s">
        <v>227</v>
      </c>
      <c r="F92" s="308">
        <v>87.168000000000006</v>
      </c>
      <c r="G92" s="39"/>
      <c r="H92" s="45"/>
    </row>
    <row r="93" s="2" customFormat="1">
      <c r="A93" s="39"/>
      <c r="B93" s="45"/>
      <c r="C93" s="307" t="s">
        <v>390</v>
      </c>
      <c r="D93" s="307" t="s">
        <v>391</v>
      </c>
      <c r="E93" s="18" t="s">
        <v>227</v>
      </c>
      <c r="F93" s="308">
        <v>87.168000000000006</v>
      </c>
      <c r="G93" s="39"/>
      <c r="H93" s="45"/>
    </row>
    <row r="94" s="2" customFormat="1" ht="16.8" customHeight="1">
      <c r="A94" s="39"/>
      <c r="B94" s="45"/>
      <c r="C94" s="303" t="s">
        <v>110</v>
      </c>
      <c r="D94" s="304" t="s">
        <v>111</v>
      </c>
      <c r="E94" s="305" t="s">
        <v>1</v>
      </c>
      <c r="F94" s="306">
        <v>10.625999999999999</v>
      </c>
      <c r="G94" s="39"/>
      <c r="H94" s="45"/>
    </row>
    <row r="95" s="2" customFormat="1" ht="16.8" customHeight="1">
      <c r="A95" s="39"/>
      <c r="B95" s="45"/>
      <c r="C95" s="307" t="s">
        <v>110</v>
      </c>
      <c r="D95" s="307" t="s">
        <v>368</v>
      </c>
      <c r="E95" s="18" t="s">
        <v>1</v>
      </c>
      <c r="F95" s="308">
        <v>10.625999999999999</v>
      </c>
      <c r="G95" s="39"/>
      <c r="H95" s="45"/>
    </row>
    <row r="96" s="2" customFormat="1" ht="16.8" customHeight="1">
      <c r="A96" s="39"/>
      <c r="B96" s="45"/>
      <c r="C96" s="309" t="s">
        <v>903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07" t="s">
        <v>364</v>
      </c>
      <c r="D97" s="307" t="s">
        <v>365</v>
      </c>
      <c r="E97" s="18" t="s">
        <v>227</v>
      </c>
      <c r="F97" s="308">
        <v>10.625999999999999</v>
      </c>
      <c r="G97" s="39"/>
      <c r="H97" s="45"/>
    </row>
    <row r="98" s="2" customFormat="1" ht="16.8" customHeight="1">
      <c r="A98" s="39"/>
      <c r="B98" s="45"/>
      <c r="C98" s="307" t="s">
        <v>332</v>
      </c>
      <c r="D98" s="307" t="s">
        <v>333</v>
      </c>
      <c r="E98" s="18" t="s">
        <v>227</v>
      </c>
      <c r="F98" s="308">
        <v>87.168000000000006</v>
      </c>
      <c r="G98" s="39"/>
      <c r="H98" s="45"/>
    </row>
    <row r="99" s="2" customFormat="1" ht="16.8" customHeight="1">
      <c r="A99" s="39"/>
      <c r="B99" s="45"/>
      <c r="C99" s="307" t="s">
        <v>376</v>
      </c>
      <c r="D99" s="307" t="s">
        <v>377</v>
      </c>
      <c r="E99" s="18" t="s">
        <v>344</v>
      </c>
      <c r="F99" s="308">
        <v>19.126999999999999</v>
      </c>
      <c r="G99" s="39"/>
      <c r="H99" s="45"/>
    </row>
    <row r="100" s="2" customFormat="1" ht="16.8" customHeight="1">
      <c r="A100" s="39"/>
      <c r="B100" s="45"/>
      <c r="C100" s="303" t="s">
        <v>114</v>
      </c>
      <c r="D100" s="304" t="s">
        <v>1</v>
      </c>
      <c r="E100" s="305" t="s">
        <v>1</v>
      </c>
      <c r="F100" s="306">
        <v>73.587000000000003</v>
      </c>
      <c r="G100" s="39"/>
      <c r="H100" s="45"/>
    </row>
    <row r="101" s="2" customFormat="1" ht="16.8" customHeight="1">
      <c r="A101" s="39"/>
      <c r="B101" s="45"/>
      <c r="C101" s="307" t="s">
        <v>114</v>
      </c>
      <c r="D101" s="307" t="s">
        <v>323</v>
      </c>
      <c r="E101" s="18" t="s">
        <v>1</v>
      </c>
      <c r="F101" s="308">
        <v>73.587000000000003</v>
      </c>
      <c r="G101" s="39"/>
      <c r="H101" s="45"/>
    </row>
    <row r="102" s="2" customFormat="1" ht="16.8" customHeight="1">
      <c r="A102" s="39"/>
      <c r="B102" s="45"/>
      <c r="C102" s="309" t="s">
        <v>903</v>
      </c>
      <c r="D102" s="39"/>
      <c r="E102" s="39"/>
      <c r="F102" s="39"/>
      <c r="G102" s="39"/>
      <c r="H102" s="45"/>
    </row>
    <row r="103" s="2" customFormat="1">
      <c r="A103" s="39"/>
      <c r="B103" s="45"/>
      <c r="C103" s="307" t="s">
        <v>307</v>
      </c>
      <c r="D103" s="307" t="s">
        <v>308</v>
      </c>
      <c r="E103" s="18" t="s">
        <v>227</v>
      </c>
      <c r="F103" s="308">
        <v>26.925000000000001</v>
      </c>
      <c r="G103" s="39"/>
      <c r="H103" s="45"/>
    </row>
    <row r="104" s="2" customFormat="1" ht="16.8" customHeight="1">
      <c r="A104" s="39"/>
      <c r="B104" s="45"/>
      <c r="C104" s="307" t="s">
        <v>332</v>
      </c>
      <c r="D104" s="307" t="s">
        <v>333</v>
      </c>
      <c r="E104" s="18" t="s">
        <v>227</v>
      </c>
      <c r="F104" s="308">
        <v>87.168000000000006</v>
      </c>
      <c r="G104" s="39"/>
      <c r="H104" s="45"/>
    </row>
    <row r="105" s="2" customFormat="1" ht="16.8" customHeight="1">
      <c r="A105" s="39"/>
      <c r="B105" s="45"/>
      <c r="C105" s="307" t="s">
        <v>371</v>
      </c>
      <c r="D105" s="307" t="s">
        <v>372</v>
      </c>
      <c r="E105" s="18" t="s">
        <v>344</v>
      </c>
      <c r="F105" s="308">
        <v>132.45699999999999</v>
      </c>
      <c r="G105" s="39"/>
      <c r="H105" s="45"/>
    </row>
    <row r="106" s="2" customFormat="1" ht="16.8" customHeight="1">
      <c r="A106" s="39"/>
      <c r="B106" s="45"/>
      <c r="C106" s="303" t="s">
        <v>116</v>
      </c>
      <c r="D106" s="304" t="s">
        <v>1</v>
      </c>
      <c r="E106" s="305" t="s">
        <v>1</v>
      </c>
      <c r="F106" s="306">
        <v>89.75</v>
      </c>
      <c r="G106" s="39"/>
      <c r="H106" s="45"/>
    </row>
    <row r="107" s="2" customFormat="1" ht="16.8" customHeight="1">
      <c r="A107" s="39"/>
      <c r="B107" s="45"/>
      <c r="C107" s="307" t="s">
        <v>116</v>
      </c>
      <c r="D107" s="307" t="s">
        <v>324</v>
      </c>
      <c r="E107" s="18" t="s">
        <v>1</v>
      </c>
      <c r="F107" s="308">
        <v>89.75</v>
      </c>
      <c r="G107" s="39"/>
      <c r="H107" s="45"/>
    </row>
    <row r="108" s="2" customFormat="1" ht="16.8" customHeight="1">
      <c r="A108" s="39"/>
      <c r="B108" s="45"/>
      <c r="C108" s="309" t="s">
        <v>903</v>
      </c>
      <c r="D108" s="39"/>
      <c r="E108" s="39"/>
      <c r="F108" s="39"/>
      <c r="G108" s="39"/>
      <c r="H108" s="45"/>
    </row>
    <row r="109" s="2" customFormat="1">
      <c r="A109" s="39"/>
      <c r="B109" s="45"/>
      <c r="C109" s="307" t="s">
        <v>307</v>
      </c>
      <c r="D109" s="307" t="s">
        <v>308</v>
      </c>
      <c r="E109" s="18" t="s">
        <v>227</v>
      </c>
      <c r="F109" s="308">
        <v>26.925000000000001</v>
      </c>
      <c r="G109" s="39"/>
      <c r="H109" s="45"/>
    </row>
    <row r="110" s="2" customFormat="1">
      <c r="A110" s="39"/>
      <c r="B110" s="45"/>
      <c r="C110" s="307" t="s">
        <v>327</v>
      </c>
      <c r="D110" s="307" t="s">
        <v>328</v>
      </c>
      <c r="E110" s="18" t="s">
        <v>227</v>
      </c>
      <c r="F110" s="308">
        <v>62.825000000000003</v>
      </c>
      <c r="G110" s="39"/>
      <c r="H110" s="45"/>
    </row>
    <row r="111" s="2" customFormat="1" ht="16.8" customHeight="1">
      <c r="A111" s="39"/>
      <c r="B111" s="45"/>
      <c r="C111" s="307" t="s">
        <v>332</v>
      </c>
      <c r="D111" s="307" t="s">
        <v>333</v>
      </c>
      <c r="E111" s="18" t="s">
        <v>227</v>
      </c>
      <c r="F111" s="308">
        <v>26.925000000000001</v>
      </c>
      <c r="G111" s="39"/>
      <c r="H111" s="45"/>
    </row>
    <row r="112" s="2" customFormat="1" ht="16.8" customHeight="1">
      <c r="A112" s="39"/>
      <c r="B112" s="45"/>
      <c r="C112" s="307" t="s">
        <v>337</v>
      </c>
      <c r="D112" s="307" t="s">
        <v>338</v>
      </c>
      <c r="E112" s="18" t="s">
        <v>227</v>
      </c>
      <c r="F112" s="308">
        <v>62.825000000000003</v>
      </c>
      <c r="G112" s="39"/>
      <c r="H112" s="45"/>
    </row>
    <row r="113" s="2" customFormat="1">
      <c r="A113" s="39"/>
      <c r="B113" s="45"/>
      <c r="C113" s="307" t="s">
        <v>342</v>
      </c>
      <c r="D113" s="307" t="s">
        <v>343</v>
      </c>
      <c r="E113" s="18" t="s">
        <v>344</v>
      </c>
      <c r="F113" s="308">
        <v>161.55000000000001</v>
      </c>
      <c r="G113" s="39"/>
      <c r="H113" s="45"/>
    </row>
    <row r="114" s="2" customFormat="1" ht="16.8" customHeight="1">
      <c r="A114" s="39"/>
      <c r="B114" s="45"/>
      <c r="C114" s="307" t="s">
        <v>348</v>
      </c>
      <c r="D114" s="307" t="s">
        <v>349</v>
      </c>
      <c r="E114" s="18" t="s">
        <v>227</v>
      </c>
      <c r="F114" s="308">
        <v>89.75</v>
      </c>
      <c r="G114" s="39"/>
      <c r="H114" s="45"/>
    </row>
    <row r="115" s="2" customFormat="1" ht="16.8" customHeight="1">
      <c r="A115" s="39"/>
      <c r="B115" s="45"/>
      <c r="C115" s="303" t="s">
        <v>128</v>
      </c>
      <c r="D115" s="304" t="s">
        <v>1</v>
      </c>
      <c r="E115" s="305" t="s">
        <v>1</v>
      </c>
      <c r="F115" s="306">
        <v>0.25</v>
      </c>
      <c r="G115" s="39"/>
      <c r="H115" s="45"/>
    </row>
    <row r="116" s="2" customFormat="1" ht="16.8" customHeight="1">
      <c r="A116" s="39"/>
      <c r="B116" s="45"/>
      <c r="C116" s="307" t="s">
        <v>128</v>
      </c>
      <c r="D116" s="307" t="s">
        <v>322</v>
      </c>
      <c r="E116" s="18" t="s">
        <v>1</v>
      </c>
      <c r="F116" s="308">
        <v>0.25</v>
      </c>
      <c r="G116" s="39"/>
      <c r="H116" s="45"/>
    </row>
    <row r="117" s="2" customFormat="1" ht="16.8" customHeight="1">
      <c r="A117" s="39"/>
      <c r="B117" s="45"/>
      <c r="C117" s="309" t="s">
        <v>903</v>
      </c>
      <c r="D117" s="39"/>
      <c r="E117" s="39"/>
      <c r="F117" s="39"/>
      <c r="G117" s="39"/>
      <c r="H117" s="45"/>
    </row>
    <row r="118" s="2" customFormat="1">
      <c r="A118" s="39"/>
      <c r="B118" s="45"/>
      <c r="C118" s="307" t="s">
        <v>307</v>
      </c>
      <c r="D118" s="307" t="s">
        <v>308</v>
      </c>
      <c r="E118" s="18" t="s">
        <v>227</v>
      </c>
      <c r="F118" s="308">
        <v>26.925000000000001</v>
      </c>
      <c r="G118" s="39"/>
      <c r="H118" s="45"/>
    </row>
    <row r="119" s="2" customFormat="1" ht="16.8" customHeight="1">
      <c r="A119" s="39"/>
      <c r="B119" s="45"/>
      <c r="C119" s="307" t="s">
        <v>332</v>
      </c>
      <c r="D119" s="307" t="s">
        <v>333</v>
      </c>
      <c r="E119" s="18" t="s">
        <v>227</v>
      </c>
      <c r="F119" s="308">
        <v>87.168000000000006</v>
      </c>
      <c r="G119" s="39"/>
      <c r="H119" s="45"/>
    </row>
    <row r="120" s="2" customFormat="1" ht="16.8" customHeight="1">
      <c r="A120" s="39"/>
      <c r="B120" s="45"/>
      <c r="C120" s="307" t="s">
        <v>381</v>
      </c>
      <c r="D120" s="307" t="s">
        <v>382</v>
      </c>
      <c r="E120" s="18" t="s">
        <v>344</v>
      </c>
      <c r="F120" s="308">
        <v>0.45000000000000001</v>
      </c>
      <c r="G120" s="39"/>
      <c r="H120" s="45"/>
    </row>
    <row r="121" s="2" customFormat="1" ht="16.8" customHeight="1">
      <c r="A121" s="39"/>
      <c r="B121" s="45"/>
      <c r="C121" s="303" t="s">
        <v>119</v>
      </c>
      <c r="D121" s="304" t="s">
        <v>120</v>
      </c>
      <c r="E121" s="305" t="s">
        <v>1</v>
      </c>
      <c r="F121" s="306">
        <v>16.163</v>
      </c>
      <c r="G121" s="39"/>
      <c r="H121" s="45"/>
    </row>
    <row r="122" s="2" customFormat="1" ht="16.8" customHeight="1">
      <c r="A122" s="39"/>
      <c r="B122" s="45"/>
      <c r="C122" s="307" t="s">
        <v>1</v>
      </c>
      <c r="D122" s="307" t="s">
        <v>310</v>
      </c>
      <c r="E122" s="18" t="s">
        <v>1</v>
      </c>
      <c r="F122" s="308">
        <v>0</v>
      </c>
      <c r="G122" s="39"/>
      <c r="H122" s="45"/>
    </row>
    <row r="123" s="2" customFormat="1" ht="16.8" customHeight="1">
      <c r="A123" s="39"/>
      <c r="B123" s="45"/>
      <c r="C123" s="307" t="s">
        <v>1</v>
      </c>
      <c r="D123" s="307" t="s">
        <v>311</v>
      </c>
      <c r="E123" s="18" t="s">
        <v>1</v>
      </c>
      <c r="F123" s="308">
        <v>0</v>
      </c>
      <c r="G123" s="39"/>
      <c r="H123" s="45"/>
    </row>
    <row r="124" s="2" customFormat="1" ht="16.8" customHeight="1">
      <c r="A124" s="39"/>
      <c r="B124" s="45"/>
      <c r="C124" s="307" t="s">
        <v>1</v>
      </c>
      <c r="D124" s="307" t="s">
        <v>312</v>
      </c>
      <c r="E124" s="18" t="s">
        <v>1</v>
      </c>
      <c r="F124" s="308">
        <v>0</v>
      </c>
      <c r="G124" s="39"/>
      <c r="H124" s="45"/>
    </row>
    <row r="125" s="2" customFormat="1" ht="16.8" customHeight="1">
      <c r="A125" s="39"/>
      <c r="B125" s="45"/>
      <c r="C125" s="307" t="s">
        <v>1</v>
      </c>
      <c r="D125" s="307" t="s">
        <v>313</v>
      </c>
      <c r="E125" s="18" t="s">
        <v>1</v>
      </c>
      <c r="F125" s="308">
        <v>1.5549999999999999</v>
      </c>
      <c r="G125" s="39"/>
      <c r="H125" s="45"/>
    </row>
    <row r="126" s="2" customFormat="1" ht="16.8" customHeight="1">
      <c r="A126" s="39"/>
      <c r="B126" s="45"/>
      <c r="C126" s="307" t="s">
        <v>1</v>
      </c>
      <c r="D126" s="307" t="s">
        <v>314</v>
      </c>
      <c r="E126" s="18" t="s">
        <v>1</v>
      </c>
      <c r="F126" s="308">
        <v>1.1499999999999999</v>
      </c>
      <c r="G126" s="39"/>
      <c r="H126" s="45"/>
    </row>
    <row r="127" s="2" customFormat="1" ht="16.8" customHeight="1">
      <c r="A127" s="39"/>
      <c r="B127" s="45"/>
      <c r="C127" s="307" t="s">
        <v>1</v>
      </c>
      <c r="D127" s="307" t="s">
        <v>315</v>
      </c>
      <c r="E127" s="18" t="s">
        <v>1</v>
      </c>
      <c r="F127" s="308">
        <v>0</v>
      </c>
      <c r="G127" s="39"/>
      <c r="H127" s="45"/>
    </row>
    <row r="128" s="2" customFormat="1" ht="16.8" customHeight="1">
      <c r="A128" s="39"/>
      <c r="B128" s="45"/>
      <c r="C128" s="307" t="s">
        <v>1</v>
      </c>
      <c r="D128" s="307" t="s">
        <v>316</v>
      </c>
      <c r="E128" s="18" t="s">
        <v>1</v>
      </c>
      <c r="F128" s="308">
        <v>6.2210000000000001</v>
      </c>
      <c r="G128" s="39"/>
      <c r="H128" s="45"/>
    </row>
    <row r="129" s="2" customFormat="1" ht="16.8" customHeight="1">
      <c r="A129" s="39"/>
      <c r="B129" s="45"/>
      <c r="C129" s="307" t="s">
        <v>1</v>
      </c>
      <c r="D129" s="307" t="s">
        <v>317</v>
      </c>
      <c r="E129" s="18" t="s">
        <v>1</v>
      </c>
      <c r="F129" s="308">
        <v>4.5999999999999996</v>
      </c>
      <c r="G129" s="39"/>
      <c r="H129" s="45"/>
    </row>
    <row r="130" s="2" customFormat="1" ht="16.8" customHeight="1">
      <c r="A130" s="39"/>
      <c r="B130" s="45"/>
      <c r="C130" s="307" t="s">
        <v>1</v>
      </c>
      <c r="D130" s="307" t="s">
        <v>318</v>
      </c>
      <c r="E130" s="18" t="s">
        <v>1</v>
      </c>
      <c r="F130" s="308">
        <v>0</v>
      </c>
      <c r="G130" s="39"/>
      <c r="H130" s="45"/>
    </row>
    <row r="131" s="2" customFormat="1" ht="16.8" customHeight="1">
      <c r="A131" s="39"/>
      <c r="B131" s="45"/>
      <c r="C131" s="307" t="s">
        <v>1</v>
      </c>
      <c r="D131" s="307" t="s">
        <v>319</v>
      </c>
      <c r="E131" s="18" t="s">
        <v>1</v>
      </c>
      <c r="F131" s="308">
        <v>0.16200000000000001</v>
      </c>
      <c r="G131" s="39"/>
      <c r="H131" s="45"/>
    </row>
    <row r="132" s="2" customFormat="1" ht="16.8" customHeight="1">
      <c r="A132" s="39"/>
      <c r="B132" s="45"/>
      <c r="C132" s="307" t="s">
        <v>1</v>
      </c>
      <c r="D132" s="307" t="s">
        <v>320</v>
      </c>
      <c r="E132" s="18" t="s">
        <v>1</v>
      </c>
      <c r="F132" s="308">
        <v>2.4750000000000001</v>
      </c>
      <c r="G132" s="39"/>
      <c r="H132" s="45"/>
    </row>
    <row r="133" s="2" customFormat="1" ht="16.8" customHeight="1">
      <c r="A133" s="39"/>
      <c r="B133" s="45"/>
      <c r="C133" s="307" t="s">
        <v>119</v>
      </c>
      <c r="D133" s="307" t="s">
        <v>120</v>
      </c>
      <c r="E133" s="18" t="s">
        <v>1</v>
      </c>
      <c r="F133" s="308">
        <v>16.163</v>
      </c>
      <c r="G133" s="39"/>
      <c r="H133" s="45"/>
    </row>
    <row r="134" s="2" customFormat="1" ht="16.8" customHeight="1">
      <c r="A134" s="39"/>
      <c r="B134" s="45"/>
      <c r="C134" s="309" t="s">
        <v>903</v>
      </c>
      <c r="D134" s="39"/>
      <c r="E134" s="39"/>
      <c r="F134" s="39"/>
      <c r="G134" s="39"/>
      <c r="H134" s="45"/>
    </row>
    <row r="135" s="2" customFormat="1">
      <c r="A135" s="39"/>
      <c r="B135" s="45"/>
      <c r="C135" s="307" t="s">
        <v>307</v>
      </c>
      <c r="D135" s="307" t="s">
        <v>308</v>
      </c>
      <c r="E135" s="18" t="s">
        <v>227</v>
      </c>
      <c r="F135" s="308">
        <v>26.925000000000001</v>
      </c>
      <c r="G135" s="39"/>
      <c r="H135" s="45"/>
    </row>
    <row r="136" s="2" customFormat="1" ht="16.8" customHeight="1">
      <c r="A136" s="39"/>
      <c r="B136" s="45"/>
      <c r="C136" s="307" t="s">
        <v>353</v>
      </c>
      <c r="D136" s="307" t="s">
        <v>354</v>
      </c>
      <c r="E136" s="18" t="s">
        <v>227</v>
      </c>
      <c r="F136" s="308">
        <v>72.936999999999998</v>
      </c>
      <c r="G136" s="39"/>
      <c r="H136" s="45"/>
    </row>
    <row r="137" s="2" customFormat="1" ht="16.8" customHeight="1">
      <c r="A137" s="39"/>
      <c r="B137" s="45"/>
      <c r="C137" s="303" t="s">
        <v>122</v>
      </c>
      <c r="D137" s="304" t="s">
        <v>1</v>
      </c>
      <c r="E137" s="305" t="s">
        <v>1</v>
      </c>
      <c r="F137" s="306">
        <v>89.099999999999994</v>
      </c>
      <c r="G137" s="39"/>
      <c r="H137" s="45"/>
    </row>
    <row r="138" s="2" customFormat="1" ht="16.8" customHeight="1">
      <c r="A138" s="39"/>
      <c r="B138" s="45"/>
      <c r="C138" s="307" t="s">
        <v>1</v>
      </c>
      <c r="D138" s="307" t="s">
        <v>178</v>
      </c>
      <c r="E138" s="18" t="s">
        <v>1</v>
      </c>
      <c r="F138" s="308">
        <v>0</v>
      </c>
      <c r="G138" s="39"/>
      <c r="H138" s="45"/>
    </row>
    <row r="139" s="2" customFormat="1" ht="16.8" customHeight="1">
      <c r="A139" s="39"/>
      <c r="B139" s="45"/>
      <c r="C139" s="307" t="s">
        <v>1</v>
      </c>
      <c r="D139" s="307" t="s">
        <v>263</v>
      </c>
      <c r="E139" s="18" t="s">
        <v>1</v>
      </c>
      <c r="F139" s="308">
        <v>0</v>
      </c>
      <c r="G139" s="39"/>
      <c r="H139" s="45"/>
    </row>
    <row r="140" s="2" customFormat="1" ht="16.8" customHeight="1">
      <c r="A140" s="39"/>
      <c r="B140" s="45"/>
      <c r="C140" s="307" t="s">
        <v>1</v>
      </c>
      <c r="D140" s="307" t="s">
        <v>264</v>
      </c>
      <c r="E140" s="18" t="s">
        <v>1</v>
      </c>
      <c r="F140" s="308">
        <v>26.437999999999999</v>
      </c>
      <c r="G140" s="39"/>
      <c r="H140" s="45"/>
    </row>
    <row r="141" s="2" customFormat="1" ht="16.8" customHeight="1">
      <c r="A141" s="39"/>
      <c r="B141" s="45"/>
      <c r="C141" s="307" t="s">
        <v>1</v>
      </c>
      <c r="D141" s="307" t="s">
        <v>265</v>
      </c>
      <c r="E141" s="18" t="s">
        <v>1</v>
      </c>
      <c r="F141" s="308">
        <v>13.199999999999999</v>
      </c>
      <c r="G141" s="39"/>
      <c r="H141" s="45"/>
    </row>
    <row r="142" s="2" customFormat="1" ht="16.8" customHeight="1">
      <c r="A142" s="39"/>
      <c r="B142" s="45"/>
      <c r="C142" s="307" t="s">
        <v>1</v>
      </c>
      <c r="D142" s="307" t="s">
        <v>266</v>
      </c>
      <c r="E142" s="18" t="s">
        <v>1</v>
      </c>
      <c r="F142" s="308">
        <v>9.9000000000000004</v>
      </c>
      <c r="G142" s="39"/>
      <c r="H142" s="45"/>
    </row>
    <row r="143" s="2" customFormat="1" ht="16.8" customHeight="1">
      <c r="A143" s="39"/>
      <c r="B143" s="45"/>
      <c r="C143" s="307" t="s">
        <v>1</v>
      </c>
      <c r="D143" s="307" t="s">
        <v>267</v>
      </c>
      <c r="E143" s="18" t="s">
        <v>1</v>
      </c>
      <c r="F143" s="308">
        <v>13.6</v>
      </c>
      <c r="G143" s="39"/>
      <c r="H143" s="45"/>
    </row>
    <row r="144" s="2" customFormat="1" ht="16.8" customHeight="1">
      <c r="A144" s="39"/>
      <c r="B144" s="45"/>
      <c r="C144" s="307" t="s">
        <v>1</v>
      </c>
      <c r="D144" s="307" t="s">
        <v>268</v>
      </c>
      <c r="E144" s="18" t="s">
        <v>1</v>
      </c>
      <c r="F144" s="308">
        <v>11.475</v>
      </c>
      <c r="G144" s="39"/>
      <c r="H144" s="45"/>
    </row>
    <row r="145" s="2" customFormat="1">
      <c r="A145" s="39"/>
      <c r="B145" s="45"/>
      <c r="C145" s="307" t="s">
        <v>1</v>
      </c>
      <c r="D145" s="307" t="s">
        <v>269</v>
      </c>
      <c r="E145" s="18" t="s">
        <v>1</v>
      </c>
      <c r="F145" s="308">
        <v>42.299999999999997</v>
      </c>
      <c r="G145" s="39"/>
      <c r="H145" s="45"/>
    </row>
    <row r="146" s="2" customFormat="1" ht="16.8" customHeight="1">
      <c r="A146" s="39"/>
      <c r="B146" s="45"/>
      <c r="C146" s="307" t="s">
        <v>1</v>
      </c>
      <c r="D146" s="307" t="s">
        <v>270</v>
      </c>
      <c r="E146" s="18" t="s">
        <v>1</v>
      </c>
      <c r="F146" s="308">
        <v>1.1080000000000001</v>
      </c>
      <c r="G146" s="39"/>
      <c r="H146" s="45"/>
    </row>
    <row r="147" s="2" customFormat="1">
      <c r="A147" s="39"/>
      <c r="B147" s="45"/>
      <c r="C147" s="307" t="s">
        <v>1</v>
      </c>
      <c r="D147" s="307" t="s">
        <v>271</v>
      </c>
      <c r="E147" s="18" t="s">
        <v>1</v>
      </c>
      <c r="F147" s="308">
        <v>-28.920999999999999</v>
      </c>
      <c r="G147" s="39"/>
      <c r="H147" s="45"/>
    </row>
    <row r="148" s="2" customFormat="1" ht="16.8" customHeight="1">
      <c r="A148" s="39"/>
      <c r="B148" s="45"/>
      <c r="C148" s="307" t="s">
        <v>122</v>
      </c>
      <c r="D148" s="307" t="s">
        <v>120</v>
      </c>
      <c r="E148" s="18" t="s">
        <v>1</v>
      </c>
      <c r="F148" s="308">
        <v>89.099999999999994</v>
      </c>
      <c r="G148" s="39"/>
      <c r="H148" s="45"/>
    </row>
    <row r="149" s="2" customFormat="1" ht="16.8" customHeight="1">
      <c r="A149" s="39"/>
      <c r="B149" s="45"/>
      <c r="C149" s="309" t="s">
        <v>903</v>
      </c>
      <c r="D149" s="39"/>
      <c r="E149" s="39"/>
      <c r="F149" s="39"/>
      <c r="G149" s="39"/>
      <c r="H149" s="45"/>
    </row>
    <row r="150" s="2" customFormat="1">
      <c r="A150" s="39"/>
      <c r="B150" s="45"/>
      <c r="C150" s="307" t="s">
        <v>260</v>
      </c>
      <c r="D150" s="307" t="s">
        <v>261</v>
      </c>
      <c r="E150" s="18" t="s">
        <v>227</v>
      </c>
      <c r="F150" s="308">
        <v>26.73</v>
      </c>
      <c r="G150" s="39"/>
      <c r="H150" s="45"/>
    </row>
    <row r="151" s="2" customFormat="1">
      <c r="A151" s="39"/>
      <c r="B151" s="45"/>
      <c r="C151" s="307" t="s">
        <v>274</v>
      </c>
      <c r="D151" s="307" t="s">
        <v>275</v>
      </c>
      <c r="E151" s="18" t="s">
        <v>227</v>
      </c>
      <c r="F151" s="308">
        <v>62.369999999999997</v>
      </c>
      <c r="G151" s="39"/>
      <c r="H151" s="45"/>
    </row>
    <row r="152" s="2" customFormat="1">
      <c r="A152" s="39"/>
      <c r="B152" s="45"/>
      <c r="C152" s="307" t="s">
        <v>307</v>
      </c>
      <c r="D152" s="307" t="s">
        <v>308</v>
      </c>
      <c r="E152" s="18" t="s">
        <v>227</v>
      </c>
      <c r="F152" s="308">
        <v>26.925000000000001</v>
      </c>
      <c r="G152" s="39"/>
      <c r="H152" s="45"/>
    </row>
    <row r="153" s="2" customFormat="1" ht="16.8" customHeight="1">
      <c r="A153" s="39"/>
      <c r="B153" s="45"/>
      <c r="C153" s="307" t="s">
        <v>353</v>
      </c>
      <c r="D153" s="307" t="s">
        <v>354</v>
      </c>
      <c r="E153" s="18" t="s">
        <v>227</v>
      </c>
      <c r="F153" s="308">
        <v>72.936999999999998</v>
      </c>
      <c r="G153" s="39"/>
      <c r="H153" s="45"/>
    </row>
    <row r="154" s="2" customFormat="1" ht="16.8" customHeight="1">
      <c r="A154" s="39"/>
      <c r="B154" s="45"/>
      <c r="C154" s="303" t="s">
        <v>126</v>
      </c>
      <c r="D154" s="304" t="s">
        <v>1</v>
      </c>
      <c r="E154" s="305" t="s">
        <v>1</v>
      </c>
      <c r="F154" s="306">
        <v>0.65000000000000002</v>
      </c>
      <c r="G154" s="39"/>
      <c r="H154" s="45"/>
    </row>
    <row r="155" s="2" customFormat="1" ht="16.8" customHeight="1">
      <c r="A155" s="39"/>
      <c r="B155" s="45"/>
      <c r="C155" s="307" t="s">
        <v>1</v>
      </c>
      <c r="D155" s="307" t="s">
        <v>178</v>
      </c>
      <c r="E155" s="18" t="s">
        <v>1</v>
      </c>
      <c r="F155" s="308">
        <v>0</v>
      </c>
      <c r="G155" s="39"/>
      <c r="H155" s="45"/>
    </row>
    <row r="156" s="2" customFormat="1" ht="16.8" customHeight="1">
      <c r="A156" s="39"/>
      <c r="B156" s="45"/>
      <c r="C156" s="307" t="s">
        <v>1</v>
      </c>
      <c r="D156" s="307" t="s">
        <v>251</v>
      </c>
      <c r="E156" s="18" t="s">
        <v>1</v>
      </c>
      <c r="F156" s="308">
        <v>0.84999999999999998</v>
      </c>
      <c r="G156" s="39"/>
      <c r="H156" s="45"/>
    </row>
    <row r="157" s="2" customFormat="1" ht="16.8" customHeight="1">
      <c r="A157" s="39"/>
      <c r="B157" s="45"/>
      <c r="C157" s="307" t="s">
        <v>1</v>
      </c>
      <c r="D157" s="307" t="s">
        <v>252</v>
      </c>
      <c r="E157" s="18" t="s">
        <v>1</v>
      </c>
      <c r="F157" s="308">
        <v>-0.20000000000000001</v>
      </c>
      <c r="G157" s="39"/>
      <c r="H157" s="45"/>
    </row>
    <row r="158" s="2" customFormat="1" ht="16.8" customHeight="1">
      <c r="A158" s="39"/>
      <c r="B158" s="45"/>
      <c r="C158" s="307" t="s">
        <v>126</v>
      </c>
      <c r="D158" s="307" t="s">
        <v>120</v>
      </c>
      <c r="E158" s="18" t="s">
        <v>1</v>
      </c>
      <c r="F158" s="308">
        <v>0.65000000000000002</v>
      </c>
      <c r="G158" s="39"/>
      <c r="H158" s="45"/>
    </row>
    <row r="159" s="2" customFormat="1" ht="16.8" customHeight="1">
      <c r="A159" s="39"/>
      <c r="B159" s="45"/>
      <c r="C159" s="309" t="s">
        <v>903</v>
      </c>
      <c r="D159" s="39"/>
      <c r="E159" s="39"/>
      <c r="F159" s="39"/>
      <c r="G159" s="39"/>
      <c r="H159" s="45"/>
    </row>
    <row r="160" s="2" customFormat="1">
      <c r="A160" s="39"/>
      <c r="B160" s="45"/>
      <c r="C160" s="307" t="s">
        <v>248</v>
      </c>
      <c r="D160" s="307" t="s">
        <v>249</v>
      </c>
      <c r="E160" s="18" t="s">
        <v>227</v>
      </c>
      <c r="F160" s="308">
        <v>0.19500000000000001</v>
      </c>
      <c r="G160" s="39"/>
      <c r="H160" s="45"/>
    </row>
    <row r="161" s="2" customFormat="1">
      <c r="A161" s="39"/>
      <c r="B161" s="45"/>
      <c r="C161" s="307" t="s">
        <v>255</v>
      </c>
      <c r="D161" s="307" t="s">
        <v>256</v>
      </c>
      <c r="E161" s="18" t="s">
        <v>227</v>
      </c>
      <c r="F161" s="308">
        <v>0.45500000000000002</v>
      </c>
      <c r="G161" s="39"/>
      <c r="H161" s="45"/>
    </row>
    <row r="162" s="2" customFormat="1">
      <c r="A162" s="39"/>
      <c r="B162" s="45"/>
      <c r="C162" s="307" t="s">
        <v>307</v>
      </c>
      <c r="D162" s="307" t="s">
        <v>308</v>
      </c>
      <c r="E162" s="18" t="s">
        <v>227</v>
      </c>
      <c r="F162" s="308">
        <v>26.925000000000001</v>
      </c>
      <c r="G162" s="39"/>
      <c r="H162" s="45"/>
    </row>
    <row r="163" s="2" customFormat="1" ht="26.4" customHeight="1">
      <c r="A163" s="39"/>
      <c r="B163" s="45"/>
      <c r="C163" s="302" t="s">
        <v>88</v>
      </c>
      <c r="D163" s="302" t="s">
        <v>89</v>
      </c>
      <c r="E163" s="39"/>
      <c r="F163" s="39"/>
      <c r="G163" s="39"/>
      <c r="H163" s="45"/>
    </row>
    <row r="164" s="2" customFormat="1" ht="16.8" customHeight="1">
      <c r="A164" s="39"/>
      <c r="B164" s="45"/>
      <c r="C164" s="303" t="s">
        <v>132</v>
      </c>
      <c r="D164" s="304" t="s">
        <v>1</v>
      </c>
      <c r="E164" s="305" t="s">
        <v>1</v>
      </c>
      <c r="F164" s="306">
        <v>1.377</v>
      </c>
      <c r="G164" s="39"/>
      <c r="H164" s="45"/>
    </row>
    <row r="165" s="2" customFormat="1" ht="16.8" customHeight="1">
      <c r="A165" s="39"/>
      <c r="B165" s="45"/>
      <c r="C165" s="307" t="s">
        <v>1</v>
      </c>
      <c r="D165" s="307" t="s">
        <v>178</v>
      </c>
      <c r="E165" s="18" t="s">
        <v>1</v>
      </c>
      <c r="F165" s="308">
        <v>0</v>
      </c>
      <c r="G165" s="39"/>
      <c r="H165" s="45"/>
    </row>
    <row r="166" s="2" customFormat="1" ht="16.8" customHeight="1">
      <c r="A166" s="39"/>
      <c r="B166" s="45"/>
      <c r="C166" s="307" t="s">
        <v>132</v>
      </c>
      <c r="D166" s="307" t="s">
        <v>752</v>
      </c>
      <c r="E166" s="18" t="s">
        <v>1</v>
      </c>
      <c r="F166" s="308">
        <v>1.377</v>
      </c>
      <c r="G166" s="39"/>
      <c r="H166" s="45"/>
    </row>
    <row r="167" s="2" customFormat="1" ht="16.8" customHeight="1">
      <c r="A167" s="39"/>
      <c r="B167" s="45"/>
      <c r="C167" s="309" t="s">
        <v>903</v>
      </c>
      <c r="D167" s="39"/>
      <c r="E167" s="39"/>
      <c r="F167" s="39"/>
      <c r="G167" s="39"/>
      <c r="H167" s="45"/>
    </row>
    <row r="168" s="2" customFormat="1">
      <c r="A168" s="39"/>
      <c r="B168" s="45"/>
      <c r="C168" s="307" t="s">
        <v>171</v>
      </c>
      <c r="D168" s="307" t="s">
        <v>172</v>
      </c>
      <c r="E168" s="18" t="s">
        <v>173</v>
      </c>
      <c r="F168" s="308">
        <v>1.377</v>
      </c>
      <c r="G168" s="39"/>
      <c r="H168" s="45"/>
    </row>
    <row r="169" s="2" customFormat="1" ht="16.8" customHeight="1">
      <c r="A169" s="39"/>
      <c r="B169" s="45"/>
      <c r="C169" s="307" t="s">
        <v>180</v>
      </c>
      <c r="D169" s="307" t="s">
        <v>181</v>
      </c>
      <c r="E169" s="18" t="s">
        <v>173</v>
      </c>
      <c r="F169" s="308">
        <v>1.377</v>
      </c>
      <c r="G169" s="39"/>
      <c r="H169" s="45"/>
    </row>
    <row r="170" s="2" customFormat="1" ht="16.8" customHeight="1">
      <c r="A170" s="39"/>
      <c r="B170" s="45"/>
      <c r="C170" s="307" t="s">
        <v>419</v>
      </c>
      <c r="D170" s="307" t="s">
        <v>420</v>
      </c>
      <c r="E170" s="18" t="s">
        <v>173</v>
      </c>
      <c r="F170" s="308">
        <v>1.377</v>
      </c>
      <c r="G170" s="39"/>
      <c r="H170" s="45"/>
    </row>
    <row r="171" s="2" customFormat="1" ht="16.8" customHeight="1">
      <c r="A171" s="39"/>
      <c r="B171" s="45"/>
      <c r="C171" s="307" t="s">
        <v>425</v>
      </c>
      <c r="D171" s="307" t="s">
        <v>426</v>
      </c>
      <c r="E171" s="18" t="s">
        <v>173</v>
      </c>
      <c r="F171" s="308">
        <v>1.377</v>
      </c>
      <c r="G171" s="39"/>
      <c r="H171" s="45"/>
    </row>
    <row r="172" s="2" customFormat="1" ht="16.8" customHeight="1">
      <c r="A172" s="39"/>
      <c r="B172" s="45"/>
      <c r="C172" s="303" t="s">
        <v>95</v>
      </c>
      <c r="D172" s="304" t="s">
        <v>96</v>
      </c>
      <c r="E172" s="305" t="s">
        <v>1</v>
      </c>
      <c r="F172" s="306">
        <v>0.77000000000000002</v>
      </c>
      <c r="G172" s="39"/>
      <c r="H172" s="45"/>
    </row>
    <row r="173" s="2" customFormat="1" ht="16.8" customHeight="1">
      <c r="A173" s="39"/>
      <c r="B173" s="45"/>
      <c r="C173" s="307" t="s">
        <v>1</v>
      </c>
      <c r="D173" s="307" t="s">
        <v>310</v>
      </c>
      <c r="E173" s="18" t="s">
        <v>1</v>
      </c>
      <c r="F173" s="308">
        <v>0</v>
      </c>
      <c r="G173" s="39"/>
      <c r="H173" s="45"/>
    </row>
    <row r="174" s="2" customFormat="1" ht="16.8" customHeight="1">
      <c r="A174" s="39"/>
      <c r="B174" s="45"/>
      <c r="C174" s="307" t="s">
        <v>1</v>
      </c>
      <c r="D174" s="307" t="s">
        <v>311</v>
      </c>
      <c r="E174" s="18" t="s">
        <v>1</v>
      </c>
      <c r="F174" s="308">
        <v>0</v>
      </c>
      <c r="G174" s="39"/>
      <c r="H174" s="45"/>
    </row>
    <row r="175" s="2" customFormat="1" ht="16.8" customHeight="1">
      <c r="A175" s="39"/>
      <c r="B175" s="45"/>
      <c r="C175" s="307" t="s">
        <v>1</v>
      </c>
      <c r="D175" s="307" t="s">
        <v>312</v>
      </c>
      <c r="E175" s="18" t="s">
        <v>1</v>
      </c>
      <c r="F175" s="308">
        <v>0</v>
      </c>
      <c r="G175" s="39"/>
      <c r="H175" s="45"/>
    </row>
    <row r="176" s="2" customFormat="1" ht="16.8" customHeight="1">
      <c r="A176" s="39"/>
      <c r="B176" s="45"/>
      <c r="C176" s="307" t="s">
        <v>1</v>
      </c>
      <c r="D176" s="307" t="s">
        <v>780</v>
      </c>
      <c r="E176" s="18" t="s">
        <v>1</v>
      </c>
      <c r="F176" s="308">
        <v>0.77000000000000002</v>
      </c>
      <c r="G176" s="39"/>
      <c r="H176" s="45"/>
    </row>
    <row r="177" s="2" customFormat="1" ht="16.8" customHeight="1">
      <c r="A177" s="39"/>
      <c r="B177" s="45"/>
      <c r="C177" s="307" t="s">
        <v>95</v>
      </c>
      <c r="D177" s="307" t="s">
        <v>96</v>
      </c>
      <c r="E177" s="18" t="s">
        <v>1</v>
      </c>
      <c r="F177" s="308">
        <v>0.77000000000000002</v>
      </c>
      <c r="G177" s="39"/>
      <c r="H177" s="45"/>
    </row>
    <row r="178" s="2" customFormat="1" ht="16.8" customHeight="1">
      <c r="A178" s="39"/>
      <c r="B178" s="45"/>
      <c r="C178" s="309" t="s">
        <v>903</v>
      </c>
      <c r="D178" s="39"/>
      <c r="E178" s="39"/>
      <c r="F178" s="39"/>
      <c r="G178" s="39"/>
      <c r="H178" s="45"/>
    </row>
    <row r="179" s="2" customFormat="1">
      <c r="A179" s="39"/>
      <c r="B179" s="45"/>
      <c r="C179" s="307" t="s">
        <v>307</v>
      </c>
      <c r="D179" s="307" t="s">
        <v>308</v>
      </c>
      <c r="E179" s="18" t="s">
        <v>227</v>
      </c>
      <c r="F179" s="308">
        <v>1.3899999999999999</v>
      </c>
      <c r="G179" s="39"/>
      <c r="H179" s="45"/>
    </row>
    <row r="180" s="2" customFormat="1" ht="16.8" customHeight="1">
      <c r="A180" s="39"/>
      <c r="B180" s="45"/>
      <c r="C180" s="307" t="s">
        <v>332</v>
      </c>
      <c r="D180" s="307" t="s">
        <v>333</v>
      </c>
      <c r="E180" s="18" t="s">
        <v>227</v>
      </c>
      <c r="F180" s="308">
        <v>7.0960000000000001</v>
      </c>
      <c r="G180" s="39"/>
      <c r="H180" s="45"/>
    </row>
    <row r="181" s="2" customFormat="1" ht="16.8" customHeight="1">
      <c r="A181" s="39"/>
      <c r="B181" s="45"/>
      <c r="C181" s="307" t="s">
        <v>401</v>
      </c>
      <c r="D181" s="307" t="s">
        <v>402</v>
      </c>
      <c r="E181" s="18" t="s">
        <v>403</v>
      </c>
      <c r="F181" s="308">
        <v>1.3200000000000001</v>
      </c>
      <c r="G181" s="39"/>
      <c r="H181" s="45"/>
    </row>
    <row r="182" s="2" customFormat="1" ht="16.8" customHeight="1">
      <c r="A182" s="39"/>
      <c r="B182" s="45"/>
      <c r="C182" s="303" t="s">
        <v>749</v>
      </c>
      <c r="D182" s="304" t="s">
        <v>1</v>
      </c>
      <c r="E182" s="305" t="s">
        <v>1</v>
      </c>
      <c r="F182" s="306">
        <v>0.55000000000000004</v>
      </c>
      <c r="G182" s="39"/>
      <c r="H182" s="45"/>
    </row>
    <row r="183" s="2" customFormat="1" ht="16.8" customHeight="1">
      <c r="A183" s="39"/>
      <c r="B183" s="45"/>
      <c r="C183" s="307" t="s">
        <v>1</v>
      </c>
      <c r="D183" s="307" t="s">
        <v>178</v>
      </c>
      <c r="E183" s="18" t="s">
        <v>1</v>
      </c>
      <c r="F183" s="308">
        <v>0</v>
      </c>
      <c r="G183" s="39"/>
      <c r="H183" s="45"/>
    </row>
    <row r="184" s="2" customFormat="1" ht="16.8" customHeight="1">
      <c r="A184" s="39"/>
      <c r="B184" s="45"/>
      <c r="C184" s="307" t="s">
        <v>749</v>
      </c>
      <c r="D184" s="307" t="s">
        <v>815</v>
      </c>
      <c r="E184" s="18" t="s">
        <v>1</v>
      </c>
      <c r="F184" s="308">
        <v>0.55000000000000004</v>
      </c>
      <c r="G184" s="39"/>
      <c r="H184" s="45"/>
    </row>
    <row r="185" s="2" customFormat="1" ht="16.8" customHeight="1">
      <c r="A185" s="39"/>
      <c r="B185" s="45"/>
      <c r="C185" s="309" t="s">
        <v>903</v>
      </c>
      <c r="D185" s="39"/>
      <c r="E185" s="39"/>
      <c r="F185" s="39"/>
      <c r="G185" s="39"/>
      <c r="H185" s="45"/>
    </row>
    <row r="186" s="2" customFormat="1" ht="16.8" customHeight="1">
      <c r="A186" s="39"/>
      <c r="B186" s="45"/>
      <c r="C186" s="307" t="s">
        <v>401</v>
      </c>
      <c r="D186" s="307" t="s">
        <v>402</v>
      </c>
      <c r="E186" s="18" t="s">
        <v>403</v>
      </c>
      <c r="F186" s="308">
        <v>1.3200000000000001</v>
      </c>
      <c r="G186" s="39"/>
      <c r="H186" s="45"/>
    </row>
    <row r="187" s="2" customFormat="1" ht="16.8" customHeight="1">
      <c r="A187" s="39"/>
      <c r="B187" s="45"/>
      <c r="C187" s="307" t="s">
        <v>332</v>
      </c>
      <c r="D187" s="307" t="s">
        <v>333</v>
      </c>
      <c r="E187" s="18" t="s">
        <v>227</v>
      </c>
      <c r="F187" s="308">
        <v>7.0960000000000001</v>
      </c>
      <c r="G187" s="39"/>
      <c r="H187" s="45"/>
    </row>
    <row r="188" s="2" customFormat="1" ht="16.8" customHeight="1">
      <c r="A188" s="39"/>
      <c r="B188" s="45"/>
      <c r="C188" s="303" t="s">
        <v>98</v>
      </c>
      <c r="D188" s="304" t="s">
        <v>96</v>
      </c>
      <c r="E188" s="305" t="s">
        <v>1</v>
      </c>
      <c r="F188" s="306">
        <v>2.6930000000000001</v>
      </c>
      <c r="G188" s="39"/>
      <c r="H188" s="45"/>
    </row>
    <row r="189" s="2" customFormat="1" ht="16.8" customHeight="1">
      <c r="A189" s="39"/>
      <c r="B189" s="45"/>
      <c r="C189" s="307" t="s">
        <v>1</v>
      </c>
      <c r="D189" s="307" t="s">
        <v>315</v>
      </c>
      <c r="E189" s="18" t="s">
        <v>1</v>
      </c>
      <c r="F189" s="308">
        <v>0</v>
      </c>
      <c r="G189" s="39"/>
      <c r="H189" s="45"/>
    </row>
    <row r="190" s="2" customFormat="1" ht="16.8" customHeight="1">
      <c r="A190" s="39"/>
      <c r="B190" s="45"/>
      <c r="C190" s="307" t="s">
        <v>1</v>
      </c>
      <c r="D190" s="307" t="s">
        <v>781</v>
      </c>
      <c r="E190" s="18" t="s">
        <v>1</v>
      </c>
      <c r="F190" s="308">
        <v>2.6930000000000001</v>
      </c>
      <c r="G190" s="39"/>
      <c r="H190" s="45"/>
    </row>
    <row r="191" s="2" customFormat="1" ht="16.8" customHeight="1">
      <c r="A191" s="39"/>
      <c r="B191" s="45"/>
      <c r="C191" s="307" t="s">
        <v>98</v>
      </c>
      <c r="D191" s="307" t="s">
        <v>96</v>
      </c>
      <c r="E191" s="18" t="s">
        <v>1</v>
      </c>
      <c r="F191" s="308">
        <v>2.6930000000000001</v>
      </c>
      <c r="G191" s="39"/>
      <c r="H191" s="45"/>
    </row>
    <row r="192" s="2" customFormat="1" ht="16.8" customHeight="1">
      <c r="A192" s="39"/>
      <c r="B192" s="45"/>
      <c r="C192" s="309" t="s">
        <v>903</v>
      </c>
      <c r="D192" s="39"/>
      <c r="E192" s="39"/>
      <c r="F192" s="39"/>
      <c r="G192" s="39"/>
      <c r="H192" s="45"/>
    </row>
    <row r="193" s="2" customFormat="1">
      <c r="A193" s="39"/>
      <c r="B193" s="45"/>
      <c r="C193" s="307" t="s">
        <v>307</v>
      </c>
      <c r="D193" s="307" t="s">
        <v>308</v>
      </c>
      <c r="E193" s="18" t="s">
        <v>227</v>
      </c>
      <c r="F193" s="308">
        <v>1.3899999999999999</v>
      </c>
      <c r="G193" s="39"/>
      <c r="H193" s="45"/>
    </row>
    <row r="194" s="2" customFormat="1" ht="16.8" customHeight="1">
      <c r="A194" s="39"/>
      <c r="B194" s="45"/>
      <c r="C194" s="307" t="s">
        <v>364</v>
      </c>
      <c r="D194" s="307" t="s">
        <v>365</v>
      </c>
      <c r="E194" s="18" t="s">
        <v>227</v>
      </c>
      <c r="F194" s="308">
        <v>4.6059999999999999</v>
      </c>
      <c r="G194" s="39"/>
      <c r="H194" s="45"/>
    </row>
    <row r="195" s="2" customFormat="1" ht="16.8" customHeight="1">
      <c r="A195" s="39"/>
      <c r="B195" s="45"/>
      <c r="C195" s="303" t="s">
        <v>101</v>
      </c>
      <c r="D195" s="304" t="s">
        <v>1</v>
      </c>
      <c r="E195" s="305" t="s">
        <v>1</v>
      </c>
      <c r="F195" s="306">
        <v>1.47</v>
      </c>
      <c r="G195" s="39"/>
      <c r="H195" s="45"/>
    </row>
    <row r="196" s="2" customFormat="1" ht="16.8" customHeight="1">
      <c r="A196" s="39"/>
      <c r="B196" s="45"/>
      <c r="C196" s="307" t="s">
        <v>101</v>
      </c>
      <c r="D196" s="307" t="s">
        <v>845</v>
      </c>
      <c r="E196" s="18" t="s">
        <v>1</v>
      </c>
      <c r="F196" s="308">
        <v>1.47</v>
      </c>
      <c r="G196" s="39"/>
      <c r="H196" s="45"/>
    </row>
    <row r="197" s="2" customFormat="1" ht="16.8" customHeight="1">
      <c r="A197" s="39"/>
      <c r="B197" s="45"/>
      <c r="C197" s="309" t="s">
        <v>903</v>
      </c>
      <c r="D197" s="39"/>
      <c r="E197" s="39"/>
      <c r="F197" s="39"/>
      <c r="G197" s="39"/>
      <c r="H197" s="45"/>
    </row>
    <row r="198" s="2" customFormat="1" ht="16.8" customHeight="1">
      <c r="A198" s="39"/>
      <c r="B198" s="45"/>
      <c r="C198" s="307" t="s">
        <v>682</v>
      </c>
      <c r="D198" s="307" t="s">
        <v>683</v>
      </c>
      <c r="E198" s="18" t="s">
        <v>344</v>
      </c>
      <c r="F198" s="308">
        <v>1.47</v>
      </c>
      <c r="G198" s="39"/>
      <c r="H198" s="45"/>
    </row>
    <row r="199" s="2" customFormat="1" ht="16.8" customHeight="1">
      <c r="A199" s="39"/>
      <c r="B199" s="45"/>
      <c r="C199" s="307" t="s">
        <v>687</v>
      </c>
      <c r="D199" s="307" t="s">
        <v>688</v>
      </c>
      <c r="E199" s="18" t="s">
        <v>344</v>
      </c>
      <c r="F199" s="308">
        <v>2.9399999999999999</v>
      </c>
      <c r="G199" s="39"/>
      <c r="H199" s="45"/>
    </row>
    <row r="200" s="2" customFormat="1" ht="16.8" customHeight="1">
      <c r="A200" s="39"/>
      <c r="B200" s="45"/>
      <c r="C200" s="307" t="s">
        <v>693</v>
      </c>
      <c r="D200" s="307" t="s">
        <v>694</v>
      </c>
      <c r="E200" s="18" t="s">
        <v>344</v>
      </c>
      <c r="F200" s="308">
        <v>1.47</v>
      </c>
      <c r="G200" s="39"/>
      <c r="H200" s="45"/>
    </row>
    <row r="201" s="2" customFormat="1">
      <c r="A201" s="39"/>
      <c r="B201" s="45"/>
      <c r="C201" s="307" t="s">
        <v>698</v>
      </c>
      <c r="D201" s="307" t="s">
        <v>699</v>
      </c>
      <c r="E201" s="18" t="s">
        <v>344</v>
      </c>
      <c r="F201" s="308">
        <v>1.0349999999999999</v>
      </c>
      <c r="G201" s="39"/>
      <c r="H201" s="45"/>
    </row>
    <row r="202" s="2" customFormat="1" ht="16.8" customHeight="1">
      <c r="A202" s="39"/>
      <c r="B202" s="45"/>
      <c r="C202" s="303" t="s">
        <v>103</v>
      </c>
      <c r="D202" s="304" t="s">
        <v>1</v>
      </c>
      <c r="E202" s="305" t="s">
        <v>1</v>
      </c>
      <c r="F202" s="306">
        <v>42.5</v>
      </c>
      <c r="G202" s="39"/>
      <c r="H202" s="45"/>
    </row>
    <row r="203" s="2" customFormat="1" ht="16.8" customHeight="1">
      <c r="A203" s="39"/>
      <c r="B203" s="45"/>
      <c r="C203" s="307" t="s">
        <v>1</v>
      </c>
      <c r="D203" s="307" t="s">
        <v>178</v>
      </c>
      <c r="E203" s="18" t="s">
        <v>1</v>
      </c>
      <c r="F203" s="308">
        <v>0</v>
      </c>
      <c r="G203" s="39"/>
      <c r="H203" s="45"/>
    </row>
    <row r="204" s="2" customFormat="1" ht="16.8" customHeight="1">
      <c r="A204" s="39"/>
      <c r="B204" s="45"/>
      <c r="C204" s="307" t="s">
        <v>1</v>
      </c>
      <c r="D204" s="307" t="s">
        <v>777</v>
      </c>
      <c r="E204" s="18" t="s">
        <v>1</v>
      </c>
      <c r="F204" s="308">
        <v>51</v>
      </c>
      <c r="G204" s="39"/>
      <c r="H204" s="45"/>
    </row>
    <row r="205" s="2" customFormat="1" ht="16.8" customHeight="1">
      <c r="A205" s="39"/>
      <c r="B205" s="45"/>
      <c r="C205" s="307" t="s">
        <v>1</v>
      </c>
      <c r="D205" s="307" t="s">
        <v>778</v>
      </c>
      <c r="E205" s="18" t="s">
        <v>1</v>
      </c>
      <c r="F205" s="308">
        <v>-18.699999999999999</v>
      </c>
      <c r="G205" s="39"/>
      <c r="H205" s="45"/>
    </row>
    <row r="206" s="2" customFormat="1" ht="16.8" customHeight="1">
      <c r="A206" s="39"/>
      <c r="B206" s="45"/>
      <c r="C206" s="307" t="s">
        <v>1</v>
      </c>
      <c r="D206" s="307" t="s">
        <v>779</v>
      </c>
      <c r="E206" s="18" t="s">
        <v>1</v>
      </c>
      <c r="F206" s="308">
        <v>10.199999999999999</v>
      </c>
      <c r="G206" s="39"/>
      <c r="H206" s="45"/>
    </row>
    <row r="207" s="2" customFormat="1" ht="16.8" customHeight="1">
      <c r="A207" s="39"/>
      <c r="B207" s="45"/>
      <c r="C207" s="307" t="s">
        <v>103</v>
      </c>
      <c r="D207" s="307" t="s">
        <v>120</v>
      </c>
      <c r="E207" s="18" t="s">
        <v>1</v>
      </c>
      <c r="F207" s="308">
        <v>42.5</v>
      </c>
      <c r="G207" s="39"/>
      <c r="H207" s="45"/>
    </row>
    <row r="208" s="2" customFormat="1" ht="16.8" customHeight="1">
      <c r="A208" s="39"/>
      <c r="B208" s="45"/>
      <c r="C208" s="309" t="s">
        <v>903</v>
      </c>
      <c r="D208" s="39"/>
      <c r="E208" s="39"/>
      <c r="F208" s="39"/>
      <c r="G208" s="39"/>
      <c r="H208" s="45"/>
    </row>
    <row r="209" s="2" customFormat="1" ht="16.8" customHeight="1">
      <c r="A209" s="39"/>
      <c r="B209" s="45"/>
      <c r="C209" s="307" t="s">
        <v>284</v>
      </c>
      <c r="D209" s="307" t="s">
        <v>285</v>
      </c>
      <c r="E209" s="18" t="s">
        <v>173</v>
      </c>
      <c r="F209" s="308">
        <v>42.5</v>
      </c>
      <c r="G209" s="39"/>
      <c r="H209" s="45"/>
    </row>
    <row r="210" s="2" customFormat="1" ht="16.8" customHeight="1">
      <c r="A210" s="39"/>
      <c r="B210" s="45"/>
      <c r="C210" s="307" t="s">
        <v>293</v>
      </c>
      <c r="D210" s="307" t="s">
        <v>294</v>
      </c>
      <c r="E210" s="18" t="s">
        <v>173</v>
      </c>
      <c r="F210" s="308">
        <v>42.5</v>
      </c>
      <c r="G210" s="39"/>
      <c r="H210" s="45"/>
    </row>
    <row r="211" s="2" customFormat="1" ht="16.8" customHeight="1">
      <c r="A211" s="39"/>
      <c r="B211" s="45"/>
      <c r="C211" s="303" t="s">
        <v>105</v>
      </c>
      <c r="D211" s="304" t="s">
        <v>1</v>
      </c>
      <c r="E211" s="305" t="s">
        <v>1</v>
      </c>
      <c r="F211" s="306">
        <v>15</v>
      </c>
      <c r="G211" s="39"/>
      <c r="H211" s="45"/>
    </row>
    <row r="212" s="2" customFormat="1" ht="16.8" customHeight="1">
      <c r="A212" s="39"/>
      <c r="B212" s="45"/>
      <c r="C212" s="307" t="s">
        <v>1</v>
      </c>
      <c r="D212" s="307" t="s">
        <v>434</v>
      </c>
      <c r="E212" s="18" t="s">
        <v>1</v>
      </c>
      <c r="F212" s="308">
        <v>0</v>
      </c>
      <c r="G212" s="39"/>
      <c r="H212" s="45"/>
    </row>
    <row r="213" s="2" customFormat="1" ht="16.8" customHeight="1">
      <c r="A213" s="39"/>
      <c r="B213" s="45"/>
      <c r="C213" s="307" t="s">
        <v>1</v>
      </c>
      <c r="D213" s="307" t="s">
        <v>820</v>
      </c>
      <c r="E213" s="18" t="s">
        <v>1</v>
      </c>
      <c r="F213" s="308">
        <v>15</v>
      </c>
      <c r="G213" s="39"/>
      <c r="H213" s="45"/>
    </row>
    <row r="214" s="2" customFormat="1" ht="16.8" customHeight="1">
      <c r="A214" s="39"/>
      <c r="B214" s="45"/>
      <c r="C214" s="307" t="s">
        <v>105</v>
      </c>
      <c r="D214" s="307" t="s">
        <v>120</v>
      </c>
      <c r="E214" s="18" t="s">
        <v>1</v>
      </c>
      <c r="F214" s="308">
        <v>15</v>
      </c>
      <c r="G214" s="39"/>
      <c r="H214" s="45"/>
    </row>
    <row r="215" s="2" customFormat="1" ht="16.8" customHeight="1">
      <c r="A215" s="39"/>
      <c r="B215" s="45"/>
      <c r="C215" s="309" t="s">
        <v>903</v>
      </c>
      <c r="D215" s="39"/>
      <c r="E215" s="39"/>
      <c r="F215" s="39"/>
      <c r="G215" s="39"/>
      <c r="H215" s="45"/>
    </row>
    <row r="216" s="2" customFormat="1" ht="16.8" customHeight="1">
      <c r="A216" s="39"/>
      <c r="B216" s="45"/>
      <c r="C216" s="307" t="s">
        <v>445</v>
      </c>
      <c r="D216" s="307" t="s">
        <v>446</v>
      </c>
      <c r="E216" s="18" t="s">
        <v>196</v>
      </c>
      <c r="F216" s="308">
        <v>15</v>
      </c>
      <c r="G216" s="39"/>
      <c r="H216" s="45"/>
    </row>
    <row r="217" s="2" customFormat="1" ht="16.8" customHeight="1">
      <c r="A217" s="39"/>
      <c r="B217" s="45"/>
      <c r="C217" s="307" t="s">
        <v>451</v>
      </c>
      <c r="D217" s="307" t="s">
        <v>452</v>
      </c>
      <c r="E217" s="18" t="s">
        <v>196</v>
      </c>
      <c r="F217" s="308">
        <v>15.225</v>
      </c>
      <c r="G217" s="39"/>
      <c r="H217" s="45"/>
    </row>
    <row r="218" s="2" customFormat="1" ht="16.8" customHeight="1">
      <c r="A218" s="39"/>
      <c r="B218" s="45"/>
      <c r="C218" s="303" t="s">
        <v>906</v>
      </c>
      <c r="D218" s="304" t="s">
        <v>1</v>
      </c>
      <c r="E218" s="305" t="s">
        <v>1</v>
      </c>
      <c r="F218" s="306">
        <v>68.700000000000003</v>
      </c>
      <c r="G218" s="39"/>
      <c r="H218" s="45"/>
    </row>
    <row r="219" s="2" customFormat="1" ht="16.8" customHeight="1">
      <c r="A219" s="39"/>
      <c r="B219" s="45"/>
      <c r="C219" s="303" t="s">
        <v>107</v>
      </c>
      <c r="D219" s="304" t="s">
        <v>1</v>
      </c>
      <c r="E219" s="305" t="s">
        <v>1</v>
      </c>
      <c r="F219" s="306">
        <v>7.0960000000000001</v>
      </c>
      <c r="G219" s="39"/>
      <c r="H219" s="45"/>
    </row>
    <row r="220" s="2" customFormat="1" ht="16.8" customHeight="1">
      <c r="A220" s="39"/>
      <c r="B220" s="45"/>
      <c r="C220" s="307" t="s">
        <v>1</v>
      </c>
      <c r="D220" s="307" t="s">
        <v>178</v>
      </c>
      <c r="E220" s="18" t="s">
        <v>1</v>
      </c>
      <c r="F220" s="308">
        <v>0</v>
      </c>
      <c r="G220" s="39"/>
      <c r="H220" s="45"/>
    </row>
    <row r="221" s="2" customFormat="1" ht="16.8" customHeight="1">
      <c r="A221" s="39"/>
      <c r="B221" s="45"/>
      <c r="C221" s="307" t="s">
        <v>1</v>
      </c>
      <c r="D221" s="307" t="s">
        <v>387</v>
      </c>
      <c r="E221" s="18" t="s">
        <v>1</v>
      </c>
      <c r="F221" s="308">
        <v>0</v>
      </c>
      <c r="G221" s="39"/>
      <c r="H221" s="45"/>
    </row>
    <row r="222" s="2" customFormat="1" ht="16.8" customHeight="1">
      <c r="A222" s="39"/>
      <c r="B222" s="45"/>
      <c r="C222" s="307" t="s">
        <v>1</v>
      </c>
      <c r="D222" s="307" t="s">
        <v>788</v>
      </c>
      <c r="E222" s="18" t="s">
        <v>1</v>
      </c>
      <c r="F222" s="308">
        <v>7.0960000000000001</v>
      </c>
      <c r="G222" s="39"/>
      <c r="H222" s="45"/>
    </row>
    <row r="223" s="2" customFormat="1" ht="16.8" customHeight="1">
      <c r="A223" s="39"/>
      <c r="B223" s="45"/>
      <c r="C223" s="307" t="s">
        <v>107</v>
      </c>
      <c r="D223" s="307" t="s">
        <v>120</v>
      </c>
      <c r="E223" s="18" t="s">
        <v>1</v>
      </c>
      <c r="F223" s="308">
        <v>7.0960000000000001</v>
      </c>
      <c r="G223" s="39"/>
      <c r="H223" s="45"/>
    </row>
    <row r="224" s="2" customFormat="1" ht="16.8" customHeight="1">
      <c r="A224" s="39"/>
      <c r="B224" s="45"/>
      <c r="C224" s="309" t="s">
        <v>903</v>
      </c>
      <c r="D224" s="39"/>
      <c r="E224" s="39"/>
      <c r="F224" s="39"/>
      <c r="G224" s="39"/>
      <c r="H224" s="45"/>
    </row>
    <row r="225" s="2" customFormat="1" ht="16.8" customHeight="1">
      <c r="A225" s="39"/>
      <c r="B225" s="45"/>
      <c r="C225" s="307" t="s">
        <v>332</v>
      </c>
      <c r="D225" s="307" t="s">
        <v>333</v>
      </c>
      <c r="E225" s="18" t="s">
        <v>227</v>
      </c>
      <c r="F225" s="308">
        <v>7.0960000000000001</v>
      </c>
      <c r="G225" s="39"/>
      <c r="H225" s="45"/>
    </row>
    <row r="226" s="2" customFormat="1">
      <c r="A226" s="39"/>
      <c r="B226" s="45"/>
      <c r="C226" s="307" t="s">
        <v>390</v>
      </c>
      <c r="D226" s="307" t="s">
        <v>391</v>
      </c>
      <c r="E226" s="18" t="s">
        <v>227</v>
      </c>
      <c r="F226" s="308">
        <v>7.0960000000000001</v>
      </c>
      <c r="G226" s="39"/>
      <c r="H226" s="45"/>
    </row>
    <row r="227" s="2" customFormat="1" ht="16.8" customHeight="1">
      <c r="A227" s="39"/>
      <c r="B227" s="45"/>
      <c r="C227" s="303" t="s">
        <v>110</v>
      </c>
      <c r="D227" s="304" t="s">
        <v>111</v>
      </c>
      <c r="E227" s="305" t="s">
        <v>1</v>
      </c>
      <c r="F227" s="306">
        <v>2.6850000000000001</v>
      </c>
      <c r="G227" s="39"/>
      <c r="H227" s="45"/>
    </row>
    <row r="228" s="2" customFormat="1" ht="16.8" customHeight="1">
      <c r="A228" s="39"/>
      <c r="B228" s="45"/>
      <c r="C228" s="307" t="s">
        <v>110</v>
      </c>
      <c r="D228" s="307" t="s">
        <v>785</v>
      </c>
      <c r="E228" s="18" t="s">
        <v>1</v>
      </c>
      <c r="F228" s="308">
        <v>2.6850000000000001</v>
      </c>
      <c r="G228" s="39"/>
      <c r="H228" s="45"/>
    </row>
    <row r="229" s="2" customFormat="1" ht="16.8" customHeight="1">
      <c r="A229" s="39"/>
      <c r="B229" s="45"/>
      <c r="C229" s="309" t="s">
        <v>903</v>
      </c>
      <c r="D229" s="39"/>
      <c r="E229" s="39"/>
      <c r="F229" s="39"/>
      <c r="G229" s="39"/>
      <c r="H229" s="45"/>
    </row>
    <row r="230" s="2" customFormat="1" ht="16.8" customHeight="1">
      <c r="A230" s="39"/>
      <c r="B230" s="45"/>
      <c r="C230" s="307" t="s">
        <v>364</v>
      </c>
      <c r="D230" s="307" t="s">
        <v>365</v>
      </c>
      <c r="E230" s="18" t="s">
        <v>227</v>
      </c>
      <c r="F230" s="308">
        <v>4.6059999999999999</v>
      </c>
      <c r="G230" s="39"/>
      <c r="H230" s="45"/>
    </row>
    <row r="231" s="2" customFormat="1" ht="16.8" customHeight="1">
      <c r="A231" s="39"/>
      <c r="B231" s="45"/>
      <c r="C231" s="307" t="s">
        <v>332</v>
      </c>
      <c r="D231" s="307" t="s">
        <v>333</v>
      </c>
      <c r="E231" s="18" t="s">
        <v>227</v>
      </c>
      <c r="F231" s="308">
        <v>7.0960000000000001</v>
      </c>
      <c r="G231" s="39"/>
      <c r="H231" s="45"/>
    </row>
    <row r="232" s="2" customFormat="1" ht="16.8" customHeight="1">
      <c r="A232" s="39"/>
      <c r="B232" s="45"/>
      <c r="C232" s="307" t="s">
        <v>376</v>
      </c>
      <c r="D232" s="307" t="s">
        <v>377</v>
      </c>
      <c r="E232" s="18" t="s">
        <v>344</v>
      </c>
      <c r="F232" s="308">
        <v>4.8330000000000002</v>
      </c>
      <c r="G232" s="39"/>
      <c r="H232" s="45"/>
    </row>
    <row r="233" s="2" customFormat="1" ht="16.8" customHeight="1">
      <c r="A233" s="39"/>
      <c r="B233" s="45"/>
      <c r="C233" s="303" t="s">
        <v>747</v>
      </c>
      <c r="D233" s="304" t="s">
        <v>1</v>
      </c>
      <c r="E233" s="305" t="s">
        <v>1</v>
      </c>
      <c r="F233" s="306">
        <v>1.921</v>
      </c>
      <c r="G233" s="39"/>
      <c r="H233" s="45"/>
    </row>
    <row r="234" s="2" customFormat="1" ht="16.8" customHeight="1">
      <c r="A234" s="39"/>
      <c r="B234" s="45"/>
      <c r="C234" s="307" t="s">
        <v>747</v>
      </c>
      <c r="D234" s="307" t="s">
        <v>786</v>
      </c>
      <c r="E234" s="18" t="s">
        <v>1</v>
      </c>
      <c r="F234" s="308">
        <v>1.921</v>
      </c>
      <c r="G234" s="39"/>
      <c r="H234" s="45"/>
    </row>
    <row r="235" s="2" customFormat="1" ht="16.8" customHeight="1">
      <c r="A235" s="39"/>
      <c r="B235" s="45"/>
      <c r="C235" s="309" t="s">
        <v>903</v>
      </c>
      <c r="D235" s="39"/>
      <c r="E235" s="39"/>
      <c r="F235" s="39"/>
      <c r="G235" s="39"/>
      <c r="H235" s="45"/>
    </row>
    <row r="236" s="2" customFormat="1" ht="16.8" customHeight="1">
      <c r="A236" s="39"/>
      <c r="B236" s="45"/>
      <c r="C236" s="307" t="s">
        <v>364</v>
      </c>
      <c r="D236" s="307" t="s">
        <v>365</v>
      </c>
      <c r="E236" s="18" t="s">
        <v>227</v>
      </c>
      <c r="F236" s="308">
        <v>4.6059999999999999</v>
      </c>
      <c r="G236" s="39"/>
      <c r="H236" s="45"/>
    </row>
    <row r="237" s="2" customFormat="1" ht="16.8" customHeight="1">
      <c r="A237" s="39"/>
      <c r="B237" s="45"/>
      <c r="C237" s="307" t="s">
        <v>332</v>
      </c>
      <c r="D237" s="307" t="s">
        <v>333</v>
      </c>
      <c r="E237" s="18" t="s">
        <v>227</v>
      </c>
      <c r="F237" s="308">
        <v>7.0960000000000001</v>
      </c>
      <c r="G237" s="39"/>
      <c r="H237" s="45"/>
    </row>
    <row r="238" s="2" customFormat="1" ht="16.8" customHeight="1">
      <c r="A238" s="39"/>
      <c r="B238" s="45"/>
      <c r="C238" s="303" t="s">
        <v>114</v>
      </c>
      <c r="D238" s="304" t="s">
        <v>1</v>
      </c>
      <c r="E238" s="305" t="s">
        <v>1</v>
      </c>
      <c r="F238" s="306">
        <v>1.1699999999999999</v>
      </c>
      <c r="G238" s="39"/>
      <c r="H238" s="45"/>
    </row>
    <row r="239" s="2" customFormat="1" ht="16.8" customHeight="1">
      <c r="A239" s="39"/>
      <c r="B239" s="45"/>
      <c r="C239" s="307" t="s">
        <v>114</v>
      </c>
      <c r="D239" s="307" t="s">
        <v>782</v>
      </c>
      <c r="E239" s="18" t="s">
        <v>1</v>
      </c>
      <c r="F239" s="308">
        <v>1.1699999999999999</v>
      </c>
      <c r="G239" s="39"/>
      <c r="H239" s="45"/>
    </row>
    <row r="240" s="2" customFormat="1" ht="16.8" customHeight="1">
      <c r="A240" s="39"/>
      <c r="B240" s="45"/>
      <c r="C240" s="309" t="s">
        <v>903</v>
      </c>
      <c r="D240" s="39"/>
      <c r="E240" s="39"/>
      <c r="F240" s="39"/>
      <c r="G240" s="39"/>
      <c r="H240" s="45"/>
    </row>
    <row r="241" s="2" customFormat="1">
      <c r="A241" s="39"/>
      <c r="B241" s="45"/>
      <c r="C241" s="307" t="s">
        <v>307</v>
      </c>
      <c r="D241" s="307" t="s">
        <v>308</v>
      </c>
      <c r="E241" s="18" t="s">
        <v>227</v>
      </c>
      <c r="F241" s="308">
        <v>1.3899999999999999</v>
      </c>
      <c r="G241" s="39"/>
      <c r="H241" s="45"/>
    </row>
    <row r="242" s="2" customFormat="1" ht="16.8" customHeight="1">
      <c r="A242" s="39"/>
      <c r="B242" s="45"/>
      <c r="C242" s="307" t="s">
        <v>332</v>
      </c>
      <c r="D242" s="307" t="s">
        <v>333</v>
      </c>
      <c r="E242" s="18" t="s">
        <v>227</v>
      </c>
      <c r="F242" s="308">
        <v>7.0960000000000001</v>
      </c>
      <c r="G242" s="39"/>
      <c r="H242" s="45"/>
    </row>
    <row r="243" s="2" customFormat="1" ht="16.8" customHeight="1">
      <c r="A243" s="39"/>
      <c r="B243" s="45"/>
      <c r="C243" s="307" t="s">
        <v>371</v>
      </c>
      <c r="D243" s="307" t="s">
        <v>372</v>
      </c>
      <c r="E243" s="18" t="s">
        <v>344</v>
      </c>
      <c r="F243" s="308">
        <v>2.1059999999999999</v>
      </c>
      <c r="G243" s="39"/>
      <c r="H243" s="45"/>
    </row>
    <row r="244" s="2" customFormat="1" ht="16.8" customHeight="1">
      <c r="A244" s="39"/>
      <c r="B244" s="45"/>
      <c r="C244" s="303" t="s">
        <v>745</v>
      </c>
      <c r="D244" s="304" t="s">
        <v>1</v>
      </c>
      <c r="E244" s="305" t="s">
        <v>1</v>
      </c>
      <c r="F244" s="306">
        <v>19.600000000000001</v>
      </c>
      <c r="G244" s="39"/>
      <c r="H244" s="45"/>
    </row>
    <row r="245" s="2" customFormat="1" ht="16.8" customHeight="1">
      <c r="A245" s="39"/>
      <c r="B245" s="45"/>
      <c r="C245" s="307" t="s">
        <v>1</v>
      </c>
      <c r="D245" s="307" t="s">
        <v>218</v>
      </c>
      <c r="E245" s="18" t="s">
        <v>1</v>
      </c>
      <c r="F245" s="308">
        <v>0</v>
      </c>
      <c r="G245" s="39"/>
      <c r="H245" s="45"/>
    </row>
    <row r="246" s="2" customFormat="1" ht="16.8" customHeight="1">
      <c r="A246" s="39"/>
      <c r="B246" s="45"/>
      <c r="C246" s="307" t="s">
        <v>745</v>
      </c>
      <c r="D246" s="307" t="s">
        <v>792</v>
      </c>
      <c r="E246" s="18" t="s">
        <v>1</v>
      </c>
      <c r="F246" s="308">
        <v>19.600000000000001</v>
      </c>
      <c r="G246" s="39"/>
      <c r="H246" s="45"/>
    </row>
    <row r="247" s="2" customFormat="1" ht="16.8" customHeight="1">
      <c r="A247" s="39"/>
      <c r="B247" s="45"/>
      <c r="C247" s="309" t="s">
        <v>903</v>
      </c>
      <c r="D247" s="39"/>
      <c r="E247" s="39"/>
      <c r="F247" s="39"/>
      <c r="G247" s="39"/>
      <c r="H247" s="45"/>
    </row>
    <row r="248" s="2" customFormat="1" ht="16.8" customHeight="1">
      <c r="A248" s="39"/>
      <c r="B248" s="45"/>
      <c r="C248" s="307" t="s">
        <v>789</v>
      </c>
      <c r="D248" s="307" t="s">
        <v>790</v>
      </c>
      <c r="E248" s="18" t="s">
        <v>173</v>
      </c>
      <c r="F248" s="308">
        <v>19.600000000000001</v>
      </c>
      <c r="G248" s="39"/>
      <c r="H248" s="45"/>
    </row>
    <row r="249" s="2" customFormat="1">
      <c r="A249" s="39"/>
      <c r="B249" s="45"/>
      <c r="C249" s="307" t="s">
        <v>793</v>
      </c>
      <c r="D249" s="307" t="s">
        <v>794</v>
      </c>
      <c r="E249" s="18" t="s">
        <v>173</v>
      </c>
      <c r="F249" s="308">
        <v>19.600000000000001</v>
      </c>
      <c r="G249" s="39"/>
      <c r="H249" s="45"/>
    </row>
    <row r="250" s="2" customFormat="1" ht="16.8" customHeight="1">
      <c r="A250" s="39"/>
      <c r="B250" s="45"/>
      <c r="C250" s="307" t="s">
        <v>796</v>
      </c>
      <c r="D250" s="307" t="s">
        <v>797</v>
      </c>
      <c r="E250" s="18" t="s">
        <v>173</v>
      </c>
      <c r="F250" s="308">
        <v>19.600000000000001</v>
      </c>
      <c r="G250" s="39"/>
      <c r="H250" s="45"/>
    </row>
    <row r="251" s="2" customFormat="1" ht="16.8" customHeight="1">
      <c r="A251" s="39"/>
      <c r="B251" s="45"/>
      <c r="C251" s="307" t="s">
        <v>804</v>
      </c>
      <c r="D251" s="307" t="s">
        <v>805</v>
      </c>
      <c r="E251" s="18" t="s">
        <v>173</v>
      </c>
      <c r="F251" s="308">
        <v>19.600000000000001</v>
      </c>
      <c r="G251" s="39"/>
      <c r="H251" s="45"/>
    </row>
    <row r="252" s="2" customFormat="1" ht="16.8" customHeight="1">
      <c r="A252" s="39"/>
      <c r="B252" s="45"/>
      <c r="C252" s="307" t="s">
        <v>799</v>
      </c>
      <c r="D252" s="307" t="s">
        <v>800</v>
      </c>
      <c r="E252" s="18" t="s">
        <v>801</v>
      </c>
      <c r="F252" s="308">
        <v>0.58799999999999997</v>
      </c>
      <c r="G252" s="39"/>
      <c r="H252" s="45"/>
    </row>
    <row r="253" s="2" customFormat="1" ht="16.8" customHeight="1">
      <c r="A253" s="39"/>
      <c r="B253" s="45"/>
      <c r="C253" s="303" t="s">
        <v>116</v>
      </c>
      <c r="D253" s="304" t="s">
        <v>1</v>
      </c>
      <c r="E253" s="305" t="s">
        <v>1</v>
      </c>
      <c r="F253" s="306">
        <v>4.633</v>
      </c>
      <c r="G253" s="39"/>
      <c r="H253" s="45"/>
    </row>
    <row r="254" s="2" customFormat="1" ht="16.8" customHeight="1">
      <c r="A254" s="39"/>
      <c r="B254" s="45"/>
      <c r="C254" s="307" t="s">
        <v>116</v>
      </c>
      <c r="D254" s="307" t="s">
        <v>324</v>
      </c>
      <c r="E254" s="18" t="s">
        <v>1</v>
      </c>
      <c r="F254" s="308">
        <v>4.633</v>
      </c>
      <c r="G254" s="39"/>
      <c r="H254" s="45"/>
    </row>
    <row r="255" s="2" customFormat="1" ht="16.8" customHeight="1">
      <c r="A255" s="39"/>
      <c r="B255" s="45"/>
      <c r="C255" s="309" t="s">
        <v>903</v>
      </c>
      <c r="D255" s="39"/>
      <c r="E255" s="39"/>
      <c r="F255" s="39"/>
      <c r="G255" s="39"/>
      <c r="H255" s="45"/>
    </row>
    <row r="256" s="2" customFormat="1">
      <c r="A256" s="39"/>
      <c r="B256" s="45"/>
      <c r="C256" s="307" t="s">
        <v>307</v>
      </c>
      <c r="D256" s="307" t="s">
        <v>308</v>
      </c>
      <c r="E256" s="18" t="s">
        <v>227</v>
      </c>
      <c r="F256" s="308">
        <v>1.3899999999999999</v>
      </c>
      <c r="G256" s="39"/>
      <c r="H256" s="45"/>
    </row>
    <row r="257" s="2" customFormat="1">
      <c r="A257" s="39"/>
      <c r="B257" s="45"/>
      <c r="C257" s="307" t="s">
        <v>327</v>
      </c>
      <c r="D257" s="307" t="s">
        <v>328</v>
      </c>
      <c r="E257" s="18" t="s">
        <v>227</v>
      </c>
      <c r="F257" s="308">
        <v>3.2429999999999999</v>
      </c>
      <c r="G257" s="39"/>
      <c r="H257" s="45"/>
    </row>
    <row r="258" s="2" customFormat="1" ht="16.8" customHeight="1">
      <c r="A258" s="39"/>
      <c r="B258" s="45"/>
      <c r="C258" s="307" t="s">
        <v>332</v>
      </c>
      <c r="D258" s="307" t="s">
        <v>333</v>
      </c>
      <c r="E258" s="18" t="s">
        <v>227</v>
      </c>
      <c r="F258" s="308">
        <v>1.3899999999999999</v>
      </c>
      <c r="G258" s="39"/>
      <c r="H258" s="45"/>
    </row>
    <row r="259" s="2" customFormat="1" ht="16.8" customHeight="1">
      <c r="A259" s="39"/>
      <c r="B259" s="45"/>
      <c r="C259" s="307" t="s">
        <v>337</v>
      </c>
      <c r="D259" s="307" t="s">
        <v>338</v>
      </c>
      <c r="E259" s="18" t="s">
        <v>227</v>
      </c>
      <c r="F259" s="308">
        <v>3.2429999999999999</v>
      </c>
      <c r="G259" s="39"/>
      <c r="H259" s="45"/>
    </row>
    <row r="260" s="2" customFormat="1">
      <c r="A260" s="39"/>
      <c r="B260" s="45"/>
      <c r="C260" s="307" t="s">
        <v>342</v>
      </c>
      <c r="D260" s="307" t="s">
        <v>343</v>
      </c>
      <c r="E260" s="18" t="s">
        <v>344</v>
      </c>
      <c r="F260" s="308">
        <v>8.3390000000000004</v>
      </c>
      <c r="G260" s="39"/>
      <c r="H260" s="45"/>
    </row>
    <row r="261" s="2" customFormat="1" ht="16.8" customHeight="1">
      <c r="A261" s="39"/>
      <c r="B261" s="45"/>
      <c r="C261" s="307" t="s">
        <v>348</v>
      </c>
      <c r="D261" s="307" t="s">
        <v>349</v>
      </c>
      <c r="E261" s="18" t="s">
        <v>227</v>
      </c>
      <c r="F261" s="308">
        <v>4.633</v>
      </c>
      <c r="G261" s="39"/>
      <c r="H261" s="45"/>
    </row>
    <row r="262" s="2" customFormat="1" ht="16.8" customHeight="1">
      <c r="A262" s="39"/>
      <c r="B262" s="45"/>
      <c r="C262" s="303" t="s">
        <v>119</v>
      </c>
      <c r="D262" s="304" t="s">
        <v>120</v>
      </c>
      <c r="E262" s="305" t="s">
        <v>1</v>
      </c>
      <c r="F262" s="306">
        <v>3.4630000000000001</v>
      </c>
      <c r="G262" s="39"/>
      <c r="H262" s="45"/>
    </row>
    <row r="263" s="2" customFormat="1" ht="16.8" customHeight="1">
      <c r="A263" s="39"/>
      <c r="B263" s="45"/>
      <c r="C263" s="307" t="s">
        <v>1</v>
      </c>
      <c r="D263" s="307" t="s">
        <v>310</v>
      </c>
      <c r="E263" s="18" t="s">
        <v>1</v>
      </c>
      <c r="F263" s="308">
        <v>0</v>
      </c>
      <c r="G263" s="39"/>
      <c r="H263" s="45"/>
    </row>
    <row r="264" s="2" customFormat="1" ht="16.8" customHeight="1">
      <c r="A264" s="39"/>
      <c r="B264" s="45"/>
      <c r="C264" s="307" t="s">
        <v>1</v>
      </c>
      <c r="D264" s="307" t="s">
        <v>311</v>
      </c>
      <c r="E264" s="18" t="s">
        <v>1</v>
      </c>
      <c r="F264" s="308">
        <v>0</v>
      </c>
      <c r="G264" s="39"/>
      <c r="H264" s="45"/>
    </row>
    <row r="265" s="2" customFormat="1" ht="16.8" customHeight="1">
      <c r="A265" s="39"/>
      <c r="B265" s="45"/>
      <c r="C265" s="307" t="s">
        <v>1</v>
      </c>
      <c r="D265" s="307" t="s">
        <v>312</v>
      </c>
      <c r="E265" s="18" t="s">
        <v>1</v>
      </c>
      <c r="F265" s="308">
        <v>0</v>
      </c>
      <c r="G265" s="39"/>
      <c r="H265" s="45"/>
    </row>
    <row r="266" s="2" customFormat="1" ht="16.8" customHeight="1">
      <c r="A266" s="39"/>
      <c r="B266" s="45"/>
      <c r="C266" s="307" t="s">
        <v>1</v>
      </c>
      <c r="D266" s="307" t="s">
        <v>780</v>
      </c>
      <c r="E266" s="18" t="s">
        <v>1</v>
      </c>
      <c r="F266" s="308">
        <v>0.77000000000000002</v>
      </c>
      <c r="G266" s="39"/>
      <c r="H266" s="45"/>
    </row>
    <row r="267" s="2" customFormat="1" ht="16.8" customHeight="1">
      <c r="A267" s="39"/>
      <c r="B267" s="45"/>
      <c r="C267" s="307" t="s">
        <v>1</v>
      </c>
      <c r="D267" s="307" t="s">
        <v>315</v>
      </c>
      <c r="E267" s="18" t="s">
        <v>1</v>
      </c>
      <c r="F267" s="308">
        <v>0</v>
      </c>
      <c r="G267" s="39"/>
      <c r="H267" s="45"/>
    </row>
    <row r="268" s="2" customFormat="1" ht="16.8" customHeight="1">
      <c r="A268" s="39"/>
      <c r="B268" s="45"/>
      <c r="C268" s="307" t="s">
        <v>1</v>
      </c>
      <c r="D268" s="307" t="s">
        <v>781</v>
      </c>
      <c r="E268" s="18" t="s">
        <v>1</v>
      </c>
      <c r="F268" s="308">
        <v>2.6930000000000001</v>
      </c>
      <c r="G268" s="39"/>
      <c r="H268" s="45"/>
    </row>
    <row r="269" s="2" customFormat="1" ht="16.8" customHeight="1">
      <c r="A269" s="39"/>
      <c r="B269" s="45"/>
      <c r="C269" s="307" t="s">
        <v>119</v>
      </c>
      <c r="D269" s="307" t="s">
        <v>120</v>
      </c>
      <c r="E269" s="18" t="s">
        <v>1</v>
      </c>
      <c r="F269" s="308">
        <v>3.4630000000000001</v>
      </c>
      <c r="G269" s="39"/>
      <c r="H269" s="45"/>
    </row>
    <row r="270" s="2" customFormat="1" ht="16.8" customHeight="1">
      <c r="A270" s="39"/>
      <c r="B270" s="45"/>
      <c r="C270" s="309" t="s">
        <v>903</v>
      </c>
      <c r="D270" s="39"/>
      <c r="E270" s="39"/>
      <c r="F270" s="39"/>
      <c r="G270" s="39"/>
      <c r="H270" s="45"/>
    </row>
    <row r="271" s="2" customFormat="1">
      <c r="A271" s="39"/>
      <c r="B271" s="45"/>
      <c r="C271" s="307" t="s">
        <v>307</v>
      </c>
      <c r="D271" s="307" t="s">
        <v>308</v>
      </c>
      <c r="E271" s="18" t="s">
        <v>227</v>
      </c>
      <c r="F271" s="308">
        <v>1.3899999999999999</v>
      </c>
      <c r="G271" s="39"/>
      <c r="H271" s="45"/>
    </row>
    <row r="272" s="2" customFormat="1" ht="16.8" customHeight="1">
      <c r="A272" s="39"/>
      <c r="B272" s="45"/>
      <c r="C272" s="307" t="s">
        <v>353</v>
      </c>
      <c r="D272" s="307" t="s">
        <v>354</v>
      </c>
      <c r="E272" s="18" t="s">
        <v>227</v>
      </c>
      <c r="F272" s="308">
        <v>10.75</v>
      </c>
      <c r="G272" s="39"/>
      <c r="H272" s="45"/>
    </row>
    <row r="273" s="2" customFormat="1" ht="16.8" customHeight="1">
      <c r="A273" s="39"/>
      <c r="B273" s="45"/>
      <c r="C273" s="303" t="s">
        <v>122</v>
      </c>
      <c r="D273" s="304" t="s">
        <v>1</v>
      </c>
      <c r="E273" s="305" t="s">
        <v>1</v>
      </c>
      <c r="F273" s="306">
        <v>14.212999999999999</v>
      </c>
      <c r="G273" s="39"/>
      <c r="H273" s="45"/>
    </row>
    <row r="274" s="2" customFormat="1" ht="16.8" customHeight="1">
      <c r="A274" s="39"/>
      <c r="B274" s="45"/>
      <c r="C274" s="307" t="s">
        <v>1</v>
      </c>
      <c r="D274" s="307" t="s">
        <v>178</v>
      </c>
      <c r="E274" s="18" t="s">
        <v>1</v>
      </c>
      <c r="F274" s="308">
        <v>0</v>
      </c>
      <c r="G274" s="39"/>
      <c r="H274" s="45"/>
    </row>
    <row r="275" s="2" customFormat="1" ht="16.8" customHeight="1">
      <c r="A275" s="39"/>
      <c r="B275" s="45"/>
      <c r="C275" s="307" t="s">
        <v>1</v>
      </c>
      <c r="D275" s="307" t="s">
        <v>263</v>
      </c>
      <c r="E275" s="18" t="s">
        <v>1</v>
      </c>
      <c r="F275" s="308">
        <v>0</v>
      </c>
      <c r="G275" s="39"/>
      <c r="H275" s="45"/>
    </row>
    <row r="276" s="2" customFormat="1" ht="16.8" customHeight="1">
      <c r="A276" s="39"/>
      <c r="B276" s="45"/>
      <c r="C276" s="307" t="s">
        <v>1</v>
      </c>
      <c r="D276" s="307" t="s">
        <v>772</v>
      </c>
      <c r="E276" s="18" t="s">
        <v>1</v>
      </c>
      <c r="F276" s="308">
        <v>20.655000000000001</v>
      </c>
      <c r="G276" s="39"/>
      <c r="H276" s="45"/>
    </row>
    <row r="277" s="2" customFormat="1" ht="16.8" customHeight="1">
      <c r="A277" s="39"/>
      <c r="B277" s="45"/>
      <c r="C277" s="307" t="s">
        <v>1</v>
      </c>
      <c r="D277" s="307" t="s">
        <v>773</v>
      </c>
      <c r="E277" s="18" t="s">
        <v>1</v>
      </c>
      <c r="F277" s="308">
        <v>-7.5739999999999998</v>
      </c>
      <c r="G277" s="39"/>
      <c r="H277" s="45"/>
    </row>
    <row r="278" s="2" customFormat="1" ht="16.8" customHeight="1">
      <c r="A278" s="39"/>
      <c r="B278" s="45"/>
      <c r="C278" s="307" t="s">
        <v>1</v>
      </c>
      <c r="D278" s="307" t="s">
        <v>774</v>
      </c>
      <c r="E278" s="18" t="s">
        <v>1</v>
      </c>
      <c r="F278" s="308">
        <v>3.8250000000000002</v>
      </c>
      <c r="G278" s="39"/>
      <c r="H278" s="45"/>
    </row>
    <row r="279" s="2" customFormat="1" ht="16.8" customHeight="1">
      <c r="A279" s="39"/>
      <c r="B279" s="45"/>
      <c r="C279" s="307" t="s">
        <v>1</v>
      </c>
      <c r="D279" s="307" t="s">
        <v>775</v>
      </c>
      <c r="E279" s="18" t="s">
        <v>1</v>
      </c>
      <c r="F279" s="308">
        <v>-0.55100000000000005</v>
      </c>
      <c r="G279" s="39"/>
      <c r="H279" s="45"/>
    </row>
    <row r="280" s="2" customFormat="1" ht="16.8" customHeight="1">
      <c r="A280" s="39"/>
      <c r="B280" s="45"/>
      <c r="C280" s="307" t="s">
        <v>1</v>
      </c>
      <c r="D280" s="307" t="s">
        <v>776</v>
      </c>
      <c r="E280" s="18" t="s">
        <v>1</v>
      </c>
      <c r="F280" s="308">
        <v>-2.1419999999999999</v>
      </c>
      <c r="G280" s="39"/>
      <c r="H280" s="45"/>
    </row>
    <row r="281" s="2" customFormat="1" ht="16.8" customHeight="1">
      <c r="A281" s="39"/>
      <c r="B281" s="45"/>
      <c r="C281" s="307" t="s">
        <v>122</v>
      </c>
      <c r="D281" s="307" t="s">
        <v>120</v>
      </c>
      <c r="E281" s="18" t="s">
        <v>1</v>
      </c>
      <c r="F281" s="308">
        <v>14.212999999999999</v>
      </c>
      <c r="G281" s="39"/>
      <c r="H281" s="45"/>
    </row>
    <row r="282" s="2" customFormat="1" ht="16.8" customHeight="1">
      <c r="A282" s="39"/>
      <c r="B282" s="45"/>
      <c r="C282" s="309" t="s">
        <v>903</v>
      </c>
      <c r="D282" s="39"/>
      <c r="E282" s="39"/>
      <c r="F282" s="39"/>
      <c r="G282" s="39"/>
      <c r="H282" s="45"/>
    </row>
    <row r="283" s="2" customFormat="1">
      <c r="A283" s="39"/>
      <c r="B283" s="45"/>
      <c r="C283" s="307" t="s">
        <v>260</v>
      </c>
      <c r="D283" s="307" t="s">
        <v>261</v>
      </c>
      <c r="E283" s="18" t="s">
        <v>227</v>
      </c>
      <c r="F283" s="308">
        <v>4.2640000000000002</v>
      </c>
      <c r="G283" s="39"/>
      <c r="H283" s="45"/>
    </row>
    <row r="284" s="2" customFormat="1">
      <c r="A284" s="39"/>
      <c r="B284" s="45"/>
      <c r="C284" s="307" t="s">
        <v>274</v>
      </c>
      <c r="D284" s="307" t="s">
        <v>275</v>
      </c>
      <c r="E284" s="18" t="s">
        <v>227</v>
      </c>
      <c r="F284" s="308">
        <v>9.9489999999999998</v>
      </c>
      <c r="G284" s="39"/>
      <c r="H284" s="45"/>
    </row>
    <row r="285" s="2" customFormat="1" ht="16.8" customHeight="1">
      <c r="A285" s="39"/>
      <c r="B285" s="45"/>
      <c r="C285" s="307" t="s">
        <v>353</v>
      </c>
      <c r="D285" s="307" t="s">
        <v>354</v>
      </c>
      <c r="E285" s="18" t="s">
        <v>227</v>
      </c>
      <c r="F285" s="308">
        <v>10.75</v>
      </c>
      <c r="G285" s="39"/>
      <c r="H285" s="45"/>
    </row>
    <row r="286" s="2" customFormat="1" ht="7.44" customHeight="1">
      <c r="A286" s="39"/>
      <c r="B286" s="172"/>
      <c r="C286" s="173"/>
      <c r="D286" s="173"/>
      <c r="E286" s="173"/>
      <c r="F286" s="173"/>
      <c r="G286" s="173"/>
      <c r="H286" s="45"/>
    </row>
    <row r="287" s="2" customFormat="1">
      <c r="A287" s="39"/>
      <c r="B287" s="39"/>
      <c r="C287" s="39"/>
      <c r="D287" s="39"/>
      <c r="E287" s="39"/>
      <c r="F287" s="39"/>
      <c r="G287" s="39"/>
      <c r="H287" s="39"/>
    </row>
  </sheetData>
  <sheetProtection sheet="1" formatColumns="0" formatRows="0" objects="1" scenarios="1" spinCount="100000" saltValue="9nwusfeZB0f1RYwWE6W5VR8okflwF4hzvGRxqKnG8l0UHwFhfsZ+GB2swiapNq27VZQvwG39kNvUAtD7KINymQ==" hashValue="eeG5vE10wv/3NXFMOu4+axigevKcAd3qU6ydAg1lElPeyLzLH3L3Tok0Umi/liStRMU9y/OIcRp8XyG2WWIP/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DESKTOPKASPAROV\Uživatel</dc:creator>
  <cp:lastModifiedBy>DESKTOPKASPAROV\Uživatel</cp:lastModifiedBy>
  <dcterms:created xsi:type="dcterms:W3CDTF">2025-05-22T12:10:39Z</dcterms:created>
  <dcterms:modified xsi:type="dcterms:W3CDTF">2025-05-22T12:10:48Z</dcterms:modified>
</cp:coreProperties>
</file>