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ZAKÁZKY\2025\Litomysl_za_Brankou\ROZPOCET\"/>
    </mc:Choice>
  </mc:AlternateContent>
  <bookViews>
    <workbookView xWindow="0" yWindow="0" windowWidth="0" windowHeight="0"/>
  </bookViews>
  <sheets>
    <sheet name="Rekapitulace stavby" sheetId="1" r:id="rId1"/>
    <sheet name="1.1 - Vodovodní řad ZB" sheetId="2" r:id="rId2"/>
    <sheet name="1.2 - Vodovodní řad ZB - ..." sheetId="3" r:id="rId3"/>
    <sheet name="VRN - Vedlejší náklady st..." sheetId="4" r:id="rId4"/>
    <sheet name="Seznam figur" sheetId="5" r:id="rId5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'1.1 - Vodovodní řad ZB'!$C$127:$K$616</definedName>
    <definedName name="_xlnm.Print_Area" localSheetId="1">'1.1 - Vodovodní řad ZB'!$C$4:$J$76,'1.1 - Vodovodní řad ZB'!$C$82:$J$109,'1.1 - Vodovodní řad ZB'!$C$115:$K$616</definedName>
    <definedName name="_xlnm.Print_Titles" localSheetId="1">'1.1 - Vodovodní řad ZB'!$127:$127</definedName>
    <definedName name="_xlnm._FilterDatabase" localSheetId="2" hidden="1">'1.2 - Vodovodní řad ZB - ...'!$C$124:$K$296</definedName>
    <definedName name="_xlnm.Print_Area" localSheetId="2">'1.2 - Vodovodní řad ZB - ...'!$C$4:$J$76,'1.2 - Vodovodní řad ZB - ...'!$C$82:$J$106,'1.2 - Vodovodní řad ZB - ...'!$C$112:$K$296</definedName>
    <definedName name="_xlnm.Print_Titles" localSheetId="2">'1.2 - Vodovodní řad ZB - ...'!$124:$124</definedName>
    <definedName name="_xlnm._FilterDatabase" localSheetId="3" hidden="1">'VRN - Vedlejší náklady st...'!$C$119:$K$153</definedName>
    <definedName name="_xlnm.Print_Area" localSheetId="3">'VRN - Vedlejší náklady st...'!$C$4:$J$76,'VRN - Vedlejší náklady st...'!$C$82:$J$101,'VRN - Vedlejší náklady st...'!$C$107:$K$153</definedName>
    <definedName name="_xlnm.Print_Titles" localSheetId="3">'VRN - Vedlejší náklady st...'!$119:$119</definedName>
    <definedName name="_xlnm.Print_Area" localSheetId="4">'Seznam figur'!$C$4:$G$340</definedName>
    <definedName name="_xlnm.Print_Titles" localSheetId="4">'Seznam figur'!$9:$9</definedName>
  </definedNames>
  <calcPr/>
</workbook>
</file>

<file path=xl/calcChain.xml><?xml version="1.0" encoding="utf-8"?>
<calcChain xmlns="http://schemas.openxmlformats.org/spreadsheetml/2006/main">
  <c i="5" l="1" r="D7"/>
  <c i="4" r="J37"/>
  <c r="J36"/>
  <c i="1" r="AY97"/>
  <c i="4" r="J35"/>
  <c i="1" r="AX97"/>
  <c i="4" r="BI151"/>
  <c r="BH151"/>
  <c r="BG151"/>
  <c r="BF151"/>
  <c r="T151"/>
  <c r="T150"/>
  <c r="R151"/>
  <c r="R150"/>
  <c r="P151"/>
  <c r="P150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36"/>
  <c r="BH136"/>
  <c r="BG136"/>
  <c r="BF136"/>
  <c r="T136"/>
  <c r="R136"/>
  <c r="P136"/>
  <c r="BI133"/>
  <c r="BH133"/>
  <c r="BG133"/>
  <c r="BF133"/>
  <c r="T133"/>
  <c r="R133"/>
  <c r="P133"/>
  <c r="BI131"/>
  <c r="BH131"/>
  <c r="BG131"/>
  <c r="BF131"/>
  <c r="T131"/>
  <c r="R131"/>
  <c r="P131"/>
  <c r="BI126"/>
  <c r="BH126"/>
  <c r="BG126"/>
  <c r="BF126"/>
  <c r="T126"/>
  <c r="R126"/>
  <c r="P126"/>
  <c r="BI123"/>
  <c r="BH123"/>
  <c r="BG123"/>
  <c r="BF123"/>
  <c r="T123"/>
  <c r="R123"/>
  <c r="P123"/>
  <c r="J117"/>
  <c r="J116"/>
  <c r="F114"/>
  <c r="E112"/>
  <c r="J92"/>
  <c r="J91"/>
  <c r="F89"/>
  <c r="E87"/>
  <c r="J18"/>
  <c r="E18"/>
  <c r="F117"/>
  <c r="J17"/>
  <c r="J15"/>
  <c r="E15"/>
  <c r="F91"/>
  <c r="J14"/>
  <c r="J12"/>
  <c r="J114"/>
  <c r="E7"/>
  <c r="E85"/>
  <c i="3" r="J37"/>
  <c r="J36"/>
  <c i="1" r="AY96"/>
  <c i="3" r="J35"/>
  <c i="1" r="AX96"/>
  <c i="3" r="BI295"/>
  <c r="BH295"/>
  <c r="BG295"/>
  <c r="BF295"/>
  <c r="T295"/>
  <c r="T294"/>
  <c r="R295"/>
  <c r="R294"/>
  <c r="P295"/>
  <c r="P294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5"/>
  <c r="BH285"/>
  <c r="BG285"/>
  <c r="BF285"/>
  <c r="T285"/>
  <c r="R285"/>
  <c r="P285"/>
  <c r="BI283"/>
  <c r="BH283"/>
  <c r="BG283"/>
  <c r="BF283"/>
  <c r="T283"/>
  <c r="R283"/>
  <c r="P283"/>
  <c r="BI280"/>
  <c r="BH280"/>
  <c r="BG280"/>
  <c r="BF280"/>
  <c r="T280"/>
  <c r="T279"/>
  <c r="R280"/>
  <c r="R279"/>
  <c r="P280"/>
  <c r="P279"/>
  <c r="BI276"/>
  <c r="BH276"/>
  <c r="BG276"/>
  <c r="BF276"/>
  <c r="T276"/>
  <c r="R276"/>
  <c r="P276"/>
  <c r="BI273"/>
  <c r="BH273"/>
  <c r="BG273"/>
  <c r="BF273"/>
  <c r="T273"/>
  <c r="R273"/>
  <c r="P273"/>
  <c r="BI270"/>
  <c r="BH270"/>
  <c r="BG270"/>
  <c r="BF270"/>
  <c r="T270"/>
  <c r="R270"/>
  <c r="P270"/>
  <c r="BI266"/>
  <c r="BH266"/>
  <c r="BG266"/>
  <c r="BF266"/>
  <c r="T266"/>
  <c r="R266"/>
  <c r="P266"/>
  <c r="BI263"/>
  <c r="BH263"/>
  <c r="BG263"/>
  <c r="BF263"/>
  <c r="T263"/>
  <c r="R263"/>
  <c r="P263"/>
  <c r="BI260"/>
  <c r="BH260"/>
  <c r="BG260"/>
  <c r="BF260"/>
  <c r="T260"/>
  <c r="R260"/>
  <c r="P260"/>
  <c r="BI257"/>
  <c r="BH257"/>
  <c r="BG257"/>
  <c r="BF257"/>
  <c r="T257"/>
  <c r="R257"/>
  <c r="P257"/>
  <c r="BI254"/>
  <c r="BH254"/>
  <c r="BG254"/>
  <c r="BF254"/>
  <c r="T254"/>
  <c r="R254"/>
  <c r="P254"/>
  <c r="BI251"/>
  <c r="BH251"/>
  <c r="BG251"/>
  <c r="BF251"/>
  <c r="T251"/>
  <c r="R251"/>
  <c r="P251"/>
  <c r="BI248"/>
  <c r="BH248"/>
  <c r="BG248"/>
  <c r="BF248"/>
  <c r="T248"/>
  <c r="R248"/>
  <c r="P248"/>
  <c r="BI246"/>
  <c r="BH246"/>
  <c r="BG246"/>
  <c r="BF246"/>
  <c r="T246"/>
  <c r="R246"/>
  <c r="P246"/>
  <c r="BI242"/>
  <c r="BH242"/>
  <c r="BG242"/>
  <c r="BF242"/>
  <c r="T242"/>
  <c r="R242"/>
  <c r="P242"/>
  <c r="BI239"/>
  <c r="BH239"/>
  <c r="BG239"/>
  <c r="BF239"/>
  <c r="T239"/>
  <c r="R239"/>
  <c r="P239"/>
  <c r="BI235"/>
  <c r="BH235"/>
  <c r="BG235"/>
  <c r="BF235"/>
  <c r="T235"/>
  <c r="R235"/>
  <c r="P235"/>
  <c r="BI232"/>
  <c r="BH232"/>
  <c r="BG232"/>
  <c r="BF232"/>
  <c r="T232"/>
  <c r="R232"/>
  <c r="P232"/>
  <c r="BI227"/>
  <c r="BH227"/>
  <c r="BG227"/>
  <c r="BF227"/>
  <c r="T227"/>
  <c r="T226"/>
  <c r="R227"/>
  <c r="R226"/>
  <c r="P227"/>
  <c r="P226"/>
  <c r="BI224"/>
  <c r="BH224"/>
  <c r="BG224"/>
  <c r="BF224"/>
  <c r="T224"/>
  <c r="R224"/>
  <c r="P224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6"/>
  <c r="BH216"/>
  <c r="BG216"/>
  <c r="BF216"/>
  <c r="T216"/>
  <c r="R216"/>
  <c r="P216"/>
  <c r="BI214"/>
  <c r="BH214"/>
  <c r="BG214"/>
  <c r="BF214"/>
  <c r="T214"/>
  <c r="R214"/>
  <c r="P214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73"/>
  <c r="BH173"/>
  <c r="BG173"/>
  <c r="BF173"/>
  <c r="T173"/>
  <c r="R173"/>
  <c r="P173"/>
  <c r="BI171"/>
  <c r="BH171"/>
  <c r="BG171"/>
  <c r="BF171"/>
  <c r="T171"/>
  <c r="R171"/>
  <c r="P171"/>
  <c r="BI165"/>
  <c r="BH165"/>
  <c r="BG165"/>
  <c r="BF165"/>
  <c r="T165"/>
  <c r="R165"/>
  <c r="P165"/>
  <c r="BI163"/>
  <c r="BH163"/>
  <c r="BG163"/>
  <c r="BF163"/>
  <c r="T163"/>
  <c r="R163"/>
  <c r="P163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1"/>
  <c r="BH131"/>
  <c r="BG131"/>
  <c r="BF131"/>
  <c r="T131"/>
  <c r="R131"/>
  <c r="P131"/>
  <c r="BI128"/>
  <c r="BH128"/>
  <c r="BG128"/>
  <c r="BF128"/>
  <c r="T128"/>
  <c r="R128"/>
  <c r="P128"/>
  <c r="J122"/>
  <c r="J121"/>
  <c r="F119"/>
  <c r="E117"/>
  <c r="J92"/>
  <c r="J91"/>
  <c r="F89"/>
  <c r="E87"/>
  <c r="J18"/>
  <c r="E18"/>
  <c r="F92"/>
  <c r="J17"/>
  <c r="J15"/>
  <c r="E15"/>
  <c r="F121"/>
  <c r="J14"/>
  <c r="J12"/>
  <c r="J119"/>
  <c r="E7"/>
  <c r="E115"/>
  <c i="2" r="J37"/>
  <c r="J36"/>
  <c i="1" r="AY95"/>
  <c i="2" r="J35"/>
  <c i="1" r="AX95"/>
  <c i="2" r="BI616"/>
  <c r="BH616"/>
  <c r="BG616"/>
  <c r="BF616"/>
  <c r="T616"/>
  <c r="R616"/>
  <c r="P616"/>
  <c r="BI614"/>
  <c r="BH614"/>
  <c r="BG614"/>
  <c r="BF614"/>
  <c r="T614"/>
  <c r="R614"/>
  <c r="P614"/>
  <c r="BI609"/>
  <c r="BH609"/>
  <c r="BG609"/>
  <c r="BF609"/>
  <c r="T609"/>
  <c r="R609"/>
  <c r="P609"/>
  <c r="BI605"/>
  <c r="BH605"/>
  <c r="BG605"/>
  <c r="BF605"/>
  <c r="T605"/>
  <c r="T604"/>
  <c r="R605"/>
  <c r="R604"/>
  <c r="P605"/>
  <c r="P604"/>
  <c r="BI602"/>
  <c r="BH602"/>
  <c r="BG602"/>
  <c r="BF602"/>
  <c r="T602"/>
  <c r="R602"/>
  <c r="P602"/>
  <c r="BI600"/>
  <c r="BH600"/>
  <c r="BG600"/>
  <c r="BF600"/>
  <c r="T600"/>
  <c r="R600"/>
  <c r="P600"/>
  <c r="BI598"/>
  <c r="BH598"/>
  <c r="BG598"/>
  <c r="BF598"/>
  <c r="T598"/>
  <c r="R598"/>
  <c r="P598"/>
  <c r="BI596"/>
  <c r="BH596"/>
  <c r="BG596"/>
  <c r="BF596"/>
  <c r="T596"/>
  <c r="R596"/>
  <c r="P596"/>
  <c r="BI593"/>
  <c r="BH593"/>
  <c r="BG593"/>
  <c r="BF593"/>
  <c r="T593"/>
  <c r="R593"/>
  <c r="P593"/>
  <c r="BI591"/>
  <c r="BH591"/>
  <c r="BG591"/>
  <c r="BF591"/>
  <c r="T591"/>
  <c r="R591"/>
  <c r="P591"/>
  <c r="BI588"/>
  <c r="BH588"/>
  <c r="BG588"/>
  <c r="BF588"/>
  <c r="T588"/>
  <c r="T587"/>
  <c r="R588"/>
  <c r="R587"/>
  <c r="P588"/>
  <c r="P587"/>
  <c r="BI584"/>
  <c r="BH584"/>
  <c r="BG584"/>
  <c r="BF584"/>
  <c r="T584"/>
  <c r="R584"/>
  <c r="P584"/>
  <c r="BI581"/>
  <c r="BH581"/>
  <c r="BG581"/>
  <c r="BF581"/>
  <c r="T581"/>
  <c r="R581"/>
  <c r="P581"/>
  <c r="BI578"/>
  <c r="BH578"/>
  <c r="BG578"/>
  <c r="BF578"/>
  <c r="T578"/>
  <c r="R578"/>
  <c r="P578"/>
  <c r="BI574"/>
  <c r="BH574"/>
  <c r="BG574"/>
  <c r="BF574"/>
  <c r="T574"/>
  <c r="R574"/>
  <c r="P574"/>
  <c r="BI571"/>
  <c r="BH571"/>
  <c r="BG571"/>
  <c r="BF571"/>
  <c r="T571"/>
  <c r="R571"/>
  <c r="P571"/>
  <c r="BI568"/>
  <c r="BH568"/>
  <c r="BG568"/>
  <c r="BF568"/>
  <c r="T568"/>
  <c r="R568"/>
  <c r="P568"/>
  <c r="BI565"/>
  <c r="BH565"/>
  <c r="BG565"/>
  <c r="BF565"/>
  <c r="T565"/>
  <c r="R565"/>
  <c r="P565"/>
  <c r="BI562"/>
  <c r="BH562"/>
  <c r="BG562"/>
  <c r="BF562"/>
  <c r="T562"/>
  <c r="R562"/>
  <c r="P562"/>
  <c r="BI559"/>
  <c r="BH559"/>
  <c r="BG559"/>
  <c r="BF559"/>
  <c r="T559"/>
  <c r="R559"/>
  <c r="P559"/>
  <c r="BI556"/>
  <c r="BH556"/>
  <c r="BG556"/>
  <c r="BF556"/>
  <c r="T556"/>
  <c r="R556"/>
  <c r="P556"/>
  <c r="BI553"/>
  <c r="BH553"/>
  <c r="BG553"/>
  <c r="BF553"/>
  <c r="T553"/>
  <c r="R553"/>
  <c r="P553"/>
  <c r="BI550"/>
  <c r="BH550"/>
  <c r="BG550"/>
  <c r="BF550"/>
  <c r="T550"/>
  <c r="R550"/>
  <c r="P550"/>
  <c r="BI544"/>
  <c r="BH544"/>
  <c r="BG544"/>
  <c r="BF544"/>
  <c r="T544"/>
  <c r="R544"/>
  <c r="P544"/>
  <c r="BI541"/>
  <c r="BH541"/>
  <c r="BG541"/>
  <c r="BF541"/>
  <c r="T541"/>
  <c r="R541"/>
  <c r="P541"/>
  <c r="BI538"/>
  <c r="BH538"/>
  <c r="BG538"/>
  <c r="BF538"/>
  <c r="T538"/>
  <c r="R538"/>
  <c r="P538"/>
  <c r="BI535"/>
  <c r="BH535"/>
  <c r="BG535"/>
  <c r="BF535"/>
  <c r="T535"/>
  <c r="R535"/>
  <c r="P535"/>
  <c r="BI532"/>
  <c r="BH532"/>
  <c r="BG532"/>
  <c r="BF532"/>
  <c r="T532"/>
  <c r="R532"/>
  <c r="P532"/>
  <c r="BI529"/>
  <c r="BH529"/>
  <c r="BG529"/>
  <c r="BF529"/>
  <c r="T529"/>
  <c r="R529"/>
  <c r="P529"/>
  <c r="BI526"/>
  <c r="BH526"/>
  <c r="BG526"/>
  <c r="BF526"/>
  <c r="T526"/>
  <c r="R526"/>
  <c r="P526"/>
  <c r="BI523"/>
  <c r="BH523"/>
  <c r="BG523"/>
  <c r="BF523"/>
  <c r="T523"/>
  <c r="R523"/>
  <c r="P523"/>
  <c r="BI520"/>
  <c r="BH520"/>
  <c r="BG520"/>
  <c r="BF520"/>
  <c r="T520"/>
  <c r="R520"/>
  <c r="P520"/>
  <c r="BI517"/>
  <c r="BH517"/>
  <c r="BG517"/>
  <c r="BF517"/>
  <c r="T517"/>
  <c r="R517"/>
  <c r="P517"/>
  <c r="BI514"/>
  <c r="BH514"/>
  <c r="BG514"/>
  <c r="BF514"/>
  <c r="T514"/>
  <c r="R514"/>
  <c r="P514"/>
  <c r="BI511"/>
  <c r="BH511"/>
  <c r="BG511"/>
  <c r="BF511"/>
  <c r="T511"/>
  <c r="R511"/>
  <c r="P511"/>
  <c r="BI508"/>
  <c r="BH508"/>
  <c r="BG508"/>
  <c r="BF508"/>
  <c r="T508"/>
  <c r="R508"/>
  <c r="P508"/>
  <c r="BI505"/>
  <c r="BH505"/>
  <c r="BG505"/>
  <c r="BF505"/>
  <c r="T505"/>
  <c r="R505"/>
  <c r="P505"/>
  <c r="BI502"/>
  <c r="BH502"/>
  <c r="BG502"/>
  <c r="BF502"/>
  <c r="T502"/>
  <c r="R502"/>
  <c r="P502"/>
  <c r="BI499"/>
  <c r="BH499"/>
  <c r="BG499"/>
  <c r="BF499"/>
  <c r="T499"/>
  <c r="R499"/>
  <c r="P499"/>
  <c r="BI496"/>
  <c r="BH496"/>
  <c r="BG496"/>
  <c r="BF496"/>
  <c r="T496"/>
  <c r="R496"/>
  <c r="P496"/>
  <c r="BI493"/>
  <c r="BH493"/>
  <c r="BG493"/>
  <c r="BF493"/>
  <c r="T493"/>
  <c r="R493"/>
  <c r="P493"/>
  <c r="BI490"/>
  <c r="BH490"/>
  <c r="BG490"/>
  <c r="BF490"/>
  <c r="T490"/>
  <c r="R490"/>
  <c r="P490"/>
  <c r="BI487"/>
  <c r="BH487"/>
  <c r="BG487"/>
  <c r="BF487"/>
  <c r="T487"/>
  <c r="R487"/>
  <c r="P487"/>
  <c r="BI484"/>
  <c r="BH484"/>
  <c r="BG484"/>
  <c r="BF484"/>
  <c r="T484"/>
  <c r="R484"/>
  <c r="P484"/>
  <c r="BI481"/>
  <c r="BH481"/>
  <c r="BG481"/>
  <c r="BF481"/>
  <c r="T481"/>
  <c r="R481"/>
  <c r="P481"/>
  <c r="BI478"/>
  <c r="BH478"/>
  <c r="BG478"/>
  <c r="BF478"/>
  <c r="T478"/>
  <c r="R478"/>
  <c r="P478"/>
  <c r="BI475"/>
  <c r="BH475"/>
  <c r="BG475"/>
  <c r="BF475"/>
  <c r="T475"/>
  <c r="R475"/>
  <c r="P475"/>
  <c r="BI472"/>
  <c r="BH472"/>
  <c r="BG472"/>
  <c r="BF472"/>
  <c r="T472"/>
  <c r="R472"/>
  <c r="P472"/>
  <c r="BI469"/>
  <c r="BH469"/>
  <c r="BG469"/>
  <c r="BF469"/>
  <c r="T469"/>
  <c r="R469"/>
  <c r="P469"/>
  <c r="BI466"/>
  <c r="BH466"/>
  <c r="BG466"/>
  <c r="BF466"/>
  <c r="T466"/>
  <c r="R466"/>
  <c r="P466"/>
  <c r="BI463"/>
  <c r="BH463"/>
  <c r="BG463"/>
  <c r="BF463"/>
  <c r="T463"/>
  <c r="R463"/>
  <c r="P463"/>
  <c r="BI460"/>
  <c r="BH460"/>
  <c r="BG460"/>
  <c r="BF460"/>
  <c r="T460"/>
  <c r="R460"/>
  <c r="P460"/>
  <c r="BI457"/>
  <c r="BH457"/>
  <c r="BG457"/>
  <c r="BF457"/>
  <c r="T457"/>
  <c r="R457"/>
  <c r="P457"/>
  <c r="BI454"/>
  <c r="BH454"/>
  <c r="BG454"/>
  <c r="BF454"/>
  <c r="T454"/>
  <c r="R454"/>
  <c r="P454"/>
  <c r="BI451"/>
  <c r="BH451"/>
  <c r="BG451"/>
  <c r="BF451"/>
  <c r="T451"/>
  <c r="R451"/>
  <c r="P451"/>
  <c r="BI448"/>
  <c r="BH448"/>
  <c r="BG448"/>
  <c r="BF448"/>
  <c r="T448"/>
  <c r="R448"/>
  <c r="P448"/>
  <c r="BI445"/>
  <c r="BH445"/>
  <c r="BG445"/>
  <c r="BF445"/>
  <c r="T445"/>
  <c r="R445"/>
  <c r="P445"/>
  <c r="BI442"/>
  <c r="BH442"/>
  <c r="BG442"/>
  <c r="BF442"/>
  <c r="T442"/>
  <c r="R442"/>
  <c r="P442"/>
  <c r="BI439"/>
  <c r="BH439"/>
  <c r="BG439"/>
  <c r="BF439"/>
  <c r="T439"/>
  <c r="R439"/>
  <c r="P439"/>
  <c r="BI436"/>
  <c r="BH436"/>
  <c r="BG436"/>
  <c r="BF436"/>
  <c r="T436"/>
  <c r="R436"/>
  <c r="P436"/>
  <c r="BI433"/>
  <c r="BH433"/>
  <c r="BG433"/>
  <c r="BF433"/>
  <c r="T433"/>
  <c r="R433"/>
  <c r="P433"/>
  <c r="BI430"/>
  <c r="BH430"/>
  <c r="BG430"/>
  <c r="BF430"/>
  <c r="T430"/>
  <c r="R430"/>
  <c r="P430"/>
  <c r="BI427"/>
  <c r="BH427"/>
  <c r="BG427"/>
  <c r="BF427"/>
  <c r="T427"/>
  <c r="R427"/>
  <c r="P427"/>
  <c r="BI424"/>
  <c r="BH424"/>
  <c r="BG424"/>
  <c r="BF424"/>
  <c r="T424"/>
  <c r="R424"/>
  <c r="P424"/>
  <c r="BI421"/>
  <c r="BH421"/>
  <c r="BG421"/>
  <c r="BF421"/>
  <c r="T421"/>
  <c r="R421"/>
  <c r="P421"/>
  <c r="BI418"/>
  <c r="BH418"/>
  <c r="BG418"/>
  <c r="BF418"/>
  <c r="T418"/>
  <c r="R418"/>
  <c r="P418"/>
  <c r="BI413"/>
  <c r="BH413"/>
  <c r="BG413"/>
  <c r="BF413"/>
  <c r="T413"/>
  <c r="R413"/>
  <c r="P413"/>
  <c r="BI410"/>
  <c r="BH410"/>
  <c r="BG410"/>
  <c r="BF410"/>
  <c r="T410"/>
  <c r="R410"/>
  <c r="P410"/>
  <c r="BI407"/>
  <c r="BH407"/>
  <c r="BG407"/>
  <c r="BF407"/>
  <c r="T407"/>
  <c r="R407"/>
  <c r="P407"/>
  <c r="BI404"/>
  <c r="BH404"/>
  <c r="BG404"/>
  <c r="BF404"/>
  <c r="T404"/>
  <c r="R404"/>
  <c r="P404"/>
  <c r="BI401"/>
  <c r="BH401"/>
  <c r="BG401"/>
  <c r="BF401"/>
  <c r="T401"/>
  <c r="R401"/>
  <c r="P401"/>
  <c r="BI398"/>
  <c r="BH398"/>
  <c r="BG398"/>
  <c r="BF398"/>
  <c r="T398"/>
  <c r="R398"/>
  <c r="P398"/>
  <c r="BI395"/>
  <c r="BH395"/>
  <c r="BG395"/>
  <c r="BF395"/>
  <c r="T395"/>
  <c r="R395"/>
  <c r="P395"/>
  <c r="BI392"/>
  <c r="BH392"/>
  <c r="BG392"/>
  <c r="BF392"/>
  <c r="T392"/>
  <c r="R392"/>
  <c r="P392"/>
  <c r="BI389"/>
  <c r="BH389"/>
  <c r="BG389"/>
  <c r="BF389"/>
  <c r="T389"/>
  <c r="R389"/>
  <c r="P389"/>
  <c r="BI386"/>
  <c r="BH386"/>
  <c r="BG386"/>
  <c r="BF386"/>
  <c r="T386"/>
  <c r="R386"/>
  <c r="P386"/>
  <c r="BI383"/>
  <c r="BH383"/>
  <c r="BG383"/>
  <c r="BF383"/>
  <c r="T383"/>
  <c r="R383"/>
  <c r="P383"/>
  <c r="BI380"/>
  <c r="BH380"/>
  <c r="BG380"/>
  <c r="BF380"/>
  <c r="T380"/>
  <c r="R380"/>
  <c r="P380"/>
  <c r="BI375"/>
  <c r="BH375"/>
  <c r="BG375"/>
  <c r="BF375"/>
  <c r="T375"/>
  <c r="R375"/>
  <c r="P375"/>
  <c r="BI372"/>
  <c r="BH372"/>
  <c r="BG372"/>
  <c r="BF372"/>
  <c r="T372"/>
  <c r="R372"/>
  <c r="P372"/>
  <c r="BI369"/>
  <c r="BH369"/>
  <c r="BG369"/>
  <c r="BF369"/>
  <c r="T369"/>
  <c r="R369"/>
  <c r="P369"/>
  <c r="BI360"/>
  <c r="BH360"/>
  <c r="BG360"/>
  <c r="BF360"/>
  <c r="T360"/>
  <c r="R360"/>
  <c r="P360"/>
  <c r="BI354"/>
  <c r="BH354"/>
  <c r="BG354"/>
  <c r="BF354"/>
  <c r="T354"/>
  <c r="R354"/>
  <c r="P354"/>
  <c r="BI352"/>
  <c r="BH352"/>
  <c r="BG352"/>
  <c r="BF352"/>
  <c r="T352"/>
  <c r="R352"/>
  <c r="P352"/>
  <c r="BI348"/>
  <c r="BH348"/>
  <c r="BG348"/>
  <c r="BF348"/>
  <c r="T348"/>
  <c r="R348"/>
  <c r="P348"/>
  <c r="BI344"/>
  <c r="BH344"/>
  <c r="BG344"/>
  <c r="BF344"/>
  <c r="T344"/>
  <c r="R344"/>
  <c r="P344"/>
  <c r="BI339"/>
  <c r="BH339"/>
  <c r="BG339"/>
  <c r="BF339"/>
  <c r="T339"/>
  <c r="R339"/>
  <c r="P339"/>
  <c r="BI335"/>
  <c r="BH335"/>
  <c r="BG335"/>
  <c r="BF335"/>
  <c r="T335"/>
  <c r="R335"/>
  <c r="P335"/>
  <c r="BI332"/>
  <c r="BH332"/>
  <c r="BG332"/>
  <c r="BF332"/>
  <c r="T332"/>
  <c r="R332"/>
  <c r="P332"/>
  <c r="BI328"/>
  <c r="BH328"/>
  <c r="BG328"/>
  <c r="BF328"/>
  <c r="T328"/>
  <c r="R328"/>
  <c r="P328"/>
  <c r="BI325"/>
  <c r="BH325"/>
  <c r="BG325"/>
  <c r="BF325"/>
  <c r="T325"/>
  <c r="R325"/>
  <c r="P325"/>
  <c r="BI323"/>
  <c r="BH323"/>
  <c r="BG323"/>
  <c r="BF323"/>
  <c r="T323"/>
  <c r="R323"/>
  <c r="P323"/>
  <c r="BI321"/>
  <c r="BH321"/>
  <c r="BG321"/>
  <c r="BF321"/>
  <c r="T321"/>
  <c r="R321"/>
  <c r="P321"/>
  <c r="BI317"/>
  <c r="BH317"/>
  <c r="BG317"/>
  <c r="BF317"/>
  <c r="T317"/>
  <c r="T316"/>
  <c r="R317"/>
  <c r="R316"/>
  <c r="P317"/>
  <c r="P316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5"/>
  <c r="BH305"/>
  <c r="BG305"/>
  <c r="BF305"/>
  <c r="T305"/>
  <c r="R305"/>
  <c r="P305"/>
  <c r="BI303"/>
  <c r="BH303"/>
  <c r="BG303"/>
  <c r="BF303"/>
  <c r="T303"/>
  <c r="R303"/>
  <c r="P303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83"/>
  <c r="BH283"/>
  <c r="BG283"/>
  <c r="BF283"/>
  <c r="T283"/>
  <c r="R283"/>
  <c r="P283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35"/>
  <c r="BH235"/>
  <c r="BG235"/>
  <c r="BF235"/>
  <c r="T235"/>
  <c r="R235"/>
  <c r="P235"/>
  <c r="BI233"/>
  <c r="BH233"/>
  <c r="BG233"/>
  <c r="BF233"/>
  <c r="T233"/>
  <c r="R233"/>
  <c r="P233"/>
  <c r="BI228"/>
  <c r="BH228"/>
  <c r="BG228"/>
  <c r="BF228"/>
  <c r="T228"/>
  <c r="R228"/>
  <c r="P228"/>
  <c r="BI226"/>
  <c r="BH226"/>
  <c r="BG226"/>
  <c r="BF226"/>
  <c r="T226"/>
  <c r="R226"/>
  <c r="P226"/>
  <c r="BI212"/>
  <c r="BH212"/>
  <c r="BG212"/>
  <c r="BF212"/>
  <c r="T212"/>
  <c r="R212"/>
  <c r="P212"/>
  <c r="BI209"/>
  <c r="BH209"/>
  <c r="BG209"/>
  <c r="BF209"/>
  <c r="T209"/>
  <c r="R209"/>
  <c r="P209"/>
  <c r="BI207"/>
  <c r="BH207"/>
  <c r="BG207"/>
  <c r="BF207"/>
  <c r="T207"/>
  <c r="R207"/>
  <c r="P207"/>
  <c r="BI187"/>
  <c r="BH187"/>
  <c r="BG187"/>
  <c r="BF187"/>
  <c r="T187"/>
  <c r="R187"/>
  <c r="P187"/>
  <c r="BI185"/>
  <c r="BH185"/>
  <c r="BG185"/>
  <c r="BF185"/>
  <c r="T185"/>
  <c r="R185"/>
  <c r="P185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1"/>
  <c r="BH131"/>
  <c r="BG131"/>
  <c r="BF131"/>
  <c r="T131"/>
  <c r="R131"/>
  <c r="P131"/>
  <c r="J125"/>
  <c r="J124"/>
  <c r="F122"/>
  <c r="E120"/>
  <c r="J92"/>
  <c r="J91"/>
  <c r="F89"/>
  <c r="E87"/>
  <c r="J18"/>
  <c r="E18"/>
  <c r="F125"/>
  <c r="J17"/>
  <c r="J15"/>
  <c r="E15"/>
  <c r="F124"/>
  <c r="J14"/>
  <c r="J12"/>
  <c r="J122"/>
  <c r="E7"/>
  <c r="E85"/>
  <c i="1" r="L90"/>
  <c r="AM90"/>
  <c r="AM89"/>
  <c r="L89"/>
  <c r="AM87"/>
  <c r="L87"/>
  <c r="L85"/>
  <c r="L84"/>
  <c i="2" r="BK598"/>
  <c r="J593"/>
  <c r="J578"/>
  <c r="BK550"/>
  <c r="BK538"/>
  <c r="BK517"/>
  <c r="BK496"/>
  <c r="BK478"/>
  <c r="J460"/>
  <c r="BK451"/>
  <c r="J436"/>
  <c r="J427"/>
  <c r="J395"/>
  <c r="BK380"/>
  <c r="BK354"/>
  <c r="BK325"/>
  <c r="BK312"/>
  <c r="BK294"/>
  <c r="J277"/>
  <c r="BK233"/>
  <c r="J209"/>
  <c r="BK176"/>
  <c r="J152"/>
  <c r="BK137"/>
  <c r="BK605"/>
  <c r="J581"/>
  <c r="BK556"/>
  <c r="BK532"/>
  <c r="BK505"/>
  <c r="BK481"/>
  <c r="BK466"/>
  <c r="BK436"/>
  <c r="J421"/>
  <c r="BK360"/>
  <c r="J323"/>
  <c r="BK310"/>
  <c r="J269"/>
  <c r="BK226"/>
  <c r="J179"/>
  <c r="BK167"/>
  <c r="BK155"/>
  <c r="BK616"/>
  <c r="J609"/>
  <c r="J600"/>
  <c r="BK578"/>
  <c r="BK553"/>
  <c r="BK541"/>
  <c r="BK520"/>
  <c r="BK490"/>
  <c r="BK472"/>
  <c r="BK463"/>
  <c r="BK439"/>
  <c r="BK407"/>
  <c r="J386"/>
  <c r="J354"/>
  <c r="J310"/>
  <c r="BK303"/>
  <c r="BK275"/>
  <c r="J267"/>
  <c r="J185"/>
  <c r="BK143"/>
  <c r="BK591"/>
  <c r="J535"/>
  <c r="J508"/>
  <c r="J490"/>
  <c r="BK460"/>
  <c r="J439"/>
  <c r="BK404"/>
  <c r="J389"/>
  <c r="BK348"/>
  <c r="J332"/>
  <c r="J317"/>
  <c r="J305"/>
  <c r="J294"/>
  <c r="J271"/>
  <c r="J164"/>
  <c r="BK149"/>
  <c i="3" r="BK290"/>
  <c r="J248"/>
  <c r="J235"/>
  <c r="BK214"/>
  <c r="BK188"/>
  <c r="BK173"/>
  <c r="BK151"/>
  <c r="BK136"/>
  <c r="BK285"/>
  <c r="BK273"/>
  <c r="J257"/>
  <c r="J221"/>
  <c r="J207"/>
  <c r="BK194"/>
  <c r="BK171"/>
  <c r="J128"/>
  <c r="BK283"/>
  <c r="J266"/>
  <c r="BK257"/>
  <c r="BK242"/>
  <c r="BK224"/>
  <c r="BK219"/>
  <c r="BK205"/>
  <c r="J192"/>
  <c r="J165"/>
  <c r="J151"/>
  <c r="BK139"/>
  <c r="J295"/>
  <c r="BK266"/>
  <c r="BK251"/>
  <c r="J224"/>
  <c r="BK145"/>
  <c i="4" r="J151"/>
  <c r="J144"/>
  <c r="BK131"/>
  <c r="J123"/>
  <c r="BK144"/>
  <c r="J133"/>
  <c i="2" r="J602"/>
  <c r="BK593"/>
  <c r="BK588"/>
  <c r="J574"/>
  <c r="J559"/>
  <c r="J541"/>
  <c r="BK535"/>
  <c r="BK511"/>
  <c r="BK499"/>
  <c r="BK484"/>
  <c r="J463"/>
  <c r="BK454"/>
  <c r="BK445"/>
  <c r="BK430"/>
  <c r="BK410"/>
  <c r="J398"/>
  <c r="BK383"/>
  <c r="BK372"/>
  <c r="J352"/>
  <c r="BK332"/>
  <c r="J303"/>
  <c r="J296"/>
  <c r="BK283"/>
  <c r="BK269"/>
  <c r="BK228"/>
  <c r="J212"/>
  <c r="BK187"/>
  <c r="BK164"/>
  <c r="J149"/>
  <c r="J135"/>
  <c r="BK614"/>
  <c r="J588"/>
  <c r="BK571"/>
  <c r="BK559"/>
  <c r="BK544"/>
  <c r="BK514"/>
  <c r="J496"/>
  <c r="J487"/>
  <c r="J469"/>
  <c r="J451"/>
  <c r="J424"/>
  <c r="J372"/>
  <c r="BK344"/>
  <c r="BK328"/>
  <c r="J314"/>
  <c r="J273"/>
  <c r="J233"/>
  <c r="J187"/>
  <c r="J173"/>
  <c r="J158"/>
  <c r="J140"/>
  <c r="J614"/>
  <c r="BK602"/>
  <c r="BK596"/>
  <c r="BK562"/>
  <c r="J523"/>
  <c r="J514"/>
  <c r="BK469"/>
  <c r="BK448"/>
  <c r="BK421"/>
  <c r="BK395"/>
  <c r="J369"/>
  <c r="BK305"/>
  <c r="BK273"/>
  <c r="J228"/>
  <c r="BK173"/>
  <c r="J131"/>
  <c r="J571"/>
  <c r="BK523"/>
  <c r="J499"/>
  <c r="J475"/>
  <c r="BK427"/>
  <c r="BK401"/>
  <c r="J383"/>
  <c r="J325"/>
  <c r="J312"/>
  <c r="BK292"/>
  <c r="J176"/>
  <c r="J161"/>
  <c r="J137"/>
  <c i="3" r="J273"/>
  <c r="J246"/>
  <c r="BK216"/>
  <c r="BK190"/>
  <c r="J171"/>
  <c r="BK148"/>
  <c r="J292"/>
  <c r="J270"/>
  <c r="J227"/>
  <c r="J205"/>
  <c r="J173"/>
  <c r="J131"/>
  <c r="J288"/>
  <c r="BK276"/>
  <c r="J260"/>
  <c r="BK235"/>
  <c r="BK223"/>
  <c r="BK207"/>
  <c r="J194"/>
  <c r="BK186"/>
  <c r="J145"/>
  <c r="BK280"/>
  <c r="J242"/>
  <c r="BK154"/>
  <c r="BK128"/>
  <c i="4" r="BK126"/>
  <c r="BK133"/>
  <c r="BK151"/>
  <c r="BK136"/>
  <c i="2" r="J596"/>
  <c r="BK581"/>
  <c r="J565"/>
  <c r="J544"/>
  <c r="BK526"/>
  <c r="J505"/>
  <c r="J481"/>
  <c r="BK457"/>
  <c r="BK442"/>
  <c r="BK424"/>
  <c r="BK389"/>
  <c r="J360"/>
  <c r="J344"/>
  <c r="BK317"/>
  <c r="BK298"/>
  <c r="J275"/>
  <c r="J226"/>
  <c r="BK170"/>
  <c r="J146"/>
  <c r="BK131"/>
  <c r="BK584"/>
  <c r="J562"/>
  <c r="J538"/>
  <c r="BK502"/>
  <c r="BK475"/>
  <c r="J442"/>
  <c r="BK413"/>
  <c r="J401"/>
  <c r="BK375"/>
  <c r="BK352"/>
  <c r="J339"/>
  <c r="J321"/>
  <c r="BK296"/>
  <c r="J235"/>
  <c r="BK207"/>
  <c r="BK185"/>
  <c r="J170"/>
  <c r="BK161"/>
  <c r="BK152"/>
  <c r="J616"/>
  <c r="J605"/>
  <c r="J598"/>
  <c r="BK568"/>
  <c r="J550"/>
  <c r="J526"/>
  <c r="J517"/>
  <c r="J478"/>
  <c r="J466"/>
  <c r="J445"/>
  <c r="J418"/>
  <c r="BK392"/>
  <c r="J380"/>
  <c r="J335"/>
  <c r="J308"/>
  <c r="J279"/>
  <c r="BK271"/>
  <c r="BK235"/>
  <c r="BK179"/>
  <c r="BK135"/>
  <c r="J584"/>
  <c r="J532"/>
  <c r="J511"/>
  <c r="J502"/>
  <c r="J484"/>
  <c r="J433"/>
  <c r="J413"/>
  <c r="BK398"/>
  <c r="BK369"/>
  <c r="BK335"/>
  <c r="BK323"/>
  <c r="BK308"/>
  <c r="J283"/>
  <c r="J167"/>
  <c r="BK146"/>
  <c i="3" r="BK292"/>
  <c r="J254"/>
  <c r="BK239"/>
  <c r="BK232"/>
  <c r="BK192"/>
  <c r="J186"/>
  <c r="J163"/>
  <c r="BK142"/>
  <c r="BK288"/>
  <c r="J276"/>
  <c r="J239"/>
  <c r="J209"/>
  <c r="BK198"/>
  <c r="J188"/>
  <c r="J139"/>
  <c r="BK295"/>
  <c r="BK270"/>
  <c r="J263"/>
  <c r="J251"/>
  <c r="J232"/>
  <c r="BK221"/>
  <c r="BK209"/>
  <c r="J196"/>
  <c r="J190"/>
  <c r="J154"/>
  <c r="J148"/>
  <c r="J133"/>
  <c r="BK263"/>
  <c r="BK248"/>
  <c r="J219"/>
  <c r="J136"/>
  <c i="4" r="BK142"/>
  <c r="BK123"/>
  <c r="J146"/>
  <c r="J131"/>
  <c i="2" r="BK600"/>
  <c r="J591"/>
  <c r="J568"/>
  <c r="J556"/>
  <c r="J529"/>
  <c r="BK508"/>
  <c r="BK487"/>
  <c r="J472"/>
  <c r="J448"/>
  <c r="BK433"/>
  <c r="J404"/>
  <c r="J392"/>
  <c r="J375"/>
  <c r="J348"/>
  <c r="BK321"/>
  <c r="J292"/>
  <c r="BK279"/>
  <c r="BK267"/>
  <c r="J207"/>
  <c r="BK158"/>
  <c r="J143"/>
  <c r="BK609"/>
  <c r="BK565"/>
  <c r="J553"/>
  <c r="J520"/>
  <c r="BK493"/>
  <c r="J454"/>
  <c r="J430"/>
  <c r="J407"/>
  <c r="J410"/>
  <c r="J328"/>
  <c r="BK277"/>
  <c r="BK209"/>
  <c r="BK140"/>
  <c r="BK574"/>
  <c r="BK529"/>
  <c r="J493"/>
  <c r="J457"/>
  <c r="BK418"/>
  <c r="BK386"/>
  <c r="BK339"/>
  <c r="BK314"/>
  <c r="J298"/>
  <c r="BK212"/>
  <c r="J155"/>
  <c i="1" r="AS94"/>
  <c i="3" r="BK133"/>
  <c r="J283"/>
  <c r="BK246"/>
  <c r="J216"/>
  <c r="BK196"/>
  <c r="BK165"/>
  <c r="J290"/>
  <c r="J280"/>
  <c r="BK254"/>
  <c r="BK227"/>
  <c r="J214"/>
  <c r="J198"/>
  <c r="BK163"/>
  <c r="J142"/>
  <c r="J285"/>
  <c r="BK260"/>
  <c r="J223"/>
  <c r="BK131"/>
  <c i="4" r="BK146"/>
  <c r="J136"/>
  <c r="J142"/>
  <c r="J126"/>
  <c i="2" l="1" r="BK130"/>
  <c r="J130"/>
  <c r="J98"/>
  <c r="P320"/>
  <c r="P331"/>
  <c r="R338"/>
  <c r="T577"/>
  <c r="BK590"/>
  <c r="J590"/>
  <c r="J105"/>
  <c r="T608"/>
  <c r="T607"/>
  <c i="3" r="R127"/>
  <c r="BK231"/>
  <c r="J231"/>
  <c r="J100"/>
  <c r="T231"/>
  <c r="P238"/>
  <c r="P269"/>
  <c r="R282"/>
  <c i="2" r="R130"/>
  <c r="R320"/>
  <c r="R331"/>
  <c r="P338"/>
  <c r="P577"/>
  <c r="R590"/>
  <c r="BK608"/>
  <c r="BK607"/>
  <c r="J607"/>
  <c r="J107"/>
  <c i="3" r="T127"/>
  <c r="BK238"/>
  <c r="J238"/>
  <c r="J101"/>
  <c r="BK269"/>
  <c r="J269"/>
  <c r="J102"/>
  <c r="P282"/>
  <c i="4" r="BK122"/>
  <c i="2" r="T130"/>
  <c r="T320"/>
  <c r="BK331"/>
  <c r="J331"/>
  <c r="J101"/>
  <c r="T331"/>
  <c r="T338"/>
  <c r="R577"/>
  <c r="T590"/>
  <c r="P608"/>
  <c r="P607"/>
  <c i="3" r="P127"/>
  <c r="R231"/>
  <c r="T238"/>
  <c r="R269"/>
  <c r="T282"/>
  <c i="4" r="R122"/>
  <c r="P141"/>
  <c i="2" r="P130"/>
  <c r="P129"/>
  <c r="P128"/>
  <c i="1" r="AU95"/>
  <c i="2" r="BK320"/>
  <c r="J320"/>
  <c r="J100"/>
  <c r="BK338"/>
  <c r="J338"/>
  <c r="J102"/>
  <c r="BK577"/>
  <c r="J577"/>
  <c r="J103"/>
  <c r="P590"/>
  <c r="R608"/>
  <c r="R607"/>
  <c i="3" r="BK127"/>
  <c r="J127"/>
  <c r="J98"/>
  <c r="P231"/>
  <c r="R238"/>
  <c r="T269"/>
  <c r="BK282"/>
  <c r="J282"/>
  <c r="J104"/>
  <c i="4" r="P122"/>
  <c r="P121"/>
  <c r="P120"/>
  <c i="1" r="AU97"/>
  <c i="4" r="T122"/>
  <c r="BK141"/>
  <c r="J141"/>
  <c r="J99"/>
  <c r="R141"/>
  <c r="T141"/>
  <c i="2" r="BK604"/>
  <c r="J604"/>
  <c r="J106"/>
  <c i="3" r="BK226"/>
  <c r="J226"/>
  <c r="J99"/>
  <c r="BK279"/>
  <c r="J279"/>
  <c r="J103"/>
  <c i="2" r="BK316"/>
  <c r="J316"/>
  <c r="J99"/>
  <c r="BK587"/>
  <c r="J587"/>
  <c r="J104"/>
  <c i="3" r="BK294"/>
  <c r="J294"/>
  <c r="J105"/>
  <c i="4" r="BK150"/>
  <c r="J150"/>
  <c r="J100"/>
  <c r="F92"/>
  <c r="E110"/>
  <c r="F116"/>
  <c r="BE133"/>
  <c r="BE142"/>
  <c r="BE151"/>
  <c r="J89"/>
  <c r="BE126"/>
  <c r="BE144"/>
  <c r="BE146"/>
  <c r="BE123"/>
  <c r="BE131"/>
  <c r="BE136"/>
  <c i="3" r="E85"/>
  <c r="F91"/>
  <c r="F122"/>
  <c r="BE128"/>
  <c r="BE139"/>
  <c r="BE163"/>
  <c r="BE188"/>
  <c r="BE190"/>
  <c r="BE194"/>
  <c r="BE196"/>
  <c r="BE205"/>
  <c r="BE209"/>
  <c r="BE254"/>
  <c r="BE276"/>
  <c r="BE283"/>
  <c r="BE131"/>
  <c r="BE151"/>
  <c r="BE154"/>
  <c r="BE171"/>
  <c r="BE173"/>
  <c r="BE192"/>
  <c r="BE214"/>
  <c r="BE216"/>
  <c r="BE221"/>
  <c r="BE223"/>
  <c r="BE227"/>
  <c r="BE235"/>
  <c r="BE239"/>
  <c r="BE266"/>
  <c r="BE273"/>
  <c r="BE280"/>
  <c r="BE285"/>
  <c r="BE288"/>
  <c r="BE290"/>
  <c r="BE292"/>
  <c r="BE295"/>
  <c i="2" r="J608"/>
  <c r="J108"/>
  <c i="3" r="J89"/>
  <c r="BE133"/>
  <c r="BE136"/>
  <c r="BE142"/>
  <c r="BE148"/>
  <c r="BE219"/>
  <c r="BE232"/>
  <c r="BE248"/>
  <c r="BE260"/>
  <c r="BE145"/>
  <c r="BE165"/>
  <c r="BE186"/>
  <c r="BE198"/>
  <c r="BE207"/>
  <c r="BE224"/>
  <c r="BE242"/>
  <c r="BE246"/>
  <c r="BE251"/>
  <c r="BE257"/>
  <c r="BE263"/>
  <c r="BE270"/>
  <c i="2" r="F91"/>
  <c r="E118"/>
  <c r="BE137"/>
  <c r="BE152"/>
  <c r="BE158"/>
  <c r="BE173"/>
  <c r="BE207"/>
  <c r="BE226"/>
  <c r="BE273"/>
  <c r="BE277"/>
  <c r="BE303"/>
  <c r="BE310"/>
  <c r="BE321"/>
  <c r="BE352"/>
  <c r="BE375"/>
  <c r="BE392"/>
  <c r="BE436"/>
  <c r="BE448"/>
  <c r="BE454"/>
  <c r="BE463"/>
  <c r="BE469"/>
  <c r="BE478"/>
  <c r="BE487"/>
  <c r="BE505"/>
  <c r="BE514"/>
  <c r="BE517"/>
  <c r="BE538"/>
  <c r="BE544"/>
  <c r="BE553"/>
  <c r="BE559"/>
  <c r="BE565"/>
  <c r="BE568"/>
  <c r="BE581"/>
  <c r="F92"/>
  <c r="BE143"/>
  <c r="BE149"/>
  <c r="BE155"/>
  <c r="BE164"/>
  <c r="BE167"/>
  <c r="BE185"/>
  <c r="BE187"/>
  <c r="BE212"/>
  <c r="BE279"/>
  <c r="BE283"/>
  <c r="BE292"/>
  <c r="BE296"/>
  <c r="BE314"/>
  <c r="BE323"/>
  <c r="BE332"/>
  <c r="BE344"/>
  <c r="BE354"/>
  <c r="BE372"/>
  <c r="BE389"/>
  <c r="BE398"/>
  <c r="BE401"/>
  <c r="BE413"/>
  <c r="BE424"/>
  <c r="BE433"/>
  <c r="BE451"/>
  <c r="BE457"/>
  <c r="BE481"/>
  <c r="BE496"/>
  <c r="BE502"/>
  <c r="BE508"/>
  <c r="BE532"/>
  <c r="BE556"/>
  <c r="BE571"/>
  <c r="BE584"/>
  <c r="BE614"/>
  <c r="BE616"/>
  <c r="BE131"/>
  <c r="BE135"/>
  <c r="BE140"/>
  <c r="BE146"/>
  <c r="BE176"/>
  <c r="BE179"/>
  <c r="BE209"/>
  <c r="BE228"/>
  <c r="BE267"/>
  <c r="BE271"/>
  <c r="BE275"/>
  <c r="BE294"/>
  <c r="BE298"/>
  <c r="BE308"/>
  <c r="BE312"/>
  <c r="BE317"/>
  <c r="BE325"/>
  <c r="BE335"/>
  <c r="BE383"/>
  <c r="BE395"/>
  <c r="BE418"/>
  <c r="BE427"/>
  <c r="BE430"/>
  <c r="BE445"/>
  <c r="BE460"/>
  <c r="BE466"/>
  <c r="BE484"/>
  <c r="BE499"/>
  <c r="BE523"/>
  <c r="BE526"/>
  <c r="BE541"/>
  <c r="BE550"/>
  <c r="BE593"/>
  <c r="BE598"/>
  <c r="BE600"/>
  <c r="BE602"/>
  <c r="BE605"/>
  <c r="J89"/>
  <c r="BE161"/>
  <c r="BE170"/>
  <c r="BE233"/>
  <c r="BE235"/>
  <c r="BE269"/>
  <c r="BE305"/>
  <c r="BE328"/>
  <c r="BE339"/>
  <c r="BE348"/>
  <c r="BE360"/>
  <c r="BE369"/>
  <c r="BE380"/>
  <c r="BE386"/>
  <c r="BE404"/>
  <c r="BE407"/>
  <c r="BE410"/>
  <c r="BE421"/>
  <c r="BE439"/>
  <c r="BE442"/>
  <c r="BE472"/>
  <c r="BE475"/>
  <c r="BE490"/>
  <c r="BE493"/>
  <c r="BE511"/>
  <c r="BE520"/>
  <c r="BE529"/>
  <c r="BE535"/>
  <c r="BE562"/>
  <c r="BE574"/>
  <c r="BE578"/>
  <c r="BE588"/>
  <c r="BE591"/>
  <c r="BE596"/>
  <c r="BE609"/>
  <c r="F34"/>
  <c i="1" r="BA95"/>
  <c i="2" r="F37"/>
  <c i="1" r="BD95"/>
  <c i="4" r="J34"/>
  <c i="1" r="AW97"/>
  <c i="4" r="F36"/>
  <c i="1" r="BC97"/>
  <c i="2" r="F36"/>
  <c i="1" r="BC95"/>
  <c i="3" r="F36"/>
  <c i="1" r="BC96"/>
  <c i="3" r="F37"/>
  <c i="1" r="BD96"/>
  <c i="2" r="J34"/>
  <c i="1" r="AW95"/>
  <c i="3" r="J34"/>
  <c i="1" r="AW96"/>
  <c i="4" r="F34"/>
  <c i="1" r="BA97"/>
  <c i="4" r="F37"/>
  <c i="1" r="BD97"/>
  <c i="4" r="F35"/>
  <c i="1" r="BB97"/>
  <c i="2" r="F35"/>
  <c i="1" r="BB95"/>
  <c i="3" r="F34"/>
  <c i="1" r="BA96"/>
  <c i="3" r="F35"/>
  <c i="1" r="BB96"/>
  <c i="4" l="1" r="T121"/>
  <c r="T120"/>
  <c i="3" r="P126"/>
  <c r="P125"/>
  <c i="1" r="AU96"/>
  <c i="2" r="T129"/>
  <c r="T128"/>
  <c i="4" r="BK121"/>
  <c r="BK120"/>
  <c r="J120"/>
  <c r="J96"/>
  <c i="3" r="R126"/>
  <c r="R125"/>
  <c i="4" r="R121"/>
  <c r="R120"/>
  <c i="3" r="T126"/>
  <c r="T125"/>
  <c i="2" r="R129"/>
  <c r="R128"/>
  <c i="3" r="BK126"/>
  <c r="J126"/>
  <c r="J97"/>
  <c i="2" r="BK129"/>
  <c r="J129"/>
  <c r="J97"/>
  <c i="4" r="J122"/>
  <c r="J98"/>
  <c i="1" r="AU94"/>
  <c i="3" r="F33"/>
  <c i="1" r="AZ96"/>
  <c i="4" r="F33"/>
  <c i="1" r="AZ97"/>
  <c r="BB94"/>
  <c r="W31"/>
  <c r="BA94"/>
  <c r="AW94"/>
  <c r="AK30"/>
  <c i="2" r="J33"/>
  <c i="1" r="AV95"/>
  <c r="AT95"/>
  <c i="2" r="F33"/>
  <c i="1" r="AZ95"/>
  <c i="3" r="J33"/>
  <c i="1" r="AV96"/>
  <c r="AT96"/>
  <c r="BC94"/>
  <c r="W32"/>
  <c i="4" r="J33"/>
  <c i="1" r="AV97"/>
  <c r="AT97"/>
  <c r="BD94"/>
  <c r="W33"/>
  <c i="3" l="1" r="BK125"/>
  <c r="J125"/>
  <c i="4" r="J121"/>
  <c r="J97"/>
  <c i="2" r="BK128"/>
  <c r="J128"/>
  <c i="3" r="J30"/>
  <c i="1" r="AG96"/>
  <c i="4" r="J30"/>
  <c i="1" r="AG97"/>
  <c i="2" r="J30"/>
  <c i="1" r="AG95"/>
  <c r="W30"/>
  <c r="AY94"/>
  <c r="AZ94"/>
  <c r="W29"/>
  <c r="AX94"/>
  <c i="2" l="1" r="J39"/>
  <c i="3" r="J39"/>
  <c i="4" r="J39"/>
  <c i="2" r="J96"/>
  <c i="3" r="J96"/>
  <c i="1" r="AN95"/>
  <c r="AN96"/>
  <c r="AN97"/>
  <c r="AG94"/>
  <c r="AK26"/>
  <c r="AV94"/>
  <c r="AK29"/>
  <c r="AK35"/>
  <c l="1"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<sst xmlns="http://schemas.openxmlformats.org/spreadsheetml/2006/main">
  <si>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</si>
  <si>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</si>
  <si>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</si>
  <si>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</si>
  <si>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</si>
  <si>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{69ee2594-617b-4a4c-8dd2-2b3e96499aed}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</si>
  <si>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</si>
  <si>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</si>
  <si>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</si>
  <si>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</si>
  <si>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</si>
  <si>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</si>
  <si>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</si>
  <si>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</si>
  <si>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</si>
  <si>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</si>
  <si>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</si>
  <si>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Obnova vodovodu ul. Za Brankou, Litomyšl</t>
  </si>
  <si>
    <t>KSO:</t>
  </si>
  <si>
    <t>CC-CZ:</t>
  </si>
  <si>
    <t>Místo:</t>
  </si>
  <si>
    <t>Litomyšl</t>
  </si>
  <si>
    <t>Datum:</t>
  </si>
  <si>
    <t>21. 5. 2025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</si>
  <si>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</si>
  <si>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</si>
  <si>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</si>
  <si>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</si>
  <si>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</si>
  <si>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</si>
  <si>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</si>
  <si>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Ing. Pravec František</t>
  </si>
  <si>
    <t>True</t>
  </si>
  <si>
    <t>Zpracovatel:</t>
  </si>
  <si>
    <t>Kašparová Věra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</si>
  <si>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</si>
  <si>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</si>
  <si>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</si>
  <si>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</si>
  <si>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</si>
  <si>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</si>
  <si>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</si>
  <si>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</si>
  <si>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</si>
  <si>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</si>
  <si>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</si>
  <si>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</si>
  <si>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</si>
  <si>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</si>
  <si>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</si>
  <si>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</si>
  <si>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</si>
  <si>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</si>
  <si>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</si>
  <si>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</si>
  <si>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</si>
  <si>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</si>
  <si>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</si>
  <si>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</si>
  <si>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</si>
  <si>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</si>
  <si>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</si>
  <si>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</si>
  <si>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</si>
  <si>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</si>
  <si>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</si>
  <si>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</si>
  <si>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</si>
  <si>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</si>
  <si>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</si>
  <si>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</si>
  <si>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</si>
  <si>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</si>
  <si>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</si>
  <si>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</si>
  <si>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</si>
  <si>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</si>
  <si>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</si>
  <si>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</si>
  <si>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</si>
  <si>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</si>
  <si>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1.1</t>
  </si>
  <si>
    <t>Vodovodní řad ZB</t>
  </si>
  <si>
    <t>STA</t>
  </si>
  <si>
    <t>1</t>
  </si>
  <si>
    <t>{1fd83fde-76cd-4201-a07e-c69f14bbb0e9}</t>
  </si>
  <si>
    <t>827 11</t>
  </si>
  <si>
    <t>2</t>
  </si>
  <si>
    <t>1.2</t>
  </si>
  <si>
    <t>Vodovodní řad ZB - přepojení přípojek</t>
  </si>
  <si>
    <t>{226f3c54-7f67-4588-861d-7659a754721e}</t>
  </si>
  <si>
    <t>VRN</t>
  </si>
  <si>
    <t xml:space="preserve">Vedlejší náklady stavby </t>
  </si>
  <si>
    <t>VON</t>
  </si>
  <si>
    <t>{5d7ceeb9-84c3-468c-a62a-3f0155d27819}</t>
  </si>
  <si>
    <t>loze_</t>
  </si>
  <si>
    <t>Mezisoučet</t>
  </si>
  <si>
    <t>4,721</t>
  </si>
  <si>
    <t>obsyp_</t>
  </si>
  <si>
    <t>16,695</t>
  </si>
  <si>
    <t>KRYCÍ LIST SOUPISU PRACÍ</t>
  </si>
  <si>
    <t>odvoz_suti</t>
  </si>
  <si>
    <t>108,489</t>
  </si>
  <si>
    <t>pazeni_2</t>
  </si>
  <si>
    <t>341,35</t>
  </si>
  <si>
    <t>PE_32</t>
  </si>
  <si>
    <t>6</t>
  </si>
  <si>
    <t>sypanina</t>
  </si>
  <si>
    <t>178,204</t>
  </si>
  <si>
    <t>Objekt:</t>
  </si>
  <si>
    <t>štěrk</t>
  </si>
  <si>
    <t>obsyp_-0,294</t>
  </si>
  <si>
    <t>16,283</t>
  </si>
  <si>
    <t>1.1 - Vodovodní řad ZB</t>
  </si>
  <si>
    <t>štěrk_kom</t>
  </si>
  <si>
    <t>156,7</t>
  </si>
  <si>
    <t>vod_přem</t>
  </si>
  <si>
    <t>182,202</t>
  </si>
  <si>
    <t>22221</t>
  </si>
  <si>
    <t>vytlač</t>
  </si>
  <si>
    <t>Součet</t>
  </si>
  <si>
    <t>25,502</t>
  </si>
  <si>
    <t>zepráce</t>
  </si>
  <si>
    <t>183,04</t>
  </si>
  <si>
    <t>pazeni_4</t>
  </si>
  <si>
    <t>44</t>
  </si>
  <si>
    <t>zepráce_v</t>
  </si>
  <si>
    <t>1,3</t>
  </si>
  <si>
    <t>vsak</t>
  </si>
  <si>
    <t>0,5</t>
  </si>
  <si>
    <t>izolace_v</t>
  </si>
  <si>
    <t>asfalt</t>
  </si>
  <si>
    <t>143,045</t>
  </si>
  <si>
    <t>blok</t>
  </si>
  <si>
    <t>0,486</t>
  </si>
  <si>
    <t>zásyp_zeminou</t>
  </si>
  <si>
    <t>2,138</t>
  </si>
  <si>
    <t>tráva</t>
  </si>
  <si>
    <t>2,25</t>
  </si>
  <si>
    <t>PE_90</t>
  </si>
  <si>
    <t>29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</si>
  <si>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</si>
  <si>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</si>
  <si>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</si>
  <si>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</si>
  <si>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</si>
  <si>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</si>
  <si>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</si>
  <si>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</si>
  <si>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</si>
  <si>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</t>
  </si>
  <si>
    <t xml:space="preserve">    8 - Trubní vedení</t>
  </si>
  <si>
    <t xml:space="preserve">    9 - Ostatní konstrukce a práce-bourání</t>
  </si>
  <si>
    <t xml:space="preserve">    99 - Přesun hmot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</si>
  <si>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</si>
  <si>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</si>
  <si>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</si>
  <si>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</si>
  <si>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</si>
  <si>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</si>
  <si>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</si>
  <si>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</si>
  <si>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</si>
  <si>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</si>
  <si>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</si>
  <si>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</si>
  <si>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</si>
  <si>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</si>
  <si>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</si>
  <si>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</si>
  <si>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</si>
  <si>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</si>
  <si>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</si>
  <si>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</si>
  <si>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</si>
  <si>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</si>
  <si>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113107163</t>
  </si>
  <si>
    <t>Odstranění podkladu z kameniva drceného tl přes 200 do 300 mm strojně pl přes 50 do 200 m2</t>
  </si>
  <si>
    <t>m2</t>
  </si>
  <si>
    <t>CS ÚRS 2025 01</t>
  </si>
  <si>
    <t>4</t>
  </si>
  <si>
    <t>1380476714</t>
  </si>
  <si>
    <t>VV</t>
  </si>
  <si>
    <t>"viz.příloha D.1 Technická zpráva"</t>
  </si>
  <si>
    <t>"asfalt"</t>
  </si>
  <si>
    <t>(2,0+1,5)*0,81+(12,0+8,0+8,5)*0,81+(4,0*1,5)+(3,0*1,5)+(1,5*1,5)*4+(2,25*1,5)+(2,0*1,5)+(1,5*1,5)*2+(1,5*1,5)+(2,0*2,0)*4+(1,5*1,5)*30+(1,0*0,5)*2</t>
  </si>
  <si>
    <t>113107183</t>
  </si>
  <si>
    <t>Odstranění podkladu živičného tl přes 100 do 150 mm strojně pl přes 50 do 200 m2</t>
  </si>
  <si>
    <t>1176851395</t>
  </si>
  <si>
    <t>3</t>
  </si>
  <si>
    <t>113202111</t>
  </si>
  <si>
    <t>Vytrhání obrub krajníků obrubníků stojatých</t>
  </si>
  <si>
    <t>m</t>
  </si>
  <si>
    <t>-1936539129</t>
  </si>
  <si>
    <t>4,5</t>
  </si>
  <si>
    <t>115101201</t>
  </si>
  <si>
    <t>Čerpání vody na dopravní výšku do 10 m průměrný přítok do 500 l/min</t>
  </si>
  <si>
    <t>hod</t>
  </si>
  <si>
    <t>1040091772</t>
  </si>
  <si>
    <t>76,5</t>
  </si>
  <si>
    <t>5</t>
  </si>
  <si>
    <t>115101301</t>
  </si>
  <si>
    <t>Pohotovost čerpací soupravy pro dopravní výšku do 10 m přítok do 500 l/min</t>
  </si>
  <si>
    <t>den</t>
  </si>
  <si>
    <t>485634103</t>
  </si>
  <si>
    <t>7,65</t>
  </si>
  <si>
    <t>119001401</t>
  </si>
  <si>
    <t>Dočasné zajištění potrubí ocelového nebo litinového DN do 200 mm</t>
  </si>
  <si>
    <t>681584591</t>
  </si>
  <si>
    <t>(1+1)*0,81+12,0</t>
  </si>
  <si>
    <t>7</t>
  </si>
  <si>
    <t>119001411</t>
  </si>
  <si>
    <t>Dočasné zajištění potrubí betonového, ŽB nebo kameninového DN do 200 mm</t>
  </si>
  <si>
    <t>-1105019489</t>
  </si>
  <si>
    <t>3*0,81+2,0</t>
  </si>
  <si>
    <t>8</t>
  </si>
  <si>
    <t>119001412</t>
  </si>
  <si>
    <t>Dočasné zajištění potrubí betonového, ŽB nebo kameninového DN přes 200 do 500 mm</t>
  </si>
  <si>
    <t>-1200123407</t>
  </si>
  <si>
    <t>(1*0,81)+9,0</t>
  </si>
  <si>
    <t>9</t>
  </si>
  <si>
    <t>119001421</t>
  </si>
  <si>
    <t>Dočasné zajištění kabelů a kabelových tratí ze 3 volně ložených kabelů</t>
  </si>
  <si>
    <t>2006783813</t>
  </si>
  <si>
    <t>1*0,81+5,5</t>
  </si>
  <si>
    <t>10</t>
  </si>
  <si>
    <t>119003131</t>
  </si>
  <si>
    <t>Výstražná páska pro zabezpečení výkopu zřízení</t>
  </si>
  <si>
    <t>-1320142322</t>
  </si>
  <si>
    <t xml:space="preserve">"viz.příloha D.1 Technická zpráva" </t>
  </si>
  <si>
    <t>(2,0+1,5+12,0+8,0+9,0)*2</t>
  </si>
  <si>
    <t>11</t>
  </si>
  <si>
    <t>119003132</t>
  </si>
  <si>
    <t>Výstražná páska pro zabezpečení výkopu odstranění</t>
  </si>
  <si>
    <t>1964937684</t>
  </si>
  <si>
    <t>139001101</t>
  </si>
  <si>
    <t>Příplatek za ztížení vykopávky v blízkosti podzemního vedení</t>
  </si>
  <si>
    <t>m3</t>
  </si>
  <si>
    <t>-1996647660</t>
  </si>
  <si>
    <t>(2*0,81*1,0)+(2*1,5*1,0)*4+(2*0,81*1,1)+(2*0,81*1,6)+(2*1,5*1,6)*8+(2*0,81*1,7)+(2*0,81*1,5)*3+(2*2,0*1,5)+(2*1,5*1,7)*6</t>
  </si>
  <si>
    <t>13</t>
  </si>
  <si>
    <t>119003227</t>
  </si>
  <si>
    <t>Mobilní plotová zábrana vyplněná dráty výšky do 2,2 m pro zabezpečení výkopu zřízení</t>
  </si>
  <si>
    <t>1349718740</t>
  </si>
  <si>
    <t>(2*4,5+2*1,5)+(2*3,0+2*1,5)+(4*1,5)*4+(2*2,25+2*1,5)+(2*2,0+2*1,5)+(4*1,5)+(4*2,0)*4+(4*1,5)</t>
  </si>
  <si>
    <t>14</t>
  </si>
  <si>
    <t>119003228</t>
  </si>
  <si>
    <t>Mobilní plotová zábrana vyplněná dráty výšky do 2,2 m pro zabezpečení výkopu odstranění</t>
  </si>
  <si>
    <t>-1319480901</t>
  </si>
  <si>
    <t>(2*4,0+2*1,5)+(2*3,0+2*1,5)+(4*1,5)*4+(2*2,25+2*1,5)+(2*2,0+2*1,5)+(4*1,5)+(4*2,0)*4+(4*1,5)</t>
  </si>
  <si>
    <t>15</t>
  </si>
  <si>
    <t>119004111</t>
  </si>
  <si>
    <t>Bezpečný vstup nebo výstup z výkopu pomocí žebříku zřízení</t>
  </si>
  <si>
    <t>-49508327</t>
  </si>
  <si>
    <t>1,7</t>
  </si>
  <si>
    <t>16</t>
  </si>
  <si>
    <t>119004112</t>
  </si>
  <si>
    <t>Bezpečný vstup nebo výstup z výkopu pomocí žebříku odstranění</t>
  </si>
  <si>
    <t>-280710159</t>
  </si>
  <si>
    <t>17</t>
  </si>
  <si>
    <t>132254103</t>
  </si>
  <si>
    <t>Hloubení rýh zapažených š do 800 mm v hornině třídy těžitelnosti I skupiny 3 objem do 100 m3 strojně</t>
  </si>
  <si>
    <t>1810679071</t>
  </si>
  <si>
    <t>"štěrkový vsakovací prostor" (1*0,5*1,7)*2</t>
  </si>
  <si>
    <t>-"asfalt" (1*0,5*0,40)*2</t>
  </si>
  <si>
    <t>zepráce_v*0,30</t>
  </si>
  <si>
    <t>18</t>
  </si>
  <si>
    <t>132354103</t>
  </si>
  <si>
    <t>Hloubení rýh zapažených š do 800 mm v hornině třídy těžitelnosti II skupiny 4 objem do 100 m3 strojně</t>
  </si>
  <si>
    <t>-1823754145</t>
  </si>
  <si>
    <t>zepráce_v*0,70</t>
  </si>
  <si>
    <t>19</t>
  </si>
  <si>
    <t>132254203</t>
  </si>
  <si>
    <t>Hloubení zapažených rýh š do 2000 mm v hornině třídy těžitelnosti I skupiny 3 objem do 100 m3</t>
  </si>
  <si>
    <t>2142789670</t>
  </si>
  <si>
    <t>"z výpisu objemu zem.prací"</t>
  </si>
  <si>
    <t>"vodovodní řad ZB - běžný výkop " (2,0+1,5)*0,81*1,7</t>
  </si>
  <si>
    <t xml:space="preserve">"startovací jáma  protlaku" 4,0*1,5*2,2</t>
  </si>
  <si>
    <t>"cílová jáma protlaku" 3,0*1,5*2,2</t>
  </si>
  <si>
    <t>"přepojení řadu Pod Prokopem" 12,0*0,81*1,7</t>
  </si>
  <si>
    <t>"přepojení řadu Lomená" 8,0*0,81*1,7</t>
  </si>
  <si>
    <t>"přepojení řadu Příčná" 9,0*0,81*1,7</t>
  </si>
  <si>
    <t>"výkop na napojení na stávající vodovod" (2,0*2,0*1,7)*4+(1,5*1,5*1,7)</t>
  </si>
  <si>
    <t>"jámy na přepojení přípojek" (1,5*1,5*1,7)*4+(2,25*1,5*1,7)+(2,0*1,5*1,7)</t>
  </si>
  <si>
    <t>"jáma na demontáž hydrantu" 1,5*1,5*1,7</t>
  </si>
  <si>
    <t>"jáma na přepojení řadu" (1,5*1,5*1,7)*2</t>
  </si>
  <si>
    <t>"sondy na zjištění stáv.sítí" (1,5*1,5*1,0)*6+(1,5*1,5*1,1)+(1,5*1,5*1,6)*10+(1,5*1,5*1,5)*3+(1,5*1,5*1,7)*10</t>
  </si>
  <si>
    <t>"drenáž" (2,0+1,5+3,0+2,0+1,5*6+1,5*2+1,5)*0,20*0,20</t>
  </si>
  <si>
    <t>-"asfalt " (2+1,5)*0,81*0,4-(12+8+8,5)*0,81*0,4-(4*1,5*0,4)-(3*1,5*0,4)-(1,5*1,5*0,4)*4+(2,25*1,5*0,4)-(2,0*1,5*0,4)-(2,0*2,0*0,4)*4-(1,5*1,5*0,4)*30</t>
  </si>
  <si>
    <t>-(1,5*1,5*0,40)*2-(1,5*1,5*0,40)</t>
  </si>
  <si>
    <t>-"tráva" 1,5*1,5*0,25</t>
  </si>
  <si>
    <t>zepráce*0,30</t>
  </si>
  <si>
    <t>20</t>
  </si>
  <si>
    <t>132354203</t>
  </si>
  <si>
    <t>Hloubení zapažených rýh š do 2000 mm v hornině třídy těžitelnosti II skupiny 4 objem do 100 m3</t>
  </si>
  <si>
    <t>190601183</t>
  </si>
  <si>
    <t>zepráce*0,70</t>
  </si>
  <si>
    <t>1417212511</t>
  </si>
  <si>
    <t>Řízený zemní protlak délky přes 50 do 100 m hl do 6 m se zatažením potrubí průměru vrtu do 90 mm v hornině třídy těžitelnosti I a II skupiny 1 až 4</t>
  </si>
  <si>
    <t>-1406931354</t>
  </si>
  <si>
    <t xml:space="preserve">"viz.příloha D.1 Tecnická zpráva" </t>
  </si>
  <si>
    <t>153,0</t>
  </si>
  <si>
    <t>22</t>
  </si>
  <si>
    <t>151101101</t>
  </si>
  <si>
    <t>Zřízení příložného pažení a rozepření stěn rýh hl do 2 m</t>
  </si>
  <si>
    <t>-2087033100</t>
  </si>
  <si>
    <t>"vodovodní řad ZB - běžný výkop" (2,0+1,5)*1,7*2</t>
  </si>
  <si>
    <t>"přepojení řadu Pod Prokopem" 12,0*1,7*2</t>
  </si>
  <si>
    <t>"přepojení řadu Lomená" 8,0*1,7*2</t>
  </si>
  <si>
    <t>"přepojení řadu Příčná" 9,0*1,7*2</t>
  </si>
  <si>
    <t>"výkop na napojení na stáv. vodovod" (4*2,0*1,7)*4+(4*1,5*1,7)</t>
  </si>
  <si>
    <t>"jámy na přepojení přípojek" (4*1,5*1,7)*4+(2*2,25+2*1,5)*1,7+(2*2,0+2*1,5)*1,7</t>
  </si>
  <si>
    <t>"jáma na přepojení řadu" (4*1,5*1,7)*2</t>
  </si>
  <si>
    <t>"jáma na demontáž hydrantu" 4*1,5*1,7</t>
  </si>
  <si>
    <t>"sondy na zjištění stáv. sítí" (4*1,5*1,6)*2+(4*1,5*1,7)*4</t>
  </si>
  <si>
    <t>"štěrkový vsakovací prostor" ((2*1,0+2*0,50)*1,7)*2</t>
  </si>
  <si>
    <t>23</t>
  </si>
  <si>
    <t>151101111</t>
  </si>
  <si>
    <t>Odstranění příložného pažení a rozepření stěn rýh hl do 2 m</t>
  </si>
  <si>
    <t>-700068180</t>
  </si>
  <si>
    <t>24</t>
  </si>
  <si>
    <t>151101102</t>
  </si>
  <si>
    <t>Zřízení příložného pažení a rozepření stěn rýh hl přes 2 do 4 m</t>
  </si>
  <si>
    <t>1621301653</t>
  </si>
  <si>
    <t>"startovací jáma protlaku" (2*4,0+2*1,5)*2,2</t>
  </si>
  <si>
    <t>"cílová jáma protlaku" (2*3,0+2*1,5)*2,2</t>
  </si>
  <si>
    <t>25</t>
  </si>
  <si>
    <t>151101112</t>
  </si>
  <si>
    <t>Odstranění příložného pažení a rozepření stěn rýh hl přes 2 do 4 m</t>
  </si>
  <si>
    <t>-1553054263</t>
  </si>
  <si>
    <t>26</t>
  </si>
  <si>
    <t>162551108</t>
  </si>
  <si>
    <t>Vodorovné přemístění přes 2 500 do 3000 m výkopku/sypaniny z horniny třídy těžitelnosti I skupiny 1 až 3</t>
  </si>
  <si>
    <t>1138069433</t>
  </si>
  <si>
    <t xml:space="preserve">"viz.příloha D.1  Technická zpráva"</t>
  </si>
  <si>
    <t>"Vytlačená kubatura :"</t>
  </si>
  <si>
    <t>"lože pod potrubí"</t>
  </si>
  <si>
    <t>"řad ZB - výkop" (2,0+1,5)*0,81*0,10</t>
  </si>
  <si>
    <t>"řad ZB v jámě" (4,0+3,0+1,5*6+1,5*2+1,5)*1,0*0,10</t>
  </si>
  <si>
    <t>"přepojení řadu Pod Prokopem - výkop" 11,0*0,81*0,10</t>
  </si>
  <si>
    <t>"přepojení řadu Pod Prokopem v jámě" 1,0*1,0*0,10</t>
  </si>
  <si>
    <t>"přepojení řadu Lomená - výkop" 7,0*0,81*0,10</t>
  </si>
  <si>
    <t>"přepojení řadu Lomená v jámě" 1,0*1,0*0,10</t>
  </si>
  <si>
    <t>"přepojení řadu Příčná - výkop" 9,0*0,81*0,10</t>
  </si>
  <si>
    <t>"obsyp"</t>
  </si>
  <si>
    <t>"řad ZB - výkop" (2,0+1,5)*0,81*0,40</t>
  </si>
  <si>
    <t>"řad ZB v jámě" (4,0+3,0+1,5*6+1,5*2+1,5)*1,0*0,40</t>
  </si>
  <si>
    <t xml:space="preserve">"přepojení řadu Pod Prokopem  - výkop" 11,0*0,81*0,40</t>
  </si>
  <si>
    <t>"přepojení řadu Pod Prokopem v jámě" 1,0*1,0*0,40</t>
  </si>
  <si>
    <t xml:space="preserve">"přepojení řadu Lomená - výkop" 7,0*0,81*0,40 </t>
  </si>
  <si>
    <t>"přepojení řadu Lomená v jámě" 1,0*1,0*0,40</t>
  </si>
  <si>
    <t>"beton.bloky"</t>
  </si>
  <si>
    <t>6*0,2*0,5*0,81</t>
  </si>
  <si>
    <t>"přepojení přípojek v jámě" 8,0*1,0*0,45</t>
  </si>
  <si>
    <t>"drenáž" (2,0+1,5+4,0+3,0+1,5*6+1,5*2+1,5)*0,20*0,20</t>
  </si>
  <si>
    <t>"štěrkový vsakovací prostor" (1*0,5*0,5)*2</t>
  </si>
  <si>
    <t>"zásyp zeminou" 1,5*1,5*0,95</t>
  </si>
  <si>
    <t>(zepráce+zepráce_v)-vytlač-zásyp_zeminou</t>
  </si>
  <si>
    <t>vytlač+štěrk_kom</t>
  </si>
  <si>
    <t>"přemístění výkopku na skládku určenou investorem" vod_přem*0,30</t>
  </si>
  <si>
    <t>27</t>
  </si>
  <si>
    <t>162551128</t>
  </si>
  <si>
    <t>Vodorovné přemístění přes 2 500 do 3000 m výkopku/sypaniny z horniny třídy těžitelnosti II skupiny 4 a 5</t>
  </si>
  <si>
    <t>-1083229437</t>
  </si>
  <si>
    <t>"přemístění výkopku na skládku určenou investorem" vod_přem*0,70</t>
  </si>
  <si>
    <t>28</t>
  </si>
  <si>
    <t>167151111</t>
  </si>
  <si>
    <t>Nakládání výkopku z hornin třídy těžitelnosti I skupiny 1 až 3 přes 100 m3</t>
  </si>
  <si>
    <t>1467872024</t>
  </si>
  <si>
    <t>vod_přem*0,30</t>
  </si>
  <si>
    <t>167151112</t>
  </si>
  <si>
    <t>Nakládání výkopku z hornin třídy těžitelnosti II skupiny 4 a 5 přes 100 m3</t>
  </si>
  <si>
    <t>1795849697</t>
  </si>
  <si>
    <t>vod_přem*0,70</t>
  </si>
  <si>
    <t>30</t>
  </si>
  <si>
    <t>17120123111</t>
  </si>
  <si>
    <t>Poplatek za uložení zeminy a kamení na recyklační skládce (skládkovné) kód odpadu 17 05 04</t>
  </si>
  <si>
    <t>t</t>
  </si>
  <si>
    <t>1512354525</t>
  </si>
  <si>
    <t>vod_přem*1,8</t>
  </si>
  <si>
    <t>31</t>
  </si>
  <si>
    <t>171251201</t>
  </si>
  <si>
    <t>Uložení sypaniny na skládky nebo meziskládky</t>
  </si>
  <si>
    <t>-750683660</t>
  </si>
  <si>
    <t>"uložení sypaniny na skládku určenou investorem" vod_přem</t>
  </si>
  <si>
    <t>32</t>
  </si>
  <si>
    <t>174151101</t>
  </si>
  <si>
    <t>Zásyp jam, šachet rýh nebo kolem objektů sypaninou se zhutněním</t>
  </si>
  <si>
    <t>-1429187453</t>
  </si>
  <si>
    <t>zepráce-vytlač</t>
  </si>
  <si>
    <t>33</t>
  </si>
  <si>
    <t>174251101</t>
  </si>
  <si>
    <t>Zásyp jam, šachet rýh nebo kolem objektů sypaninou bez zhutnění</t>
  </si>
  <si>
    <t>1873762522</t>
  </si>
  <si>
    <t>"štěrkový vsakovací prostor"</t>
  </si>
  <si>
    <t>(1,0*0,50*0,50)*2</t>
  </si>
  <si>
    <t>34</t>
  </si>
  <si>
    <t>175151101</t>
  </si>
  <si>
    <t>Obsypání potrubí strojně sypaninou bez prohození, uloženou do 3 m</t>
  </si>
  <si>
    <t>-1358411798</t>
  </si>
  <si>
    <t>"vodovodní řad ZB " 3,14*(0,110)^2/4*(2,0+1,5+4,0+3,0+1,5*6+1,5*2+1,5)</t>
  </si>
  <si>
    <t>"přepojení řadu Pod Prokopem" 3,14*(0,090)^2/4*12,0</t>
  </si>
  <si>
    <t>"přepojení řadu Lomená" 3,14*(0,090)^2/4*8,0</t>
  </si>
  <si>
    <t>"přepojení řadu Příčná" 3,14*(0,090)^2/4*9,0</t>
  </si>
  <si>
    <t>obsyp_-0,412</t>
  </si>
  <si>
    <t>35</t>
  </si>
  <si>
    <t>M</t>
  </si>
  <si>
    <t>5834417111</t>
  </si>
  <si>
    <t>štěrkodrť frakce 0/32</t>
  </si>
  <si>
    <t>316226676</t>
  </si>
  <si>
    <t>štěrk_kom*1,8</t>
  </si>
  <si>
    <t>36</t>
  </si>
  <si>
    <t>5833731011</t>
  </si>
  <si>
    <t>štěrkopísek frakce 0/4</t>
  </si>
  <si>
    <t>876743108</t>
  </si>
  <si>
    <t>štěrk*1,8</t>
  </si>
  <si>
    <t>37</t>
  </si>
  <si>
    <t>583439301</t>
  </si>
  <si>
    <t>kamenivo drcené hrubé frakce 16/32</t>
  </si>
  <si>
    <t>-1798767840</t>
  </si>
  <si>
    <t>vsak*1,8</t>
  </si>
  <si>
    <t>38</t>
  </si>
  <si>
    <t>309217584</t>
  </si>
  <si>
    <t>"přesun sypaniny, netýká se přesunu hmot"</t>
  </si>
  <si>
    <t>štěrk+loze_+štěrk_kom+vsak</t>
  </si>
  <si>
    <t>39</t>
  </si>
  <si>
    <t>162351104</t>
  </si>
  <si>
    <t>Vodorovné přemístění přes 500 do 1000 m výkopku/sypaniny z horniny třídy těžitelnosti I skupiny 1 až 3</t>
  </si>
  <si>
    <t>-1698174966</t>
  </si>
  <si>
    <t>40</t>
  </si>
  <si>
    <t>121151104</t>
  </si>
  <si>
    <t>Sejmutí ornice plochy do 100 m2 tl vrstvy přes 200 do 250 mm strojně</t>
  </si>
  <si>
    <t>-2125155914</t>
  </si>
  <si>
    <t>1,5*1,5</t>
  </si>
  <si>
    <t>41</t>
  </si>
  <si>
    <t>181351004</t>
  </si>
  <si>
    <t>Rozprostření ornice tl vrstvy přes 200 do 250 mm pl do 100 m2 v rovině nebo ve svahu do 1:5 strojně</t>
  </si>
  <si>
    <t>-1184348639</t>
  </si>
  <si>
    <t>42</t>
  </si>
  <si>
    <t>181411131</t>
  </si>
  <si>
    <t>Založení parkového trávníku výsevem pl do 1000 m2 v rovině a ve svahu do 1:5</t>
  </si>
  <si>
    <t>760835731</t>
  </si>
  <si>
    <t>43</t>
  </si>
  <si>
    <t>00572470</t>
  </si>
  <si>
    <t>osivo směs travní univerzál</t>
  </si>
  <si>
    <t>kg</t>
  </si>
  <si>
    <t>739175051</t>
  </si>
  <si>
    <t>tráva*0,03</t>
  </si>
  <si>
    <t>183403153</t>
  </si>
  <si>
    <t>Obdělání půdy hrabáním v rovině a svahu do 1:5</t>
  </si>
  <si>
    <t>1649255005</t>
  </si>
  <si>
    <t>Zakládání</t>
  </si>
  <si>
    <t>45</t>
  </si>
  <si>
    <t>212752101</t>
  </si>
  <si>
    <t>Trativod z drenážních trubek korugovaných PE-HD SN 4 perforace 360° včetně lože otevřený výkop DN 100 pro liniové stavby</t>
  </si>
  <si>
    <t>-1467518101</t>
  </si>
  <si>
    <t>2,0+1,5+4,0+3,0+1,5*6+1,5*2+1,5</t>
  </si>
  <si>
    <t>Vodorovné konstrukce</t>
  </si>
  <si>
    <t>46</t>
  </si>
  <si>
    <t>451573111</t>
  </si>
  <si>
    <t>Lože pod potrubí otevřený výkop ze štěrkopísku</t>
  </si>
  <si>
    <t>M3</t>
  </si>
  <si>
    <t>-423597831</t>
  </si>
  <si>
    <t>47</t>
  </si>
  <si>
    <t>452313131</t>
  </si>
  <si>
    <t>Podkladní bloky z betonu prostého bez zvýšených nároků na prostředí tř. C 12/15 otevřený výkop</t>
  </si>
  <si>
    <t>1939182230</t>
  </si>
  <si>
    <t>48</t>
  </si>
  <si>
    <t>452353111</t>
  </si>
  <si>
    <t>Bednění podkladních bloků pod potrubí, stoky a drobné objekty otevřený výkop zřízení</t>
  </si>
  <si>
    <t>-1216287700</t>
  </si>
  <si>
    <t>6*(0,2+0,81)*0,5</t>
  </si>
  <si>
    <t>49</t>
  </si>
  <si>
    <t>452353112</t>
  </si>
  <si>
    <t>Bednění podkladních bloků pod potrubí, stoky a drobné objekty otevřený výkop odstranění</t>
  </si>
  <si>
    <t>2144115503</t>
  </si>
  <si>
    <t>Komunikace</t>
  </si>
  <si>
    <t>50</t>
  </si>
  <si>
    <t>564871111</t>
  </si>
  <si>
    <t>Podklad ze štěrkodrtě ŠD plochy přes 100 m2 tl 250 mm</t>
  </si>
  <si>
    <t>1144798876</t>
  </si>
  <si>
    <t>"viz.příloha D.1 Technická zpráva, příloha D.5 Uložení potrubí"</t>
  </si>
  <si>
    <t>"asfalt" asfalt</t>
  </si>
  <si>
    <t>51</t>
  </si>
  <si>
    <t>567122114</t>
  </si>
  <si>
    <t>Podklad ze směsi stmelené cementem SC C 8/10 (KSC I) tl 150 mm</t>
  </si>
  <si>
    <t>445507529</t>
  </si>
  <si>
    <t>Trubní vedení</t>
  </si>
  <si>
    <t>52</t>
  </si>
  <si>
    <t>850245121</t>
  </si>
  <si>
    <t>Výřez nebo výsek na potrubí z trub litinových tlakových nebo plastických hmot DN 80</t>
  </si>
  <si>
    <t>kus</t>
  </si>
  <si>
    <t>1120307579</t>
  </si>
  <si>
    <t>"viz.příloha D.1 Technická zpráva, příloha D.4 Schéma kladečského plánu řadu ZB"</t>
  </si>
  <si>
    <t>"stávající LIT80" 2</t>
  </si>
  <si>
    <t>"stávající PVC90" 1</t>
  </si>
  <si>
    <t>53</t>
  </si>
  <si>
    <t>8573121221</t>
  </si>
  <si>
    <t>Spotřební materiál</t>
  </si>
  <si>
    <t>komplet</t>
  </si>
  <si>
    <t>1947124948</t>
  </si>
  <si>
    <t xml:space="preserve">"viz. příloha D.1 Technická zpráva" </t>
  </si>
  <si>
    <t>"ostatní spotřební materiál jinde neuvedený, spojovací materiál"</t>
  </si>
  <si>
    <t>54</t>
  </si>
  <si>
    <t>871161141</t>
  </si>
  <si>
    <t>Montáž potrubí z PE100 SDR 11 otevřený výkop svařovaných na tupo D 32 x 3,0 mm</t>
  </si>
  <si>
    <t>1716329449</t>
  </si>
  <si>
    <t>"odvodnění hydrantu" 3,0*2</t>
  </si>
  <si>
    <t>55</t>
  </si>
  <si>
    <t>286137521</t>
  </si>
  <si>
    <t>potrubí vodovodní LDPE (rPE) D 32x4,4mm</t>
  </si>
  <si>
    <t>586976620</t>
  </si>
  <si>
    <t>PE_32*1,015</t>
  </si>
  <si>
    <t>56</t>
  </si>
  <si>
    <t>871241221</t>
  </si>
  <si>
    <t>Montáž potrubí z PE100 RC SDR 17 otevřený výkop svařovaných elektrotvarovkou d 90 x 5,4 mm</t>
  </si>
  <si>
    <t>726638876</t>
  </si>
  <si>
    <t>"přepojení řadu Pod Prokopem" 12,0</t>
  </si>
  <si>
    <t>"přepojení řadu Lomená" 8,0</t>
  </si>
  <si>
    <t>"přepojení řadu Příčná" 9,0</t>
  </si>
  <si>
    <t>57</t>
  </si>
  <si>
    <t>28613575</t>
  </si>
  <si>
    <t>potrubí vodovodní dvouvrstvé PE100 RC SDR17 90x5,4mm</t>
  </si>
  <si>
    <t>1151159748</t>
  </si>
  <si>
    <t>"PE 100, RC AQUALINE ROBUST, 90x5,4 SDR17"</t>
  </si>
  <si>
    <t>"Potrubí musí být certifikované dle technického předpisu PAS1075"</t>
  </si>
  <si>
    <t>PE_90*1,015</t>
  </si>
  <si>
    <t>58</t>
  </si>
  <si>
    <t>871251151</t>
  </si>
  <si>
    <t>Montáž potrubí z PE100 RC SDR 17 otevřený výkop svařovaných na tupo d 110 x 6,6 mm</t>
  </si>
  <si>
    <t>-2113334715</t>
  </si>
  <si>
    <t>"řad ZB - řízený protlak" 153,0</t>
  </si>
  <si>
    <t>59</t>
  </si>
  <si>
    <t>871251221</t>
  </si>
  <si>
    <t>Montáž potrubí z PE100 RC SDR 17 otevřený výkop svařovaných elektrotvarovkou d 110 x 6,6 mm</t>
  </si>
  <si>
    <t>-391699399</t>
  </si>
  <si>
    <t>"řad ZB - běžný výkop" 5,0</t>
  </si>
  <si>
    <t>60</t>
  </si>
  <si>
    <t>28613570</t>
  </si>
  <si>
    <t>potrubí vodovodní dvouvrstvé PE100 RC SDR17 110x6,6mm</t>
  </si>
  <si>
    <t>1049475312</t>
  </si>
  <si>
    <t>"PE 100, RC AQUALINE ROBUST, 110x6,6 SDR17"</t>
  </si>
  <si>
    <t>158,0*1,015</t>
  </si>
  <si>
    <t>61</t>
  </si>
  <si>
    <t>852241122</t>
  </si>
  <si>
    <t>Montáž potrubí z trub litinových tlakových přírubových normálních délek otevřený výkop DN 80</t>
  </si>
  <si>
    <t>-561830475</t>
  </si>
  <si>
    <t>62</t>
  </si>
  <si>
    <t>55253239</t>
  </si>
  <si>
    <t>tvarovka přírubová litinová vodovodní FF-kus PN10/16 DN 80 dl 400mm</t>
  </si>
  <si>
    <t>541128371</t>
  </si>
  <si>
    <t>2*1,02</t>
  </si>
  <si>
    <t>63</t>
  </si>
  <si>
    <t>857242122</t>
  </si>
  <si>
    <t>Montáž litinových tvarovek jednoosých přírubových otevřený výkop DN 80</t>
  </si>
  <si>
    <t>356860148</t>
  </si>
  <si>
    <t>64</t>
  </si>
  <si>
    <t>55254047</t>
  </si>
  <si>
    <t>koleno 90° s patkou přírubové litinové vodovodní N-kus PN10/40 DN 80</t>
  </si>
  <si>
    <t>-353336415</t>
  </si>
  <si>
    <t>65</t>
  </si>
  <si>
    <t>857262122</t>
  </si>
  <si>
    <t>Montáž litinových tvarovek jednoosých přírubových otevřený výkop DN 100</t>
  </si>
  <si>
    <t>-909394171</t>
  </si>
  <si>
    <t>66</t>
  </si>
  <si>
    <t>55259815</t>
  </si>
  <si>
    <t>přechod přírubový tvárná litina dl 200mm DN 100/80</t>
  </si>
  <si>
    <t>-1662547014</t>
  </si>
  <si>
    <t>1*1,02</t>
  </si>
  <si>
    <t>67</t>
  </si>
  <si>
    <t>857264122</t>
  </si>
  <si>
    <t>Montáž litinových tvarovek odbočných přírubových otevřený výkop DN 100</t>
  </si>
  <si>
    <t>788303092</t>
  </si>
  <si>
    <t>68</t>
  </si>
  <si>
    <t>55253515</t>
  </si>
  <si>
    <t>tvarovka přírubová litinová s přírubovou odbočkou,práškový epoxid tl 250µm T-kus DN 100/80</t>
  </si>
  <si>
    <t>1210869334</t>
  </si>
  <si>
    <t>3*1,02</t>
  </si>
  <si>
    <t>69</t>
  </si>
  <si>
    <t>857244122</t>
  </si>
  <si>
    <t>Montáž litinových tvarovek odbočných přírubových otevřený výkop DN 80</t>
  </si>
  <si>
    <t>-1478016664</t>
  </si>
  <si>
    <t>70</t>
  </si>
  <si>
    <t>55253510</t>
  </si>
  <si>
    <t>tvarovka přírubová litinová vodovodní s přírubovou odbočkou PN10/40 T-kus DN 80/80</t>
  </si>
  <si>
    <t>-1090935830</t>
  </si>
  <si>
    <t>71</t>
  </si>
  <si>
    <t>797408000016</t>
  </si>
  <si>
    <t xml:space="preserve">SPOJKA UNIVERZÁLNÍ JIŠTĚNÁ DN80 </t>
  </si>
  <si>
    <t>-407228375</t>
  </si>
  <si>
    <t>3*1,01</t>
  </si>
  <si>
    <t>72</t>
  </si>
  <si>
    <t>877241101</t>
  </si>
  <si>
    <t>Montáž elektrospojek na vodovodním potrubí z PE trub d 90</t>
  </si>
  <si>
    <t>1353952948</t>
  </si>
  <si>
    <t>"elektrospojka" 9</t>
  </si>
  <si>
    <t>"oblouk" 2</t>
  </si>
  <si>
    <t>73</t>
  </si>
  <si>
    <t>28615974</t>
  </si>
  <si>
    <t>elektrospojka SDR11 PE 100 PN16 D 90mm</t>
  </si>
  <si>
    <t>512024464</t>
  </si>
  <si>
    <t>9*1,015</t>
  </si>
  <si>
    <t>74</t>
  </si>
  <si>
    <t>WVN.FFD90813W</t>
  </si>
  <si>
    <t>Oblouk 11° PE100 RC SDR17 90</t>
  </si>
  <si>
    <t>-642796852</t>
  </si>
  <si>
    <t>2*1,015</t>
  </si>
  <si>
    <t>75</t>
  </si>
  <si>
    <t>877251101</t>
  </si>
  <si>
    <t>Montáž elektrospojek na vodovodním potrubí z PE trub d 110</t>
  </si>
  <si>
    <t>1113652607</t>
  </si>
  <si>
    <t>76</t>
  </si>
  <si>
    <t>28615975</t>
  </si>
  <si>
    <t>elektrospojka SDR11 PE 100 PN16 D 110mm</t>
  </si>
  <si>
    <t>713597445</t>
  </si>
  <si>
    <t>8*1,015</t>
  </si>
  <si>
    <t>77</t>
  </si>
  <si>
    <t>877241110</t>
  </si>
  <si>
    <t>Montáž elektrokolen 45° na vodovodním potrubí z PE trub d 90</t>
  </si>
  <si>
    <t>1584152053</t>
  </si>
  <si>
    <t>78</t>
  </si>
  <si>
    <t>28614948</t>
  </si>
  <si>
    <t>elektrokoleno 45° PE 100 PN16 D 90mm</t>
  </si>
  <si>
    <t>-332686009</t>
  </si>
  <si>
    <t>6*1,015</t>
  </si>
  <si>
    <t>79</t>
  </si>
  <si>
    <t>877251110</t>
  </si>
  <si>
    <t>Montáž elektrokolen 45° na vodovodním potrubí z PE trub d 110</t>
  </si>
  <si>
    <t>1899505671</t>
  </si>
  <si>
    <t>80</t>
  </si>
  <si>
    <t>28614949</t>
  </si>
  <si>
    <t>elektrokoleno 45° PE 100 PN16 D 110mm</t>
  </si>
  <si>
    <t>-252689436</t>
  </si>
  <si>
    <t>81</t>
  </si>
  <si>
    <t>8912491111</t>
  </si>
  <si>
    <t>Montáž lemových nákružků na potrubí z jakýchkoli trub DN 90</t>
  </si>
  <si>
    <t>97162158</t>
  </si>
  <si>
    <t>82</t>
  </si>
  <si>
    <t>28653149</t>
  </si>
  <si>
    <t>nákružek lemový PE 100 SDR17 90mm</t>
  </si>
  <si>
    <t>-501850397</t>
  </si>
  <si>
    <t>5*1,015</t>
  </si>
  <si>
    <t>83</t>
  </si>
  <si>
    <t>28654368</t>
  </si>
  <si>
    <t>příruba volná k lemovému nákružku z polypropylénu 90</t>
  </si>
  <si>
    <t>1578693876</t>
  </si>
  <si>
    <t>84</t>
  </si>
  <si>
    <t>8912491112</t>
  </si>
  <si>
    <t>Montáž lemových nákružků na potrubí z jakýchkoli trub DN 110</t>
  </si>
  <si>
    <t>-1549049389</t>
  </si>
  <si>
    <t>85</t>
  </si>
  <si>
    <t>28653150</t>
  </si>
  <si>
    <t>nákružek lemový PE 100 SDR17 110mm</t>
  </si>
  <si>
    <t>-927759529</t>
  </si>
  <si>
    <t>86</t>
  </si>
  <si>
    <t>28654410</t>
  </si>
  <si>
    <t>příruba volná k lemovému nákružku z polypropylénu 110</t>
  </si>
  <si>
    <t>993332962</t>
  </si>
  <si>
    <t>87</t>
  </si>
  <si>
    <t>879171111</t>
  </si>
  <si>
    <t>Montáž vodovodní přípojky na potrubí DN 32</t>
  </si>
  <si>
    <t>-1381746260</t>
  </si>
  <si>
    <t>88</t>
  </si>
  <si>
    <t>8911739111</t>
  </si>
  <si>
    <t>Montáž vodovodního ventilu hlavního pro přípojky DN 32</t>
  </si>
  <si>
    <t>1821337219</t>
  </si>
  <si>
    <t>89</t>
  </si>
  <si>
    <t>HWL.313000103216</t>
  </si>
  <si>
    <t>VENTIL ISO DOMOVNÍ PŘÍPOJKY ROHOVÝ 32-5/4"</t>
  </si>
  <si>
    <t>-214921488</t>
  </si>
  <si>
    <t>7*1,01</t>
  </si>
  <si>
    <t>90</t>
  </si>
  <si>
    <t>HWL.910103401500</t>
  </si>
  <si>
    <t>SOUPRAVA ZEMNÍ PRO PŘÍPOJKY-1,5 m 3/4"-2" (1,5m)</t>
  </si>
  <si>
    <t>1355551230</t>
  </si>
  <si>
    <t>91</t>
  </si>
  <si>
    <t>891241112</t>
  </si>
  <si>
    <t>Montáž vodovodních šoupátek otevřený výkop DN 80</t>
  </si>
  <si>
    <t>189385533</t>
  </si>
  <si>
    <t>92</t>
  </si>
  <si>
    <t>HWL.400208000016</t>
  </si>
  <si>
    <t>ŠOUPĚ E2 PŘÍRUBOVÉ KRÁTKÉ 80</t>
  </si>
  <si>
    <t>-1680347165</t>
  </si>
  <si>
    <t>5*1,01</t>
  </si>
  <si>
    <t>93</t>
  </si>
  <si>
    <t>HWL.950108000003</t>
  </si>
  <si>
    <t>SOUPRAVA ZEMNÍ TELESKOPICKÁ E1/A-1,3 -1,8 65-80 E1/80 A (1,3-1,8m)</t>
  </si>
  <si>
    <t>1951334849</t>
  </si>
  <si>
    <t>94</t>
  </si>
  <si>
    <t>891261112</t>
  </si>
  <si>
    <t>Montáž vodovodních šoupátek otevřený výkop DN 100</t>
  </si>
  <si>
    <t>-831297074</t>
  </si>
  <si>
    <t>95</t>
  </si>
  <si>
    <t>HWL.400210000016</t>
  </si>
  <si>
    <t>ŠOUPĚ E2 PŘÍRUBOVÉ KRÁTKÉ 100</t>
  </si>
  <si>
    <t>1222913414</t>
  </si>
  <si>
    <t>1*1,01</t>
  </si>
  <si>
    <t>96</t>
  </si>
  <si>
    <t>HWL.950110000003</t>
  </si>
  <si>
    <t>SOUPRAVA ZEMNÍ TELESKOPICKÁ E1/A-1,3 -1,8 100 (1,3-1,8m)</t>
  </si>
  <si>
    <t>-1467214437</t>
  </si>
  <si>
    <t>97</t>
  </si>
  <si>
    <t>891247112</t>
  </si>
  <si>
    <t>Montáž hydrantů podzemních DN 80</t>
  </si>
  <si>
    <t>-64723368</t>
  </si>
  <si>
    <t>98</t>
  </si>
  <si>
    <t>42273591</t>
  </si>
  <si>
    <t>hydrant podzemní DN 80 PN 16 jednoduchý uzávěr krycí v 1500mm</t>
  </si>
  <si>
    <t>-1107179291</t>
  </si>
  <si>
    <t>99</t>
  </si>
  <si>
    <t>28326001</t>
  </si>
  <si>
    <t>obal drenážní k hydrantům</t>
  </si>
  <si>
    <t>-73881799</t>
  </si>
  <si>
    <t>100</t>
  </si>
  <si>
    <t>891249111</t>
  </si>
  <si>
    <t>Montáž navrtávacích pasů na potrubí z jakýchkoli trub DN 80</t>
  </si>
  <si>
    <t>1543994414</t>
  </si>
  <si>
    <t>101</t>
  </si>
  <si>
    <t>HWL.531009005416</t>
  </si>
  <si>
    <t>PAS NAVRTÁVACÍ UZAVÍRACÍ HAKU 90-5/4''</t>
  </si>
  <si>
    <t>749068753</t>
  </si>
  <si>
    <t>102</t>
  </si>
  <si>
    <t>891269111</t>
  </si>
  <si>
    <t>Montáž navrtávacích pasů na potrubí z jakýchkoli trub DN 100</t>
  </si>
  <si>
    <t>1337818259</t>
  </si>
  <si>
    <t>103</t>
  </si>
  <si>
    <t>HWL.531011005416</t>
  </si>
  <si>
    <t>PAS NAVRTÁVACÍ UZAVÍRACÍ HAKU 110-5/4''</t>
  </si>
  <si>
    <t>-131277802</t>
  </si>
  <si>
    <t>6*1,01</t>
  </si>
  <si>
    <t>104</t>
  </si>
  <si>
    <t>899401111</t>
  </si>
  <si>
    <t>Osazení poklopů litinových ventilových</t>
  </si>
  <si>
    <t>-746204132</t>
  </si>
  <si>
    <t>105</t>
  </si>
  <si>
    <t>422914020</t>
  </si>
  <si>
    <t>poklop litinový ventilový</t>
  </si>
  <si>
    <t>1777922427</t>
  </si>
  <si>
    <t>106</t>
  </si>
  <si>
    <t>42210051</t>
  </si>
  <si>
    <t>deska podkladová uličního poklopu litinového ventilového</t>
  </si>
  <si>
    <t>-1423878023</t>
  </si>
  <si>
    <t>107</t>
  </si>
  <si>
    <t>899401112</t>
  </si>
  <si>
    <t>Osazení poklopů litinových šoupátkových</t>
  </si>
  <si>
    <t>1046010503</t>
  </si>
  <si>
    <t>108</t>
  </si>
  <si>
    <t>422913520</t>
  </si>
  <si>
    <t>poklop litinový šoupátkový pro zemní soupravy osazení do terénu a do vozovky</t>
  </si>
  <si>
    <t>1956969787</t>
  </si>
  <si>
    <t>109</t>
  </si>
  <si>
    <t>42210050</t>
  </si>
  <si>
    <t>deska podkladová uličního poklopu litinového šoupatového</t>
  </si>
  <si>
    <t>764642206</t>
  </si>
  <si>
    <t>110</t>
  </si>
  <si>
    <t>899401113</t>
  </si>
  <si>
    <t>Osazení poklopů uličních litinových hydrantových</t>
  </si>
  <si>
    <t>923400635</t>
  </si>
  <si>
    <t>111</t>
  </si>
  <si>
    <t>42291452</t>
  </si>
  <si>
    <t>poklop litinový hydrantový DN 80</t>
  </si>
  <si>
    <t>-1705620926</t>
  </si>
  <si>
    <t>112</t>
  </si>
  <si>
    <t>42210052</t>
  </si>
  <si>
    <t>deska podkladová uličního poklopu litinového hydrantového</t>
  </si>
  <si>
    <t>1859643151</t>
  </si>
  <si>
    <t>113</t>
  </si>
  <si>
    <t>891247812</t>
  </si>
  <si>
    <t>Demontáž hydrantů podzemních na potrubí DN 80</t>
  </si>
  <si>
    <t>589042927</t>
  </si>
  <si>
    <t>114</t>
  </si>
  <si>
    <t>891261811</t>
  </si>
  <si>
    <t>Demontáž vodovodních šoupátek otevřený výkop DN 100</t>
  </si>
  <si>
    <t>-1902949961</t>
  </si>
  <si>
    <t>115</t>
  </si>
  <si>
    <t>899101211</t>
  </si>
  <si>
    <t>Demontáž poklopů litinových nebo ocelových včetně rámů hmotnosti do 50 kg</t>
  </si>
  <si>
    <t>1604709350</t>
  </si>
  <si>
    <t>"viz.příloha D.1 Technická zpráva, příloha D.4 Schéma kladečského plánu řadu L"</t>
  </si>
  <si>
    <t>"poklop hydrantový" 1</t>
  </si>
  <si>
    <t>"poklop šoupátkový" 6</t>
  </si>
  <si>
    <t>"poklop ventilový" 7</t>
  </si>
  <si>
    <t>116</t>
  </si>
  <si>
    <t>892241111</t>
  </si>
  <si>
    <t>Tlaková zkouška vodou potrubí do 80</t>
  </si>
  <si>
    <t>-345331864</t>
  </si>
  <si>
    <t>12+8+9</t>
  </si>
  <si>
    <t>117</t>
  </si>
  <si>
    <t>892271111</t>
  </si>
  <si>
    <t>Tlaková zkouška vodou potrubí DN 100 nebo 125</t>
  </si>
  <si>
    <t>1908277842</t>
  </si>
  <si>
    <t>158</t>
  </si>
  <si>
    <t>118</t>
  </si>
  <si>
    <t>892273122</t>
  </si>
  <si>
    <t>Proplach a dezinfekce vodovodního potrubí DN od 80 do 125</t>
  </si>
  <si>
    <t>683362226</t>
  </si>
  <si>
    <t>158+12+8+9</t>
  </si>
  <si>
    <t>119</t>
  </si>
  <si>
    <t>892372111</t>
  </si>
  <si>
    <t>Zabezpečení konců potrubí DN do 300 při tlakových zkouškách vodou</t>
  </si>
  <si>
    <t>-1642242087</t>
  </si>
  <si>
    <t>120</t>
  </si>
  <si>
    <t>899431111</t>
  </si>
  <si>
    <t>Výšková úprava uličního vstupu nebo vpusti do 200 mm zvýšením krycího hrnce, šoupěte nebo hydrantu</t>
  </si>
  <si>
    <t>749167757</t>
  </si>
  <si>
    <t>2+6</t>
  </si>
  <si>
    <t>121</t>
  </si>
  <si>
    <t>899712111</t>
  </si>
  <si>
    <t>Orientační tabulky na zdivu</t>
  </si>
  <si>
    <t>-1939393415</t>
  </si>
  <si>
    <t>122</t>
  </si>
  <si>
    <t>899722114</t>
  </si>
  <si>
    <t>Krytí potrubí z plastů výstražnou fólií z PVC 40 cm</t>
  </si>
  <si>
    <t>1186770148</t>
  </si>
  <si>
    <t>(2,0+1,5+12,0+8,0+9,0+3,0+2,0+1,5*6+1,5*2+1,5)*1,05</t>
  </si>
  <si>
    <t>123</t>
  </si>
  <si>
    <t>8712411000</t>
  </si>
  <si>
    <t>Montáž vodiče nad potrubím ve výk.</t>
  </si>
  <si>
    <t>-758354382</t>
  </si>
  <si>
    <t>124</t>
  </si>
  <si>
    <t>3411101201</t>
  </si>
  <si>
    <t>kabel silový s Cu jádrem CYKY 6mm2</t>
  </si>
  <si>
    <t>2032945365</t>
  </si>
  <si>
    <t>(158+12+8+9)*1,13</t>
  </si>
  <si>
    <t>Ostatní konstrukce a práce-bourání</t>
  </si>
  <si>
    <t>125</t>
  </si>
  <si>
    <t>916131212</t>
  </si>
  <si>
    <t>Osazení silničního obrubníku betonového stojatého bez boční opěry do lože z betonu prostého</t>
  </si>
  <si>
    <t>-2073829982</t>
  </si>
  <si>
    <t>126</t>
  </si>
  <si>
    <t>919735113</t>
  </si>
  <si>
    <t>Řezání stávajícího živičného krytu hl přes 100 do 150 mm</t>
  </si>
  <si>
    <t>-1979614806</t>
  </si>
  <si>
    <t>(2,0+1,5)*2+(12,0+8,0+8,5)*2+(2*4,0+2*1,5)+(2*3,0+2*1,5)+(4*1,5)*4+(2*2,25+2*1,5)+(2*2,0+2*1,5)+(4*1,5)*2+(4*1,5)+(4*2,0)*4+(4*1,5)*30</t>
  </si>
  <si>
    <t>127</t>
  </si>
  <si>
    <t>979024443</t>
  </si>
  <si>
    <t>Očištění vybouraných obrubníků a krajníků silničních</t>
  </si>
  <si>
    <t>1300307017</t>
  </si>
  <si>
    <t>Přesun hmot</t>
  </si>
  <si>
    <t>128</t>
  </si>
  <si>
    <t>998276101</t>
  </si>
  <si>
    <t>Přesun hmot pro trubní vedení z trub z plastických hmot otevřený výkop</t>
  </si>
  <si>
    <t>-507225192</t>
  </si>
  <si>
    <t>150,146-137,057</t>
  </si>
  <si>
    <t>997</t>
  </si>
  <si>
    <t>Přesun sutě</t>
  </si>
  <si>
    <t>129</t>
  </si>
  <si>
    <t>997221551</t>
  </si>
  <si>
    <t>Vodorovná doprava suti ze sypkých materiálů do 1 km</t>
  </si>
  <si>
    <t>-1607563971</t>
  </si>
  <si>
    <t>"odvoz suti na skládku určenou incestorem" 109,065-0,576</t>
  </si>
  <si>
    <t>130</t>
  </si>
  <si>
    <t>997221559</t>
  </si>
  <si>
    <t>Příplatek ZKD 1 km u vodorovné dopravy suti ze sypkých materiálů</t>
  </si>
  <si>
    <t>1185745383</t>
  </si>
  <si>
    <t>"odvoz suti na skládku určenou investorem"</t>
  </si>
  <si>
    <t>odvoz_suti*2</t>
  </si>
  <si>
    <t>131</t>
  </si>
  <si>
    <t>997221611</t>
  </si>
  <si>
    <t>Nakládání suti na dopravní prostředky pro vodorovnou dopravu</t>
  </si>
  <si>
    <t>1999053362</t>
  </si>
  <si>
    <t>"nakládání suti - odvoz na skládku určenou investorem" odvoz_suti</t>
  </si>
  <si>
    <t>132</t>
  </si>
  <si>
    <t>9972218731</t>
  </si>
  <si>
    <t>Poplatek za uložení stavebního odpadu na recyklační skládce (skládkovné) zeminy a kamení zatříděného do Katalogu odpadů pod kódem 17 05 04</t>
  </si>
  <si>
    <t>-913141488</t>
  </si>
  <si>
    <t>odvoz_suti-45,202</t>
  </si>
  <si>
    <t>133</t>
  </si>
  <si>
    <t>9972215611</t>
  </si>
  <si>
    <t xml:space="preserve">Vodorovná  doprava a nakládání vybouraných armatur a potrubí</t>
  </si>
  <si>
    <t>932874837</t>
  </si>
  <si>
    <t>0,756</t>
  </si>
  <si>
    <t>134</t>
  </si>
  <si>
    <t>9972218751</t>
  </si>
  <si>
    <t>Poplatek za uložení stavebního odpadu na recyklační skládce (skládkovné) asfaltového bez obsahu dehtu zatříděného do Katalogu odpadů pod kódem 17 03 02</t>
  </si>
  <si>
    <t>860593472</t>
  </si>
  <si>
    <t>45,202</t>
  </si>
  <si>
    <t>998</t>
  </si>
  <si>
    <t>135</t>
  </si>
  <si>
    <t>998225111</t>
  </si>
  <si>
    <t>Přesun hmot pro pozemní komunikace s krytem z kamene, monolitickým betonovým nebo živičným</t>
  </si>
  <si>
    <t>-599603746</t>
  </si>
  <si>
    <t>137,057</t>
  </si>
  <si>
    <t>PSV</t>
  </si>
  <si>
    <t>Práce a dodávky PSV</t>
  </si>
  <si>
    <t>711</t>
  </si>
  <si>
    <t>Izolace proti vodě, vlhkosti a plynům</t>
  </si>
  <si>
    <t>136</t>
  </si>
  <si>
    <t>711491172</t>
  </si>
  <si>
    <t>Provedení doplňků izolace proti vodě na vodorovné ploše z textilií vrstva ochranná</t>
  </si>
  <si>
    <t>-1289892615</t>
  </si>
  <si>
    <t>"viz. příloha D. Technická zpráva"</t>
  </si>
  <si>
    <t>2*(1,0*0,5)</t>
  </si>
  <si>
    <t>137</t>
  </si>
  <si>
    <t>69311198</t>
  </si>
  <si>
    <t>geotextilie netkaná separační, ochranná, filtrační, drenážní PES(70%)+PP(30%) 250g/m2</t>
  </si>
  <si>
    <t>-1094480418</t>
  </si>
  <si>
    <t>izolace_v*1,15</t>
  </si>
  <si>
    <t>138</t>
  </si>
  <si>
    <t>998711101</t>
  </si>
  <si>
    <t>Přesun hmot tonážní pro izolace proti vodě, vlhkosti a plynům v objektech v do 6 m</t>
  </si>
  <si>
    <t>1672488267</t>
  </si>
  <si>
    <t>0,081</t>
  </si>
  <si>
    <t>0,284</t>
  </si>
  <si>
    <t>0,716</t>
  </si>
  <si>
    <t>3,4</t>
  </si>
  <si>
    <t>4,052</t>
  </si>
  <si>
    <t>0,283</t>
  </si>
  <si>
    <t>1.2 - Vodovodní řad ZB - přepojení přípojek</t>
  </si>
  <si>
    <t>0,344</t>
  </si>
  <si>
    <t>0,709</t>
  </si>
  <si>
    <t>0,365</t>
  </si>
  <si>
    <t>1,114</t>
  </si>
  <si>
    <t>0,405</t>
  </si>
  <si>
    <t>štěrk_j</t>
  </si>
  <si>
    <t>2,794</t>
  </si>
  <si>
    <t>loze_j</t>
  </si>
  <si>
    <t>0,55</t>
  </si>
  <si>
    <t>"asfalt" 0,5*0,81</t>
  </si>
  <si>
    <t>703206792</t>
  </si>
  <si>
    <t>2,0</t>
  </si>
  <si>
    <t>0,45</t>
  </si>
  <si>
    <t>119002121</t>
  </si>
  <si>
    <t>Přechodová lávka délky do 2 m včetně zábradlí pro zabezpečení výkopu zřízení</t>
  </si>
  <si>
    <t>271921864</t>
  </si>
  <si>
    <t>119002122</t>
  </si>
  <si>
    <t>Přechodová lávka délky do 2 m včetně zábradlí pro zabezpečení výkopu odstranění</t>
  </si>
  <si>
    <t>21524441</t>
  </si>
  <si>
    <t>-33022659</t>
  </si>
  <si>
    <t>1,0*2</t>
  </si>
  <si>
    <t>1593670539</t>
  </si>
  <si>
    <t xml:space="preserve">"vodovodní řad ZB - přepojení  přípojek " 9,0*0,81*1,7</t>
  </si>
  <si>
    <t>-"v jámě" 8,0*0,81*1,7</t>
  </si>
  <si>
    <t>-"asfalt" 0,5*0,81*0,40</t>
  </si>
  <si>
    <t>-"tráva" 0,5*0,81*0,25</t>
  </si>
  <si>
    <t>"vodovodní řad ZB - přepojení přípojek" 9,0*1,7*2</t>
  </si>
  <si>
    <t>-"v jámě" 8,0*1,7*2</t>
  </si>
  <si>
    <t>"přepojení přípojek - výkop" 1,0*0,81*0,10</t>
  </si>
  <si>
    <t>"přepojení přípojek - výkop" 1,0*0,81*0,35</t>
  </si>
  <si>
    <t>0,5*0,81*0,85</t>
  </si>
  <si>
    <t>1143573876</t>
  </si>
  <si>
    <t>"přepojení přípojek" 3,14*(0,032)^2/4*1,0</t>
  </si>
  <si>
    <t>obsyp_-0,001</t>
  </si>
  <si>
    <t>"přepojení přípojek v jámě" (8,0*1,0*0,35)-(3,14*(0,032)^2/4*8,0)</t>
  </si>
  <si>
    <t>štěrk+štěrk_j</t>
  </si>
  <si>
    <t>štěrk+loze_+štěrk_kom+štěrk_j+loze_j</t>
  </si>
  <si>
    <t>2095262862</t>
  </si>
  <si>
    <t>0,5*2,0</t>
  </si>
  <si>
    <t>-1685804748</t>
  </si>
  <si>
    <t>-2080455868</t>
  </si>
  <si>
    <t>943910904</t>
  </si>
  <si>
    <t>1527419689</t>
  </si>
  <si>
    <t>"lože pod potrubí - přepojení přípojek v jámě" 5,5*1,0*0,10</t>
  </si>
  <si>
    <t>loze_+loze_j</t>
  </si>
  <si>
    <t>8502451211</t>
  </si>
  <si>
    <t>Výřez na stávajím potrubí přípojky</t>
  </si>
  <si>
    <t>-2095702475</t>
  </si>
  <si>
    <t>"přepojení přípojek" 9,0</t>
  </si>
  <si>
    <t>HWL.632003203216</t>
  </si>
  <si>
    <t>TVAROVKA ISO SPOJKA 32-32</t>
  </si>
  <si>
    <t>1271545958</t>
  </si>
  <si>
    <t>HWL.641103200116</t>
  </si>
  <si>
    <t>TVAROVKA ISO VNĚJŠÍ ZÁVIT KOLENO 45° 32-1''</t>
  </si>
  <si>
    <t>-1951373565</t>
  </si>
  <si>
    <t>14*1,01</t>
  </si>
  <si>
    <t>892233122</t>
  </si>
  <si>
    <t>Proplach a dezinfekce vodovodního potrubí DN od 40 do 70</t>
  </si>
  <si>
    <t>9*1,05</t>
  </si>
  <si>
    <t>9,0</t>
  </si>
  <si>
    <t>9*1,13</t>
  </si>
  <si>
    <t>-639542148</t>
  </si>
  <si>
    <t>2*0,5</t>
  </si>
  <si>
    <t>1108524206</t>
  </si>
  <si>
    <t>0,671-0,388</t>
  </si>
  <si>
    <t>"odvoz suti na skládku určenou incestorem" 0,716</t>
  </si>
  <si>
    <t>1026146527</t>
  </si>
  <si>
    <t>odvoz_suti-0,128</t>
  </si>
  <si>
    <t>580247116</t>
  </si>
  <si>
    <t>0,128</t>
  </si>
  <si>
    <t>0,388</t>
  </si>
  <si>
    <t xml:space="preserve">VRN - Vedlejší náklady stavby </t>
  </si>
  <si>
    <t xml:space="preserve">VRN - Vedlejší rozpočtové náklady </t>
  </si>
  <si>
    <t xml:space="preserve">    0 - Vedlejší rozpočtové náklady</t>
  </si>
  <si>
    <t xml:space="preserve">    VRN3 - Zařízení staveniště</t>
  </si>
  <si>
    <t xml:space="preserve">    VRN4 - Inženýrská činnost</t>
  </si>
  <si>
    <t xml:space="preserve">Vedlejší rozpočtové náklady </t>
  </si>
  <si>
    <t>Vedlejší rozpočtové náklady</t>
  </si>
  <si>
    <t>0121030001</t>
  </si>
  <si>
    <t>Geodetické práce před výstavbou</t>
  </si>
  <si>
    <t>1024</t>
  </si>
  <si>
    <t>-1044712251</t>
  </si>
  <si>
    <t>"vytýčení inženýrských sítí, vytýčení stavby"</t>
  </si>
  <si>
    <t>167</t>
  </si>
  <si>
    <t>0123030001</t>
  </si>
  <si>
    <t>Geodetické práce po výstavbě</t>
  </si>
  <si>
    <t>-1019632667</t>
  </si>
  <si>
    <t>"geodetické zaměření sítí, včetně kompletního předání"</t>
  </si>
  <si>
    <t>"zhotovení geometrického plánu pro zřízení věcného břemene"</t>
  </si>
  <si>
    <t>"geodetické zaměření skutečného provedení stavby"</t>
  </si>
  <si>
    <t>0133540001</t>
  </si>
  <si>
    <t>Dokumentace skutečného provedení stavby</t>
  </si>
  <si>
    <t>Kč</t>
  </si>
  <si>
    <t>1208204307</t>
  </si>
  <si>
    <t>0431140001</t>
  </si>
  <si>
    <t>Hutnící statické zkoušky</t>
  </si>
  <si>
    <t>-1337139172</t>
  </si>
  <si>
    <t xml:space="preserve">"hutnící statické zkoušky" </t>
  </si>
  <si>
    <t>0710020001</t>
  </si>
  <si>
    <t>Provozně technické zabezpečení stavby</t>
  </si>
  <si>
    <t>365275979</t>
  </si>
  <si>
    <t>"provozně technické zabezpečení stavby"</t>
  </si>
  <si>
    <t>"aktualizace stávajících vyjádření DOSS a vlastníků sítí"</t>
  </si>
  <si>
    <t>"informování vlastníků nemovitostí "</t>
  </si>
  <si>
    <t>VRN3</t>
  </si>
  <si>
    <t>Zařízení staveniště</t>
  </si>
  <si>
    <t>0300010001</t>
  </si>
  <si>
    <t>-1322835447</t>
  </si>
  <si>
    <t>0344030001</t>
  </si>
  <si>
    <t>Dopravní značení na staveništi</t>
  </si>
  <si>
    <t>568451011</t>
  </si>
  <si>
    <t>0392030001</t>
  </si>
  <si>
    <t>Uvedení pozemků staveb do odpovídajícího stavu</t>
  </si>
  <si>
    <t>-1192771067</t>
  </si>
  <si>
    <t>"uvedení pozemků staveb, sítí a komunikací dotčených stavbou do odpovídajícího stavu"</t>
  </si>
  <si>
    <t>"včetně všech protokolů o zpětném předání"</t>
  </si>
  <si>
    <t>VRN4</t>
  </si>
  <si>
    <t>Inženýrská činnost</t>
  </si>
  <si>
    <t>0450020001</t>
  </si>
  <si>
    <t>Kompletační a koordinační činnost</t>
  </si>
  <si>
    <t>1237697692</t>
  </si>
  <si>
    <t>"kordinace s investorem a zhotovitelem komunikace"</t>
  </si>
  <si>
    <t>SEZNAM FIGUR</t>
  </si>
  <si>
    <t>Výměra</t>
  </si>
  <si>
    <t>Použití figury:</t>
  </si>
  <si>
    <t>řezání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</si>
</sst>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1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32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32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36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37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38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39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40</v>
      </c>
      <c r="E29" s="48"/>
      <c r="F29" s="33" t="s">
        <v>41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42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43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44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45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46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47</v>
      </c>
      <c r="U35" s="55"/>
      <c r="V35" s="55"/>
      <c r="W35" s="55"/>
      <c r="X35" s="57" t="s">
        <v>48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49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50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51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52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51</v>
      </c>
      <c r="AI60" s="43"/>
      <c r="AJ60" s="43"/>
      <c r="AK60" s="43"/>
      <c r="AL60" s="43"/>
      <c r="AM60" s="65" t="s">
        <v>52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53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54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51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52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51</v>
      </c>
      <c r="AI75" s="43"/>
      <c r="AJ75" s="43"/>
      <c r="AK75" s="43"/>
      <c r="AL75" s="43"/>
      <c r="AM75" s="65" t="s">
        <v>52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55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05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Obnova vodovodu ul. Za Brankou, Litomyšl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Litomyšl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21. 5. 2025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 xml:space="preserve"> 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>Ing. Pravec František</v>
      </c>
      <c r="AN89" s="72"/>
      <c r="AO89" s="72"/>
      <c r="AP89" s="72"/>
      <c r="AQ89" s="41"/>
      <c r="AR89" s="45"/>
      <c r="AS89" s="82" t="s">
        <v>56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33</v>
      </c>
      <c r="AJ90" s="41"/>
      <c r="AK90" s="41"/>
      <c r="AL90" s="41"/>
      <c r="AM90" s="81" t="str">
        <f>IF(E20="","",E20)</f>
        <v>Kašparová Věra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57</v>
      </c>
      <c r="D92" s="95"/>
      <c r="E92" s="95"/>
      <c r="F92" s="95"/>
      <c r="G92" s="95"/>
      <c r="H92" s="96"/>
      <c r="I92" s="97" t="s">
        <v>58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59</v>
      </c>
      <c r="AH92" s="95"/>
      <c r="AI92" s="95"/>
      <c r="AJ92" s="95"/>
      <c r="AK92" s="95"/>
      <c r="AL92" s="95"/>
      <c r="AM92" s="95"/>
      <c r="AN92" s="97" t="s">
        <v>60</v>
      </c>
      <c r="AO92" s="95"/>
      <c r="AP92" s="99"/>
      <c r="AQ92" s="100" t="s">
        <v>61</v>
      </c>
      <c r="AR92" s="45"/>
      <c r="AS92" s="101" t="s">
        <v>62</v>
      </c>
      <c r="AT92" s="102" t="s">
        <v>63</v>
      </c>
      <c r="AU92" s="102" t="s">
        <v>64</v>
      </c>
      <c r="AV92" s="102" t="s">
        <v>65</v>
      </c>
      <c r="AW92" s="102" t="s">
        <v>66</v>
      </c>
      <c r="AX92" s="102" t="s">
        <v>67</v>
      </c>
      <c r="AY92" s="102" t="s">
        <v>68</v>
      </c>
      <c r="AZ92" s="102" t="s">
        <v>69</v>
      </c>
      <c r="BA92" s="102" t="s">
        <v>70</v>
      </c>
      <c r="BB92" s="102" t="s">
        <v>71</v>
      </c>
      <c r="BC92" s="102" t="s">
        <v>72</v>
      </c>
      <c r="BD92" s="103" t="s">
        <v>73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74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ROUND(SUM(AG95:AG97),2)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ROUND(SUM(AS95:AS97),2)</f>
        <v>0</v>
      </c>
      <c r="AT94" s="115">
        <f>ROUND(SUM(AV94:AW94),2)</f>
        <v>0</v>
      </c>
      <c r="AU94" s="116">
        <f>ROUND(SUM(AU95:AU97),5)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ROUND(SUM(AZ95:AZ97),2)</f>
        <v>0</v>
      </c>
      <c r="BA94" s="115">
        <f>ROUND(SUM(BA95:BA97),2)</f>
        <v>0</v>
      </c>
      <c r="BB94" s="115">
        <f>ROUND(SUM(BB95:BB97),2)</f>
        <v>0</v>
      </c>
      <c r="BC94" s="115">
        <f>ROUND(SUM(BC95:BC97),2)</f>
        <v>0</v>
      </c>
      <c r="BD94" s="117">
        <f>ROUND(SUM(BD95:BD97),2)</f>
        <v>0</v>
      </c>
      <c r="BE94" s="6"/>
      <c r="BS94" s="118" t="s">
        <v>75</v>
      </c>
      <c r="BT94" s="118" t="s">
        <v>76</v>
      </c>
      <c r="BU94" s="119" t="s">
        <v>77</v>
      </c>
      <c r="BV94" s="118" t="s">
        <v>78</v>
      </c>
      <c r="BW94" s="118" t="s">
        <v>5</v>
      </c>
      <c r="BX94" s="118" t="s">
        <v>79</v>
      </c>
      <c r="CL94" s="118" t="s">
        <v>1</v>
      </c>
    </row>
    <row r="95" s="7" customFormat="1" ht="16.5" customHeight="1">
      <c r="A95" s="120" t="s">
        <v>80</v>
      </c>
      <c r="B95" s="121"/>
      <c r="C95" s="122"/>
      <c r="D95" s="123" t="s">
        <v>81</v>
      </c>
      <c r="E95" s="123"/>
      <c r="F95" s="123"/>
      <c r="G95" s="123"/>
      <c r="H95" s="123"/>
      <c r="I95" s="124"/>
      <c r="J95" s="123" t="s">
        <v>82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'1.1 - Vodovodní řad ZB'!J30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83</v>
      </c>
      <c r="AR95" s="127"/>
      <c r="AS95" s="128">
        <v>0</v>
      </c>
      <c r="AT95" s="129">
        <f>ROUND(SUM(AV95:AW95),2)</f>
        <v>0</v>
      </c>
      <c r="AU95" s="130">
        <f>'1.1 - Vodovodní řad ZB'!P128</f>
        <v>0</v>
      </c>
      <c r="AV95" s="129">
        <f>'1.1 - Vodovodní řad ZB'!J33</f>
        <v>0</v>
      </c>
      <c r="AW95" s="129">
        <f>'1.1 - Vodovodní řad ZB'!J34</f>
        <v>0</v>
      </c>
      <c r="AX95" s="129">
        <f>'1.1 - Vodovodní řad ZB'!J35</f>
        <v>0</v>
      </c>
      <c r="AY95" s="129">
        <f>'1.1 - Vodovodní řad ZB'!J36</f>
        <v>0</v>
      </c>
      <c r="AZ95" s="129">
        <f>'1.1 - Vodovodní řad ZB'!F33</f>
        <v>0</v>
      </c>
      <c r="BA95" s="129">
        <f>'1.1 - Vodovodní řad ZB'!F34</f>
        <v>0</v>
      </c>
      <c r="BB95" s="129">
        <f>'1.1 - Vodovodní řad ZB'!F35</f>
        <v>0</v>
      </c>
      <c r="BC95" s="129">
        <f>'1.1 - Vodovodní řad ZB'!F36</f>
        <v>0</v>
      </c>
      <c r="BD95" s="131">
        <f>'1.1 - Vodovodní řad ZB'!F37</f>
        <v>0</v>
      </c>
      <c r="BE95" s="7"/>
      <c r="BT95" s="132" t="s">
        <v>84</v>
      </c>
      <c r="BV95" s="132" t="s">
        <v>78</v>
      </c>
      <c r="BW95" s="132" t="s">
        <v>85</v>
      </c>
      <c r="BX95" s="132" t="s">
        <v>5</v>
      </c>
      <c r="CL95" s="132" t="s">
        <v>86</v>
      </c>
      <c r="CM95" s="132" t="s">
        <v>87</v>
      </c>
    </row>
    <row r="96" s="7" customFormat="1" ht="16.5" customHeight="1">
      <c r="A96" s="120" t="s">
        <v>80</v>
      </c>
      <c r="B96" s="121"/>
      <c r="C96" s="122"/>
      <c r="D96" s="123" t="s">
        <v>88</v>
      </c>
      <c r="E96" s="123"/>
      <c r="F96" s="123"/>
      <c r="G96" s="123"/>
      <c r="H96" s="123"/>
      <c r="I96" s="124"/>
      <c r="J96" s="123" t="s">
        <v>89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'1.2 - Vodovodní řad ZB - ...'!J30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83</v>
      </c>
      <c r="AR96" s="127"/>
      <c r="AS96" s="128">
        <v>0</v>
      </c>
      <c r="AT96" s="129">
        <f>ROUND(SUM(AV96:AW96),2)</f>
        <v>0</v>
      </c>
      <c r="AU96" s="130">
        <f>'1.2 - Vodovodní řad ZB - ...'!P125</f>
        <v>0</v>
      </c>
      <c r="AV96" s="129">
        <f>'1.2 - Vodovodní řad ZB - ...'!J33</f>
        <v>0</v>
      </c>
      <c r="AW96" s="129">
        <f>'1.2 - Vodovodní řad ZB - ...'!J34</f>
        <v>0</v>
      </c>
      <c r="AX96" s="129">
        <f>'1.2 - Vodovodní řad ZB - ...'!J35</f>
        <v>0</v>
      </c>
      <c r="AY96" s="129">
        <f>'1.2 - Vodovodní řad ZB - ...'!J36</f>
        <v>0</v>
      </c>
      <c r="AZ96" s="129">
        <f>'1.2 - Vodovodní řad ZB - ...'!F33</f>
        <v>0</v>
      </c>
      <c r="BA96" s="129">
        <f>'1.2 - Vodovodní řad ZB - ...'!F34</f>
        <v>0</v>
      </c>
      <c r="BB96" s="129">
        <f>'1.2 - Vodovodní řad ZB - ...'!F35</f>
        <v>0</v>
      </c>
      <c r="BC96" s="129">
        <f>'1.2 - Vodovodní řad ZB - ...'!F36</f>
        <v>0</v>
      </c>
      <c r="BD96" s="131">
        <f>'1.2 - Vodovodní řad ZB - ...'!F37</f>
        <v>0</v>
      </c>
      <c r="BE96" s="7"/>
      <c r="BT96" s="132" t="s">
        <v>84</v>
      </c>
      <c r="BV96" s="132" t="s">
        <v>78</v>
      </c>
      <c r="BW96" s="132" t="s">
        <v>90</v>
      </c>
      <c r="BX96" s="132" t="s">
        <v>5</v>
      </c>
      <c r="CL96" s="132" t="s">
        <v>86</v>
      </c>
      <c r="CM96" s="132" t="s">
        <v>87</v>
      </c>
    </row>
    <row r="97" s="7" customFormat="1" ht="16.5" customHeight="1">
      <c r="A97" s="120" t="s">
        <v>80</v>
      </c>
      <c r="B97" s="121"/>
      <c r="C97" s="122"/>
      <c r="D97" s="123" t="s">
        <v>91</v>
      </c>
      <c r="E97" s="123"/>
      <c r="F97" s="123"/>
      <c r="G97" s="123"/>
      <c r="H97" s="123"/>
      <c r="I97" s="124"/>
      <c r="J97" s="123" t="s">
        <v>92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'VRN - Vedlejší náklady st...'!J30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93</v>
      </c>
      <c r="AR97" s="127"/>
      <c r="AS97" s="133">
        <v>0</v>
      </c>
      <c r="AT97" s="134">
        <f>ROUND(SUM(AV97:AW97),2)</f>
        <v>0</v>
      </c>
      <c r="AU97" s="135">
        <f>'VRN - Vedlejší náklady st...'!P120</f>
        <v>0</v>
      </c>
      <c r="AV97" s="134">
        <f>'VRN - Vedlejší náklady st...'!J33</f>
        <v>0</v>
      </c>
      <c r="AW97" s="134">
        <f>'VRN - Vedlejší náklady st...'!J34</f>
        <v>0</v>
      </c>
      <c r="AX97" s="134">
        <f>'VRN - Vedlejší náklady st...'!J35</f>
        <v>0</v>
      </c>
      <c r="AY97" s="134">
        <f>'VRN - Vedlejší náklady st...'!J36</f>
        <v>0</v>
      </c>
      <c r="AZ97" s="134">
        <f>'VRN - Vedlejší náklady st...'!F33</f>
        <v>0</v>
      </c>
      <c r="BA97" s="134">
        <f>'VRN - Vedlejší náklady st...'!F34</f>
        <v>0</v>
      </c>
      <c r="BB97" s="134">
        <f>'VRN - Vedlejší náklady st...'!F35</f>
        <v>0</v>
      </c>
      <c r="BC97" s="134">
        <f>'VRN - Vedlejší náklady st...'!F36</f>
        <v>0</v>
      </c>
      <c r="BD97" s="136">
        <f>'VRN - Vedlejší náklady st...'!F37</f>
        <v>0</v>
      </c>
      <c r="BE97" s="7"/>
      <c r="BT97" s="132" t="s">
        <v>84</v>
      </c>
      <c r="BV97" s="132" t="s">
        <v>78</v>
      </c>
      <c r="BW97" s="132" t="s">
        <v>94</v>
      </c>
      <c r="BX97" s="132" t="s">
        <v>5</v>
      </c>
      <c r="CL97" s="132" t="s">
        <v>1</v>
      </c>
      <c r="CM97" s="132" t="s">
        <v>87</v>
      </c>
    </row>
    <row r="98" s="2" customFormat="1" ht="30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5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="2" customFormat="1" ht="6.96" customHeight="1">
      <c r="A99" s="39"/>
      <c r="B99" s="67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45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</sheetData>
  <sheetProtection sheet="1" formatColumns="0" formatRows="0" objects="1" scenarios="1" spinCount="100000" saltValue="WVw6j7m4+ItKA/YHaBk0EJ9xp8qidbUsOwcMRltbPaltEjg3E4bqA/ju1BRos+Kw/BHzTWtqJJEHShvHkDmfUQ==" hashValue="e2+9U9pKRJqtZ0Py93Hpd6zaliFYpmujW2ovliXYcpY3M+8An90EgtJrkQms7ZHm8qUSG9Hgz+gImmHDrtFI7w==" algorithmName="SHA-512" password="CC35"/>
  <mergeCells count="50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1.1 - Vodovodní řad ZB'!C2" display="/"/>
    <hyperlink ref="A96" location="'1.2 - Vodovodní řad ZB - ...'!C2" display="/"/>
    <hyperlink ref="A97" location="'VRN - Vedlejší náklady st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  <c r="AZ2" s="137" t="s">
        <v>95</v>
      </c>
      <c r="BA2" s="137" t="s">
        <v>96</v>
      </c>
      <c r="BB2" s="137" t="s">
        <v>1</v>
      </c>
      <c r="BC2" s="137" t="s">
        <v>97</v>
      </c>
      <c r="BD2" s="137" t="s">
        <v>87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87</v>
      </c>
      <c r="AZ3" s="137" t="s">
        <v>98</v>
      </c>
      <c r="BA3" s="137" t="s">
        <v>96</v>
      </c>
      <c r="BB3" s="137" t="s">
        <v>1</v>
      </c>
      <c r="BC3" s="137" t="s">
        <v>99</v>
      </c>
      <c r="BD3" s="137" t="s">
        <v>87</v>
      </c>
    </row>
    <row r="4" s="1" customFormat="1" ht="24.96" customHeight="1">
      <c r="B4" s="21"/>
      <c r="D4" s="140" t="s">
        <v>100</v>
      </c>
      <c r="L4" s="21"/>
      <c r="M4" s="141" t="s">
        <v>10</v>
      </c>
      <c r="AT4" s="18" t="s">
        <v>4</v>
      </c>
      <c r="AZ4" s="137" t="s">
        <v>101</v>
      </c>
      <c r="BA4" s="137" t="s">
        <v>1</v>
      </c>
      <c r="BB4" s="137" t="s">
        <v>1</v>
      </c>
      <c r="BC4" s="137" t="s">
        <v>102</v>
      </c>
      <c r="BD4" s="137" t="s">
        <v>87</v>
      </c>
    </row>
    <row r="5" s="1" customFormat="1" ht="6.96" customHeight="1">
      <c r="B5" s="21"/>
      <c r="L5" s="21"/>
      <c r="AZ5" s="137" t="s">
        <v>103</v>
      </c>
      <c r="BA5" s="137" t="s">
        <v>1</v>
      </c>
      <c r="BB5" s="137" t="s">
        <v>1</v>
      </c>
      <c r="BC5" s="137" t="s">
        <v>104</v>
      </c>
      <c r="BD5" s="137" t="s">
        <v>87</v>
      </c>
    </row>
    <row r="6" s="1" customFormat="1" ht="12" customHeight="1">
      <c r="B6" s="21"/>
      <c r="D6" s="142" t="s">
        <v>16</v>
      </c>
      <c r="L6" s="21"/>
      <c r="AZ6" s="137" t="s">
        <v>105</v>
      </c>
      <c r="BA6" s="137" t="s">
        <v>1</v>
      </c>
      <c r="BB6" s="137" t="s">
        <v>1</v>
      </c>
      <c r="BC6" s="137" t="s">
        <v>106</v>
      </c>
      <c r="BD6" s="137" t="s">
        <v>87</v>
      </c>
    </row>
    <row r="7" s="1" customFormat="1" ht="16.5" customHeight="1">
      <c r="B7" s="21"/>
      <c r="E7" s="143" t="str">
        <f>'Rekapitulace stavby'!K6</f>
        <v>Obnova vodovodu ul. Za Brankou, Litomyšl</v>
      </c>
      <c r="F7" s="142"/>
      <c r="G7" s="142"/>
      <c r="H7" s="142"/>
      <c r="L7" s="21"/>
      <c r="AZ7" s="137" t="s">
        <v>107</v>
      </c>
      <c r="BA7" s="137" t="s">
        <v>1</v>
      </c>
      <c r="BB7" s="137" t="s">
        <v>1</v>
      </c>
      <c r="BC7" s="137" t="s">
        <v>108</v>
      </c>
      <c r="BD7" s="137" t="s">
        <v>87</v>
      </c>
    </row>
    <row r="8" s="2" customFormat="1" ht="12" customHeight="1">
      <c r="A8" s="39"/>
      <c r="B8" s="45"/>
      <c r="C8" s="39"/>
      <c r="D8" s="142" t="s">
        <v>109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137" t="s">
        <v>110</v>
      </c>
      <c r="BA8" s="137" t="s">
        <v>111</v>
      </c>
      <c r="BB8" s="137" t="s">
        <v>1</v>
      </c>
      <c r="BC8" s="137" t="s">
        <v>112</v>
      </c>
      <c r="BD8" s="137" t="s">
        <v>87</v>
      </c>
    </row>
    <row r="9" s="2" customFormat="1" ht="16.5" customHeight="1">
      <c r="A9" s="39"/>
      <c r="B9" s="45"/>
      <c r="C9" s="39"/>
      <c r="D9" s="39"/>
      <c r="E9" s="144" t="s">
        <v>113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137" t="s">
        <v>114</v>
      </c>
      <c r="BA9" s="137" t="s">
        <v>1</v>
      </c>
      <c r="BB9" s="137" t="s">
        <v>1</v>
      </c>
      <c r="BC9" s="137" t="s">
        <v>115</v>
      </c>
      <c r="BD9" s="137" t="s">
        <v>87</v>
      </c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137" t="s">
        <v>116</v>
      </c>
      <c r="BA10" s="137" t="s">
        <v>1</v>
      </c>
      <c r="BB10" s="137" t="s">
        <v>1</v>
      </c>
      <c r="BC10" s="137" t="s">
        <v>117</v>
      </c>
      <c r="BD10" s="137" t="s">
        <v>87</v>
      </c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86</v>
      </c>
      <c r="G11" s="39"/>
      <c r="H11" s="39"/>
      <c r="I11" s="142" t="s">
        <v>19</v>
      </c>
      <c r="J11" s="145" t="s">
        <v>118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137" t="s">
        <v>119</v>
      </c>
      <c r="BA11" s="137" t="s">
        <v>120</v>
      </c>
      <c r="BB11" s="137" t="s">
        <v>1</v>
      </c>
      <c r="BC11" s="137" t="s">
        <v>121</v>
      </c>
      <c r="BD11" s="137" t="s">
        <v>87</v>
      </c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21. 5. 2025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Z12" s="137" t="s">
        <v>122</v>
      </c>
      <c r="BA12" s="137" t="s">
        <v>1</v>
      </c>
      <c r="BB12" s="137" t="s">
        <v>1</v>
      </c>
      <c r="BC12" s="137" t="s">
        <v>123</v>
      </c>
      <c r="BD12" s="137" t="s">
        <v>87</v>
      </c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Z13" s="137" t="s">
        <v>124</v>
      </c>
      <c r="BA13" s="137" t="s">
        <v>1</v>
      </c>
      <c r="BB13" s="137" t="s">
        <v>1</v>
      </c>
      <c r="BC13" s="137" t="s">
        <v>125</v>
      </c>
      <c r="BD13" s="137" t="s">
        <v>87</v>
      </c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Z14" s="137" t="s">
        <v>126</v>
      </c>
      <c r="BA14" s="137" t="s">
        <v>1</v>
      </c>
      <c r="BB14" s="137" t="s">
        <v>1</v>
      </c>
      <c r="BC14" s="137" t="s">
        <v>127</v>
      </c>
      <c r="BD14" s="137" t="s">
        <v>87</v>
      </c>
    </row>
    <row r="15" s="2" customFormat="1" ht="18" customHeight="1">
      <c r="A15" s="39"/>
      <c r="B15" s="45"/>
      <c r="C15" s="39"/>
      <c r="D15" s="39"/>
      <c r="E15" s="145" t="str">
        <f>IF('Rekapitulace stavby'!E11="","",'Rekapitulace stavby'!E11)</f>
        <v xml:space="preserve"> </v>
      </c>
      <c r="F15" s="39"/>
      <c r="G15" s="39"/>
      <c r="H15" s="39"/>
      <c r="I15" s="142" t="s">
        <v>27</v>
      </c>
      <c r="J15" s="145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Z15" s="137" t="s">
        <v>128</v>
      </c>
      <c r="BA15" s="137" t="s">
        <v>1</v>
      </c>
      <c r="BB15" s="137" t="s">
        <v>1</v>
      </c>
      <c r="BC15" s="137" t="s">
        <v>129</v>
      </c>
      <c r="BD15" s="137" t="s">
        <v>87</v>
      </c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Z16" s="137" t="s">
        <v>130</v>
      </c>
      <c r="BA16" s="137" t="s">
        <v>1</v>
      </c>
      <c r="BB16" s="137" t="s">
        <v>1</v>
      </c>
      <c r="BC16" s="137" t="s">
        <v>84</v>
      </c>
      <c r="BD16" s="137" t="s">
        <v>87</v>
      </c>
    </row>
    <row r="17" s="2" customFormat="1" ht="12" customHeight="1">
      <c r="A17" s="39"/>
      <c r="B17" s="45"/>
      <c r="C17" s="39"/>
      <c r="D17" s="142" t="s">
        <v>28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Z17" s="137" t="s">
        <v>131</v>
      </c>
      <c r="BA17" s="137" t="s">
        <v>1</v>
      </c>
      <c r="BB17" s="137" t="s">
        <v>1</v>
      </c>
      <c r="BC17" s="137" t="s">
        <v>132</v>
      </c>
      <c r="BD17" s="137" t="s">
        <v>87</v>
      </c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Z18" s="137" t="s">
        <v>133</v>
      </c>
      <c r="BA18" s="137" t="s">
        <v>1</v>
      </c>
      <c r="BB18" s="137" t="s">
        <v>1</v>
      </c>
      <c r="BC18" s="137" t="s">
        <v>134</v>
      </c>
      <c r="BD18" s="137" t="s">
        <v>87</v>
      </c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Z19" s="137" t="s">
        <v>135</v>
      </c>
      <c r="BA19" s="137" t="s">
        <v>1</v>
      </c>
      <c r="BB19" s="137" t="s">
        <v>1</v>
      </c>
      <c r="BC19" s="137" t="s">
        <v>136</v>
      </c>
      <c r="BD19" s="137" t="s">
        <v>87</v>
      </c>
    </row>
    <row r="20" s="2" customFormat="1" ht="12" customHeight="1">
      <c r="A20" s="39"/>
      <c r="B20" s="45"/>
      <c r="C20" s="39"/>
      <c r="D20" s="142" t="s">
        <v>30</v>
      </c>
      <c r="E20" s="39"/>
      <c r="F20" s="39"/>
      <c r="G20" s="39"/>
      <c r="H20" s="39"/>
      <c r="I20" s="142" t="s">
        <v>25</v>
      </c>
      <c r="J20" s="145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Z20" s="137" t="s">
        <v>137</v>
      </c>
      <c r="BA20" s="137" t="s">
        <v>1</v>
      </c>
      <c r="BB20" s="137" t="s">
        <v>1</v>
      </c>
      <c r="BC20" s="137" t="s">
        <v>138</v>
      </c>
      <c r="BD20" s="137" t="s">
        <v>87</v>
      </c>
    </row>
    <row r="21" s="2" customFormat="1" ht="18" customHeight="1">
      <c r="A21" s="39"/>
      <c r="B21" s="45"/>
      <c r="C21" s="39"/>
      <c r="D21" s="39"/>
      <c r="E21" s="145" t="s">
        <v>31</v>
      </c>
      <c r="F21" s="39"/>
      <c r="G21" s="39"/>
      <c r="H21" s="39"/>
      <c r="I21" s="142" t="s">
        <v>27</v>
      </c>
      <c r="J21" s="145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Z21" s="137" t="s">
        <v>139</v>
      </c>
      <c r="BA21" s="137" t="s">
        <v>1</v>
      </c>
      <c r="BB21" s="137" t="s">
        <v>1</v>
      </c>
      <c r="BC21" s="137" t="s">
        <v>140</v>
      </c>
      <c r="BD21" s="137" t="s">
        <v>87</v>
      </c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33</v>
      </c>
      <c r="E23" s="39"/>
      <c r="F23" s="39"/>
      <c r="G23" s="39"/>
      <c r="H23" s="39"/>
      <c r="I23" s="142" t="s">
        <v>25</v>
      </c>
      <c r="J23" s="145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">
        <v>34</v>
      </c>
      <c r="F24" s="39"/>
      <c r="G24" s="39"/>
      <c r="H24" s="39"/>
      <c r="I24" s="142" t="s">
        <v>27</v>
      </c>
      <c r="J24" s="145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36</v>
      </c>
      <c r="E30" s="39"/>
      <c r="F30" s="39"/>
      <c r="G30" s="39"/>
      <c r="H30" s="39"/>
      <c r="I30" s="39"/>
      <c r="J30" s="153">
        <f>ROUND(J128,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38</v>
      </c>
      <c r="G32" s="39"/>
      <c r="H32" s="39"/>
      <c r="I32" s="154" t="s">
        <v>37</v>
      </c>
      <c r="J32" s="154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40</v>
      </c>
      <c r="E33" s="142" t="s">
        <v>41</v>
      </c>
      <c r="F33" s="156">
        <f>ROUND((SUM(BE128:BE616)),  2)</f>
        <v>0</v>
      </c>
      <c r="G33" s="39"/>
      <c r="H33" s="39"/>
      <c r="I33" s="157">
        <v>0.20999999999999999</v>
      </c>
      <c r="J33" s="156">
        <f>ROUND(((SUM(BE128:BE616))*I33),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42</v>
      </c>
      <c r="F34" s="156">
        <f>ROUND((SUM(BF128:BF616)),  2)</f>
        <v>0</v>
      </c>
      <c r="G34" s="39"/>
      <c r="H34" s="39"/>
      <c r="I34" s="157">
        <v>0.12</v>
      </c>
      <c r="J34" s="156">
        <f>ROUND(((SUM(BF128:BF616))*I34),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43</v>
      </c>
      <c r="F35" s="156">
        <f>ROUND((SUM(BG128:BG616)),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44</v>
      </c>
      <c r="F36" s="156">
        <f>ROUND((SUM(BH128:BH616)),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45</v>
      </c>
      <c r="F37" s="156">
        <f>ROUND((SUM(BI128:BI616)),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46</v>
      </c>
      <c r="E39" s="160"/>
      <c r="F39" s="160"/>
      <c r="G39" s="161" t="s">
        <v>47</v>
      </c>
      <c r="H39" s="162" t="s">
        <v>48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49</v>
      </c>
      <c r="E50" s="166"/>
      <c r="F50" s="166"/>
      <c r="G50" s="165" t="s">
        <v>50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51</v>
      </c>
      <c r="E61" s="168"/>
      <c r="F61" s="169" t="s">
        <v>52</v>
      </c>
      <c r="G61" s="167" t="s">
        <v>51</v>
      </c>
      <c r="H61" s="168"/>
      <c r="I61" s="168"/>
      <c r="J61" s="170" t="s">
        <v>52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53</v>
      </c>
      <c r="E65" s="171"/>
      <c r="F65" s="171"/>
      <c r="G65" s="165" t="s">
        <v>54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51</v>
      </c>
      <c r="E76" s="168"/>
      <c r="F76" s="169" t="s">
        <v>52</v>
      </c>
      <c r="G76" s="167" t="s">
        <v>51</v>
      </c>
      <c r="H76" s="168"/>
      <c r="I76" s="168"/>
      <c r="J76" s="170" t="s">
        <v>52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6" t="str">
        <f>E7</f>
        <v>Obnova vodovodu ul. Za Brankou, Litomyšl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109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1.1 - Vodovodní řad ZB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Litomyšl</v>
      </c>
      <c r="G89" s="41"/>
      <c r="H89" s="41"/>
      <c r="I89" s="33" t="s">
        <v>22</v>
      </c>
      <c r="J89" s="80" t="str">
        <f>IF(J12="","",J12)</f>
        <v>21. 5. 2025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>Ing. Pravec František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Kašparová Věra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142</v>
      </c>
      <c r="D94" s="178"/>
      <c r="E94" s="178"/>
      <c r="F94" s="178"/>
      <c r="G94" s="178"/>
      <c r="H94" s="178"/>
      <c r="I94" s="178"/>
      <c r="J94" s="179" t="s">
        <v>143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144</v>
      </c>
      <c r="D96" s="41"/>
      <c r="E96" s="41"/>
      <c r="F96" s="41"/>
      <c r="G96" s="41"/>
      <c r="H96" s="41"/>
      <c r="I96" s="41"/>
      <c r="J96" s="111">
        <f>J128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145</v>
      </c>
    </row>
    <row r="97" s="9" customFormat="1" ht="24.96" customHeight="1">
      <c r="A97" s="9"/>
      <c r="B97" s="181"/>
      <c r="C97" s="182"/>
      <c r="D97" s="183" t="s">
        <v>146</v>
      </c>
      <c r="E97" s="184"/>
      <c r="F97" s="184"/>
      <c r="G97" s="184"/>
      <c r="H97" s="184"/>
      <c r="I97" s="184"/>
      <c r="J97" s="185">
        <f>J129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147</v>
      </c>
      <c r="E98" s="190"/>
      <c r="F98" s="190"/>
      <c r="G98" s="190"/>
      <c r="H98" s="190"/>
      <c r="I98" s="190"/>
      <c r="J98" s="191">
        <f>J130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7"/>
      <c r="C99" s="188"/>
      <c r="D99" s="189" t="s">
        <v>148</v>
      </c>
      <c r="E99" s="190"/>
      <c r="F99" s="190"/>
      <c r="G99" s="190"/>
      <c r="H99" s="190"/>
      <c r="I99" s="190"/>
      <c r="J99" s="191">
        <f>J316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7"/>
      <c r="C100" s="188"/>
      <c r="D100" s="189" t="s">
        <v>149</v>
      </c>
      <c r="E100" s="190"/>
      <c r="F100" s="190"/>
      <c r="G100" s="190"/>
      <c r="H100" s="190"/>
      <c r="I100" s="190"/>
      <c r="J100" s="191">
        <f>J320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7"/>
      <c r="C101" s="188"/>
      <c r="D101" s="189" t="s">
        <v>150</v>
      </c>
      <c r="E101" s="190"/>
      <c r="F101" s="190"/>
      <c r="G101" s="190"/>
      <c r="H101" s="190"/>
      <c r="I101" s="190"/>
      <c r="J101" s="191">
        <f>J331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7"/>
      <c r="C102" s="188"/>
      <c r="D102" s="189" t="s">
        <v>151</v>
      </c>
      <c r="E102" s="190"/>
      <c r="F102" s="190"/>
      <c r="G102" s="190"/>
      <c r="H102" s="190"/>
      <c r="I102" s="190"/>
      <c r="J102" s="191">
        <f>J338</f>
        <v>0</v>
      </c>
      <c r="K102" s="188"/>
      <c r="L102" s="19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7"/>
      <c r="C103" s="188"/>
      <c r="D103" s="189" t="s">
        <v>152</v>
      </c>
      <c r="E103" s="190"/>
      <c r="F103" s="190"/>
      <c r="G103" s="190"/>
      <c r="H103" s="190"/>
      <c r="I103" s="190"/>
      <c r="J103" s="191">
        <f>J577</f>
        <v>0</v>
      </c>
      <c r="K103" s="188"/>
      <c r="L103" s="19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7"/>
      <c r="C104" s="188"/>
      <c r="D104" s="189" t="s">
        <v>153</v>
      </c>
      <c r="E104" s="190"/>
      <c r="F104" s="190"/>
      <c r="G104" s="190"/>
      <c r="H104" s="190"/>
      <c r="I104" s="190"/>
      <c r="J104" s="191">
        <f>J587</f>
        <v>0</v>
      </c>
      <c r="K104" s="188"/>
      <c r="L104" s="19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7"/>
      <c r="C105" s="188"/>
      <c r="D105" s="189" t="s">
        <v>154</v>
      </c>
      <c r="E105" s="190"/>
      <c r="F105" s="190"/>
      <c r="G105" s="190"/>
      <c r="H105" s="190"/>
      <c r="I105" s="190"/>
      <c r="J105" s="191">
        <f>J590</f>
        <v>0</v>
      </c>
      <c r="K105" s="188"/>
      <c r="L105" s="19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7"/>
      <c r="C106" s="188"/>
      <c r="D106" s="189" t="s">
        <v>155</v>
      </c>
      <c r="E106" s="190"/>
      <c r="F106" s="190"/>
      <c r="G106" s="190"/>
      <c r="H106" s="190"/>
      <c r="I106" s="190"/>
      <c r="J106" s="191">
        <f>J604</f>
        <v>0</v>
      </c>
      <c r="K106" s="188"/>
      <c r="L106" s="19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81"/>
      <c r="C107" s="182"/>
      <c r="D107" s="183" t="s">
        <v>156</v>
      </c>
      <c r="E107" s="184"/>
      <c r="F107" s="184"/>
      <c r="G107" s="184"/>
      <c r="H107" s="184"/>
      <c r="I107" s="184"/>
      <c r="J107" s="185">
        <f>J607</f>
        <v>0</v>
      </c>
      <c r="K107" s="182"/>
      <c r="L107" s="186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87"/>
      <c r="C108" s="188"/>
      <c r="D108" s="189" t="s">
        <v>157</v>
      </c>
      <c r="E108" s="190"/>
      <c r="F108" s="190"/>
      <c r="G108" s="190"/>
      <c r="H108" s="190"/>
      <c r="I108" s="190"/>
      <c r="J108" s="191">
        <f>J608</f>
        <v>0</v>
      </c>
      <c r="K108" s="188"/>
      <c r="L108" s="19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4" s="2" customFormat="1" ht="6.96" customHeight="1">
      <c r="A114" s="39"/>
      <c r="B114" s="69"/>
      <c r="C114" s="70"/>
      <c r="D114" s="70"/>
      <c r="E114" s="70"/>
      <c r="F114" s="70"/>
      <c r="G114" s="70"/>
      <c r="H114" s="70"/>
      <c r="I114" s="70"/>
      <c r="J114" s="70"/>
      <c r="K114" s="70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4.96" customHeight="1">
      <c r="A115" s="39"/>
      <c r="B115" s="40"/>
      <c r="C115" s="24" t="s">
        <v>158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16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176" t="str">
        <f>E7</f>
        <v>Obnova vodovodu ul. Za Brankou, Litomyšl</v>
      </c>
      <c r="F118" s="33"/>
      <c r="G118" s="33"/>
      <c r="H118" s="33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109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77" t="str">
        <f>E9</f>
        <v>1.1 - Vodovodní řad ZB</v>
      </c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20</v>
      </c>
      <c r="D122" s="41"/>
      <c r="E122" s="41"/>
      <c r="F122" s="28" t="str">
        <f>F12</f>
        <v>Litomyšl</v>
      </c>
      <c r="G122" s="41"/>
      <c r="H122" s="41"/>
      <c r="I122" s="33" t="s">
        <v>22</v>
      </c>
      <c r="J122" s="80" t="str">
        <f>IF(J12="","",J12)</f>
        <v>21. 5. 2025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24</v>
      </c>
      <c r="D124" s="41"/>
      <c r="E124" s="41"/>
      <c r="F124" s="28" t="str">
        <f>E15</f>
        <v xml:space="preserve"> </v>
      </c>
      <c r="G124" s="41"/>
      <c r="H124" s="41"/>
      <c r="I124" s="33" t="s">
        <v>30</v>
      </c>
      <c r="J124" s="37" t="str">
        <f>E21</f>
        <v>Ing. Pravec František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28</v>
      </c>
      <c r="D125" s="41"/>
      <c r="E125" s="41"/>
      <c r="F125" s="28" t="str">
        <f>IF(E18="","",E18)</f>
        <v>Vyplň údaj</v>
      </c>
      <c r="G125" s="41"/>
      <c r="H125" s="41"/>
      <c r="I125" s="33" t="s">
        <v>33</v>
      </c>
      <c r="J125" s="37" t="str">
        <f>E24</f>
        <v>Kašparová Věra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0.32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11" customFormat="1" ht="29.28" customHeight="1">
      <c r="A127" s="193"/>
      <c r="B127" s="194"/>
      <c r="C127" s="195" t="s">
        <v>159</v>
      </c>
      <c r="D127" s="196" t="s">
        <v>61</v>
      </c>
      <c r="E127" s="196" t="s">
        <v>57</v>
      </c>
      <c r="F127" s="196" t="s">
        <v>58</v>
      </c>
      <c r="G127" s="196" t="s">
        <v>160</v>
      </c>
      <c r="H127" s="196" t="s">
        <v>161</v>
      </c>
      <c r="I127" s="196" t="s">
        <v>162</v>
      </c>
      <c r="J127" s="196" t="s">
        <v>143</v>
      </c>
      <c r="K127" s="197" t="s">
        <v>163</v>
      </c>
      <c r="L127" s="198"/>
      <c r="M127" s="101" t="s">
        <v>1</v>
      </c>
      <c r="N127" s="102" t="s">
        <v>40</v>
      </c>
      <c r="O127" s="102" t="s">
        <v>164</v>
      </c>
      <c r="P127" s="102" t="s">
        <v>165</v>
      </c>
      <c r="Q127" s="102" t="s">
        <v>166</v>
      </c>
      <c r="R127" s="102" t="s">
        <v>167</v>
      </c>
      <c r="S127" s="102" t="s">
        <v>168</v>
      </c>
      <c r="T127" s="103" t="s">
        <v>169</v>
      </c>
      <c r="U127" s="193"/>
      <c r="V127" s="193"/>
      <c r="W127" s="193"/>
      <c r="X127" s="193"/>
      <c r="Y127" s="193"/>
      <c r="Z127" s="193"/>
      <c r="AA127" s="193"/>
      <c r="AB127" s="193"/>
      <c r="AC127" s="193"/>
      <c r="AD127" s="193"/>
      <c r="AE127" s="193"/>
    </row>
    <row r="128" s="2" customFormat="1" ht="22.8" customHeight="1">
      <c r="A128" s="39"/>
      <c r="B128" s="40"/>
      <c r="C128" s="108" t="s">
        <v>170</v>
      </c>
      <c r="D128" s="41"/>
      <c r="E128" s="41"/>
      <c r="F128" s="41"/>
      <c r="G128" s="41"/>
      <c r="H128" s="41"/>
      <c r="I128" s="41"/>
      <c r="J128" s="199">
        <f>BK128</f>
        <v>0</v>
      </c>
      <c r="K128" s="41"/>
      <c r="L128" s="45"/>
      <c r="M128" s="104"/>
      <c r="N128" s="200"/>
      <c r="O128" s="105"/>
      <c r="P128" s="201">
        <f>P129+P607</f>
        <v>0</v>
      </c>
      <c r="Q128" s="105"/>
      <c r="R128" s="201">
        <f>R129+R607</f>
        <v>150.14652767000001</v>
      </c>
      <c r="S128" s="105"/>
      <c r="T128" s="202">
        <f>T129+T607</f>
        <v>109.82011999999999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75</v>
      </c>
      <c r="AU128" s="18" t="s">
        <v>145</v>
      </c>
      <c r="BK128" s="203">
        <f>BK129+BK607</f>
        <v>0</v>
      </c>
    </row>
    <row r="129" s="12" customFormat="1" ht="25.92" customHeight="1">
      <c r="A129" s="12"/>
      <c r="B129" s="204"/>
      <c r="C129" s="205"/>
      <c r="D129" s="206" t="s">
        <v>75</v>
      </c>
      <c r="E129" s="207" t="s">
        <v>171</v>
      </c>
      <c r="F129" s="207" t="s">
        <v>172</v>
      </c>
      <c r="G129" s="205"/>
      <c r="H129" s="205"/>
      <c r="I129" s="208"/>
      <c r="J129" s="209">
        <f>BK129</f>
        <v>0</v>
      </c>
      <c r="K129" s="205"/>
      <c r="L129" s="210"/>
      <c r="M129" s="211"/>
      <c r="N129" s="212"/>
      <c r="O129" s="212"/>
      <c r="P129" s="213">
        <f>P130+P316+P320+P331+P338+P577+P587+P590+P604</f>
        <v>0</v>
      </c>
      <c r="Q129" s="212"/>
      <c r="R129" s="213">
        <f>R130+R316+R320+R331+R338+R577+R587+R590+R604</f>
        <v>150.14624017</v>
      </c>
      <c r="S129" s="212"/>
      <c r="T129" s="214">
        <f>T130+T316+T320+T331+T338+T577+T587+T590+T604</f>
        <v>109.82011999999999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5" t="s">
        <v>84</v>
      </c>
      <c r="AT129" s="216" t="s">
        <v>75</v>
      </c>
      <c r="AU129" s="216" t="s">
        <v>76</v>
      </c>
      <c r="AY129" s="215" t="s">
        <v>173</v>
      </c>
      <c r="BK129" s="217">
        <f>BK130+BK316+BK320+BK331+BK338+BK577+BK587+BK590+BK604</f>
        <v>0</v>
      </c>
    </row>
    <row r="130" s="12" customFormat="1" ht="22.8" customHeight="1">
      <c r="A130" s="12"/>
      <c r="B130" s="204"/>
      <c r="C130" s="205"/>
      <c r="D130" s="206" t="s">
        <v>75</v>
      </c>
      <c r="E130" s="218" t="s">
        <v>84</v>
      </c>
      <c r="F130" s="218" t="s">
        <v>174</v>
      </c>
      <c r="G130" s="205"/>
      <c r="H130" s="205"/>
      <c r="I130" s="208"/>
      <c r="J130" s="219">
        <f>BK130</f>
        <v>0</v>
      </c>
      <c r="K130" s="205"/>
      <c r="L130" s="210"/>
      <c r="M130" s="211"/>
      <c r="N130" s="212"/>
      <c r="O130" s="212"/>
      <c r="P130" s="213">
        <f>SUM(P131:P315)</f>
        <v>0</v>
      </c>
      <c r="Q130" s="212"/>
      <c r="R130" s="213">
        <f>SUM(R131:R315)</f>
        <v>1.2126729000000001</v>
      </c>
      <c r="S130" s="212"/>
      <c r="T130" s="214">
        <f>SUM(T131:T315)</f>
        <v>109.06451999999999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5" t="s">
        <v>84</v>
      </c>
      <c r="AT130" s="216" t="s">
        <v>75</v>
      </c>
      <c r="AU130" s="216" t="s">
        <v>84</v>
      </c>
      <c r="AY130" s="215" t="s">
        <v>173</v>
      </c>
      <c r="BK130" s="217">
        <f>SUM(BK131:BK315)</f>
        <v>0</v>
      </c>
    </row>
    <row r="131" s="2" customFormat="1" ht="33" customHeight="1">
      <c r="A131" s="39"/>
      <c r="B131" s="40"/>
      <c r="C131" s="220" t="s">
        <v>84</v>
      </c>
      <c r="D131" s="220" t="s">
        <v>175</v>
      </c>
      <c r="E131" s="221" t="s">
        <v>176</v>
      </c>
      <c r="F131" s="222" t="s">
        <v>177</v>
      </c>
      <c r="G131" s="223" t="s">
        <v>178</v>
      </c>
      <c r="H131" s="224">
        <v>143.04499999999999</v>
      </c>
      <c r="I131" s="225"/>
      <c r="J131" s="226">
        <f>ROUND(I131*H131,2)</f>
        <v>0</v>
      </c>
      <c r="K131" s="222" t="s">
        <v>179</v>
      </c>
      <c r="L131" s="45"/>
      <c r="M131" s="227" t="s">
        <v>1</v>
      </c>
      <c r="N131" s="228" t="s">
        <v>41</v>
      </c>
      <c r="O131" s="92"/>
      <c r="P131" s="229">
        <f>O131*H131</f>
        <v>0</v>
      </c>
      <c r="Q131" s="229">
        <v>0</v>
      </c>
      <c r="R131" s="229">
        <f>Q131*H131</f>
        <v>0</v>
      </c>
      <c r="S131" s="229">
        <v>0.44</v>
      </c>
      <c r="T131" s="230">
        <f>S131*H131</f>
        <v>62.939799999999998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1" t="s">
        <v>180</v>
      </c>
      <c r="AT131" s="231" t="s">
        <v>175</v>
      </c>
      <c r="AU131" s="231" t="s">
        <v>87</v>
      </c>
      <c r="AY131" s="18" t="s">
        <v>173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84</v>
      </c>
      <c r="BK131" s="232">
        <f>ROUND(I131*H131,2)</f>
        <v>0</v>
      </c>
      <c r="BL131" s="18" t="s">
        <v>180</v>
      </c>
      <c r="BM131" s="231" t="s">
        <v>181</v>
      </c>
    </row>
    <row r="132" s="13" customFormat="1">
      <c r="A132" s="13"/>
      <c r="B132" s="233"/>
      <c r="C132" s="234"/>
      <c r="D132" s="235" t="s">
        <v>182</v>
      </c>
      <c r="E132" s="236" t="s">
        <v>1</v>
      </c>
      <c r="F132" s="237" t="s">
        <v>183</v>
      </c>
      <c r="G132" s="234"/>
      <c r="H132" s="236" t="s">
        <v>1</v>
      </c>
      <c r="I132" s="238"/>
      <c r="J132" s="234"/>
      <c r="K132" s="234"/>
      <c r="L132" s="239"/>
      <c r="M132" s="240"/>
      <c r="N132" s="241"/>
      <c r="O132" s="241"/>
      <c r="P132" s="241"/>
      <c r="Q132" s="241"/>
      <c r="R132" s="241"/>
      <c r="S132" s="241"/>
      <c r="T132" s="24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3" t="s">
        <v>182</v>
      </c>
      <c r="AU132" s="243" t="s">
        <v>87</v>
      </c>
      <c r="AV132" s="13" t="s">
        <v>84</v>
      </c>
      <c r="AW132" s="13" t="s">
        <v>32</v>
      </c>
      <c r="AX132" s="13" t="s">
        <v>76</v>
      </c>
      <c r="AY132" s="243" t="s">
        <v>173</v>
      </c>
    </row>
    <row r="133" s="13" customFormat="1">
      <c r="A133" s="13"/>
      <c r="B133" s="233"/>
      <c r="C133" s="234"/>
      <c r="D133" s="235" t="s">
        <v>182</v>
      </c>
      <c r="E133" s="236" t="s">
        <v>1</v>
      </c>
      <c r="F133" s="237" t="s">
        <v>184</v>
      </c>
      <c r="G133" s="234"/>
      <c r="H133" s="236" t="s">
        <v>1</v>
      </c>
      <c r="I133" s="238"/>
      <c r="J133" s="234"/>
      <c r="K133" s="234"/>
      <c r="L133" s="239"/>
      <c r="M133" s="240"/>
      <c r="N133" s="241"/>
      <c r="O133" s="241"/>
      <c r="P133" s="241"/>
      <c r="Q133" s="241"/>
      <c r="R133" s="241"/>
      <c r="S133" s="241"/>
      <c r="T133" s="24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3" t="s">
        <v>182</v>
      </c>
      <c r="AU133" s="243" t="s">
        <v>87</v>
      </c>
      <c r="AV133" s="13" t="s">
        <v>84</v>
      </c>
      <c r="AW133" s="13" t="s">
        <v>32</v>
      </c>
      <c r="AX133" s="13" t="s">
        <v>76</v>
      </c>
      <c r="AY133" s="243" t="s">
        <v>173</v>
      </c>
    </row>
    <row r="134" s="14" customFormat="1">
      <c r="A134" s="14"/>
      <c r="B134" s="244"/>
      <c r="C134" s="245"/>
      <c r="D134" s="235" t="s">
        <v>182</v>
      </c>
      <c r="E134" s="246" t="s">
        <v>131</v>
      </c>
      <c r="F134" s="247" t="s">
        <v>185</v>
      </c>
      <c r="G134" s="245"/>
      <c r="H134" s="248">
        <v>143.04499999999999</v>
      </c>
      <c r="I134" s="249"/>
      <c r="J134" s="245"/>
      <c r="K134" s="245"/>
      <c r="L134" s="250"/>
      <c r="M134" s="251"/>
      <c r="N134" s="252"/>
      <c r="O134" s="252"/>
      <c r="P134" s="252"/>
      <c r="Q134" s="252"/>
      <c r="R134" s="252"/>
      <c r="S134" s="252"/>
      <c r="T134" s="253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4" t="s">
        <v>182</v>
      </c>
      <c r="AU134" s="254" t="s">
        <v>87</v>
      </c>
      <c r="AV134" s="14" t="s">
        <v>87</v>
      </c>
      <c r="AW134" s="14" t="s">
        <v>32</v>
      </c>
      <c r="AX134" s="14" t="s">
        <v>84</v>
      </c>
      <c r="AY134" s="254" t="s">
        <v>173</v>
      </c>
    </row>
    <row r="135" s="2" customFormat="1" ht="24.15" customHeight="1">
      <c r="A135" s="39"/>
      <c r="B135" s="40"/>
      <c r="C135" s="220" t="s">
        <v>87</v>
      </c>
      <c r="D135" s="220" t="s">
        <v>175</v>
      </c>
      <c r="E135" s="221" t="s">
        <v>186</v>
      </c>
      <c r="F135" s="222" t="s">
        <v>187</v>
      </c>
      <c r="G135" s="223" t="s">
        <v>178</v>
      </c>
      <c r="H135" s="224">
        <v>143.04499999999999</v>
      </c>
      <c r="I135" s="225"/>
      <c r="J135" s="226">
        <f>ROUND(I135*H135,2)</f>
        <v>0</v>
      </c>
      <c r="K135" s="222" t="s">
        <v>179</v>
      </c>
      <c r="L135" s="45"/>
      <c r="M135" s="227" t="s">
        <v>1</v>
      </c>
      <c r="N135" s="228" t="s">
        <v>41</v>
      </c>
      <c r="O135" s="92"/>
      <c r="P135" s="229">
        <f>O135*H135</f>
        <v>0</v>
      </c>
      <c r="Q135" s="229">
        <v>0</v>
      </c>
      <c r="R135" s="229">
        <f>Q135*H135</f>
        <v>0</v>
      </c>
      <c r="S135" s="229">
        <v>0.316</v>
      </c>
      <c r="T135" s="230">
        <f>S135*H135</f>
        <v>45.202219999999997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1" t="s">
        <v>180</v>
      </c>
      <c r="AT135" s="231" t="s">
        <v>175</v>
      </c>
      <c r="AU135" s="231" t="s">
        <v>87</v>
      </c>
      <c r="AY135" s="18" t="s">
        <v>173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8" t="s">
        <v>84</v>
      </c>
      <c r="BK135" s="232">
        <f>ROUND(I135*H135,2)</f>
        <v>0</v>
      </c>
      <c r="BL135" s="18" t="s">
        <v>180</v>
      </c>
      <c r="BM135" s="231" t="s">
        <v>188</v>
      </c>
    </row>
    <row r="136" s="14" customFormat="1">
      <c r="A136" s="14"/>
      <c r="B136" s="244"/>
      <c r="C136" s="245"/>
      <c r="D136" s="235" t="s">
        <v>182</v>
      </c>
      <c r="E136" s="246" t="s">
        <v>1</v>
      </c>
      <c r="F136" s="247" t="s">
        <v>131</v>
      </c>
      <c r="G136" s="245"/>
      <c r="H136" s="248">
        <v>143.04499999999999</v>
      </c>
      <c r="I136" s="249"/>
      <c r="J136" s="245"/>
      <c r="K136" s="245"/>
      <c r="L136" s="250"/>
      <c r="M136" s="251"/>
      <c r="N136" s="252"/>
      <c r="O136" s="252"/>
      <c r="P136" s="252"/>
      <c r="Q136" s="252"/>
      <c r="R136" s="252"/>
      <c r="S136" s="252"/>
      <c r="T136" s="25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4" t="s">
        <v>182</v>
      </c>
      <c r="AU136" s="254" t="s">
        <v>87</v>
      </c>
      <c r="AV136" s="14" t="s">
        <v>87</v>
      </c>
      <c r="AW136" s="14" t="s">
        <v>32</v>
      </c>
      <c r="AX136" s="14" t="s">
        <v>84</v>
      </c>
      <c r="AY136" s="254" t="s">
        <v>173</v>
      </c>
    </row>
    <row r="137" s="2" customFormat="1" ht="16.5" customHeight="1">
      <c r="A137" s="39"/>
      <c r="B137" s="40"/>
      <c r="C137" s="220" t="s">
        <v>189</v>
      </c>
      <c r="D137" s="220" t="s">
        <v>175</v>
      </c>
      <c r="E137" s="221" t="s">
        <v>190</v>
      </c>
      <c r="F137" s="222" t="s">
        <v>191</v>
      </c>
      <c r="G137" s="223" t="s">
        <v>192</v>
      </c>
      <c r="H137" s="224">
        <v>4.5</v>
      </c>
      <c r="I137" s="225"/>
      <c r="J137" s="226">
        <f>ROUND(I137*H137,2)</f>
        <v>0</v>
      </c>
      <c r="K137" s="222" t="s">
        <v>179</v>
      </c>
      <c r="L137" s="45"/>
      <c r="M137" s="227" t="s">
        <v>1</v>
      </c>
      <c r="N137" s="228" t="s">
        <v>41</v>
      </c>
      <c r="O137" s="92"/>
      <c r="P137" s="229">
        <f>O137*H137</f>
        <v>0</v>
      </c>
      <c r="Q137" s="229">
        <v>0</v>
      </c>
      <c r="R137" s="229">
        <f>Q137*H137</f>
        <v>0</v>
      </c>
      <c r="S137" s="229">
        <v>0.20499999999999999</v>
      </c>
      <c r="T137" s="230">
        <f>S137*H137</f>
        <v>0.92249999999999999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1" t="s">
        <v>180</v>
      </c>
      <c r="AT137" s="231" t="s">
        <v>175</v>
      </c>
      <c r="AU137" s="231" t="s">
        <v>87</v>
      </c>
      <c r="AY137" s="18" t="s">
        <v>173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8" t="s">
        <v>84</v>
      </c>
      <c r="BK137" s="232">
        <f>ROUND(I137*H137,2)</f>
        <v>0</v>
      </c>
      <c r="BL137" s="18" t="s">
        <v>180</v>
      </c>
      <c r="BM137" s="231" t="s">
        <v>193</v>
      </c>
    </row>
    <row r="138" s="13" customFormat="1">
      <c r="A138" s="13"/>
      <c r="B138" s="233"/>
      <c r="C138" s="234"/>
      <c r="D138" s="235" t="s">
        <v>182</v>
      </c>
      <c r="E138" s="236" t="s">
        <v>1</v>
      </c>
      <c r="F138" s="237" t="s">
        <v>183</v>
      </c>
      <c r="G138" s="234"/>
      <c r="H138" s="236" t="s">
        <v>1</v>
      </c>
      <c r="I138" s="238"/>
      <c r="J138" s="234"/>
      <c r="K138" s="234"/>
      <c r="L138" s="239"/>
      <c r="M138" s="240"/>
      <c r="N138" s="241"/>
      <c r="O138" s="241"/>
      <c r="P138" s="241"/>
      <c r="Q138" s="241"/>
      <c r="R138" s="241"/>
      <c r="S138" s="241"/>
      <c r="T138" s="24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3" t="s">
        <v>182</v>
      </c>
      <c r="AU138" s="243" t="s">
        <v>87</v>
      </c>
      <c r="AV138" s="13" t="s">
        <v>84</v>
      </c>
      <c r="AW138" s="13" t="s">
        <v>32</v>
      </c>
      <c r="AX138" s="13" t="s">
        <v>76</v>
      </c>
      <c r="AY138" s="243" t="s">
        <v>173</v>
      </c>
    </row>
    <row r="139" s="14" customFormat="1">
      <c r="A139" s="14"/>
      <c r="B139" s="244"/>
      <c r="C139" s="245"/>
      <c r="D139" s="235" t="s">
        <v>182</v>
      </c>
      <c r="E139" s="246" t="s">
        <v>1</v>
      </c>
      <c r="F139" s="247" t="s">
        <v>194</v>
      </c>
      <c r="G139" s="245"/>
      <c r="H139" s="248">
        <v>4.5</v>
      </c>
      <c r="I139" s="249"/>
      <c r="J139" s="245"/>
      <c r="K139" s="245"/>
      <c r="L139" s="250"/>
      <c r="M139" s="251"/>
      <c r="N139" s="252"/>
      <c r="O139" s="252"/>
      <c r="P139" s="252"/>
      <c r="Q139" s="252"/>
      <c r="R139" s="252"/>
      <c r="S139" s="252"/>
      <c r="T139" s="253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4" t="s">
        <v>182</v>
      </c>
      <c r="AU139" s="254" t="s">
        <v>87</v>
      </c>
      <c r="AV139" s="14" t="s">
        <v>87</v>
      </c>
      <c r="AW139" s="14" t="s">
        <v>32</v>
      </c>
      <c r="AX139" s="14" t="s">
        <v>84</v>
      </c>
      <c r="AY139" s="254" t="s">
        <v>173</v>
      </c>
    </row>
    <row r="140" s="2" customFormat="1" ht="24.15" customHeight="1">
      <c r="A140" s="39"/>
      <c r="B140" s="40"/>
      <c r="C140" s="220" t="s">
        <v>180</v>
      </c>
      <c r="D140" s="220" t="s">
        <v>175</v>
      </c>
      <c r="E140" s="221" t="s">
        <v>195</v>
      </c>
      <c r="F140" s="222" t="s">
        <v>196</v>
      </c>
      <c r="G140" s="223" t="s">
        <v>197</v>
      </c>
      <c r="H140" s="224">
        <v>76.5</v>
      </c>
      <c r="I140" s="225"/>
      <c r="J140" s="226">
        <f>ROUND(I140*H140,2)</f>
        <v>0</v>
      </c>
      <c r="K140" s="222" t="s">
        <v>179</v>
      </c>
      <c r="L140" s="45"/>
      <c r="M140" s="227" t="s">
        <v>1</v>
      </c>
      <c r="N140" s="228" t="s">
        <v>41</v>
      </c>
      <c r="O140" s="92"/>
      <c r="P140" s="229">
        <f>O140*H140</f>
        <v>0</v>
      </c>
      <c r="Q140" s="229">
        <v>3.0000000000000001E-05</v>
      </c>
      <c r="R140" s="229">
        <f>Q140*H140</f>
        <v>0.0022950000000000002</v>
      </c>
      <c r="S140" s="229">
        <v>0</v>
      </c>
      <c r="T140" s="23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1" t="s">
        <v>180</v>
      </c>
      <c r="AT140" s="231" t="s">
        <v>175</v>
      </c>
      <c r="AU140" s="231" t="s">
        <v>87</v>
      </c>
      <c r="AY140" s="18" t="s">
        <v>173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8" t="s">
        <v>84</v>
      </c>
      <c r="BK140" s="232">
        <f>ROUND(I140*H140,2)</f>
        <v>0</v>
      </c>
      <c r="BL140" s="18" t="s">
        <v>180</v>
      </c>
      <c r="BM140" s="231" t="s">
        <v>198</v>
      </c>
    </row>
    <row r="141" s="13" customFormat="1">
      <c r="A141" s="13"/>
      <c r="B141" s="233"/>
      <c r="C141" s="234"/>
      <c r="D141" s="235" t="s">
        <v>182</v>
      </c>
      <c r="E141" s="236" t="s">
        <v>1</v>
      </c>
      <c r="F141" s="237" t="s">
        <v>183</v>
      </c>
      <c r="G141" s="234"/>
      <c r="H141" s="236" t="s">
        <v>1</v>
      </c>
      <c r="I141" s="238"/>
      <c r="J141" s="234"/>
      <c r="K141" s="234"/>
      <c r="L141" s="239"/>
      <c r="M141" s="240"/>
      <c r="N141" s="241"/>
      <c r="O141" s="241"/>
      <c r="P141" s="241"/>
      <c r="Q141" s="241"/>
      <c r="R141" s="241"/>
      <c r="S141" s="241"/>
      <c r="T141" s="24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3" t="s">
        <v>182</v>
      </c>
      <c r="AU141" s="243" t="s">
        <v>87</v>
      </c>
      <c r="AV141" s="13" t="s">
        <v>84</v>
      </c>
      <c r="AW141" s="13" t="s">
        <v>32</v>
      </c>
      <c r="AX141" s="13" t="s">
        <v>76</v>
      </c>
      <c r="AY141" s="243" t="s">
        <v>173</v>
      </c>
    </row>
    <row r="142" s="14" customFormat="1">
      <c r="A142" s="14"/>
      <c r="B142" s="244"/>
      <c r="C142" s="245"/>
      <c r="D142" s="235" t="s">
        <v>182</v>
      </c>
      <c r="E142" s="246" t="s">
        <v>1</v>
      </c>
      <c r="F142" s="247" t="s">
        <v>199</v>
      </c>
      <c r="G142" s="245"/>
      <c r="H142" s="248">
        <v>76.5</v>
      </c>
      <c r="I142" s="249"/>
      <c r="J142" s="245"/>
      <c r="K142" s="245"/>
      <c r="L142" s="250"/>
      <c r="M142" s="251"/>
      <c r="N142" s="252"/>
      <c r="O142" s="252"/>
      <c r="P142" s="252"/>
      <c r="Q142" s="252"/>
      <c r="R142" s="252"/>
      <c r="S142" s="252"/>
      <c r="T142" s="25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4" t="s">
        <v>182</v>
      </c>
      <c r="AU142" s="254" t="s">
        <v>87</v>
      </c>
      <c r="AV142" s="14" t="s">
        <v>87</v>
      </c>
      <c r="AW142" s="14" t="s">
        <v>32</v>
      </c>
      <c r="AX142" s="14" t="s">
        <v>84</v>
      </c>
      <c r="AY142" s="254" t="s">
        <v>173</v>
      </c>
    </row>
    <row r="143" s="2" customFormat="1" ht="24.15" customHeight="1">
      <c r="A143" s="39"/>
      <c r="B143" s="40"/>
      <c r="C143" s="220" t="s">
        <v>200</v>
      </c>
      <c r="D143" s="220" t="s">
        <v>175</v>
      </c>
      <c r="E143" s="221" t="s">
        <v>201</v>
      </c>
      <c r="F143" s="222" t="s">
        <v>202</v>
      </c>
      <c r="G143" s="223" t="s">
        <v>203</v>
      </c>
      <c r="H143" s="224">
        <v>7.6500000000000004</v>
      </c>
      <c r="I143" s="225"/>
      <c r="J143" s="226">
        <f>ROUND(I143*H143,2)</f>
        <v>0</v>
      </c>
      <c r="K143" s="222" t="s">
        <v>179</v>
      </c>
      <c r="L143" s="45"/>
      <c r="M143" s="227" t="s">
        <v>1</v>
      </c>
      <c r="N143" s="228" t="s">
        <v>41</v>
      </c>
      <c r="O143" s="92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1" t="s">
        <v>180</v>
      </c>
      <c r="AT143" s="231" t="s">
        <v>175</v>
      </c>
      <c r="AU143" s="231" t="s">
        <v>87</v>
      </c>
      <c r="AY143" s="18" t="s">
        <v>173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8" t="s">
        <v>84</v>
      </c>
      <c r="BK143" s="232">
        <f>ROUND(I143*H143,2)</f>
        <v>0</v>
      </c>
      <c r="BL143" s="18" t="s">
        <v>180</v>
      </c>
      <c r="BM143" s="231" t="s">
        <v>204</v>
      </c>
    </row>
    <row r="144" s="13" customFormat="1">
      <c r="A144" s="13"/>
      <c r="B144" s="233"/>
      <c r="C144" s="234"/>
      <c r="D144" s="235" t="s">
        <v>182</v>
      </c>
      <c r="E144" s="236" t="s">
        <v>1</v>
      </c>
      <c r="F144" s="237" t="s">
        <v>183</v>
      </c>
      <c r="G144" s="234"/>
      <c r="H144" s="236" t="s">
        <v>1</v>
      </c>
      <c r="I144" s="238"/>
      <c r="J144" s="234"/>
      <c r="K144" s="234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182</v>
      </c>
      <c r="AU144" s="243" t="s">
        <v>87</v>
      </c>
      <c r="AV144" s="13" t="s">
        <v>84</v>
      </c>
      <c r="AW144" s="13" t="s">
        <v>32</v>
      </c>
      <c r="AX144" s="13" t="s">
        <v>76</v>
      </c>
      <c r="AY144" s="243" t="s">
        <v>173</v>
      </c>
    </row>
    <row r="145" s="14" customFormat="1">
      <c r="A145" s="14"/>
      <c r="B145" s="244"/>
      <c r="C145" s="245"/>
      <c r="D145" s="235" t="s">
        <v>182</v>
      </c>
      <c r="E145" s="246" t="s">
        <v>1</v>
      </c>
      <c r="F145" s="247" t="s">
        <v>205</v>
      </c>
      <c r="G145" s="245"/>
      <c r="H145" s="248">
        <v>7.6500000000000004</v>
      </c>
      <c r="I145" s="249"/>
      <c r="J145" s="245"/>
      <c r="K145" s="245"/>
      <c r="L145" s="250"/>
      <c r="M145" s="251"/>
      <c r="N145" s="252"/>
      <c r="O145" s="252"/>
      <c r="P145" s="252"/>
      <c r="Q145" s="252"/>
      <c r="R145" s="252"/>
      <c r="S145" s="252"/>
      <c r="T145" s="25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4" t="s">
        <v>182</v>
      </c>
      <c r="AU145" s="254" t="s">
        <v>87</v>
      </c>
      <c r="AV145" s="14" t="s">
        <v>87</v>
      </c>
      <c r="AW145" s="14" t="s">
        <v>32</v>
      </c>
      <c r="AX145" s="14" t="s">
        <v>84</v>
      </c>
      <c r="AY145" s="254" t="s">
        <v>173</v>
      </c>
    </row>
    <row r="146" s="2" customFormat="1" ht="24.15" customHeight="1">
      <c r="A146" s="39"/>
      <c r="B146" s="40"/>
      <c r="C146" s="220" t="s">
        <v>106</v>
      </c>
      <c r="D146" s="220" t="s">
        <v>175</v>
      </c>
      <c r="E146" s="221" t="s">
        <v>206</v>
      </c>
      <c r="F146" s="222" t="s">
        <v>207</v>
      </c>
      <c r="G146" s="223" t="s">
        <v>192</v>
      </c>
      <c r="H146" s="224">
        <v>13.619999999999999</v>
      </c>
      <c r="I146" s="225"/>
      <c r="J146" s="226">
        <f>ROUND(I146*H146,2)</f>
        <v>0</v>
      </c>
      <c r="K146" s="222" t="s">
        <v>179</v>
      </c>
      <c r="L146" s="45"/>
      <c r="M146" s="227" t="s">
        <v>1</v>
      </c>
      <c r="N146" s="228" t="s">
        <v>41</v>
      </c>
      <c r="O146" s="92"/>
      <c r="P146" s="229">
        <f>O146*H146</f>
        <v>0</v>
      </c>
      <c r="Q146" s="229">
        <v>0.0086800000000000002</v>
      </c>
      <c r="R146" s="229">
        <f>Q146*H146</f>
        <v>0.1182216</v>
      </c>
      <c r="S146" s="229">
        <v>0</v>
      </c>
      <c r="T146" s="23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1" t="s">
        <v>180</v>
      </c>
      <c r="AT146" s="231" t="s">
        <v>175</v>
      </c>
      <c r="AU146" s="231" t="s">
        <v>87</v>
      </c>
      <c r="AY146" s="18" t="s">
        <v>173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8" t="s">
        <v>84</v>
      </c>
      <c r="BK146" s="232">
        <f>ROUND(I146*H146,2)</f>
        <v>0</v>
      </c>
      <c r="BL146" s="18" t="s">
        <v>180</v>
      </c>
      <c r="BM146" s="231" t="s">
        <v>208</v>
      </c>
    </row>
    <row r="147" s="13" customFormat="1">
      <c r="A147" s="13"/>
      <c r="B147" s="233"/>
      <c r="C147" s="234"/>
      <c r="D147" s="235" t="s">
        <v>182</v>
      </c>
      <c r="E147" s="236" t="s">
        <v>1</v>
      </c>
      <c r="F147" s="237" t="s">
        <v>183</v>
      </c>
      <c r="G147" s="234"/>
      <c r="H147" s="236" t="s">
        <v>1</v>
      </c>
      <c r="I147" s="238"/>
      <c r="J147" s="234"/>
      <c r="K147" s="234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182</v>
      </c>
      <c r="AU147" s="243" t="s">
        <v>87</v>
      </c>
      <c r="AV147" s="13" t="s">
        <v>84</v>
      </c>
      <c r="AW147" s="13" t="s">
        <v>32</v>
      </c>
      <c r="AX147" s="13" t="s">
        <v>76</v>
      </c>
      <c r="AY147" s="243" t="s">
        <v>173</v>
      </c>
    </row>
    <row r="148" s="14" customFormat="1">
      <c r="A148" s="14"/>
      <c r="B148" s="244"/>
      <c r="C148" s="245"/>
      <c r="D148" s="235" t="s">
        <v>182</v>
      </c>
      <c r="E148" s="246" t="s">
        <v>1</v>
      </c>
      <c r="F148" s="247" t="s">
        <v>209</v>
      </c>
      <c r="G148" s="245"/>
      <c r="H148" s="248">
        <v>13.619999999999999</v>
      </c>
      <c r="I148" s="249"/>
      <c r="J148" s="245"/>
      <c r="K148" s="245"/>
      <c r="L148" s="250"/>
      <c r="M148" s="251"/>
      <c r="N148" s="252"/>
      <c r="O148" s="252"/>
      <c r="P148" s="252"/>
      <c r="Q148" s="252"/>
      <c r="R148" s="252"/>
      <c r="S148" s="252"/>
      <c r="T148" s="25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4" t="s">
        <v>182</v>
      </c>
      <c r="AU148" s="254" t="s">
        <v>87</v>
      </c>
      <c r="AV148" s="14" t="s">
        <v>87</v>
      </c>
      <c r="AW148" s="14" t="s">
        <v>32</v>
      </c>
      <c r="AX148" s="14" t="s">
        <v>84</v>
      </c>
      <c r="AY148" s="254" t="s">
        <v>173</v>
      </c>
    </row>
    <row r="149" s="2" customFormat="1" ht="24.15" customHeight="1">
      <c r="A149" s="39"/>
      <c r="B149" s="40"/>
      <c r="C149" s="220" t="s">
        <v>210</v>
      </c>
      <c r="D149" s="220" t="s">
        <v>175</v>
      </c>
      <c r="E149" s="221" t="s">
        <v>211</v>
      </c>
      <c r="F149" s="222" t="s">
        <v>212</v>
      </c>
      <c r="G149" s="223" t="s">
        <v>192</v>
      </c>
      <c r="H149" s="224">
        <v>4.4299999999999997</v>
      </c>
      <c r="I149" s="225"/>
      <c r="J149" s="226">
        <f>ROUND(I149*H149,2)</f>
        <v>0</v>
      </c>
      <c r="K149" s="222" t="s">
        <v>179</v>
      </c>
      <c r="L149" s="45"/>
      <c r="M149" s="227" t="s">
        <v>1</v>
      </c>
      <c r="N149" s="228" t="s">
        <v>41</v>
      </c>
      <c r="O149" s="92"/>
      <c r="P149" s="229">
        <f>O149*H149</f>
        <v>0</v>
      </c>
      <c r="Q149" s="229">
        <v>0.01068</v>
      </c>
      <c r="R149" s="229">
        <f>Q149*H149</f>
        <v>0.047312399999999998</v>
      </c>
      <c r="S149" s="229">
        <v>0</v>
      </c>
      <c r="T149" s="23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1" t="s">
        <v>180</v>
      </c>
      <c r="AT149" s="231" t="s">
        <v>175</v>
      </c>
      <c r="AU149" s="231" t="s">
        <v>87</v>
      </c>
      <c r="AY149" s="18" t="s">
        <v>173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8" t="s">
        <v>84</v>
      </c>
      <c r="BK149" s="232">
        <f>ROUND(I149*H149,2)</f>
        <v>0</v>
      </c>
      <c r="BL149" s="18" t="s">
        <v>180</v>
      </c>
      <c r="BM149" s="231" t="s">
        <v>213</v>
      </c>
    </row>
    <row r="150" s="13" customFormat="1">
      <c r="A150" s="13"/>
      <c r="B150" s="233"/>
      <c r="C150" s="234"/>
      <c r="D150" s="235" t="s">
        <v>182</v>
      </c>
      <c r="E150" s="236" t="s">
        <v>1</v>
      </c>
      <c r="F150" s="237" t="s">
        <v>183</v>
      </c>
      <c r="G150" s="234"/>
      <c r="H150" s="236" t="s">
        <v>1</v>
      </c>
      <c r="I150" s="238"/>
      <c r="J150" s="234"/>
      <c r="K150" s="234"/>
      <c r="L150" s="239"/>
      <c r="M150" s="240"/>
      <c r="N150" s="241"/>
      <c r="O150" s="241"/>
      <c r="P150" s="241"/>
      <c r="Q150" s="241"/>
      <c r="R150" s="241"/>
      <c r="S150" s="241"/>
      <c r="T150" s="24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182</v>
      </c>
      <c r="AU150" s="243" t="s">
        <v>87</v>
      </c>
      <c r="AV150" s="13" t="s">
        <v>84</v>
      </c>
      <c r="AW150" s="13" t="s">
        <v>32</v>
      </c>
      <c r="AX150" s="13" t="s">
        <v>76</v>
      </c>
      <c r="AY150" s="243" t="s">
        <v>173</v>
      </c>
    </row>
    <row r="151" s="14" customFormat="1">
      <c r="A151" s="14"/>
      <c r="B151" s="244"/>
      <c r="C151" s="245"/>
      <c r="D151" s="235" t="s">
        <v>182</v>
      </c>
      <c r="E151" s="246" t="s">
        <v>1</v>
      </c>
      <c r="F151" s="247" t="s">
        <v>214</v>
      </c>
      <c r="G151" s="245"/>
      <c r="H151" s="248">
        <v>4.4299999999999997</v>
      </c>
      <c r="I151" s="249"/>
      <c r="J151" s="245"/>
      <c r="K151" s="245"/>
      <c r="L151" s="250"/>
      <c r="M151" s="251"/>
      <c r="N151" s="252"/>
      <c r="O151" s="252"/>
      <c r="P151" s="252"/>
      <c r="Q151" s="252"/>
      <c r="R151" s="252"/>
      <c r="S151" s="252"/>
      <c r="T151" s="253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4" t="s">
        <v>182</v>
      </c>
      <c r="AU151" s="254" t="s">
        <v>87</v>
      </c>
      <c r="AV151" s="14" t="s">
        <v>87</v>
      </c>
      <c r="AW151" s="14" t="s">
        <v>32</v>
      </c>
      <c r="AX151" s="14" t="s">
        <v>84</v>
      </c>
      <c r="AY151" s="254" t="s">
        <v>173</v>
      </c>
    </row>
    <row r="152" s="2" customFormat="1" ht="24.15" customHeight="1">
      <c r="A152" s="39"/>
      <c r="B152" s="40"/>
      <c r="C152" s="220" t="s">
        <v>215</v>
      </c>
      <c r="D152" s="220" t="s">
        <v>175</v>
      </c>
      <c r="E152" s="221" t="s">
        <v>216</v>
      </c>
      <c r="F152" s="222" t="s">
        <v>217</v>
      </c>
      <c r="G152" s="223" t="s">
        <v>192</v>
      </c>
      <c r="H152" s="224">
        <v>9.8100000000000005</v>
      </c>
      <c r="I152" s="225"/>
      <c r="J152" s="226">
        <f>ROUND(I152*H152,2)</f>
        <v>0</v>
      </c>
      <c r="K152" s="222" t="s">
        <v>179</v>
      </c>
      <c r="L152" s="45"/>
      <c r="M152" s="227" t="s">
        <v>1</v>
      </c>
      <c r="N152" s="228" t="s">
        <v>41</v>
      </c>
      <c r="O152" s="92"/>
      <c r="P152" s="229">
        <f>O152*H152</f>
        <v>0</v>
      </c>
      <c r="Q152" s="229">
        <v>0.01269</v>
      </c>
      <c r="R152" s="229">
        <f>Q152*H152</f>
        <v>0.1244889</v>
      </c>
      <c r="S152" s="229">
        <v>0</v>
      </c>
      <c r="T152" s="23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1" t="s">
        <v>180</v>
      </c>
      <c r="AT152" s="231" t="s">
        <v>175</v>
      </c>
      <c r="AU152" s="231" t="s">
        <v>87</v>
      </c>
      <c r="AY152" s="18" t="s">
        <v>173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8" t="s">
        <v>84</v>
      </c>
      <c r="BK152" s="232">
        <f>ROUND(I152*H152,2)</f>
        <v>0</v>
      </c>
      <c r="BL152" s="18" t="s">
        <v>180</v>
      </c>
      <c r="BM152" s="231" t="s">
        <v>218</v>
      </c>
    </row>
    <row r="153" s="13" customFormat="1">
      <c r="A153" s="13"/>
      <c r="B153" s="233"/>
      <c r="C153" s="234"/>
      <c r="D153" s="235" t="s">
        <v>182</v>
      </c>
      <c r="E153" s="236" t="s">
        <v>1</v>
      </c>
      <c r="F153" s="237" t="s">
        <v>183</v>
      </c>
      <c r="G153" s="234"/>
      <c r="H153" s="236" t="s">
        <v>1</v>
      </c>
      <c r="I153" s="238"/>
      <c r="J153" s="234"/>
      <c r="K153" s="234"/>
      <c r="L153" s="239"/>
      <c r="M153" s="240"/>
      <c r="N153" s="241"/>
      <c r="O153" s="241"/>
      <c r="P153" s="241"/>
      <c r="Q153" s="241"/>
      <c r="R153" s="241"/>
      <c r="S153" s="241"/>
      <c r="T153" s="24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3" t="s">
        <v>182</v>
      </c>
      <c r="AU153" s="243" t="s">
        <v>87</v>
      </c>
      <c r="AV153" s="13" t="s">
        <v>84</v>
      </c>
      <c r="AW153" s="13" t="s">
        <v>32</v>
      </c>
      <c r="AX153" s="13" t="s">
        <v>76</v>
      </c>
      <c r="AY153" s="243" t="s">
        <v>173</v>
      </c>
    </row>
    <row r="154" s="14" customFormat="1">
      <c r="A154" s="14"/>
      <c r="B154" s="244"/>
      <c r="C154" s="245"/>
      <c r="D154" s="235" t="s">
        <v>182</v>
      </c>
      <c r="E154" s="246" t="s">
        <v>1</v>
      </c>
      <c r="F154" s="247" t="s">
        <v>219</v>
      </c>
      <c r="G154" s="245"/>
      <c r="H154" s="248">
        <v>9.8100000000000005</v>
      </c>
      <c r="I154" s="249"/>
      <c r="J154" s="245"/>
      <c r="K154" s="245"/>
      <c r="L154" s="250"/>
      <c r="M154" s="251"/>
      <c r="N154" s="252"/>
      <c r="O154" s="252"/>
      <c r="P154" s="252"/>
      <c r="Q154" s="252"/>
      <c r="R154" s="252"/>
      <c r="S154" s="252"/>
      <c r="T154" s="253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4" t="s">
        <v>182</v>
      </c>
      <c r="AU154" s="254" t="s">
        <v>87</v>
      </c>
      <c r="AV154" s="14" t="s">
        <v>87</v>
      </c>
      <c r="AW154" s="14" t="s">
        <v>32</v>
      </c>
      <c r="AX154" s="14" t="s">
        <v>84</v>
      </c>
      <c r="AY154" s="254" t="s">
        <v>173</v>
      </c>
    </row>
    <row r="155" s="2" customFormat="1" ht="24.15" customHeight="1">
      <c r="A155" s="39"/>
      <c r="B155" s="40"/>
      <c r="C155" s="220" t="s">
        <v>220</v>
      </c>
      <c r="D155" s="220" t="s">
        <v>175</v>
      </c>
      <c r="E155" s="221" t="s">
        <v>221</v>
      </c>
      <c r="F155" s="222" t="s">
        <v>222</v>
      </c>
      <c r="G155" s="223" t="s">
        <v>192</v>
      </c>
      <c r="H155" s="224">
        <v>6.3099999999999996</v>
      </c>
      <c r="I155" s="225"/>
      <c r="J155" s="226">
        <f>ROUND(I155*H155,2)</f>
        <v>0</v>
      </c>
      <c r="K155" s="222" t="s">
        <v>179</v>
      </c>
      <c r="L155" s="45"/>
      <c r="M155" s="227" t="s">
        <v>1</v>
      </c>
      <c r="N155" s="228" t="s">
        <v>41</v>
      </c>
      <c r="O155" s="92"/>
      <c r="P155" s="229">
        <f>O155*H155</f>
        <v>0</v>
      </c>
      <c r="Q155" s="229">
        <v>0.036900000000000002</v>
      </c>
      <c r="R155" s="229">
        <f>Q155*H155</f>
        <v>0.23283899999999999</v>
      </c>
      <c r="S155" s="229">
        <v>0</v>
      </c>
      <c r="T155" s="23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1" t="s">
        <v>180</v>
      </c>
      <c r="AT155" s="231" t="s">
        <v>175</v>
      </c>
      <c r="AU155" s="231" t="s">
        <v>87</v>
      </c>
      <c r="AY155" s="18" t="s">
        <v>173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8" t="s">
        <v>84</v>
      </c>
      <c r="BK155" s="232">
        <f>ROUND(I155*H155,2)</f>
        <v>0</v>
      </c>
      <c r="BL155" s="18" t="s">
        <v>180</v>
      </c>
      <c r="BM155" s="231" t="s">
        <v>223</v>
      </c>
    </row>
    <row r="156" s="13" customFormat="1">
      <c r="A156" s="13"/>
      <c r="B156" s="233"/>
      <c r="C156" s="234"/>
      <c r="D156" s="235" t="s">
        <v>182</v>
      </c>
      <c r="E156" s="236" t="s">
        <v>1</v>
      </c>
      <c r="F156" s="237" t="s">
        <v>183</v>
      </c>
      <c r="G156" s="234"/>
      <c r="H156" s="236" t="s">
        <v>1</v>
      </c>
      <c r="I156" s="238"/>
      <c r="J156" s="234"/>
      <c r="K156" s="234"/>
      <c r="L156" s="239"/>
      <c r="M156" s="240"/>
      <c r="N156" s="241"/>
      <c r="O156" s="241"/>
      <c r="P156" s="241"/>
      <c r="Q156" s="241"/>
      <c r="R156" s="241"/>
      <c r="S156" s="241"/>
      <c r="T156" s="24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3" t="s">
        <v>182</v>
      </c>
      <c r="AU156" s="243" t="s">
        <v>87</v>
      </c>
      <c r="AV156" s="13" t="s">
        <v>84</v>
      </c>
      <c r="AW156" s="13" t="s">
        <v>32</v>
      </c>
      <c r="AX156" s="13" t="s">
        <v>76</v>
      </c>
      <c r="AY156" s="243" t="s">
        <v>173</v>
      </c>
    </row>
    <row r="157" s="14" customFormat="1">
      <c r="A157" s="14"/>
      <c r="B157" s="244"/>
      <c r="C157" s="245"/>
      <c r="D157" s="235" t="s">
        <v>182</v>
      </c>
      <c r="E157" s="246" t="s">
        <v>1</v>
      </c>
      <c r="F157" s="247" t="s">
        <v>224</v>
      </c>
      <c r="G157" s="245"/>
      <c r="H157" s="248">
        <v>6.3099999999999996</v>
      </c>
      <c r="I157" s="249"/>
      <c r="J157" s="245"/>
      <c r="K157" s="245"/>
      <c r="L157" s="250"/>
      <c r="M157" s="251"/>
      <c r="N157" s="252"/>
      <c r="O157" s="252"/>
      <c r="P157" s="252"/>
      <c r="Q157" s="252"/>
      <c r="R157" s="252"/>
      <c r="S157" s="252"/>
      <c r="T157" s="25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4" t="s">
        <v>182</v>
      </c>
      <c r="AU157" s="254" t="s">
        <v>87</v>
      </c>
      <c r="AV157" s="14" t="s">
        <v>87</v>
      </c>
      <c r="AW157" s="14" t="s">
        <v>32</v>
      </c>
      <c r="AX157" s="14" t="s">
        <v>84</v>
      </c>
      <c r="AY157" s="254" t="s">
        <v>173</v>
      </c>
    </row>
    <row r="158" s="2" customFormat="1" ht="16.5" customHeight="1">
      <c r="A158" s="39"/>
      <c r="B158" s="40"/>
      <c r="C158" s="220" t="s">
        <v>225</v>
      </c>
      <c r="D158" s="220" t="s">
        <v>175</v>
      </c>
      <c r="E158" s="221" t="s">
        <v>226</v>
      </c>
      <c r="F158" s="222" t="s">
        <v>227</v>
      </c>
      <c r="G158" s="223" t="s">
        <v>192</v>
      </c>
      <c r="H158" s="224">
        <v>65</v>
      </c>
      <c r="I158" s="225"/>
      <c r="J158" s="226">
        <f>ROUND(I158*H158,2)</f>
        <v>0</v>
      </c>
      <c r="K158" s="222" t="s">
        <v>179</v>
      </c>
      <c r="L158" s="45"/>
      <c r="M158" s="227" t="s">
        <v>1</v>
      </c>
      <c r="N158" s="228" t="s">
        <v>41</v>
      </c>
      <c r="O158" s="92"/>
      <c r="P158" s="229">
        <f>O158*H158</f>
        <v>0</v>
      </c>
      <c r="Q158" s="229">
        <v>0.00055999999999999995</v>
      </c>
      <c r="R158" s="229">
        <f>Q158*H158</f>
        <v>0.036399999999999995</v>
      </c>
      <c r="S158" s="229">
        <v>0</v>
      </c>
      <c r="T158" s="23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1" t="s">
        <v>180</v>
      </c>
      <c r="AT158" s="231" t="s">
        <v>175</v>
      </c>
      <c r="AU158" s="231" t="s">
        <v>87</v>
      </c>
      <c r="AY158" s="18" t="s">
        <v>173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8" t="s">
        <v>84</v>
      </c>
      <c r="BK158" s="232">
        <f>ROUND(I158*H158,2)</f>
        <v>0</v>
      </c>
      <c r="BL158" s="18" t="s">
        <v>180</v>
      </c>
      <c r="BM158" s="231" t="s">
        <v>228</v>
      </c>
    </row>
    <row r="159" s="13" customFormat="1">
      <c r="A159" s="13"/>
      <c r="B159" s="233"/>
      <c r="C159" s="234"/>
      <c r="D159" s="235" t="s">
        <v>182</v>
      </c>
      <c r="E159" s="236" t="s">
        <v>1</v>
      </c>
      <c r="F159" s="237" t="s">
        <v>229</v>
      </c>
      <c r="G159" s="234"/>
      <c r="H159" s="236" t="s">
        <v>1</v>
      </c>
      <c r="I159" s="238"/>
      <c r="J159" s="234"/>
      <c r="K159" s="234"/>
      <c r="L159" s="239"/>
      <c r="M159" s="240"/>
      <c r="N159" s="241"/>
      <c r="O159" s="241"/>
      <c r="P159" s="241"/>
      <c r="Q159" s="241"/>
      <c r="R159" s="241"/>
      <c r="S159" s="241"/>
      <c r="T159" s="24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3" t="s">
        <v>182</v>
      </c>
      <c r="AU159" s="243" t="s">
        <v>87</v>
      </c>
      <c r="AV159" s="13" t="s">
        <v>84</v>
      </c>
      <c r="AW159" s="13" t="s">
        <v>32</v>
      </c>
      <c r="AX159" s="13" t="s">
        <v>76</v>
      </c>
      <c r="AY159" s="243" t="s">
        <v>173</v>
      </c>
    </row>
    <row r="160" s="14" customFormat="1">
      <c r="A160" s="14"/>
      <c r="B160" s="244"/>
      <c r="C160" s="245"/>
      <c r="D160" s="235" t="s">
        <v>182</v>
      </c>
      <c r="E160" s="246" t="s">
        <v>1</v>
      </c>
      <c r="F160" s="247" t="s">
        <v>230</v>
      </c>
      <c r="G160" s="245"/>
      <c r="H160" s="248">
        <v>65</v>
      </c>
      <c r="I160" s="249"/>
      <c r="J160" s="245"/>
      <c r="K160" s="245"/>
      <c r="L160" s="250"/>
      <c r="M160" s="251"/>
      <c r="N160" s="252"/>
      <c r="O160" s="252"/>
      <c r="P160" s="252"/>
      <c r="Q160" s="252"/>
      <c r="R160" s="252"/>
      <c r="S160" s="252"/>
      <c r="T160" s="25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4" t="s">
        <v>182</v>
      </c>
      <c r="AU160" s="254" t="s">
        <v>87</v>
      </c>
      <c r="AV160" s="14" t="s">
        <v>87</v>
      </c>
      <c r="AW160" s="14" t="s">
        <v>32</v>
      </c>
      <c r="AX160" s="14" t="s">
        <v>84</v>
      </c>
      <c r="AY160" s="254" t="s">
        <v>173</v>
      </c>
    </row>
    <row r="161" s="2" customFormat="1" ht="21.75" customHeight="1">
      <c r="A161" s="39"/>
      <c r="B161" s="40"/>
      <c r="C161" s="220" t="s">
        <v>231</v>
      </c>
      <c r="D161" s="220" t="s">
        <v>175</v>
      </c>
      <c r="E161" s="221" t="s">
        <v>232</v>
      </c>
      <c r="F161" s="222" t="s">
        <v>233</v>
      </c>
      <c r="G161" s="223" t="s">
        <v>192</v>
      </c>
      <c r="H161" s="224">
        <v>65</v>
      </c>
      <c r="I161" s="225"/>
      <c r="J161" s="226">
        <f>ROUND(I161*H161,2)</f>
        <v>0</v>
      </c>
      <c r="K161" s="222" t="s">
        <v>179</v>
      </c>
      <c r="L161" s="45"/>
      <c r="M161" s="227" t="s">
        <v>1</v>
      </c>
      <c r="N161" s="228" t="s">
        <v>41</v>
      </c>
      <c r="O161" s="92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1" t="s">
        <v>180</v>
      </c>
      <c r="AT161" s="231" t="s">
        <v>175</v>
      </c>
      <c r="AU161" s="231" t="s">
        <v>87</v>
      </c>
      <c r="AY161" s="18" t="s">
        <v>173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8" t="s">
        <v>84</v>
      </c>
      <c r="BK161" s="232">
        <f>ROUND(I161*H161,2)</f>
        <v>0</v>
      </c>
      <c r="BL161" s="18" t="s">
        <v>180</v>
      </c>
      <c r="BM161" s="231" t="s">
        <v>234</v>
      </c>
    </row>
    <row r="162" s="13" customFormat="1">
      <c r="A162" s="13"/>
      <c r="B162" s="233"/>
      <c r="C162" s="234"/>
      <c r="D162" s="235" t="s">
        <v>182</v>
      </c>
      <c r="E162" s="236" t="s">
        <v>1</v>
      </c>
      <c r="F162" s="237" t="s">
        <v>229</v>
      </c>
      <c r="G162" s="234"/>
      <c r="H162" s="236" t="s">
        <v>1</v>
      </c>
      <c r="I162" s="238"/>
      <c r="J162" s="234"/>
      <c r="K162" s="234"/>
      <c r="L162" s="239"/>
      <c r="M162" s="240"/>
      <c r="N162" s="241"/>
      <c r="O162" s="241"/>
      <c r="P162" s="241"/>
      <c r="Q162" s="241"/>
      <c r="R162" s="241"/>
      <c r="S162" s="241"/>
      <c r="T162" s="24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3" t="s">
        <v>182</v>
      </c>
      <c r="AU162" s="243" t="s">
        <v>87</v>
      </c>
      <c r="AV162" s="13" t="s">
        <v>84</v>
      </c>
      <c r="AW162" s="13" t="s">
        <v>32</v>
      </c>
      <c r="AX162" s="13" t="s">
        <v>76</v>
      </c>
      <c r="AY162" s="243" t="s">
        <v>173</v>
      </c>
    </row>
    <row r="163" s="14" customFormat="1">
      <c r="A163" s="14"/>
      <c r="B163" s="244"/>
      <c r="C163" s="245"/>
      <c r="D163" s="235" t="s">
        <v>182</v>
      </c>
      <c r="E163" s="246" t="s">
        <v>1</v>
      </c>
      <c r="F163" s="247" t="s">
        <v>230</v>
      </c>
      <c r="G163" s="245"/>
      <c r="H163" s="248">
        <v>65</v>
      </c>
      <c r="I163" s="249"/>
      <c r="J163" s="245"/>
      <c r="K163" s="245"/>
      <c r="L163" s="250"/>
      <c r="M163" s="251"/>
      <c r="N163" s="252"/>
      <c r="O163" s="252"/>
      <c r="P163" s="252"/>
      <c r="Q163" s="252"/>
      <c r="R163" s="252"/>
      <c r="S163" s="252"/>
      <c r="T163" s="253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4" t="s">
        <v>182</v>
      </c>
      <c r="AU163" s="254" t="s">
        <v>87</v>
      </c>
      <c r="AV163" s="14" t="s">
        <v>87</v>
      </c>
      <c r="AW163" s="14" t="s">
        <v>32</v>
      </c>
      <c r="AX163" s="14" t="s">
        <v>84</v>
      </c>
      <c r="AY163" s="254" t="s">
        <v>173</v>
      </c>
    </row>
    <row r="164" s="2" customFormat="1" ht="24.15" customHeight="1">
      <c r="A164" s="39"/>
      <c r="B164" s="40"/>
      <c r="C164" s="220" t="s">
        <v>8</v>
      </c>
      <c r="D164" s="220" t="s">
        <v>175</v>
      </c>
      <c r="E164" s="221" t="s">
        <v>235</v>
      </c>
      <c r="F164" s="222" t="s">
        <v>236</v>
      </c>
      <c r="G164" s="223" t="s">
        <v>237</v>
      </c>
      <c r="H164" s="224">
        <v>103.038</v>
      </c>
      <c r="I164" s="225"/>
      <c r="J164" s="226">
        <f>ROUND(I164*H164,2)</f>
        <v>0</v>
      </c>
      <c r="K164" s="222" t="s">
        <v>179</v>
      </c>
      <c r="L164" s="45"/>
      <c r="M164" s="227" t="s">
        <v>1</v>
      </c>
      <c r="N164" s="228" t="s">
        <v>41</v>
      </c>
      <c r="O164" s="92"/>
      <c r="P164" s="229">
        <f>O164*H164</f>
        <v>0</v>
      </c>
      <c r="Q164" s="229">
        <v>0</v>
      </c>
      <c r="R164" s="229">
        <f>Q164*H164</f>
        <v>0</v>
      </c>
      <c r="S164" s="229">
        <v>0</v>
      </c>
      <c r="T164" s="23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1" t="s">
        <v>180</v>
      </c>
      <c r="AT164" s="231" t="s">
        <v>175</v>
      </c>
      <c r="AU164" s="231" t="s">
        <v>87</v>
      </c>
      <c r="AY164" s="18" t="s">
        <v>173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8" t="s">
        <v>84</v>
      </c>
      <c r="BK164" s="232">
        <f>ROUND(I164*H164,2)</f>
        <v>0</v>
      </c>
      <c r="BL164" s="18" t="s">
        <v>180</v>
      </c>
      <c r="BM164" s="231" t="s">
        <v>238</v>
      </c>
    </row>
    <row r="165" s="13" customFormat="1">
      <c r="A165" s="13"/>
      <c r="B165" s="233"/>
      <c r="C165" s="234"/>
      <c r="D165" s="235" t="s">
        <v>182</v>
      </c>
      <c r="E165" s="236" t="s">
        <v>1</v>
      </c>
      <c r="F165" s="237" t="s">
        <v>183</v>
      </c>
      <c r="G165" s="234"/>
      <c r="H165" s="236" t="s">
        <v>1</v>
      </c>
      <c r="I165" s="238"/>
      <c r="J165" s="234"/>
      <c r="K165" s="234"/>
      <c r="L165" s="239"/>
      <c r="M165" s="240"/>
      <c r="N165" s="241"/>
      <c r="O165" s="241"/>
      <c r="P165" s="241"/>
      <c r="Q165" s="241"/>
      <c r="R165" s="241"/>
      <c r="S165" s="241"/>
      <c r="T165" s="24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3" t="s">
        <v>182</v>
      </c>
      <c r="AU165" s="243" t="s">
        <v>87</v>
      </c>
      <c r="AV165" s="13" t="s">
        <v>84</v>
      </c>
      <c r="AW165" s="13" t="s">
        <v>32</v>
      </c>
      <c r="AX165" s="13" t="s">
        <v>76</v>
      </c>
      <c r="AY165" s="243" t="s">
        <v>173</v>
      </c>
    </row>
    <row r="166" s="14" customFormat="1">
      <c r="A166" s="14"/>
      <c r="B166" s="244"/>
      <c r="C166" s="245"/>
      <c r="D166" s="235" t="s">
        <v>182</v>
      </c>
      <c r="E166" s="246" t="s">
        <v>1</v>
      </c>
      <c r="F166" s="247" t="s">
        <v>239</v>
      </c>
      <c r="G166" s="245"/>
      <c r="H166" s="248">
        <v>103.038</v>
      </c>
      <c r="I166" s="249"/>
      <c r="J166" s="245"/>
      <c r="K166" s="245"/>
      <c r="L166" s="250"/>
      <c r="M166" s="251"/>
      <c r="N166" s="252"/>
      <c r="O166" s="252"/>
      <c r="P166" s="252"/>
      <c r="Q166" s="252"/>
      <c r="R166" s="252"/>
      <c r="S166" s="252"/>
      <c r="T166" s="25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4" t="s">
        <v>182</v>
      </c>
      <c r="AU166" s="254" t="s">
        <v>87</v>
      </c>
      <c r="AV166" s="14" t="s">
        <v>87</v>
      </c>
      <c r="AW166" s="14" t="s">
        <v>32</v>
      </c>
      <c r="AX166" s="14" t="s">
        <v>84</v>
      </c>
      <c r="AY166" s="254" t="s">
        <v>173</v>
      </c>
    </row>
    <row r="167" s="2" customFormat="1" ht="24.15" customHeight="1">
      <c r="A167" s="39"/>
      <c r="B167" s="40"/>
      <c r="C167" s="220" t="s">
        <v>240</v>
      </c>
      <c r="D167" s="220" t="s">
        <v>175</v>
      </c>
      <c r="E167" s="221" t="s">
        <v>241</v>
      </c>
      <c r="F167" s="222" t="s">
        <v>242</v>
      </c>
      <c r="G167" s="223" t="s">
        <v>192</v>
      </c>
      <c r="H167" s="224">
        <v>103.5</v>
      </c>
      <c r="I167" s="225"/>
      <c r="J167" s="226">
        <f>ROUND(I167*H167,2)</f>
        <v>0</v>
      </c>
      <c r="K167" s="222" t="s">
        <v>179</v>
      </c>
      <c r="L167" s="45"/>
      <c r="M167" s="227" t="s">
        <v>1</v>
      </c>
      <c r="N167" s="228" t="s">
        <v>41</v>
      </c>
      <c r="O167" s="92"/>
      <c r="P167" s="229">
        <f>O167*H167</f>
        <v>0</v>
      </c>
      <c r="Q167" s="229">
        <v>0.00048999999999999998</v>
      </c>
      <c r="R167" s="229">
        <f>Q167*H167</f>
        <v>0.050714999999999996</v>
      </c>
      <c r="S167" s="229">
        <v>0</v>
      </c>
      <c r="T167" s="23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1" t="s">
        <v>180</v>
      </c>
      <c r="AT167" s="231" t="s">
        <v>175</v>
      </c>
      <c r="AU167" s="231" t="s">
        <v>87</v>
      </c>
      <c r="AY167" s="18" t="s">
        <v>173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8" t="s">
        <v>84</v>
      </c>
      <c r="BK167" s="232">
        <f>ROUND(I167*H167,2)</f>
        <v>0</v>
      </c>
      <c r="BL167" s="18" t="s">
        <v>180</v>
      </c>
      <c r="BM167" s="231" t="s">
        <v>243</v>
      </c>
    </row>
    <row r="168" s="13" customFormat="1">
      <c r="A168" s="13"/>
      <c r="B168" s="233"/>
      <c r="C168" s="234"/>
      <c r="D168" s="235" t="s">
        <v>182</v>
      </c>
      <c r="E168" s="236" t="s">
        <v>1</v>
      </c>
      <c r="F168" s="237" t="s">
        <v>183</v>
      </c>
      <c r="G168" s="234"/>
      <c r="H168" s="236" t="s">
        <v>1</v>
      </c>
      <c r="I168" s="238"/>
      <c r="J168" s="234"/>
      <c r="K168" s="234"/>
      <c r="L168" s="239"/>
      <c r="M168" s="240"/>
      <c r="N168" s="241"/>
      <c r="O168" s="241"/>
      <c r="P168" s="241"/>
      <c r="Q168" s="241"/>
      <c r="R168" s="241"/>
      <c r="S168" s="241"/>
      <c r="T168" s="24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3" t="s">
        <v>182</v>
      </c>
      <c r="AU168" s="243" t="s">
        <v>87</v>
      </c>
      <c r="AV168" s="13" t="s">
        <v>84</v>
      </c>
      <c r="AW168" s="13" t="s">
        <v>32</v>
      </c>
      <c r="AX168" s="13" t="s">
        <v>76</v>
      </c>
      <c r="AY168" s="243" t="s">
        <v>173</v>
      </c>
    </row>
    <row r="169" s="14" customFormat="1">
      <c r="A169" s="14"/>
      <c r="B169" s="244"/>
      <c r="C169" s="245"/>
      <c r="D169" s="235" t="s">
        <v>182</v>
      </c>
      <c r="E169" s="246" t="s">
        <v>1</v>
      </c>
      <c r="F169" s="247" t="s">
        <v>244</v>
      </c>
      <c r="G169" s="245"/>
      <c r="H169" s="248">
        <v>103.5</v>
      </c>
      <c r="I169" s="249"/>
      <c r="J169" s="245"/>
      <c r="K169" s="245"/>
      <c r="L169" s="250"/>
      <c r="M169" s="251"/>
      <c r="N169" s="252"/>
      <c r="O169" s="252"/>
      <c r="P169" s="252"/>
      <c r="Q169" s="252"/>
      <c r="R169" s="252"/>
      <c r="S169" s="252"/>
      <c r="T169" s="25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4" t="s">
        <v>182</v>
      </c>
      <c r="AU169" s="254" t="s">
        <v>87</v>
      </c>
      <c r="AV169" s="14" t="s">
        <v>87</v>
      </c>
      <c r="AW169" s="14" t="s">
        <v>32</v>
      </c>
      <c r="AX169" s="14" t="s">
        <v>84</v>
      </c>
      <c r="AY169" s="254" t="s">
        <v>173</v>
      </c>
    </row>
    <row r="170" s="2" customFormat="1" ht="24.15" customHeight="1">
      <c r="A170" s="39"/>
      <c r="B170" s="40"/>
      <c r="C170" s="220" t="s">
        <v>245</v>
      </c>
      <c r="D170" s="220" t="s">
        <v>175</v>
      </c>
      <c r="E170" s="221" t="s">
        <v>246</v>
      </c>
      <c r="F170" s="222" t="s">
        <v>247</v>
      </c>
      <c r="G170" s="223" t="s">
        <v>192</v>
      </c>
      <c r="H170" s="224">
        <v>102.5</v>
      </c>
      <c r="I170" s="225"/>
      <c r="J170" s="226">
        <f>ROUND(I170*H170,2)</f>
        <v>0</v>
      </c>
      <c r="K170" s="222" t="s">
        <v>179</v>
      </c>
      <c r="L170" s="45"/>
      <c r="M170" s="227" t="s">
        <v>1</v>
      </c>
      <c r="N170" s="228" t="s">
        <v>41</v>
      </c>
      <c r="O170" s="92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1" t="s">
        <v>180</v>
      </c>
      <c r="AT170" s="231" t="s">
        <v>175</v>
      </c>
      <c r="AU170" s="231" t="s">
        <v>87</v>
      </c>
      <c r="AY170" s="18" t="s">
        <v>173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8" t="s">
        <v>84</v>
      </c>
      <c r="BK170" s="232">
        <f>ROUND(I170*H170,2)</f>
        <v>0</v>
      </c>
      <c r="BL170" s="18" t="s">
        <v>180</v>
      </c>
      <c r="BM170" s="231" t="s">
        <v>248</v>
      </c>
    </row>
    <row r="171" s="13" customFormat="1">
      <c r="A171" s="13"/>
      <c r="B171" s="233"/>
      <c r="C171" s="234"/>
      <c r="D171" s="235" t="s">
        <v>182</v>
      </c>
      <c r="E171" s="236" t="s">
        <v>1</v>
      </c>
      <c r="F171" s="237" t="s">
        <v>183</v>
      </c>
      <c r="G171" s="234"/>
      <c r="H171" s="236" t="s">
        <v>1</v>
      </c>
      <c r="I171" s="238"/>
      <c r="J171" s="234"/>
      <c r="K171" s="234"/>
      <c r="L171" s="239"/>
      <c r="M171" s="240"/>
      <c r="N171" s="241"/>
      <c r="O171" s="241"/>
      <c r="P171" s="241"/>
      <c r="Q171" s="241"/>
      <c r="R171" s="241"/>
      <c r="S171" s="241"/>
      <c r="T171" s="24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3" t="s">
        <v>182</v>
      </c>
      <c r="AU171" s="243" t="s">
        <v>87</v>
      </c>
      <c r="AV171" s="13" t="s">
        <v>84</v>
      </c>
      <c r="AW171" s="13" t="s">
        <v>32</v>
      </c>
      <c r="AX171" s="13" t="s">
        <v>76</v>
      </c>
      <c r="AY171" s="243" t="s">
        <v>173</v>
      </c>
    </row>
    <row r="172" s="14" customFormat="1">
      <c r="A172" s="14"/>
      <c r="B172" s="244"/>
      <c r="C172" s="245"/>
      <c r="D172" s="235" t="s">
        <v>182</v>
      </c>
      <c r="E172" s="246" t="s">
        <v>1</v>
      </c>
      <c r="F172" s="247" t="s">
        <v>249</v>
      </c>
      <c r="G172" s="245"/>
      <c r="H172" s="248">
        <v>102.5</v>
      </c>
      <c r="I172" s="249"/>
      <c r="J172" s="245"/>
      <c r="K172" s="245"/>
      <c r="L172" s="250"/>
      <c r="M172" s="251"/>
      <c r="N172" s="252"/>
      <c r="O172" s="252"/>
      <c r="P172" s="252"/>
      <c r="Q172" s="252"/>
      <c r="R172" s="252"/>
      <c r="S172" s="252"/>
      <c r="T172" s="253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4" t="s">
        <v>182</v>
      </c>
      <c r="AU172" s="254" t="s">
        <v>87</v>
      </c>
      <c r="AV172" s="14" t="s">
        <v>87</v>
      </c>
      <c r="AW172" s="14" t="s">
        <v>32</v>
      </c>
      <c r="AX172" s="14" t="s">
        <v>84</v>
      </c>
      <c r="AY172" s="254" t="s">
        <v>173</v>
      </c>
    </row>
    <row r="173" s="2" customFormat="1" ht="24.15" customHeight="1">
      <c r="A173" s="39"/>
      <c r="B173" s="40"/>
      <c r="C173" s="220" t="s">
        <v>250</v>
      </c>
      <c r="D173" s="220" t="s">
        <v>175</v>
      </c>
      <c r="E173" s="221" t="s">
        <v>251</v>
      </c>
      <c r="F173" s="222" t="s">
        <v>252</v>
      </c>
      <c r="G173" s="223" t="s">
        <v>192</v>
      </c>
      <c r="H173" s="224">
        <v>1.7</v>
      </c>
      <c r="I173" s="225"/>
      <c r="J173" s="226">
        <f>ROUND(I173*H173,2)</f>
        <v>0</v>
      </c>
      <c r="K173" s="222" t="s">
        <v>179</v>
      </c>
      <c r="L173" s="45"/>
      <c r="M173" s="227" t="s">
        <v>1</v>
      </c>
      <c r="N173" s="228" t="s">
        <v>41</v>
      </c>
      <c r="O173" s="92"/>
      <c r="P173" s="229">
        <f>O173*H173</f>
        <v>0</v>
      </c>
      <c r="Q173" s="229">
        <v>0.00046999999999999999</v>
      </c>
      <c r="R173" s="229">
        <f>Q173*H173</f>
        <v>0.00079899999999999991</v>
      </c>
      <c r="S173" s="229">
        <v>0</v>
      </c>
      <c r="T173" s="23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1" t="s">
        <v>180</v>
      </c>
      <c r="AT173" s="231" t="s">
        <v>175</v>
      </c>
      <c r="AU173" s="231" t="s">
        <v>87</v>
      </c>
      <c r="AY173" s="18" t="s">
        <v>173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8" t="s">
        <v>84</v>
      </c>
      <c r="BK173" s="232">
        <f>ROUND(I173*H173,2)</f>
        <v>0</v>
      </c>
      <c r="BL173" s="18" t="s">
        <v>180</v>
      </c>
      <c r="BM173" s="231" t="s">
        <v>253</v>
      </c>
    </row>
    <row r="174" s="13" customFormat="1">
      <c r="A174" s="13"/>
      <c r="B174" s="233"/>
      <c r="C174" s="234"/>
      <c r="D174" s="235" t="s">
        <v>182</v>
      </c>
      <c r="E174" s="236" t="s">
        <v>1</v>
      </c>
      <c r="F174" s="237" t="s">
        <v>183</v>
      </c>
      <c r="G174" s="234"/>
      <c r="H174" s="236" t="s">
        <v>1</v>
      </c>
      <c r="I174" s="238"/>
      <c r="J174" s="234"/>
      <c r="K174" s="234"/>
      <c r="L174" s="239"/>
      <c r="M174" s="240"/>
      <c r="N174" s="241"/>
      <c r="O174" s="241"/>
      <c r="P174" s="241"/>
      <c r="Q174" s="241"/>
      <c r="R174" s="241"/>
      <c r="S174" s="241"/>
      <c r="T174" s="24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3" t="s">
        <v>182</v>
      </c>
      <c r="AU174" s="243" t="s">
        <v>87</v>
      </c>
      <c r="AV174" s="13" t="s">
        <v>84</v>
      </c>
      <c r="AW174" s="13" t="s">
        <v>32</v>
      </c>
      <c r="AX174" s="13" t="s">
        <v>76</v>
      </c>
      <c r="AY174" s="243" t="s">
        <v>173</v>
      </c>
    </row>
    <row r="175" s="14" customFormat="1">
      <c r="A175" s="14"/>
      <c r="B175" s="244"/>
      <c r="C175" s="245"/>
      <c r="D175" s="235" t="s">
        <v>182</v>
      </c>
      <c r="E175" s="246" t="s">
        <v>1</v>
      </c>
      <c r="F175" s="247" t="s">
        <v>254</v>
      </c>
      <c r="G175" s="245"/>
      <c r="H175" s="248">
        <v>1.7</v>
      </c>
      <c r="I175" s="249"/>
      <c r="J175" s="245"/>
      <c r="K175" s="245"/>
      <c r="L175" s="250"/>
      <c r="M175" s="251"/>
      <c r="N175" s="252"/>
      <c r="O175" s="252"/>
      <c r="P175" s="252"/>
      <c r="Q175" s="252"/>
      <c r="R175" s="252"/>
      <c r="S175" s="252"/>
      <c r="T175" s="253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4" t="s">
        <v>182</v>
      </c>
      <c r="AU175" s="254" t="s">
        <v>87</v>
      </c>
      <c r="AV175" s="14" t="s">
        <v>87</v>
      </c>
      <c r="AW175" s="14" t="s">
        <v>32</v>
      </c>
      <c r="AX175" s="14" t="s">
        <v>84</v>
      </c>
      <c r="AY175" s="254" t="s">
        <v>173</v>
      </c>
    </row>
    <row r="176" s="2" customFormat="1" ht="24.15" customHeight="1">
      <c r="A176" s="39"/>
      <c r="B176" s="40"/>
      <c r="C176" s="220" t="s">
        <v>255</v>
      </c>
      <c r="D176" s="220" t="s">
        <v>175</v>
      </c>
      <c r="E176" s="221" t="s">
        <v>256</v>
      </c>
      <c r="F176" s="222" t="s">
        <v>257</v>
      </c>
      <c r="G176" s="223" t="s">
        <v>192</v>
      </c>
      <c r="H176" s="224">
        <v>1.7</v>
      </c>
      <c r="I176" s="225"/>
      <c r="J176" s="226">
        <f>ROUND(I176*H176,2)</f>
        <v>0</v>
      </c>
      <c r="K176" s="222" t="s">
        <v>179</v>
      </c>
      <c r="L176" s="45"/>
      <c r="M176" s="227" t="s">
        <v>1</v>
      </c>
      <c r="N176" s="228" t="s">
        <v>41</v>
      </c>
      <c r="O176" s="92"/>
      <c r="P176" s="229">
        <f>O176*H176</f>
        <v>0</v>
      </c>
      <c r="Q176" s="229">
        <v>0</v>
      </c>
      <c r="R176" s="229">
        <f>Q176*H176</f>
        <v>0</v>
      </c>
      <c r="S176" s="229">
        <v>0</v>
      </c>
      <c r="T176" s="23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1" t="s">
        <v>180</v>
      </c>
      <c r="AT176" s="231" t="s">
        <v>175</v>
      </c>
      <c r="AU176" s="231" t="s">
        <v>87</v>
      </c>
      <c r="AY176" s="18" t="s">
        <v>173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8" t="s">
        <v>84</v>
      </c>
      <c r="BK176" s="232">
        <f>ROUND(I176*H176,2)</f>
        <v>0</v>
      </c>
      <c r="BL176" s="18" t="s">
        <v>180</v>
      </c>
      <c r="BM176" s="231" t="s">
        <v>258</v>
      </c>
    </row>
    <row r="177" s="13" customFormat="1">
      <c r="A177" s="13"/>
      <c r="B177" s="233"/>
      <c r="C177" s="234"/>
      <c r="D177" s="235" t="s">
        <v>182</v>
      </c>
      <c r="E177" s="236" t="s">
        <v>1</v>
      </c>
      <c r="F177" s="237" t="s">
        <v>183</v>
      </c>
      <c r="G177" s="234"/>
      <c r="H177" s="236" t="s">
        <v>1</v>
      </c>
      <c r="I177" s="238"/>
      <c r="J177" s="234"/>
      <c r="K177" s="234"/>
      <c r="L177" s="239"/>
      <c r="M177" s="240"/>
      <c r="N177" s="241"/>
      <c r="O177" s="241"/>
      <c r="P177" s="241"/>
      <c r="Q177" s="241"/>
      <c r="R177" s="241"/>
      <c r="S177" s="241"/>
      <c r="T177" s="24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3" t="s">
        <v>182</v>
      </c>
      <c r="AU177" s="243" t="s">
        <v>87</v>
      </c>
      <c r="AV177" s="13" t="s">
        <v>84</v>
      </c>
      <c r="AW177" s="13" t="s">
        <v>32</v>
      </c>
      <c r="AX177" s="13" t="s">
        <v>76</v>
      </c>
      <c r="AY177" s="243" t="s">
        <v>173</v>
      </c>
    </row>
    <row r="178" s="14" customFormat="1">
      <c r="A178" s="14"/>
      <c r="B178" s="244"/>
      <c r="C178" s="245"/>
      <c r="D178" s="235" t="s">
        <v>182</v>
      </c>
      <c r="E178" s="246" t="s">
        <v>1</v>
      </c>
      <c r="F178" s="247" t="s">
        <v>254</v>
      </c>
      <c r="G178" s="245"/>
      <c r="H178" s="248">
        <v>1.7</v>
      </c>
      <c r="I178" s="249"/>
      <c r="J178" s="245"/>
      <c r="K178" s="245"/>
      <c r="L178" s="250"/>
      <c r="M178" s="251"/>
      <c r="N178" s="252"/>
      <c r="O178" s="252"/>
      <c r="P178" s="252"/>
      <c r="Q178" s="252"/>
      <c r="R178" s="252"/>
      <c r="S178" s="252"/>
      <c r="T178" s="253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4" t="s">
        <v>182</v>
      </c>
      <c r="AU178" s="254" t="s">
        <v>87</v>
      </c>
      <c r="AV178" s="14" t="s">
        <v>87</v>
      </c>
      <c r="AW178" s="14" t="s">
        <v>32</v>
      </c>
      <c r="AX178" s="14" t="s">
        <v>84</v>
      </c>
      <c r="AY178" s="254" t="s">
        <v>173</v>
      </c>
    </row>
    <row r="179" s="2" customFormat="1" ht="33" customHeight="1">
      <c r="A179" s="39"/>
      <c r="B179" s="40"/>
      <c r="C179" s="220" t="s">
        <v>259</v>
      </c>
      <c r="D179" s="220" t="s">
        <v>175</v>
      </c>
      <c r="E179" s="221" t="s">
        <v>260</v>
      </c>
      <c r="F179" s="222" t="s">
        <v>261</v>
      </c>
      <c r="G179" s="223" t="s">
        <v>237</v>
      </c>
      <c r="H179" s="224">
        <v>0.39000000000000001</v>
      </c>
      <c r="I179" s="225"/>
      <c r="J179" s="226">
        <f>ROUND(I179*H179,2)</f>
        <v>0</v>
      </c>
      <c r="K179" s="222" t="s">
        <v>179</v>
      </c>
      <c r="L179" s="45"/>
      <c r="M179" s="227" t="s">
        <v>1</v>
      </c>
      <c r="N179" s="228" t="s">
        <v>41</v>
      </c>
      <c r="O179" s="92"/>
      <c r="P179" s="229">
        <f>O179*H179</f>
        <v>0</v>
      </c>
      <c r="Q179" s="229">
        <v>0</v>
      </c>
      <c r="R179" s="229">
        <f>Q179*H179</f>
        <v>0</v>
      </c>
      <c r="S179" s="229">
        <v>0</v>
      </c>
      <c r="T179" s="230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1" t="s">
        <v>180</v>
      </c>
      <c r="AT179" s="231" t="s">
        <v>175</v>
      </c>
      <c r="AU179" s="231" t="s">
        <v>87</v>
      </c>
      <c r="AY179" s="18" t="s">
        <v>173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8" t="s">
        <v>84</v>
      </c>
      <c r="BK179" s="232">
        <f>ROUND(I179*H179,2)</f>
        <v>0</v>
      </c>
      <c r="BL179" s="18" t="s">
        <v>180</v>
      </c>
      <c r="BM179" s="231" t="s">
        <v>262</v>
      </c>
    </row>
    <row r="180" s="13" customFormat="1">
      <c r="A180" s="13"/>
      <c r="B180" s="233"/>
      <c r="C180" s="234"/>
      <c r="D180" s="235" t="s">
        <v>182</v>
      </c>
      <c r="E180" s="236" t="s">
        <v>1</v>
      </c>
      <c r="F180" s="237" t="s">
        <v>183</v>
      </c>
      <c r="G180" s="234"/>
      <c r="H180" s="236" t="s">
        <v>1</v>
      </c>
      <c r="I180" s="238"/>
      <c r="J180" s="234"/>
      <c r="K180" s="234"/>
      <c r="L180" s="239"/>
      <c r="M180" s="240"/>
      <c r="N180" s="241"/>
      <c r="O180" s="241"/>
      <c r="P180" s="241"/>
      <c r="Q180" s="241"/>
      <c r="R180" s="241"/>
      <c r="S180" s="241"/>
      <c r="T180" s="24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3" t="s">
        <v>182</v>
      </c>
      <c r="AU180" s="243" t="s">
        <v>87</v>
      </c>
      <c r="AV180" s="13" t="s">
        <v>84</v>
      </c>
      <c r="AW180" s="13" t="s">
        <v>32</v>
      </c>
      <c r="AX180" s="13" t="s">
        <v>76</v>
      </c>
      <c r="AY180" s="243" t="s">
        <v>173</v>
      </c>
    </row>
    <row r="181" s="14" customFormat="1">
      <c r="A181" s="14"/>
      <c r="B181" s="244"/>
      <c r="C181" s="245"/>
      <c r="D181" s="235" t="s">
        <v>182</v>
      </c>
      <c r="E181" s="246" t="s">
        <v>1</v>
      </c>
      <c r="F181" s="247" t="s">
        <v>263</v>
      </c>
      <c r="G181" s="245"/>
      <c r="H181" s="248">
        <v>1.7</v>
      </c>
      <c r="I181" s="249"/>
      <c r="J181" s="245"/>
      <c r="K181" s="245"/>
      <c r="L181" s="250"/>
      <c r="M181" s="251"/>
      <c r="N181" s="252"/>
      <c r="O181" s="252"/>
      <c r="P181" s="252"/>
      <c r="Q181" s="252"/>
      <c r="R181" s="252"/>
      <c r="S181" s="252"/>
      <c r="T181" s="253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4" t="s">
        <v>182</v>
      </c>
      <c r="AU181" s="254" t="s">
        <v>87</v>
      </c>
      <c r="AV181" s="14" t="s">
        <v>87</v>
      </c>
      <c r="AW181" s="14" t="s">
        <v>32</v>
      </c>
      <c r="AX181" s="14" t="s">
        <v>76</v>
      </c>
      <c r="AY181" s="254" t="s">
        <v>173</v>
      </c>
    </row>
    <row r="182" s="14" customFormat="1">
      <c r="A182" s="14"/>
      <c r="B182" s="244"/>
      <c r="C182" s="245"/>
      <c r="D182" s="235" t="s">
        <v>182</v>
      </c>
      <c r="E182" s="246" t="s">
        <v>1</v>
      </c>
      <c r="F182" s="247" t="s">
        <v>264</v>
      </c>
      <c r="G182" s="245"/>
      <c r="H182" s="248">
        <v>-0.40000000000000002</v>
      </c>
      <c r="I182" s="249"/>
      <c r="J182" s="245"/>
      <c r="K182" s="245"/>
      <c r="L182" s="250"/>
      <c r="M182" s="251"/>
      <c r="N182" s="252"/>
      <c r="O182" s="252"/>
      <c r="P182" s="252"/>
      <c r="Q182" s="252"/>
      <c r="R182" s="252"/>
      <c r="S182" s="252"/>
      <c r="T182" s="253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4" t="s">
        <v>182</v>
      </c>
      <c r="AU182" s="254" t="s">
        <v>87</v>
      </c>
      <c r="AV182" s="14" t="s">
        <v>87</v>
      </c>
      <c r="AW182" s="14" t="s">
        <v>32</v>
      </c>
      <c r="AX182" s="14" t="s">
        <v>76</v>
      </c>
      <c r="AY182" s="254" t="s">
        <v>173</v>
      </c>
    </row>
    <row r="183" s="15" customFormat="1">
      <c r="A183" s="15"/>
      <c r="B183" s="255"/>
      <c r="C183" s="256"/>
      <c r="D183" s="235" t="s">
        <v>182</v>
      </c>
      <c r="E183" s="257" t="s">
        <v>126</v>
      </c>
      <c r="F183" s="258" t="s">
        <v>120</v>
      </c>
      <c r="G183" s="256"/>
      <c r="H183" s="259">
        <v>1.3</v>
      </c>
      <c r="I183" s="260"/>
      <c r="J183" s="256"/>
      <c r="K183" s="256"/>
      <c r="L183" s="261"/>
      <c r="M183" s="262"/>
      <c r="N183" s="263"/>
      <c r="O183" s="263"/>
      <c r="P183" s="263"/>
      <c r="Q183" s="263"/>
      <c r="R183" s="263"/>
      <c r="S183" s="263"/>
      <c r="T183" s="264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65" t="s">
        <v>182</v>
      </c>
      <c r="AU183" s="265" t="s">
        <v>87</v>
      </c>
      <c r="AV183" s="15" t="s">
        <v>180</v>
      </c>
      <c r="AW183" s="15" t="s">
        <v>32</v>
      </c>
      <c r="AX183" s="15" t="s">
        <v>76</v>
      </c>
      <c r="AY183" s="265" t="s">
        <v>173</v>
      </c>
    </row>
    <row r="184" s="14" customFormat="1">
      <c r="A184" s="14"/>
      <c r="B184" s="244"/>
      <c r="C184" s="245"/>
      <c r="D184" s="235" t="s">
        <v>182</v>
      </c>
      <c r="E184" s="246" t="s">
        <v>1</v>
      </c>
      <c r="F184" s="247" t="s">
        <v>265</v>
      </c>
      <c r="G184" s="245"/>
      <c r="H184" s="248">
        <v>0.39000000000000001</v>
      </c>
      <c r="I184" s="249"/>
      <c r="J184" s="245"/>
      <c r="K184" s="245"/>
      <c r="L184" s="250"/>
      <c r="M184" s="251"/>
      <c r="N184" s="252"/>
      <c r="O184" s="252"/>
      <c r="P184" s="252"/>
      <c r="Q184" s="252"/>
      <c r="R184" s="252"/>
      <c r="S184" s="252"/>
      <c r="T184" s="253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4" t="s">
        <v>182</v>
      </c>
      <c r="AU184" s="254" t="s">
        <v>87</v>
      </c>
      <c r="AV184" s="14" t="s">
        <v>87</v>
      </c>
      <c r="AW184" s="14" t="s">
        <v>32</v>
      </c>
      <c r="AX184" s="14" t="s">
        <v>84</v>
      </c>
      <c r="AY184" s="254" t="s">
        <v>173</v>
      </c>
    </row>
    <row r="185" s="2" customFormat="1" ht="33" customHeight="1">
      <c r="A185" s="39"/>
      <c r="B185" s="40"/>
      <c r="C185" s="220" t="s">
        <v>266</v>
      </c>
      <c r="D185" s="220" t="s">
        <v>175</v>
      </c>
      <c r="E185" s="221" t="s">
        <v>267</v>
      </c>
      <c r="F185" s="222" t="s">
        <v>268</v>
      </c>
      <c r="G185" s="223" t="s">
        <v>237</v>
      </c>
      <c r="H185" s="224">
        <v>0.91000000000000003</v>
      </c>
      <c r="I185" s="225"/>
      <c r="J185" s="226">
        <f>ROUND(I185*H185,2)</f>
        <v>0</v>
      </c>
      <c r="K185" s="222" t="s">
        <v>179</v>
      </c>
      <c r="L185" s="45"/>
      <c r="M185" s="227" t="s">
        <v>1</v>
      </c>
      <c r="N185" s="228" t="s">
        <v>41</v>
      </c>
      <c r="O185" s="92"/>
      <c r="P185" s="229">
        <f>O185*H185</f>
        <v>0</v>
      </c>
      <c r="Q185" s="229">
        <v>0</v>
      </c>
      <c r="R185" s="229">
        <f>Q185*H185</f>
        <v>0</v>
      </c>
      <c r="S185" s="229">
        <v>0</v>
      </c>
      <c r="T185" s="230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1" t="s">
        <v>180</v>
      </c>
      <c r="AT185" s="231" t="s">
        <v>175</v>
      </c>
      <c r="AU185" s="231" t="s">
        <v>87</v>
      </c>
      <c r="AY185" s="18" t="s">
        <v>173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8" t="s">
        <v>84</v>
      </c>
      <c r="BK185" s="232">
        <f>ROUND(I185*H185,2)</f>
        <v>0</v>
      </c>
      <c r="BL185" s="18" t="s">
        <v>180</v>
      </c>
      <c r="BM185" s="231" t="s">
        <v>269</v>
      </c>
    </row>
    <row r="186" s="14" customFormat="1">
      <c r="A186" s="14"/>
      <c r="B186" s="244"/>
      <c r="C186" s="245"/>
      <c r="D186" s="235" t="s">
        <v>182</v>
      </c>
      <c r="E186" s="246" t="s">
        <v>1</v>
      </c>
      <c r="F186" s="247" t="s">
        <v>270</v>
      </c>
      <c r="G186" s="245"/>
      <c r="H186" s="248">
        <v>0.91000000000000003</v>
      </c>
      <c r="I186" s="249"/>
      <c r="J186" s="245"/>
      <c r="K186" s="245"/>
      <c r="L186" s="250"/>
      <c r="M186" s="251"/>
      <c r="N186" s="252"/>
      <c r="O186" s="252"/>
      <c r="P186" s="252"/>
      <c r="Q186" s="252"/>
      <c r="R186" s="252"/>
      <c r="S186" s="252"/>
      <c r="T186" s="253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4" t="s">
        <v>182</v>
      </c>
      <c r="AU186" s="254" t="s">
        <v>87</v>
      </c>
      <c r="AV186" s="14" t="s">
        <v>87</v>
      </c>
      <c r="AW186" s="14" t="s">
        <v>32</v>
      </c>
      <c r="AX186" s="14" t="s">
        <v>84</v>
      </c>
      <c r="AY186" s="254" t="s">
        <v>173</v>
      </c>
    </row>
    <row r="187" s="2" customFormat="1" ht="33" customHeight="1">
      <c r="A187" s="39"/>
      <c r="B187" s="40"/>
      <c r="C187" s="220" t="s">
        <v>271</v>
      </c>
      <c r="D187" s="220" t="s">
        <v>175</v>
      </c>
      <c r="E187" s="221" t="s">
        <v>272</v>
      </c>
      <c r="F187" s="222" t="s">
        <v>273</v>
      </c>
      <c r="G187" s="223" t="s">
        <v>237</v>
      </c>
      <c r="H187" s="224">
        <v>54.911999999999999</v>
      </c>
      <c r="I187" s="225"/>
      <c r="J187" s="226">
        <f>ROUND(I187*H187,2)</f>
        <v>0</v>
      </c>
      <c r="K187" s="222" t="s">
        <v>179</v>
      </c>
      <c r="L187" s="45"/>
      <c r="M187" s="227" t="s">
        <v>1</v>
      </c>
      <c r="N187" s="228" t="s">
        <v>41</v>
      </c>
      <c r="O187" s="92"/>
      <c r="P187" s="229">
        <f>O187*H187</f>
        <v>0</v>
      </c>
      <c r="Q187" s="229">
        <v>0</v>
      </c>
      <c r="R187" s="229">
        <f>Q187*H187</f>
        <v>0</v>
      </c>
      <c r="S187" s="229">
        <v>0</v>
      </c>
      <c r="T187" s="230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1" t="s">
        <v>180</v>
      </c>
      <c r="AT187" s="231" t="s">
        <v>175</v>
      </c>
      <c r="AU187" s="231" t="s">
        <v>87</v>
      </c>
      <c r="AY187" s="18" t="s">
        <v>173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8" t="s">
        <v>84</v>
      </c>
      <c r="BK187" s="232">
        <f>ROUND(I187*H187,2)</f>
        <v>0</v>
      </c>
      <c r="BL187" s="18" t="s">
        <v>180</v>
      </c>
      <c r="BM187" s="231" t="s">
        <v>274</v>
      </c>
    </row>
    <row r="188" s="13" customFormat="1">
      <c r="A188" s="13"/>
      <c r="B188" s="233"/>
      <c r="C188" s="234"/>
      <c r="D188" s="235" t="s">
        <v>182</v>
      </c>
      <c r="E188" s="236" t="s">
        <v>1</v>
      </c>
      <c r="F188" s="237" t="s">
        <v>183</v>
      </c>
      <c r="G188" s="234"/>
      <c r="H188" s="236" t="s">
        <v>1</v>
      </c>
      <c r="I188" s="238"/>
      <c r="J188" s="234"/>
      <c r="K188" s="234"/>
      <c r="L188" s="239"/>
      <c r="M188" s="240"/>
      <c r="N188" s="241"/>
      <c r="O188" s="241"/>
      <c r="P188" s="241"/>
      <c r="Q188" s="241"/>
      <c r="R188" s="241"/>
      <c r="S188" s="241"/>
      <c r="T188" s="24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3" t="s">
        <v>182</v>
      </c>
      <c r="AU188" s="243" t="s">
        <v>87</v>
      </c>
      <c r="AV188" s="13" t="s">
        <v>84</v>
      </c>
      <c r="AW188" s="13" t="s">
        <v>32</v>
      </c>
      <c r="AX188" s="13" t="s">
        <v>76</v>
      </c>
      <c r="AY188" s="243" t="s">
        <v>173</v>
      </c>
    </row>
    <row r="189" s="13" customFormat="1">
      <c r="A189" s="13"/>
      <c r="B189" s="233"/>
      <c r="C189" s="234"/>
      <c r="D189" s="235" t="s">
        <v>182</v>
      </c>
      <c r="E189" s="236" t="s">
        <v>1</v>
      </c>
      <c r="F189" s="237" t="s">
        <v>275</v>
      </c>
      <c r="G189" s="234"/>
      <c r="H189" s="236" t="s">
        <v>1</v>
      </c>
      <c r="I189" s="238"/>
      <c r="J189" s="234"/>
      <c r="K189" s="234"/>
      <c r="L189" s="239"/>
      <c r="M189" s="240"/>
      <c r="N189" s="241"/>
      <c r="O189" s="241"/>
      <c r="P189" s="241"/>
      <c r="Q189" s="241"/>
      <c r="R189" s="241"/>
      <c r="S189" s="241"/>
      <c r="T189" s="24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3" t="s">
        <v>182</v>
      </c>
      <c r="AU189" s="243" t="s">
        <v>87</v>
      </c>
      <c r="AV189" s="13" t="s">
        <v>84</v>
      </c>
      <c r="AW189" s="13" t="s">
        <v>32</v>
      </c>
      <c r="AX189" s="13" t="s">
        <v>76</v>
      </c>
      <c r="AY189" s="243" t="s">
        <v>173</v>
      </c>
    </row>
    <row r="190" s="14" customFormat="1">
      <c r="A190" s="14"/>
      <c r="B190" s="244"/>
      <c r="C190" s="245"/>
      <c r="D190" s="235" t="s">
        <v>182</v>
      </c>
      <c r="E190" s="246" t="s">
        <v>1</v>
      </c>
      <c r="F190" s="247" t="s">
        <v>276</v>
      </c>
      <c r="G190" s="245"/>
      <c r="H190" s="248">
        <v>4.8200000000000003</v>
      </c>
      <c r="I190" s="249"/>
      <c r="J190" s="245"/>
      <c r="K190" s="245"/>
      <c r="L190" s="250"/>
      <c r="M190" s="251"/>
      <c r="N190" s="252"/>
      <c r="O190" s="252"/>
      <c r="P190" s="252"/>
      <c r="Q190" s="252"/>
      <c r="R190" s="252"/>
      <c r="S190" s="252"/>
      <c r="T190" s="253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4" t="s">
        <v>182</v>
      </c>
      <c r="AU190" s="254" t="s">
        <v>87</v>
      </c>
      <c r="AV190" s="14" t="s">
        <v>87</v>
      </c>
      <c r="AW190" s="14" t="s">
        <v>32</v>
      </c>
      <c r="AX190" s="14" t="s">
        <v>76</v>
      </c>
      <c r="AY190" s="254" t="s">
        <v>173</v>
      </c>
    </row>
    <row r="191" s="14" customFormat="1">
      <c r="A191" s="14"/>
      <c r="B191" s="244"/>
      <c r="C191" s="245"/>
      <c r="D191" s="235" t="s">
        <v>182</v>
      </c>
      <c r="E191" s="246" t="s">
        <v>1</v>
      </c>
      <c r="F191" s="247" t="s">
        <v>277</v>
      </c>
      <c r="G191" s="245"/>
      <c r="H191" s="248">
        <v>13.199999999999999</v>
      </c>
      <c r="I191" s="249"/>
      <c r="J191" s="245"/>
      <c r="K191" s="245"/>
      <c r="L191" s="250"/>
      <c r="M191" s="251"/>
      <c r="N191" s="252"/>
      <c r="O191" s="252"/>
      <c r="P191" s="252"/>
      <c r="Q191" s="252"/>
      <c r="R191" s="252"/>
      <c r="S191" s="252"/>
      <c r="T191" s="253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4" t="s">
        <v>182</v>
      </c>
      <c r="AU191" s="254" t="s">
        <v>87</v>
      </c>
      <c r="AV191" s="14" t="s">
        <v>87</v>
      </c>
      <c r="AW191" s="14" t="s">
        <v>32</v>
      </c>
      <c r="AX191" s="14" t="s">
        <v>76</v>
      </c>
      <c r="AY191" s="254" t="s">
        <v>173</v>
      </c>
    </row>
    <row r="192" s="14" customFormat="1">
      <c r="A192" s="14"/>
      <c r="B192" s="244"/>
      <c r="C192" s="245"/>
      <c r="D192" s="235" t="s">
        <v>182</v>
      </c>
      <c r="E192" s="246" t="s">
        <v>1</v>
      </c>
      <c r="F192" s="247" t="s">
        <v>278</v>
      </c>
      <c r="G192" s="245"/>
      <c r="H192" s="248">
        <v>9.9000000000000004</v>
      </c>
      <c r="I192" s="249"/>
      <c r="J192" s="245"/>
      <c r="K192" s="245"/>
      <c r="L192" s="250"/>
      <c r="M192" s="251"/>
      <c r="N192" s="252"/>
      <c r="O192" s="252"/>
      <c r="P192" s="252"/>
      <c r="Q192" s="252"/>
      <c r="R192" s="252"/>
      <c r="S192" s="252"/>
      <c r="T192" s="253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4" t="s">
        <v>182</v>
      </c>
      <c r="AU192" s="254" t="s">
        <v>87</v>
      </c>
      <c r="AV192" s="14" t="s">
        <v>87</v>
      </c>
      <c r="AW192" s="14" t="s">
        <v>32</v>
      </c>
      <c r="AX192" s="14" t="s">
        <v>76</v>
      </c>
      <c r="AY192" s="254" t="s">
        <v>173</v>
      </c>
    </row>
    <row r="193" s="14" customFormat="1">
      <c r="A193" s="14"/>
      <c r="B193" s="244"/>
      <c r="C193" s="245"/>
      <c r="D193" s="235" t="s">
        <v>182</v>
      </c>
      <c r="E193" s="246" t="s">
        <v>1</v>
      </c>
      <c r="F193" s="247" t="s">
        <v>279</v>
      </c>
      <c r="G193" s="245"/>
      <c r="H193" s="248">
        <v>16.524000000000001</v>
      </c>
      <c r="I193" s="249"/>
      <c r="J193" s="245"/>
      <c r="K193" s="245"/>
      <c r="L193" s="250"/>
      <c r="M193" s="251"/>
      <c r="N193" s="252"/>
      <c r="O193" s="252"/>
      <c r="P193" s="252"/>
      <c r="Q193" s="252"/>
      <c r="R193" s="252"/>
      <c r="S193" s="252"/>
      <c r="T193" s="253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4" t="s">
        <v>182</v>
      </c>
      <c r="AU193" s="254" t="s">
        <v>87</v>
      </c>
      <c r="AV193" s="14" t="s">
        <v>87</v>
      </c>
      <c r="AW193" s="14" t="s">
        <v>32</v>
      </c>
      <c r="AX193" s="14" t="s">
        <v>76</v>
      </c>
      <c r="AY193" s="254" t="s">
        <v>173</v>
      </c>
    </row>
    <row r="194" s="14" customFormat="1">
      <c r="A194" s="14"/>
      <c r="B194" s="244"/>
      <c r="C194" s="245"/>
      <c r="D194" s="235" t="s">
        <v>182</v>
      </c>
      <c r="E194" s="246" t="s">
        <v>1</v>
      </c>
      <c r="F194" s="247" t="s">
        <v>280</v>
      </c>
      <c r="G194" s="245"/>
      <c r="H194" s="248">
        <v>11.016</v>
      </c>
      <c r="I194" s="249"/>
      <c r="J194" s="245"/>
      <c r="K194" s="245"/>
      <c r="L194" s="250"/>
      <c r="M194" s="251"/>
      <c r="N194" s="252"/>
      <c r="O194" s="252"/>
      <c r="P194" s="252"/>
      <c r="Q194" s="252"/>
      <c r="R194" s="252"/>
      <c r="S194" s="252"/>
      <c r="T194" s="253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4" t="s">
        <v>182</v>
      </c>
      <c r="AU194" s="254" t="s">
        <v>87</v>
      </c>
      <c r="AV194" s="14" t="s">
        <v>87</v>
      </c>
      <c r="AW194" s="14" t="s">
        <v>32</v>
      </c>
      <c r="AX194" s="14" t="s">
        <v>76</v>
      </c>
      <c r="AY194" s="254" t="s">
        <v>173</v>
      </c>
    </row>
    <row r="195" s="14" customFormat="1">
      <c r="A195" s="14"/>
      <c r="B195" s="244"/>
      <c r="C195" s="245"/>
      <c r="D195" s="235" t="s">
        <v>182</v>
      </c>
      <c r="E195" s="246" t="s">
        <v>1</v>
      </c>
      <c r="F195" s="247" t="s">
        <v>281</v>
      </c>
      <c r="G195" s="245"/>
      <c r="H195" s="248">
        <v>12.393000000000001</v>
      </c>
      <c r="I195" s="249"/>
      <c r="J195" s="245"/>
      <c r="K195" s="245"/>
      <c r="L195" s="250"/>
      <c r="M195" s="251"/>
      <c r="N195" s="252"/>
      <c r="O195" s="252"/>
      <c r="P195" s="252"/>
      <c r="Q195" s="252"/>
      <c r="R195" s="252"/>
      <c r="S195" s="252"/>
      <c r="T195" s="253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4" t="s">
        <v>182</v>
      </c>
      <c r="AU195" s="254" t="s">
        <v>87</v>
      </c>
      <c r="AV195" s="14" t="s">
        <v>87</v>
      </c>
      <c r="AW195" s="14" t="s">
        <v>32</v>
      </c>
      <c r="AX195" s="14" t="s">
        <v>76</v>
      </c>
      <c r="AY195" s="254" t="s">
        <v>173</v>
      </c>
    </row>
    <row r="196" s="14" customFormat="1">
      <c r="A196" s="14"/>
      <c r="B196" s="244"/>
      <c r="C196" s="245"/>
      <c r="D196" s="235" t="s">
        <v>182</v>
      </c>
      <c r="E196" s="246" t="s">
        <v>1</v>
      </c>
      <c r="F196" s="247" t="s">
        <v>282</v>
      </c>
      <c r="G196" s="245"/>
      <c r="H196" s="248">
        <v>31.024999999999999</v>
      </c>
      <c r="I196" s="249"/>
      <c r="J196" s="245"/>
      <c r="K196" s="245"/>
      <c r="L196" s="250"/>
      <c r="M196" s="251"/>
      <c r="N196" s="252"/>
      <c r="O196" s="252"/>
      <c r="P196" s="252"/>
      <c r="Q196" s="252"/>
      <c r="R196" s="252"/>
      <c r="S196" s="252"/>
      <c r="T196" s="253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4" t="s">
        <v>182</v>
      </c>
      <c r="AU196" s="254" t="s">
        <v>87</v>
      </c>
      <c r="AV196" s="14" t="s">
        <v>87</v>
      </c>
      <c r="AW196" s="14" t="s">
        <v>32</v>
      </c>
      <c r="AX196" s="14" t="s">
        <v>76</v>
      </c>
      <c r="AY196" s="254" t="s">
        <v>173</v>
      </c>
    </row>
    <row r="197" s="14" customFormat="1">
      <c r="A197" s="14"/>
      <c r="B197" s="244"/>
      <c r="C197" s="245"/>
      <c r="D197" s="235" t="s">
        <v>182</v>
      </c>
      <c r="E197" s="246" t="s">
        <v>1</v>
      </c>
      <c r="F197" s="247" t="s">
        <v>283</v>
      </c>
      <c r="G197" s="245"/>
      <c r="H197" s="248">
        <v>26.138000000000002</v>
      </c>
      <c r="I197" s="249"/>
      <c r="J197" s="245"/>
      <c r="K197" s="245"/>
      <c r="L197" s="250"/>
      <c r="M197" s="251"/>
      <c r="N197" s="252"/>
      <c r="O197" s="252"/>
      <c r="P197" s="252"/>
      <c r="Q197" s="252"/>
      <c r="R197" s="252"/>
      <c r="S197" s="252"/>
      <c r="T197" s="253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4" t="s">
        <v>182</v>
      </c>
      <c r="AU197" s="254" t="s">
        <v>87</v>
      </c>
      <c r="AV197" s="14" t="s">
        <v>87</v>
      </c>
      <c r="AW197" s="14" t="s">
        <v>32</v>
      </c>
      <c r="AX197" s="14" t="s">
        <v>76</v>
      </c>
      <c r="AY197" s="254" t="s">
        <v>173</v>
      </c>
    </row>
    <row r="198" s="14" customFormat="1">
      <c r="A198" s="14"/>
      <c r="B198" s="244"/>
      <c r="C198" s="245"/>
      <c r="D198" s="235" t="s">
        <v>182</v>
      </c>
      <c r="E198" s="246" t="s">
        <v>1</v>
      </c>
      <c r="F198" s="247" t="s">
        <v>284</v>
      </c>
      <c r="G198" s="245"/>
      <c r="H198" s="248">
        <v>3.8250000000000002</v>
      </c>
      <c r="I198" s="249"/>
      <c r="J198" s="245"/>
      <c r="K198" s="245"/>
      <c r="L198" s="250"/>
      <c r="M198" s="251"/>
      <c r="N198" s="252"/>
      <c r="O198" s="252"/>
      <c r="P198" s="252"/>
      <c r="Q198" s="252"/>
      <c r="R198" s="252"/>
      <c r="S198" s="252"/>
      <c r="T198" s="253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4" t="s">
        <v>182</v>
      </c>
      <c r="AU198" s="254" t="s">
        <v>87</v>
      </c>
      <c r="AV198" s="14" t="s">
        <v>87</v>
      </c>
      <c r="AW198" s="14" t="s">
        <v>32</v>
      </c>
      <c r="AX198" s="14" t="s">
        <v>76</v>
      </c>
      <c r="AY198" s="254" t="s">
        <v>173</v>
      </c>
    </row>
    <row r="199" s="14" customFormat="1">
      <c r="A199" s="14"/>
      <c r="B199" s="244"/>
      <c r="C199" s="245"/>
      <c r="D199" s="235" t="s">
        <v>182</v>
      </c>
      <c r="E199" s="246" t="s">
        <v>1</v>
      </c>
      <c r="F199" s="247" t="s">
        <v>285</v>
      </c>
      <c r="G199" s="245"/>
      <c r="H199" s="248">
        <v>7.6500000000000004</v>
      </c>
      <c r="I199" s="249"/>
      <c r="J199" s="245"/>
      <c r="K199" s="245"/>
      <c r="L199" s="250"/>
      <c r="M199" s="251"/>
      <c r="N199" s="252"/>
      <c r="O199" s="252"/>
      <c r="P199" s="252"/>
      <c r="Q199" s="252"/>
      <c r="R199" s="252"/>
      <c r="S199" s="252"/>
      <c r="T199" s="253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4" t="s">
        <v>182</v>
      </c>
      <c r="AU199" s="254" t="s">
        <v>87</v>
      </c>
      <c r="AV199" s="14" t="s">
        <v>87</v>
      </c>
      <c r="AW199" s="14" t="s">
        <v>32</v>
      </c>
      <c r="AX199" s="14" t="s">
        <v>76</v>
      </c>
      <c r="AY199" s="254" t="s">
        <v>173</v>
      </c>
    </row>
    <row r="200" s="14" customFormat="1">
      <c r="A200" s="14"/>
      <c r="B200" s="244"/>
      <c r="C200" s="245"/>
      <c r="D200" s="235" t="s">
        <v>182</v>
      </c>
      <c r="E200" s="246" t="s">
        <v>1</v>
      </c>
      <c r="F200" s="247" t="s">
        <v>286</v>
      </c>
      <c r="G200" s="245"/>
      <c r="H200" s="248">
        <v>100.34999999999999</v>
      </c>
      <c r="I200" s="249"/>
      <c r="J200" s="245"/>
      <c r="K200" s="245"/>
      <c r="L200" s="250"/>
      <c r="M200" s="251"/>
      <c r="N200" s="252"/>
      <c r="O200" s="252"/>
      <c r="P200" s="252"/>
      <c r="Q200" s="252"/>
      <c r="R200" s="252"/>
      <c r="S200" s="252"/>
      <c r="T200" s="253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4" t="s">
        <v>182</v>
      </c>
      <c r="AU200" s="254" t="s">
        <v>87</v>
      </c>
      <c r="AV200" s="14" t="s">
        <v>87</v>
      </c>
      <c r="AW200" s="14" t="s">
        <v>32</v>
      </c>
      <c r="AX200" s="14" t="s">
        <v>76</v>
      </c>
      <c r="AY200" s="254" t="s">
        <v>173</v>
      </c>
    </row>
    <row r="201" s="14" customFormat="1">
      <c r="A201" s="14"/>
      <c r="B201" s="244"/>
      <c r="C201" s="245"/>
      <c r="D201" s="235" t="s">
        <v>182</v>
      </c>
      <c r="E201" s="246" t="s">
        <v>1</v>
      </c>
      <c r="F201" s="247" t="s">
        <v>287</v>
      </c>
      <c r="G201" s="245"/>
      <c r="H201" s="248">
        <v>0.88</v>
      </c>
      <c r="I201" s="249"/>
      <c r="J201" s="245"/>
      <c r="K201" s="245"/>
      <c r="L201" s="250"/>
      <c r="M201" s="251"/>
      <c r="N201" s="252"/>
      <c r="O201" s="252"/>
      <c r="P201" s="252"/>
      <c r="Q201" s="252"/>
      <c r="R201" s="252"/>
      <c r="S201" s="252"/>
      <c r="T201" s="253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4" t="s">
        <v>182</v>
      </c>
      <c r="AU201" s="254" t="s">
        <v>87</v>
      </c>
      <c r="AV201" s="14" t="s">
        <v>87</v>
      </c>
      <c r="AW201" s="14" t="s">
        <v>32</v>
      </c>
      <c r="AX201" s="14" t="s">
        <v>76</v>
      </c>
      <c r="AY201" s="254" t="s">
        <v>173</v>
      </c>
    </row>
    <row r="202" s="14" customFormat="1">
      <c r="A202" s="14"/>
      <c r="B202" s="244"/>
      <c r="C202" s="245"/>
      <c r="D202" s="235" t="s">
        <v>182</v>
      </c>
      <c r="E202" s="246" t="s">
        <v>1</v>
      </c>
      <c r="F202" s="247" t="s">
        <v>288</v>
      </c>
      <c r="G202" s="245"/>
      <c r="H202" s="248">
        <v>-51.417999999999999</v>
      </c>
      <c r="I202" s="249"/>
      <c r="J202" s="245"/>
      <c r="K202" s="245"/>
      <c r="L202" s="250"/>
      <c r="M202" s="251"/>
      <c r="N202" s="252"/>
      <c r="O202" s="252"/>
      <c r="P202" s="252"/>
      <c r="Q202" s="252"/>
      <c r="R202" s="252"/>
      <c r="S202" s="252"/>
      <c r="T202" s="253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4" t="s">
        <v>182</v>
      </c>
      <c r="AU202" s="254" t="s">
        <v>87</v>
      </c>
      <c r="AV202" s="14" t="s">
        <v>87</v>
      </c>
      <c r="AW202" s="14" t="s">
        <v>32</v>
      </c>
      <c r="AX202" s="14" t="s">
        <v>76</v>
      </c>
      <c r="AY202" s="254" t="s">
        <v>173</v>
      </c>
    </row>
    <row r="203" s="14" customFormat="1">
      <c r="A203" s="14"/>
      <c r="B203" s="244"/>
      <c r="C203" s="245"/>
      <c r="D203" s="235" t="s">
        <v>182</v>
      </c>
      <c r="E203" s="246" t="s">
        <v>1</v>
      </c>
      <c r="F203" s="247" t="s">
        <v>289</v>
      </c>
      <c r="G203" s="245"/>
      <c r="H203" s="248">
        <v>-2.7000000000000002</v>
      </c>
      <c r="I203" s="249"/>
      <c r="J203" s="245"/>
      <c r="K203" s="245"/>
      <c r="L203" s="250"/>
      <c r="M203" s="251"/>
      <c r="N203" s="252"/>
      <c r="O203" s="252"/>
      <c r="P203" s="252"/>
      <c r="Q203" s="252"/>
      <c r="R203" s="252"/>
      <c r="S203" s="252"/>
      <c r="T203" s="253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4" t="s">
        <v>182</v>
      </c>
      <c r="AU203" s="254" t="s">
        <v>87</v>
      </c>
      <c r="AV203" s="14" t="s">
        <v>87</v>
      </c>
      <c r="AW203" s="14" t="s">
        <v>32</v>
      </c>
      <c r="AX203" s="14" t="s">
        <v>76</v>
      </c>
      <c r="AY203" s="254" t="s">
        <v>173</v>
      </c>
    </row>
    <row r="204" s="14" customFormat="1">
      <c r="A204" s="14"/>
      <c r="B204" s="244"/>
      <c r="C204" s="245"/>
      <c r="D204" s="235" t="s">
        <v>182</v>
      </c>
      <c r="E204" s="246" t="s">
        <v>1</v>
      </c>
      <c r="F204" s="247" t="s">
        <v>290</v>
      </c>
      <c r="G204" s="245"/>
      <c r="H204" s="248">
        <v>-0.56299999999999994</v>
      </c>
      <c r="I204" s="249"/>
      <c r="J204" s="245"/>
      <c r="K204" s="245"/>
      <c r="L204" s="250"/>
      <c r="M204" s="251"/>
      <c r="N204" s="252"/>
      <c r="O204" s="252"/>
      <c r="P204" s="252"/>
      <c r="Q204" s="252"/>
      <c r="R204" s="252"/>
      <c r="S204" s="252"/>
      <c r="T204" s="253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4" t="s">
        <v>182</v>
      </c>
      <c r="AU204" s="254" t="s">
        <v>87</v>
      </c>
      <c r="AV204" s="14" t="s">
        <v>87</v>
      </c>
      <c r="AW204" s="14" t="s">
        <v>32</v>
      </c>
      <c r="AX204" s="14" t="s">
        <v>76</v>
      </c>
      <c r="AY204" s="254" t="s">
        <v>173</v>
      </c>
    </row>
    <row r="205" s="15" customFormat="1">
      <c r="A205" s="15"/>
      <c r="B205" s="255"/>
      <c r="C205" s="256"/>
      <c r="D205" s="235" t="s">
        <v>182</v>
      </c>
      <c r="E205" s="257" t="s">
        <v>122</v>
      </c>
      <c r="F205" s="258" t="s">
        <v>120</v>
      </c>
      <c r="G205" s="256"/>
      <c r="H205" s="259">
        <v>183.03999999999999</v>
      </c>
      <c r="I205" s="260"/>
      <c r="J205" s="256"/>
      <c r="K205" s="256"/>
      <c r="L205" s="261"/>
      <c r="M205" s="262"/>
      <c r="N205" s="263"/>
      <c r="O205" s="263"/>
      <c r="P205" s="263"/>
      <c r="Q205" s="263"/>
      <c r="R205" s="263"/>
      <c r="S205" s="263"/>
      <c r="T205" s="264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65" t="s">
        <v>182</v>
      </c>
      <c r="AU205" s="265" t="s">
        <v>87</v>
      </c>
      <c r="AV205" s="15" t="s">
        <v>180</v>
      </c>
      <c r="AW205" s="15" t="s">
        <v>32</v>
      </c>
      <c r="AX205" s="15" t="s">
        <v>76</v>
      </c>
      <c r="AY205" s="265" t="s">
        <v>173</v>
      </c>
    </row>
    <row r="206" s="14" customFormat="1">
      <c r="A206" s="14"/>
      <c r="B206" s="244"/>
      <c r="C206" s="245"/>
      <c r="D206" s="235" t="s">
        <v>182</v>
      </c>
      <c r="E206" s="246" t="s">
        <v>1</v>
      </c>
      <c r="F206" s="247" t="s">
        <v>291</v>
      </c>
      <c r="G206" s="245"/>
      <c r="H206" s="248">
        <v>54.911999999999999</v>
      </c>
      <c r="I206" s="249"/>
      <c r="J206" s="245"/>
      <c r="K206" s="245"/>
      <c r="L206" s="250"/>
      <c r="M206" s="251"/>
      <c r="N206" s="252"/>
      <c r="O206" s="252"/>
      <c r="P206" s="252"/>
      <c r="Q206" s="252"/>
      <c r="R206" s="252"/>
      <c r="S206" s="252"/>
      <c r="T206" s="253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4" t="s">
        <v>182</v>
      </c>
      <c r="AU206" s="254" t="s">
        <v>87</v>
      </c>
      <c r="AV206" s="14" t="s">
        <v>87</v>
      </c>
      <c r="AW206" s="14" t="s">
        <v>32</v>
      </c>
      <c r="AX206" s="14" t="s">
        <v>84</v>
      </c>
      <c r="AY206" s="254" t="s">
        <v>173</v>
      </c>
    </row>
    <row r="207" s="2" customFormat="1" ht="33" customHeight="1">
      <c r="A207" s="39"/>
      <c r="B207" s="40"/>
      <c r="C207" s="220" t="s">
        <v>292</v>
      </c>
      <c r="D207" s="220" t="s">
        <v>175</v>
      </c>
      <c r="E207" s="221" t="s">
        <v>293</v>
      </c>
      <c r="F207" s="222" t="s">
        <v>294</v>
      </c>
      <c r="G207" s="223" t="s">
        <v>237</v>
      </c>
      <c r="H207" s="224">
        <v>128.12799999999999</v>
      </c>
      <c r="I207" s="225"/>
      <c r="J207" s="226">
        <f>ROUND(I207*H207,2)</f>
        <v>0</v>
      </c>
      <c r="K207" s="222" t="s">
        <v>179</v>
      </c>
      <c r="L207" s="45"/>
      <c r="M207" s="227" t="s">
        <v>1</v>
      </c>
      <c r="N207" s="228" t="s">
        <v>41</v>
      </c>
      <c r="O207" s="92"/>
      <c r="P207" s="229">
        <f>O207*H207</f>
        <v>0</v>
      </c>
      <c r="Q207" s="229">
        <v>0</v>
      </c>
      <c r="R207" s="229">
        <f>Q207*H207</f>
        <v>0</v>
      </c>
      <c r="S207" s="229">
        <v>0</v>
      </c>
      <c r="T207" s="230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1" t="s">
        <v>180</v>
      </c>
      <c r="AT207" s="231" t="s">
        <v>175</v>
      </c>
      <c r="AU207" s="231" t="s">
        <v>87</v>
      </c>
      <c r="AY207" s="18" t="s">
        <v>173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8" t="s">
        <v>84</v>
      </c>
      <c r="BK207" s="232">
        <f>ROUND(I207*H207,2)</f>
        <v>0</v>
      </c>
      <c r="BL207" s="18" t="s">
        <v>180</v>
      </c>
      <c r="BM207" s="231" t="s">
        <v>295</v>
      </c>
    </row>
    <row r="208" s="14" customFormat="1">
      <c r="A208" s="14"/>
      <c r="B208" s="244"/>
      <c r="C208" s="245"/>
      <c r="D208" s="235" t="s">
        <v>182</v>
      </c>
      <c r="E208" s="246" t="s">
        <v>1</v>
      </c>
      <c r="F208" s="247" t="s">
        <v>296</v>
      </c>
      <c r="G208" s="245"/>
      <c r="H208" s="248">
        <v>128.12799999999999</v>
      </c>
      <c r="I208" s="249"/>
      <c r="J208" s="245"/>
      <c r="K208" s="245"/>
      <c r="L208" s="250"/>
      <c r="M208" s="251"/>
      <c r="N208" s="252"/>
      <c r="O208" s="252"/>
      <c r="P208" s="252"/>
      <c r="Q208" s="252"/>
      <c r="R208" s="252"/>
      <c r="S208" s="252"/>
      <c r="T208" s="253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4" t="s">
        <v>182</v>
      </c>
      <c r="AU208" s="254" t="s">
        <v>87</v>
      </c>
      <c r="AV208" s="14" t="s">
        <v>87</v>
      </c>
      <c r="AW208" s="14" t="s">
        <v>32</v>
      </c>
      <c r="AX208" s="14" t="s">
        <v>84</v>
      </c>
      <c r="AY208" s="254" t="s">
        <v>173</v>
      </c>
    </row>
    <row r="209" s="2" customFormat="1" ht="44.25" customHeight="1">
      <c r="A209" s="39"/>
      <c r="B209" s="40"/>
      <c r="C209" s="220" t="s">
        <v>7</v>
      </c>
      <c r="D209" s="220" t="s">
        <v>175</v>
      </c>
      <c r="E209" s="221" t="s">
        <v>297</v>
      </c>
      <c r="F209" s="222" t="s">
        <v>298</v>
      </c>
      <c r="G209" s="223" t="s">
        <v>192</v>
      </c>
      <c r="H209" s="224">
        <v>153</v>
      </c>
      <c r="I209" s="225"/>
      <c r="J209" s="226">
        <f>ROUND(I209*H209,2)</f>
        <v>0</v>
      </c>
      <c r="K209" s="222" t="s">
        <v>1</v>
      </c>
      <c r="L209" s="45"/>
      <c r="M209" s="227" t="s">
        <v>1</v>
      </c>
      <c r="N209" s="228" t="s">
        <v>41</v>
      </c>
      <c r="O209" s="92"/>
      <c r="P209" s="229">
        <f>O209*H209</f>
        <v>0</v>
      </c>
      <c r="Q209" s="229">
        <v>0.0018</v>
      </c>
      <c r="R209" s="229">
        <f>Q209*H209</f>
        <v>0.27539999999999998</v>
      </c>
      <c r="S209" s="229">
        <v>0</v>
      </c>
      <c r="T209" s="230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1" t="s">
        <v>180</v>
      </c>
      <c r="AT209" s="231" t="s">
        <v>175</v>
      </c>
      <c r="AU209" s="231" t="s">
        <v>87</v>
      </c>
      <c r="AY209" s="18" t="s">
        <v>173</v>
      </c>
      <c r="BE209" s="232">
        <f>IF(N209="základní",J209,0)</f>
        <v>0</v>
      </c>
      <c r="BF209" s="232">
        <f>IF(N209="snížená",J209,0)</f>
        <v>0</v>
      </c>
      <c r="BG209" s="232">
        <f>IF(N209="zákl. přenesená",J209,0)</f>
        <v>0</v>
      </c>
      <c r="BH209" s="232">
        <f>IF(N209="sníž. přenesená",J209,0)</f>
        <v>0</v>
      </c>
      <c r="BI209" s="232">
        <f>IF(N209="nulová",J209,0)</f>
        <v>0</v>
      </c>
      <c r="BJ209" s="18" t="s">
        <v>84</v>
      </c>
      <c r="BK209" s="232">
        <f>ROUND(I209*H209,2)</f>
        <v>0</v>
      </c>
      <c r="BL209" s="18" t="s">
        <v>180</v>
      </c>
      <c r="BM209" s="231" t="s">
        <v>299</v>
      </c>
    </row>
    <row r="210" s="13" customFormat="1">
      <c r="A210" s="13"/>
      <c r="B210" s="233"/>
      <c r="C210" s="234"/>
      <c r="D210" s="235" t="s">
        <v>182</v>
      </c>
      <c r="E210" s="236" t="s">
        <v>1</v>
      </c>
      <c r="F210" s="237" t="s">
        <v>300</v>
      </c>
      <c r="G210" s="234"/>
      <c r="H210" s="236" t="s">
        <v>1</v>
      </c>
      <c r="I210" s="238"/>
      <c r="J210" s="234"/>
      <c r="K210" s="234"/>
      <c r="L210" s="239"/>
      <c r="M210" s="240"/>
      <c r="N210" s="241"/>
      <c r="O210" s="241"/>
      <c r="P210" s="241"/>
      <c r="Q210" s="241"/>
      <c r="R210" s="241"/>
      <c r="S210" s="241"/>
      <c r="T210" s="242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3" t="s">
        <v>182</v>
      </c>
      <c r="AU210" s="243" t="s">
        <v>87</v>
      </c>
      <c r="AV210" s="13" t="s">
        <v>84</v>
      </c>
      <c r="AW210" s="13" t="s">
        <v>32</v>
      </c>
      <c r="AX210" s="13" t="s">
        <v>76</v>
      </c>
      <c r="AY210" s="243" t="s">
        <v>173</v>
      </c>
    </row>
    <row r="211" s="14" customFormat="1">
      <c r="A211" s="14"/>
      <c r="B211" s="244"/>
      <c r="C211" s="245"/>
      <c r="D211" s="235" t="s">
        <v>182</v>
      </c>
      <c r="E211" s="246" t="s">
        <v>1</v>
      </c>
      <c r="F211" s="247" t="s">
        <v>301</v>
      </c>
      <c r="G211" s="245"/>
      <c r="H211" s="248">
        <v>153</v>
      </c>
      <c r="I211" s="249"/>
      <c r="J211" s="245"/>
      <c r="K211" s="245"/>
      <c r="L211" s="250"/>
      <c r="M211" s="251"/>
      <c r="N211" s="252"/>
      <c r="O211" s="252"/>
      <c r="P211" s="252"/>
      <c r="Q211" s="252"/>
      <c r="R211" s="252"/>
      <c r="S211" s="252"/>
      <c r="T211" s="253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4" t="s">
        <v>182</v>
      </c>
      <c r="AU211" s="254" t="s">
        <v>87</v>
      </c>
      <c r="AV211" s="14" t="s">
        <v>87</v>
      </c>
      <c r="AW211" s="14" t="s">
        <v>32</v>
      </c>
      <c r="AX211" s="14" t="s">
        <v>84</v>
      </c>
      <c r="AY211" s="254" t="s">
        <v>173</v>
      </c>
    </row>
    <row r="212" s="2" customFormat="1" ht="21.75" customHeight="1">
      <c r="A212" s="39"/>
      <c r="B212" s="40"/>
      <c r="C212" s="220" t="s">
        <v>302</v>
      </c>
      <c r="D212" s="220" t="s">
        <v>175</v>
      </c>
      <c r="E212" s="221" t="s">
        <v>303</v>
      </c>
      <c r="F212" s="222" t="s">
        <v>304</v>
      </c>
      <c r="G212" s="223" t="s">
        <v>178</v>
      </c>
      <c r="H212" s="224">
        <v>341.35000000000002</v>
      </c>
      <c r="I212" s="225"/>
      <c r="J212" s="226">
        <f>ROUND(I212*H212,2)</f>
        <v>0</v>
      </c>
      <c r="K212" s="222" t="s">
        <v>179</v>
      </c>
      <c r="L212" s="45"/>
      <c r="M212" s="227" t="s">
        <v>1</v>
      </c>
      <c r="N212" s="228" t="s">
        <v>41</v>
      </c>
      <c r="O212" s="92"/>
      <c r="P212" s="229">
        <f>O212*H212</f>
        <v>0</v>
      </c>
      <c r="Q212" s="229">
        <v>0.00084000000000000003</v>
      </c>
      <c r="R212" s="229">
        <f>Q212*H212</f>
        <v>0.28673400000000004</v>
      </c>
      <c r="S212" s="229">
        <v>0</v>
      </c>
      <c r="T212" s="230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1" t="s">
        <v>180</v>
      </c>
      <c r="AT212" s="231" t="s">
        <v>175</v>
      </c>
      <c r="AU212" s="231" t="s">
        <v>87</v>
      </c>
      <c r="AY212" s="18" t="s">
        <v>173</v>
      </c>
      <c r="BE212" s="232">
        <f>IF(N212="základní",J212,0)</f>
        <v>0</v>
      </c>
      <c r="BF212" s="232">
        <f>IF(N212="snížená",J212,0)</f>
        <v>0</v>
      </c>
      <c r="BG212" s="232">
        <f>IF(N212="zákl. přenesená",J212,0)</f>
        <v>0</v>
      </c>
      <c r="BH212" s="232">
        <f>IF(N212="sníž. přenesená",J212,0)</f>
        <v>0</v>
      </c>
      <c r="BI212" s="232">
        <f>IF(N212="nulová",J212,0)</f>
        <v>0</v>
      </c>
      <c r="BJ212" s="18" t="s">
        <v>84</v>
      </c>
      <c r="BK212" s="232">
        <f>ROUND(I212*H212,2)</f>
        <v>0</v>
      </c>
      <c r="BL212" s="18" t="s">
        <v>180</v>
      </c>
      <c r="BM212" s="231" t="s">
        <v>305</v>
      </c>
    </row>
    <row r="213" s="13" customFormat="1">
      <c r="A213" s="13"/>
      <c r="B213" s="233"/>
      <c r="C213" s="234"/>
      <c r="D213" s="235" t="s">
        <v>182</v>
      </c>
      <c r="E213" s="236" t="s">
        <v>1</v>
      </c>
      <c r="F213" s="237" t="s">
        <v>183</v>
      </c>
      <c r="G213" s="234"/>
      <c r="H213" s="236" t="s">
        <v>1</v>
      </c>
      <c r="I213" s="238"/>
      <c r="J213" s="234"/>
      <c r="K213" s="234"/>
      <c r="L213" s="239"/>
      <c r="M213" s="240"/>
      <c r="N213" s="241"/>
      <c r="O213" s="241"/>
      <c r="P213" s="241"/>
      <c r="Q213" s="241"/>
      <c r="R213" s="241"/>
      <c r="S213" s="241"/>
      <c r="T213" s="242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3" t="s">
        <v>182</v>
      </c>
      <c r="AU213" s="243" t="s">
        <v>87</v>
      </c>
      <c r="AV213" s="13" t="s">
        <v>84</v>
      </c>
      <c r="AW213" s="13" t="s">
        <v>32</v>
      </c>
      <c r="AX213" s="13" t="s">
        <v>76</v>
      </c>
      <c r="AY213" s="243" t="s">
        <v>173</v>
      </c>
    </row>
    <row r="214" s="14" customFormat="1">
      <c r="A214" s="14"/>
      <c r="B214" s="244"/>
      <c r="C214" s="245"/>
      <c r="D214" s="235" t="s">
        <v>182</v>
      </c>
      <c r="E214" s="246" t="s">
        <v>1</v>
      </c>
      <c r="F214" s="247" t="s">
        <v>306</v>
      </c>
      <c r="G214" s="245"/>
      <c r="H214" s="248">
        <v>11.9</v>
      </c>
      <c r="I214" s="249"/>
      <c r="J214" s="245"/>
      <c r="K214" s="245"/>
      <c r="L214" s="250"/>
      <c r="M214" s="251"/>
      <c r="N214" s="252"/>
      <c r="O214" s="252"/>
      <c r="P214" s="252"/>
      <c r="Q214" s="252"/>
      <c r="R214" s="252"/>
      <c r="S214" s="252"/>
      <c r="T214" s="253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4" t="s">
        <v>182</v>
      </c>
      <c r="AU214" s="254" t="s">
        <v>87</v>
      </c>
      <c r="AV214" s="14" t="s">
        <v>87</v>
      </c>
      <c r="AW214" s="14" t="s">
        <v>32</v>
      </c>
      <c r="AX214" s="14" t="s">
        <v>76</v>
      </c>
      <c r="AY214" s="254" t="s">
        <v>173</v>
      </c>
    </row>
    <row r="215" s="14" customFormat="1">
      <c r="A215" s="14"/>
      <c r="B215" s="244"/>
      <c r="C215" s="245"/>
      <c r="D215" s="235" t="s">
        <v>182</v>
      </c>
      <c r="E215" s="246" t="s">
        <v>1</v>
      </c>
      <c r="F215" s="247" t="s">
        <v>307</v>
      </c>
      <c r="G215" s="245"/>
      <c r="H215" s="248">
        <v>40.799999999999997</v>
      </c>
      <c r="I215" s="249"/>
      <c r="J215" s="245"/>
      <c r="K215" s="245"/>
      <c r="L215" s="250"/>
      <c r="M215" s="251"/>
      <c r="N215" s="252"/>
      <c r="O215" s="252"/>
      <c r="P215" s="252"/>
      <c r="Q215" s="252"/>
      <c r="R215" s="252"/>
      <c r="S215" s="252"/>
      <c r="T215" s="253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4" t="s">
        <v>182</v>
      </c>
      <c r="AU215" s="254" t="s">
        <v>87</v>
      </c>
      <c r="AV215" s="14" t="s">
        <v>87</v>
      </c>
      <c r="AW215" s="14" t="s">
        <v>32</v>
      </c>
      <c r="AX215" s="14" t="s">
        <v>76</v>
      </c>
      <c r="AY215" s="254" t="s">
        <v>173</v>
      </c>
    </row>
    <row r="216" s="14" customFormat="1">
      <c r="A216" s="14"/>
      <c r="B216" s="244"/>
      <c r="C216" s="245"/>
      <c r="D216" s="235" t="s">
        <v>182</v>
      </c>
      <c r="E216" s="246" t="s">
        <v>1</v>
      </c>
      <c r="F216" s="247" t="s">
        <v>308</v>
      </c>
      <c r="G216" s="245"/>
      <c r="H216" s="248">
        <v>27.199999999999999</v>
      </c>
      <c r="I216" s="249"/>
      <c r="J216" s="245"/>
      <c r="K216" s="245"/>
      <c r="L216" s="250"/>
      <c r="M216" s="251"/>
      <c r="N216" s="252"/>
      <c r="O216" s="252"/>
      <c r="P216" s="252"/>
      <c r="Q216" s="252"/>
      <c r="R216" s="252"/>
      <c r="S216" s="252"/>
      <c r="T216" s="253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4" t="s">
        <v>182</v>
      </c>
      <c r="AU216" s="254" t="s">
        <v>87</v>
      </c>
      <c r="AV216" s="14" t="s">
        <v>87</v>
      </c>
      <c r="AW216" s="14" t="s">
        <v>32</v>
      </c>
      <c r="AX216" s="14" t="s">
        <v>76</v>
      </c>
      <c r="AY216" s="254" t="s">
        <v>173</v>
      </c>
    </row>
    <row r="217" s="14" customFormat="1">
      <c r="A217" s="14"/>
      <c r="B217" s="244"/>
      <c r="C217" s="245"/>
      <c r="D217" s="235" t="s">
        <v>182</v>
      </c>
      <c r="E217" s="246" t="s">
        <v>1</v>
      </c>
      <c r="F217" s="247" t="s">
        <v>309</v>
      </c>
      <c r="G217" s="245"/>
      <c r="H217" s="248">
        <v>30.600000000000001</v>
      </c>
      <c r="I217" s="249"/>
      <c r="J217" s="245"/>
      <c r="K217" s="245"/>
      <c r="L217" s="250"/>
      <c r="M217" s="251"/>
      <c r="N217" s="252"/>
      <c r="O217" s="252"/>
      <c r="P217" s="252"/>
      <c r="Q217" s="252"/>
      <c r="R217" s="252"/>
      <c r="S217" s="252"/>
      <c r="T217" s="253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4" t="s">
        <v>182</v>
      </c>
      <c r="AU217" s="254" t="s">
        <v>87</v>
      </c>
      <c r="AV217" s="14" t="s">
        <v>87</v>
      </c>
      <c r="AW217" s="14" t="s">
        <v>32</v>
      </c>
      <c r="AX217" s="14" t="s">
        <v>76</v>
      </c>
      <c r="AY217" s="254" t="s">
        <v>173</v>
      </c>
    </row>
    <row r="218" s="14" customFormat="1">
      <c r="A218" s="14"/>
      <c r="B218" s="244"/>
      <c r="C218" s="245"/>
      <c r="D218" s="235" t="s">
        <v>182</v>
      </c>
      <c r="E218" s="246" t="s">
        <v>1</v>
      </c>
      <c r="F218" s="247" t="s">
        <v>310</v>
      </c>
      <c r="G218" s="245"/>
      <c r="H218" s="248">
        <v>64.599999999999994</v>
      </c>
      <c r="I218" s="249"/>
      <c r="J218" s="245"/>
      <c r="K218" s="245"/>
      <c r="L218" s="250"/>
      <c r="M218" s="251"/>
      <c r="N218" s="252"/>
      <c r="O218" s="252"/>
      <c r="P218" s="252"/>
      <c r="Q218" s="252"/>
      <c r="R218" s="252"/>
      <c r="S218" s="252"/>
      <c r="T218" s="253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4" t="s">
        <v>182</v>
      </c>
      <c r="AU218" s="254" t="s">
        <v>87</v>
      </c>
      <c r="AV218" s="14" t="s">
        <v>87</v>
      </c>
      <c r="AW218" s="14" t="s">
        <v>32</v>
      </c>
      <c r="AX218" s="14" t="s">
        <v>76</v>
      </c>
      <c r="AY218" s="254" t="s">
        <v>173</v>
      </c>
    </row>
    <row r="219" s="14" customFormat="1">
      <c r="A219" s="14"/>
      <c r="B219" s="244"/>
      <c r="C219" s="245"/>
      <c r="D219" s="235" t="s">
        <v>182</v>
      </c>
      <c r="E219" s="246" t="s">
        <v>1</v>
      </c>
      <c r="F219" s="247" t="s">
        <v>311</v>
      </c>
      <c r="G219" s="245"/>
      <c r="H219" s="248">
        <v>65.450000000000003</v>
      </c>
      <c r="I219" s="249"/>
      <c r="J219" s="245"/>
      <c r="K219" s="245"/>
      <c r="L219" s="250"/>
      <c r="M219" s="251"/>
      <c r="N219" s="252"/>
      <c r="O219" s="252"/>
      <c r="P219" s="252"/>
      <c r="Q219" s="252"/>
      <c r="R219" s="252"/>
      <c r="S219" s="252"/>
      <c r="T219" s="253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4" t="s">
        <v>182</v>
      </c>
      <c r="AU219" s="254" t="s">
        <v>87</v>
      </c>
      <c r="AV219" s="14" t="s">
        <v>87</v>
      </c>
      <c r="AW219" s="14" t="s">
        <v>32</v>
      </c>
      <c r="AX219" s="14" t="s">
        <v>76</v>
      </c>
      <c r="AY219" s="254" t="s">
        <v>173</v>
      </c>
    </row>
    <row r="220" s="14" customFormat="1">
      <c r="A220" s="14"/>
      <c r="B220" s="244"/>
      <c r="C220" s="245"/>
      <c r="D220" s="235" t="s">
        <v>182</v>
      </c>
      <c r="E220" s="246" t="s">
        <v>1</v>
      </c>
      <c r="F220" s="247" t="s">
        <v>312</v>
      </c>
      <c r="G220" s="245"/>
      <c r="H220" s="248">
        <v>20.399999999999999</v>
      </c>
      <c r="I220" s="249"/>
      <c r="J220" s="245"/>
      <c r="K220" s="245"/>
      <c r="L220" s="250"/>
      <c r="M220" s="251"/>
      <c r="N220" s="252"/>
      <c r="O220" s="252"/>
      <c r="P220" s="252"/>
      <c r="Q220" s="252"/>
      <c r="R220" s="252"/>
      <c r="S220" s="252"/>
      <c r="T220" s="253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4" t="s">
        <v>182</v>
      </c>
      <c r="AU220" s="254" t="s">
        <v>87</v>
      </c>
      <c r="AV220" s="14" t="s">
        <v>87</v>
      </c>
      <c r="AW220" s="14" t="s">
        <v>32</v>
      </c>
      <c r="AX220" s="14" t="s">
        <v>76</v>
      </c>
      <c r="AY220" s="254" t="s">
        <v>173</v>
      </c>
    </row>
    <row r="221" s="14" customFormat="1">
      <c r="A221" s="14"/>
      <c r="B221" s="244"/>
      <c r="C221" s="245"/>
      <c r="D221" s="235" t="s">
        <v>182</v>
      </c>
      <c r="E221" s="246" t="s">
        <v>1</v>
      </c>
      <c r="F221" s="247" t="s">
        <v>313</v>
      </c>
      <c r="G221" s="245"/>
      <c r="H221" s="248">
        <v>10.199999999999999</v>
      </c>
      <c r="I221" s="249"/>
      <c r="J221" s="245"/>
      <c r="K221" s="245"/>
      <c r="L221" s="250"/>
      <c r="M221" s="251"/>
      <c r="N221" s="252"/>
      <c r="O221" s="252"/>
      <c r="P221" s="252"/>
      <c r="Q221" s="252"/>
      <c r="R221" s="252"/>
      <c r="S221" s="252"/>
      <c r="T221" s="253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4" t="s">
        <v>182</v>
      </c>
      <c r="AU221" s="254" t="s">
        <v>87</v>
      </c>
      <c r="AV221" s="14" t="s">
        <v>87</v>
      </c>
      <c r="AW221" s="14" t="s">
        <v>32</v>
      </c>
      <c r="AX221" s="14" t="s">
        <v>76</v>
      </c>
      <c r="AY221" s="254" t="s">
        <v>173</v>
      </c>
    </row>
    <row r="222" s="14" customFormat="1">
      <c r="A222" s="14"/>
      <c r="B222" s="244"/>
      <c r="C222" s="245"/>
      <c r="D222" s="235" t="s">
        <v>182</v>
      </c>
      <c r="E222" s="246" t="s">
        <v>1</v>
      </c>
      <c r="F222" s="247" t="s">
        <v>314</v>
      </c>
      <c r="G222" s="245"/>
      <c r="H222" s="248">
        <v>60</v>
      </c>
      <c r="I222" s="249"/>
      <c r="J222" s="245"/>
      <c r="K222" s="245"/>
      <c r="L222" s="250"/>
      <c r="M222" s="251"/>
      <c r="N222" s="252"/>
      <c r="O222" s="252"/>
      <c r="P222" s="252"/>
      <c r="Q222" s="252"/>
      <c r="R222" s="252"/>
      <c r="S222" s="252"/>
      <c r="T222" s="253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4" t="s">
        <v>182</v>
      </c>
      <c r="AU222" s="254" t="s">
        <v>87</v>
      </c>
      <c r="AV222" s="14" t="s">
        <v>87</v>
      </c>
      <c r="AW222" s="14" t="s">
        <v>32</v>
      </c>
      <c r="AX222" s="14" t="s">
        <v>76</v>
      </c>
      <c r="AY222" s="254" t="s">
        <v>173</v>
      </c>
    </row>
    <row r="223" s="14" customFormat="1">
      <c r="A223" s="14"/>
      <c r="B223" s="244"/>
      <c r="C223" s="245"/>
      <c r="D223" s="235" t="s">
        <v>182</v>
      </c>
      <c r="E223" s="246" t="s">
        <v>1</v>
      </c>
      <c r="F223" s="247" t="s">
        <v>315</v>
      </c>
      <c r="G223" s="245"/>
      <c r="H223" s="248">
        <v>10.199999999999999</v>
      </c>
      <c r="I223" s="249"/>
      <c r="J223" s="245"/>
      <c r="K223" s="245"/>
      <c r="L223" s="250"/>
      <c r="M223" s="251"/>
      <c r="N223" s="252"/>
      <c r="O223" s="252"/>
      <c r="P223" s="252"/>
      <c r="Q223" s="252"/>
      <c r="R223" s="252"/>
      <c r="S223" s="252"/>
      <c r="T223" s="253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4" t="s">
        <v>182</v>
      </c>
      <c r="AU223" s="254" t="s">
        <v>87</v>
      </c>
      <c r="AV223" s="14" t="s">
        <v>87</v>
      </c>
      <c r="AW223" s="14" t="s">
        <v>32</v>
      </c>
      <c r="AX223" s="14" t="s">
        <v>76</v>
      </c>
      <c r="AY223" s="254" t="s">
        <v>173</v>
      </c>
    </row>
    <row r="224" s="15" customFormat="1">
      <c r="A224" s="15"/>
      <c r="B224" s="255"/>
      <c r="C224" s="256"/>
      <c r="D224" s="235" t="s">
        <v>182</v>
      </c>
      <c r="E224" s="257" t="s">
        <v>103</v>
      </c>
      <c r="F224" s="258" t="s">
        <v>120</v>
      </c>
      <c r="G224" s="256"/>
      <c r="H224" s="259">
        <v>341.35000000000002</v>
      </c>
      <c r="I224" s="260"/>
      <c r="J224" s="256"/>
      <c r="K224" s="256"/>
      <c r="L224" s="261"/>
      <c r="M224" s="262"/>
      <c r="N224" s="263"/>
      <c r="O224" s="263"/>
      <c r="P224" s="263"/>
      <c r="Q224" s="263"/>
      <c r="R224" s="263"/>
      <c r="S224" s="263"/>
      <c r="T224" s="264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65" t="s">
        <v>182</v>
      </c>
      <c r="AU224" s="265" t="s">
        <v>87</v>
      </c>
      <c r="AV224" s="15" t="s">
        <v>180</v>
      </c>
      <c r="AW224" s="15" t="s">
        <v>32</v>
      </c>
      <c r="AX224" s="15" t="s">
        <v>76</v>
      </c>
      <c r="AY224" s="265" t="s">
        <v>173</v>
      </c>
    </row>
    <row r="225" s="14" customFormat="1">
      <c r="A225" s="14"/>
      <c r="B225" s="244"/>
      <c r="C225" s="245"/>
      <c r="D225" s="235" t="s">
        <v>182</v>
      </c>
      <c r="E225" s="246" t="s">
        <v>1</v>
      </c>
      <c r="F225" s="247" t="s">
        <v>103</v>
      </c>
      <c r="G225" s="245"/>
      <c r="H225" s="248">
        <v>341.35000000000002</v>
      </c>
      <c r="I225" s="249"/>
      <c r="J225" s="245"/>
      <c r="K225" s="245"/>
      <c r="L225" s="250"/>
      <c r="M225" s="251"/>
      <c r="N225" s="252"/>
      <c r="O225" s="252"/>
      <c r="P225" s="252"/>
      <c r="Q225" s="252"/>
      <c r="R225" s="252"/>
      <c r="S225" s="252"/>
      <c r="T225" s="253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4" t="s">
        <v>182</v>
      </c>
      <c r="AU225" s="254" t="s">
        <v>87</v>
      </c>
      <c r="AV225" s="14" t="s">
        <v>87</v>
      </c>
      <c r="AW225" s="14" t="s">
        <v>32</v>
      </c>
      <c r="AX225" s="14" t="s">
        <v>84</v>
      </c>
      <c r="AY225" s="254" t="s">
        <v>173</v>
      </c>
    </row>
    <row r="226" s="2" customFormat="1" ht="24.15" customHeight="1">
      <c r="A226" s="39"/>
      <c r="B226" s="40"/>
      <c r="C226" s="220" t="s">
        <v>316</v>
      </c>
      <c r="D226" s="220" t="s">
        <v>175</v>
      </c>
      <c r="E226" s="221" t="s">
        <v>317</v>
      </c>
      <c r="F226" s="222" t="s">
        <v>318</v>
      </c>
      <c r="G226" s="223" t="s">
        <v>178</v>
      </c>
      <c r="H226" s="224">
        <v>341.35000000000002</v>
      </c>
      <c r="I226" s="225"/>
      <c r="J226" s="226">
        <f>ROUND(I226*H226,2)</f>
        <v>0</v>
      </c>
      <c r="K226" s="222" t="s">
        <v>179</v>
      </c>
      <c r="L226" s="45"/>
      <c r="M226" s="227" t="s">
        <v>1</v>
      </c>
      <c r="N226" s="228" t="s">
        <v>41</v>
      </c>
      <c r="O226" s="92"/>
      <c r="P226" s="229">
        <f>O226*H226</f>
        <v>0</v>
      </c>
      <c r="Q226" s="229">
        <v>0</v>
      </c>
      <c r="R226" s="229">
        <f>Q226*H226</f>
        <v>0</v>
      </c>
      <c r="S226" s="229">
        <v>0</v>
      </c>
      <c r="T226" s="230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1" t="s">
        <v>180</v>
      </c>
      <c r="AT226" s="231" t="s">
        <v>175</v>
      </c>
      <c r="AU226" s="231" t="s">
        <v>87</v>
      </c>
      <c r="AY226" s="18" t="s">
        <v>173</v>
      </c>
      <c r="BE226" s="232">
        <f>IF(N226="základní",J226,0)</f>
        <v>0</v>
      </c>
      <c r="BF226" s="232">
        <f>IF(N226="snížená",J226,0)</f>
        <v>0</v>
      </c>
      <c r="BG226" s="232">
        <f>IF(N226="zákl. přenesená",J226,0)</f>
        <v>0</v>
      </c>
      <c r="BH226" s="232">
        <f>IF(N226="sníž. přenesená",J226,0)</f>
        <v>0</v>
      </c>
      <c r="BI226" s="232">
        <f>IF(N226="nulová",J226,0)</f>
        <v>0</v>
      </c>
      <c r="BJ226" s="18" t="s">
        <v>84</v>
      </c>
      <c r="BK226" s="232">
        <f>ROUND(I226*H226,2)</f>
        <v>0</v>
      </c>
      <c r="BL226" s="18" t="s">
        <v>180</v>
      </c>
      <c r="BM226" s="231" t="s">
        <v>319</v>
      </c>
    </row>
    <row r="227" s="14" customFormat="1">
      <c r="A227" s="14"/>
      <c r="B227" s="244"/>
      <c r="C227" s="245"/>
      <c r="D227" s="235" t="s">
        <v>182</v>
      </c>
      <c r="E227" s="246" t="s">
        <v>1</v>
      </c>
      <c r="F227" s="247" t="s">
        <v>103</v>
      </c>
      <c r="G227" s="245"/>
      <c r="H227" s="248">
        <v>341.35000000000002</v>
      </c>
      <c r="I227" s="249"/>
      <c r="J227" s="245"/>
      <c r="K227" s="245"/>
      <c r="L227" s="250"/>
      <c r="M227" s="251"/>
      <c r="N227" s="252"/>
      <c r="O227" s="252"/>
      <c r="P227" s="252"/>
      <c r="Q227" s="252"/>
      <c r="R227" s="252"/>
      <c r="S227" s="252"/>
      <c r="T227" s="253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4" t="s">
        <v>182</v>
      </c>
      <c r="AU227" s="254" t="s">
        <v>87</v>
      </c>
      <c r="AV227" s="14" t="s">
        <v>87</v>
      </c>
      <c r="AW227" s="14" t="s">
        <v>32</v>
      </c>
      <c r="AX227" s="14" t="s">
        <v>84</v>
      </c>
      <c r="AY227" s="254" t="s">
        <v>173</v>
      </c>
    </row>
    <row r="228" s="2" customFormat="1" ht="24.15" customHeight="1">
      <c r="A228" s="39"/>
      <c r="B228" s="40"/>
      <c r="C228" s="220" t="s">
        <v>320</v>
      </c>
      <c r="D228" s="220" t="s">
        <v>175</v>
      </c>
      <c r="E228" s="221" t="s">
        <v>321</v>
      </c>
      <c r="F228" s="222" t="s">
        <v>322</v>
      </c>
      <c r="G228" s="223" t="s">
        <v>178</v>
      </c>
      <c r="H228" s="224">
        <v>44</v>
      </c>
      <c r="I228" s="225"/>
      <c r="J228" s="226">
        <f>ROUND(I228*H228,2)</f>
        <v>0</v>
      </c>
      <c r="K228" s="222" t="s">
        <v>179</v>
      </c>
      <c r="L228" s="45"/>
      <c r="M228" s="227" t="s">
        <v>1</v>
      </c>
      <c r="N228" s="228" t="s">
        <v>41</v>
      </c>
      <c r="O228" s="92"/>
      <c r="P228" s="229">
        <f>O228*H228</f>
        <v>0</v>
      </c>
      <c r="Q228" s="229">
        <v>0.00084999999999999995</v>
      </c>
      <c r="R228" s="229">
        <f>Q228*H228</f>
        <v>0.037399999999999996</v>
      </c>
      <c r="S228" s="229">
        <v>0</v>
      </c>
      <c r="T228" s="230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1" t="s">
        <v>180</v>
      </c>
      <c r="AT228" s="231" t="s">
        <v>175</v>
      </c>
      <c r="AU228" s="231" t="s">
        <v>87</v>
      </c>
      <c r="AY228" s="18" t="s">
        <v>173</v>
      </c>
      <c r="BE228" s="232">
        <f>IF(N228="základní",J228,0)</f>
        <v>0</v>
      </c>
      <c r="BF228" s="232">
        <f>IF(N228="snížená",J228,0)</f>
        <v>0</v>
      </c>
      <c r="BG228" s="232">
        <f>IF(N228="zákl. přenesená",J228,0)</f>
        <v>0</v>
      </c>
      <c r="BH228" s="232">
        <f>IF(N228="sníž. přenesená",J228,0)</f>
        <v>0</v>
      </c>
      <c r="BI228" s="232">
        <f>IF(N228="nulová",J228,0)</f>
        <v>0</v>
      </c>
      <c r="BJ228" s="18" t="s">
        <v>84</v>
      </c>
      <c r="BK228" s="232">
        <f>ROUND(I228*H228,2)</f>
        <v>0</v>
      </c>
      <c r="BL228" s="18" t="s">
        <v>180</v>
      </c>
      <c r="BM228" s="231" t="s">
        <v>323</v>
      </c>
    </row>
    <row r="229" s="13" customFormat="1">
      <c r="A229" s="13"/>
      <c r="B229" s="233"/>
      <c r="C229" s="234"/>
      <c r="D229" s="235" t="s">
        <v>182</v>
      </c>
      <c r="E229" s="236" t="s">
        <v>1</v>
      </c>
      <c r="F229" s="237" t="s">
        <v>300</v>
      </c>
      <c r="G229" s="234"/>
      <c r="H229" s="236" t="s">
        <v>1</v>
      </c>
      <c r="I229" s="238"/>
      <c r="J229" s="234"/>
      <c r="K229" s="234"/>
      <c r="L229" s="239"/>
      <c r="M229" s="240"/>
      <c r="N229" s="241"/>
      <c r="O229" s="241"/>
      <c r="P229" s="241"/>
      <c r="Q229" s="241"/>
      <c r="R229" s="241"/>
      <c r="S229" s="241"/>
      <c r="T229" s="242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3" t="s">
        <v>182</v>
      </c>
      <c r="AU229" s="243" t="s">
        <v>87</v>
      </c>
      <c r="AV229" s="13" t="s">
        <v>84</v>
      </c>
      <c r="AW229" s="13" t="s">
        <v>32</v>
      </c>
      <c r="AX229" s="13" t="s">
        <v>76</v>
      </c>
      <c r="AY229" s="243" t="s">
        <v>173</v>
      </c>
    </row>
    <row r="230" s="14" customFormat="1">
      <c r="A230" s="14"/>
      <c r="B230" s="244"/>
      <c r="C230" s="245"/>
      <c r="D230" s="235" t="s">
        <v>182</v>
      </c>
      <c r="E230" s="246" t="s">
        <v>1</v>
      </c>
      <c r="F230" s="247" t="s">
        <v>324</v>
      </c>
      <c r="G230" s="245"/>
      <c r="H230" s="248">
        <v>24.199999999999999</v>
      </c>
      <c r="I230" s="249"/>
      <c r="J230" s="245"/>
      <c r="K230" s="245"/>
      <c r="L230" s="250"/>
      <c r="M230" s="251"/>
      <c r="N230" s="252"/>
      <c r="O230" s="252"/>
      <c r="P230" s="252"/>
      <c r="Q230" s="252"/>
      <c r="R230" s="252"/>
      <c r="S230" s="252"/>
      <c r="T230" s="253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4" t="s">
        <v>182</v>
      </c>
      <c r="AU230" s="254" t="s">
        <v>87</v>
      </c>
      <c r="AV230" s="14" t="s">
        <v>87</v>
      </c>
      <c r="AW230" s="14" t="s">
        <v>32</v>
      </c>
      <c r="AX230" s="14" t="s">
        <v>76</v>
      </c>
      <c r="AY230" s="254" t="s">
        <v>173</v>
      </c>
    </row>
    <row r="231" s="14" customFormat="1">
      <c r="A231" s="14"/>
      <c r="B231" s="244"/>
      <c r="C231" s="245"/>
      <c r="D231" s="235" t="s">
        <v>182</v>
      </c>
      <c r="E231" s="246" t="s">
        <v>1</v>
      </c>
      <c r="F231" s="247" t="s">
        <v>325</v>
      </c>
      <c r="G231" s="245"/>
      <c r="H231" s="248">
        <v>19.800000000000001</v>
      </c>
      <c r="I231" s="249"/>
      <c r="J231" s="245"/>
      <c r="K231" s="245"/>
      <c r="L231" s="250"/>
      <c r="M231" s="251"/>
      <c r="N231" s="252"/>
      <c r="O231" s="252"/>
      <c r="P231" s="252"/>
      <c r="Q231" s="252"/>
      <c r="R231" s="252"/>
      <c r="S231" s="252"/>
      <c r="T231" s="253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4" t="s">
        <v>182</v>
      </c>
      <c r="AU231" s="254" t="s">
        <v>87</v>
      </c>
      <c r="AV231" s="14" t="s">
        <v>87</v>
      </c>
      <c r="AW231" s="14" t="s">
        <v>32</v>
      </c>
      <c r="AX231" s="14" t="s">
        <v>76</v>
      </c>
      <c r="AY231" s="254" t="s">
        <v>173</v>
      </c>
    </row>
    <row r="232" s="15" customFormat="1">
      <c r="A232" s="15"/>
      <c r="B232" s="255"/>
      <c r="C232" s="256"/>
      <c r="D232" s="235" t="s">
        <v>182</v>
      </c>
      <c r="E232" s="257" t="s">
        <v>124</v>
      </c>
      <c r="F232" s="258" t="s">
        <v>120</v>
      </c>
      <c r="G232" s="256"/>
      <c r="H232" s="259">
        <v>44</v>
      </c>
      <c r="I232" s="260"/>
      <c r="J232" s="256"/>
      <c r="K232" s="256"/>
      <c r="L232" s="261"/>
      <c r="M232" s="262"/>
      <c r="N232" s="263"/>
      <c r="O232" s="263"/>
      <c r="P232" s="263"/>
      <c r="Q232" s="263"/>
      <c r="R232" s="263"/>
      <c r="S232" s="263"/>
      <c r="T232" s="264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65" t="s">
        <v>182</v>
      </c>
      <c r="AU232" s="265" t="s">
        <v>87</v>
      </c>
      <c r="AV232" s="15" t="s">
        <v>180</v>
      </c>
      <c r="AW232" s="15" t="s">
        <v>32</v>
      </c>
      <c r="AX232" s="15" t="s">
        <v>84</v>
      </c>
      <c r="AY232" s="265" t="s">
        <v>173</v>
      </c>
    </row>
    <row r="233" s="2" customFormat="1" ht="24.15" customHeight="1">
      <c r="A233" s="39"/>
      <c r="B233" s="40"/>
      <c r="C233" s="220" t="s">
        <v>326</v>
      </c>
      <c r="D233" s="220" t="s">
        <v>175</v>
      </c>
      <c r="E233" s="221" t="s">
        <v>327</v>
      </c>
      <c r="F233" s="222" t="s">
        <v>328</v>
      </c>
      <c r="G233" s="223" t="s">
        <v>178</v>
      </c>
      <c r="H233" s="224">
        <v>44</v>
      </c>
      <c r="I233" s="225"/>
      <c r="J233" s="226">
        <f>ROUND(I233*H233,2)</f>
        <v>0</v>
      </c>
      <c r="K233" s="222" t="s">
        <v>179</v>
      </c>
      <c r="L233" s="45"/>
      <c r="M233" s="227" t="s">
        <v>1</v>
      </c>
      <c r="N233" s="228" t="s">
        <v>41</v>
      </c>
      <c r="O233" s="92"/>
      <c r="P233" s="229">
        <f>O233*H233</f>
        <v>0</v>
      </c>
      <c r="Q233" s="229">
        <v>0</v>
      </c>
      <c r="R233" s="229">
        <f>Q233*H233</f>
        <v>0</v>
      </c>
      <c r="S233" s="229">
        <v>0</v>
      </c>
      <c r="T233" s="230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1" t="s">
        <v>180</v>
      </c>
      <c r="AT233" s="231" t="s">
        <v>175</v>
      </c>
      <c r="AU233" s="231" t="s">
        <v>87</v>
      </c>
      <c r="AY233" s="18" t="s">
        <v>173</v>
      </c>
      <c r="BE233" s="232">
        <f>IF(N233="základní",J233,0)</f>
        <v>0</v>
      </c>
      <c r="BF233" s="232">
        <f>IF(N233="snížená",J233,0)</f>
        <v>0</v>
      </c>
      <c r="BG233" s="232">
        <f>IF(N233="zákl. přenesená",J233,0)</f>
        <v>0</v>
      </c>
      <c r="BH233" s="232">
        <f>IF(N233="sníž. přenesená",J233,0)</f>
        <v>0</v>
      </c>
      <c r="BI233" s="232">
        <f>IF(N233="nulová",J233,0)</f>
        <v>0</v>
      </c>
      <c r="BJ233" s="18" t="s">
        <v>84</v>
      </c>
      <c r="BK233" s="232">
        <f>ROUND(I233*H233,2)</f>
        <v>0</v>
      </c>
      <c r="BL233" s="18" t="s">
        <v>180</v>
      </c>
      <c r="BM233" s="231" t="s">
        <v>329</v>
      </c>
    </row>
    <row r="234" s="14" customFormat="1">
      <c r="A234" s="14"/>
      <c r="B234" s="244"/>
      <c r="C234" s="245"/>
      <c r="D234" s="235" t="s">
        <v>182</v>
      </c>
      <c r="E234" s="246" t="s">
        <v>1</v>
      </c>
      <c r="F234" s="247" t="s">
        <v>124</v>
      </c>
      <c r="G234" s="245"/>
      <c r="H234" s="248">
        <v>44</v>
      </c>
      <c r="I234" s="249"/>
      <c r="J234" s="245"/>
      <c r="K234" s="245"/>
      <c r="L234" s="250"/>
      <c r="M234" s="251"/>
      <c r="N234" s="252"/>
      <c r="O234" s="252"/>
      <c r="P234" s="252"/>
      <c r="Q234" s="252"/>
      <c r="R234" s="252"/>
      <c r="S234" s="252"/>
      <c r="T234" s="253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4" t="s">
        <v>182</v>
      </c>
      <c r="AU234" s="254" t="s">
        <v>87</v>
      </c>
      <c r="AV234" s="14" t="s">
        <v>87</v>
      </c>
      <c r="AW234" s="14" t="s">
        <v>32</v>
      </c>
      <c r="AX234" s="14" t="s">
        <v>84</v>
      </c>
      <c r="AY234" s="254" t="s">
        <v>173</v>
      </c>
    </row>
    <row r="235" s="2" customFormat="1" ht="37.8" customHeight="1">
      <c r="A235" s="39"/>
      <c r="B235" s="40"/>
      <c r="C235" s="220" t="s">
        <v>330</v>
      </c>
      <c r="D235" s="220" t="s">
        <v>175</v>
      </c>
      <c r="E235" s="221" t="s">
        <v>331</v>
      </c>
      <c r="F235" s="222" t="s">
        <v>332</v>
      </c>
      <c r="G235" s="223" t="s">
        <v>237</v>
      </c>
      <c r="H235" s="224">
        <v>54.661000000000001</v>
      </c>
      <c r="I235" s="225"/>
      <c r="J235" s="226">
        <f>ROUND(I235*H235,2)</f>
        <v>0</v>
      </c>
      <c r="K235" s="222" t="s">
        <v>179</v>
      </c>
      <c r="L235" s="45"/>
      <c r="M235" s="227" t="s">
        <v>1</v>
      </c>
      <c r="N235" s="228" t="s">
        <v>41</v>
      </c>
      <c r="O235" s="92"/>
      <c r="P235" s="229">
        <f>O235*H235</f>
        <v>0</v>
      </c>
      <c r="Q235" s="229">
        <v>0</v>
      </c>
      <c r="R235" s="229">
        <f>Q235*H235</f>
        <v>0</v>
      </c>
      <c r="S235" s="229">
        <v>0</v>
      </c>
      <c r="T235" s="230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1" t="s">
        <v>180</v>
      </c>
      <c r="AT235" s="231" t="s">
        <v>175</v>
      </c>
      <c r="AU235" s="231" t="s">
        <v>87</v>
      </c>
      <c r="AY235" s="18" t="s">
        <v>173</v>
      </c>
      <c r="BE235" s="232">
        <f>IF(N235="základní",J235,0)</f>
        <v>0</v>
      </c>
      <c r="BF235" s="232">
        <f>IF(N235="snížená",J235,0)</f>
        <v>0</v>
      </c>
      <c r="BG235" s="232">
        <f>IF(N235="zákl. přenesená",J235,0)</f>
        <v>0</v>
      </c>
      <c r="BH235" s="232">
        <f>IF(N235="sníž. přenesená",J235,0)</f>
        <v>0</v>
      </c>
      <c r="BI235" s="232">
        <f>IF(N235="nulová",J235,0)</f>
        <v>0</v>
      </c>
      <c r="BJ235" s="18" t="s">
        <v>84</v>
      </c>
      <c r="BK235" s="232">
        <f>ROUND(I235*H235,2)</f>
        <v>0</v>
      </c>
      <c r="BL235" s="18" t="s">
        <v>180</v>
      </c>
      <c r="BM235" s="231" t="s">
        <v>333</v>
      </c>
    </row>
    <row r="236" s="13" customFormat="1">
      <c r="A236" s="13"/>
      <c r="B236" s="233"/>
      <c r="C236" s="234"/>
      <c r="D236" s="235" t="s">
        <v>182</v>
      </c>
      <c r="E236" s="236" t="s">
        <v>1</v>
      </c>
      <c r="F236" s="237" t="s">
        <v>334</v>
      </c>
      <c r="G236" s="234"/>
      <c r="H236" s="236" t="s">
        <v>1</v>
      </c>
      <c r="I236" s="238"/>
      <c r="J236" s="234"/>
      <c r="K236" s="234"/>
      <c r="L236" s="239"/>
      <c r="M236" s="240"/>
      <c r="N236" s="241"/>
      <c r="O236" s="241"/>
      <c r="P236" s="241"/>
      <c r="Q236" s="241"/>
      <c r="R236" s="241"/>
      <c r="S236" s="241"/>
      <c r="T236" s="242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3" t="s">
        <v>182</v>
      </c>
      <c r="AU236" s="243" t="s">
        <v>87</v>
      </c>
      <c r="AV236" s="13" t="s">
        <v>84</v>
      </c>
      <c r="AW236" s="13" t="s">
        <v>32</v>
      </c>
      <c r="AX236" s="13" t="s">
        <v>76</v>
      </c>
      <c r="AY236" s="243" t="s">
        <v>173</v>
      </c>
    </row>
    <row r="237" s="13" customFormat="1">
      <c r="A237" s="13"/>
      <c r="B237" s="233"/>
      <c r="C237" s="234"/>
      <c r="D237" s="235" t="s">
        <v>182</v>
      </c>
      <c r="E237" s="236" t="s">
        <v>1</v>
      </c>
      <c r="F237" s="237" t="s">
        <v>335</v>
      </c>
      <c r="G237" s="234"/>
      <c r="H237" s="236" t="s">
        <v>1</v>
      </c>
      <c r="I237" s="238"/>
      <c r="J237" s="234"/>
      <c r="K237" s="234"/>
      <c r="L237" s="239"/>
      <c r="M237" s="240"/>
      <c r="N237" s="241"/>
      <c r="O237" s="241"/>
      <c r="P237" s="241"/>
      <c r="Q237" s="241"/>
      <c r="R237" s="241"/>
      <c r="S237" s="241"/>
      <c r="T237" s="242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3" t="s">
        <v>182</v>
      </c>
      <c r="AU237" s="243" t="s">
        <v>87</v>
      </c>
      <c r="AV237" s="13" t="s">
        <v>84</v>
      </c>
      <c r="AW237" s="13" t="s">
        <v>32</v>
      </c>
      <c r="AX237" s="13" t="s">
        <v>76</v>
      </c>
      <c r="AY237" s="243" t="s">
        <v>173</v>
      </c>
    </row>
    <row r="238" s="13" customFormat="1">
      <c r="A238" s="13"/>
      <c r="B238" s="233"/>
      <c r="C238" s="234"/>
      <c r="D238" s="235" t="s">
        <v>182</v>
      </c>
      <c r="E238" s="236" t="s">
        <v>1</v>
      </c>
      <c r="F238" s="237" t="s">
        <v>336</v>
      </c>
      <c r="G238" s="234"/>
      <c r="H238" s="236" t="s">
        <v>1</v>
      </c>
      <c r="I238" s="238"/>
      <c r="J238" s="234"/>
      <c r="K238" s="234"/>
      <c r="L238" s="239"/>
      <c r="M238" s="240"/>
      <c r="N238" s="241"/>
      <c r="O238" s="241"/>
      <c r="P238" s="241"/>
      <c r="Q238" s="241"/>
      <c r="R238" s="241"/>
      <c r="S238" s="241"/>
      <c r="T238" s="242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3" t="s">
        <v>182</v>
      </c>
      <c r="AU238" s="243" t="s">
        <v>87</v>
      </c>
      <c r="AV238" s="13" t="s">
        <v>84</v>
      </c>
      <c r="AW238" s="13" t="s">
        <v>32</v>
      </c>
      <c r="AX238" s="13" t="s">
        <v>76</v>
      </c>
      <c r="AY238" s="243" t="s">
        <v>173</v>
      </c>
    </row>
    <row r="239" s="14" customFormat="1">
      <c r="A239" s="14"/>
      <c r="B239" s="244"/>
      <c r="C239" s="245"/>
      <c r="D239" s="235" t="s">
        <v>182</v>
      </c>
      <c r="E239" s="246" t="s">
        <v>1</v>
      </c>
      <c r="F239" s="247" t="s">
        <v>337</v>
      </c>
      <c r="G239" s="245"/>
      <c r="H239" s="248">
        <v>0.28399999999999997</v>
      </c>
      <c r="I239" s="249"/>
      <c r="J239" s="245"/>
      <c r="K239" s="245"/>
      <c r="L239" s="250"/>
      <c r="M239" s="251"/>
      <c r="N239" s="252"/>
      <c r="O239" s="252"/>
      <c r="P239" s="252"/>
      <c r="Q239" s="252"/>
      <c r="R239" s="252"/>
      <c r="S239" s="252"/>
      <c r="T239" s="253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4" t="s">
        <v>182</v>
      </c>
      <c r="AU239" s="254" t="s">
        <v>87</v>
      </c>
      <c r="AV239" s="14" t="s">
        <v>87</v>
      </c>
      <c r="AW239" s="14" t="s">
        <v>32</v>
      </c>
      <c r="AX239" s="14" t="s">
        <v>76</v>
      </c>
      <c r="AY239" s="254" t="s">
        <v>173</v>
      </c>
    </row>
    <row r="240" s="14" customFormat="1">
      <c r="A240" s="14"/>
      <c r="B240" s="244"/>
      <c r="C240" s="245"/>
      <c r="D240" s="235" t="s">
        <v>182</v>
      </c>
      <c r="E240" s="246" t="s">
        <v>1</v>
      </c>
      <c r="F240" s="247" t="s">
        <v>338</v>
      </c>
      <c r="G240" s="245"/>
      <c r="H240" s="248">
        <v>2.0499999999999998</v>
      </c>
      <c r="I240" s="249"/>
      <c r="J240" s="245"/>
      <c r="K240" s="245"/>
      <c r="L240" s="250"/>
      <c r="M240" s="251"/>
      <c r="N240" s="252"/>
      <c r="O240" s="252"/>
      <c r="P240" s="252"/>
      <c r="Q240" s="252"/>
      <c r="R240" s="252"/>
      <c r="S240" s="252"/>
      <c r="T240" s="253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4" t="s">
        <v>182</v>
      </c>
      <c r="AU240" s="254" t="s">
        <v>87</v>
      </c>
      <c r="AV240" s="14" t="s">
        <v>87</v>
      </c>
      <c r="AW240" s="14" t="s">
        <v>32</v>
      </c>
      <c r="AX240" s="14" t="s">
        <v>76</v>
      </c>
      <c r="AY240" s="254" t="s">
        <v>173</v>
      </c>
    </row>
    <row r="241" s="14" customFormat="1">
      <c r="A241" s="14"/>
      <c r="B241" s="244"/>
      <c r="C241" s="245"/>
      <c r="D241" s="235" t="s">
        <v>182</v>
      </c>
      <c r="E241" s="246" t="s">
        <v>1</v>
      </c>
      <c r="F241" s="247" t="s">
        <v>339</v>
      </c>
      <c r="G241" s="245"/>
      <c r="H241" s="248">
        <v>0.89100000000000001</v>
      </c>
      <c r="I241" s="249"/>
      <c r="J241" s="245"/>
      <c r="K241" s="245"/>
      <c r="L241" s="250"/>
      <c r="M241" s="251"/>
      <c r="N241" s="252"/>
      <c r="O241" s="252"/>
      <c r="P241" s="252"/>
      <c r="Q241" s="252"/>
      <c r="R241" s="252"/>
      <c r="S241" s="252"/>
      <c r="T241" s="253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4" t="s">
        <v>182</v>
      </c>
      <c r="AU241" s="254" t="s">
        <v>87</v>
      </c>
      <c r="AV241" s="14" t="s">
        <v>87</v>
      </c>
      <c r="AW241" s="14" t="s">
        <v>32</v>
      </c>
      <c r="AX241" s="14" t="s">
        <v>76</v>
      </c>
      <c r="AY241" s="254" t="s">
        <v>173</v>
      </c>
    </row>
    <row r="242" s="14" customFormat="1">
      <c r="A242" s="14"/>
      <c r="B242" s="244"/>
      <c r="C242" s="245"/>
      <c r="D242" s="235" t="s">
        <v>182</v>
      </c>
      <c r="E242" s="246" t="s">
        <v>1</v>
      </c>
      <c r="F242" s="247" t="s">
        <v>340</v>
      </c>
      <c r="G242" s="245"/>
      <c r="H242" s="248">
        <v>0.10000000000000001</v>
      </c>
      <c r="I242" s="249"/>
      <c r="J242" s="245"/>
      <c r="K242" s="245"/>
      <c r="L242" s="250"/>
      <c r="M242" s="251"/>
      <c r="N242" s="252"/>
      <c r="O242" s="252"/>
      <c r="P242" s="252"/>
      <c r="Q242" s="252"/>
      <c r="R242" s="252"/>
      <c r="S242" s="252"/>
      <c r="T242" s="253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4" t="s">
        <v>182</v>
      </c>
      <c r="AU242" s="254" t="s">
        <v>87</v>
      </c>
      <c r="AV242" s="14" t="s">
        <v>87</v>
      </c>
      <c r="AW242" s="14" t="s">
        <v>32</v>
      </c>
      <c r="AX242" s="14" t="s">
        <v>76</v>
      </c>
      <c r="AY242" s="254" t="s">
        <v>173</v>
      </c>
    </row>
    <row r="243" s="14" customFormat="1">
      <c r="A243" s="14"/>
      <c r="B243" s="244"/>
      <c r="C243" s="245"/>
      <c r="D243" s="235" t="s">
        <v>182</v>
      </c>
      <c r="E243" s="246" t="s">
        <v>1</v>
      </c>
      <c r="F243" s="247" t="s">
        <v>341</v>
      </c>
      <c r="G243" s="245"/>
      <c r="H243" s="248">
        <v>0.56699999999999995</v>
      </c>
      <c r="I243" s="249"/>
      <c r="J243" s="245"/>
      <c r="K243" s="245"/>
      <c r="L243" s="250"/>
      <c r="M243" s="251"/>
      <c r="N243" s="252"/>
      <c r="O243" s="252"/>
      <c r="P243" s="252"/>
      <c r="Q243" s="252"/>
      <c r="R243" s="252"/>
      <c r="S243" s="252"/>
      <c r="T243" s="253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4" t="s">
        <v>182</v>
      </c>
      <c r="AU243" s="254" t="s">
        <v>87</v>
      </c>
      <c r="AV243" s="14" t="s">
        <v>87</v>
      </c>
      <c r="AW243" s="14" t="s">
        <v>32</v>
      </c>
      <c r="AX243" s="14" t="s">
        <v>76</v>
      </c>
      <c r="AY243" s="254" t="s">
        <v>173</v>
      </c>
    </row>
    <row r="244" s="14" customFormat="1">
      <c r="A244" s="14"/>
      <c r="B244" s="244"/>
      <c r="C244" s="245"/>
      <c r="D244" s="235" t="s">
        <v>182</v>
      </c>
      <c r="E244" s="246" t="s">
        <v>1</v>
      </c>
      <c r="F244" s="247" t="s">
        <v>342</v>
      </c>
      <c r="G244" s="245"/>
      <c r="H244" s="248">
        <v>0.10000000000000001</v>
      </c>
      <c r="I244" s="249"/>
      <c r="J244" s="245"/>
      <c r="K244" s="245"/>
      <c r="L244" s="250"/>
      <c r="M244" s="251"/>
      <c r="N244" s="252"/>
      <c r="O244" s="252"/>
      <c r="P244" s="252"/>
      <c r="Q244" s="252"/>
      <c r="R244" s="252"/>
      <c r="S244" s="252"/>
      <c r="T244" s="253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4" t="s">
        <v>182</v>
      </c>
      <c r="AU244" s="254" t="s">
        <v>87</v>
      </c>
      <c r="AV244" s="14" t="s">
        <v>87</v>
      </c>
      <c r="AW244" s="14" t="s">
        <v>32</v>
      </c>
      <c r="AX244" s="14" t="s">
        <v>76</v>
      </c>
      <c r="AY244" s="254" t="s">
        <v>173</v>
      </c>
    </row>
    <row r="245" s="14" customFormat="1">
      <c r="A245" s="14"/>
      <c r="B245" s="244"/>
      <c r="C245" s="245"/>
      <c r="D245" s="235" t="s">
        <v>182</v>
      </c>
      <c r="E245" s="246" t="s">
        <v>1</v>
      </c>
      <c r="F245" s="247" t="s">
        <v>343</v>
      </c>
      <c r="G245" s="245"/>
      <c r="H245" s="248">
        <v>0.72899999999999998</v>
      </c>
      <c r="I245" s="249"/>
      <c r="J245" s="245"/>
      <c r="K245" s="245"/>
      <c r="L245" s="250"/>
      <c r="M245" s="251"/>
      <c r="N245" s="252"/>
      <c r="O245" s="252"/>
      <c r="P245" s="252"/>
      <c r="Q245" s="252"/>
      <c r="R245" s="252"/>
      <c r="S245" s="252"/>
      <c r="T245" s="253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4" t="s">
        <v>182</v>
      </c>
      <c r="AU245" s="254" t="s">
        <v>87</v>
      </c>
      <c r="AV245" s="14" t="s">
        <v>87</v>
      </c>
      <c r="AW245" s="14" t="s">
        <v>32</v>
      </c>
      <c r="AX245" s="14" t="s">
        <v>76</v>
      </c>
      <c r="AY245" s="254" t="s">
        <v>173</v>
      </c>
    </row>
    <row r="246" s="16" customFormat="1">
      <c r="A246" s="16"/>
      <c r="B246" s="266"/>
      <c r="C246" s="267"/>
      <c r="D246" s="235" t="s">
        <v>182</v>
      </c>
      <c r="E246" s="268" t="s">
        <v>95</v>
      </c>
      <c r="F246" s="269" t="s">
        <v>96</v>
      </c>
      <c r="G246" s="267"/>
      <c r="H246" s="270">
        <v>4.7210000000000001</v>
      </c>
      <c r="I246" s="271"/>
      <c r="J246" s="267"/>
      <c r="K246" s="267"/>
      <c r="L246" s="272"/>
      <c r="M246" s="273"/>
      <c r="N246" s="274"/>
      <c r="O246" s="274"/>
      <c r="P246" s="274"/>
      <c r="Q246" s="274"/>
      <c r="R246" s="274"/>
      <c r="S246" s="274"/>
      <c r="T246" s="275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T246" s="276" t="s">
        <v>182</v>
      </c>
      <c r="AU246" s="276" t="s">
        <v>87</v>
      </c>
      <c r="AV246" s="16" t="s">
        <v>189</v>
      </c>
      <c r="AW246" s="16" t="s">
        <v>32</v>
      </c>
      <c r="AX246" s="16" t="s">
        <v>76</v>
      </c>
      <c r="AY246" s="276" t="s">
        <v>173</v>
      </c>
    </row>
    <row r="247" s="13" customFormat="1">
      <c r="A247" s="13"/>
      <c r="B247" s="233"/>
      <c r="C247" s="234"/>
      <c r="D247" s="235" t="s">
        <v>182</v>
      </c>
      <c r="E247" s="236" t="s">
        <v>1</v>
      </c>
      <c r="F247" s="237" t="s">
        <v>344</v>
      </c>
      <c r="G247" s="234"/>
      <c r="H247" s="236" t="s">
        <v>1</v>
      </c>
      <c r="I247" s="238"/>
      <c r="J247" s="234"/>
      <c r="K247" s="234"/>
      <c r="L247" s="239"/>
      <c r="M247" s="240"/>
      <c r="N247" s="241"/>
      <c r="O247" s="241"/>
      <c r="P247" s="241"/>
      <c r="Q247" s="241"/>
      <c r="R247" s="241"/>
      <c r="S247" s="241"/>
      <c r="T247" s="242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3" t="s">
        <v>182</v>
      </c>
      <c r="AU247" s="243" t="s">
        <v>87</v>
      </c>
      <c r="AV247" s="13" t="s">
        <v>84</v>
      </c>
      <c r="AW247" s="13" t="s">
        <v>32</v>
      </c>
      <c r="AX247" s="13" t="s">
        <v>76</v>
      </c>
      <c r="AY247" s="243" t="s">
        <v>173</v>
      </c>
    </row>
    <row r="248" s="14" customFormat="1">
      <c r="A248" s="14"/>
      <c r="B248" s="244"/>
      <c r="C248" s="245"/>
      <c r="D248" s="235" t="s">
        <v>182</v>
      </c>
      <c r="E248" s="246" t="s">
        <v>1</v>
      </c>
      <c r="F248" s="247" t="s">
        <v>345</v>
      </c>
      <c r="G248" s="245"/>
      <c r="H248" s="248">
        <v>1.1339999999999999</v>
      </c>
      <c r="I248" s="249"/>
      <c r="J248" s="245"/>
      <c r="K248" s="245"/>
      <c r="L248" s="250"/>
      <c r="M248" s="251"/>
      <c r="N248" s="252"/>
      <c r="O248" s="252"/>
      <c r="P248" s="252"/>
      <c r="Q248" s="252"/>
      <c r="R248" s="252"/>
      <c r="S248" s="252"/>
      <c r="T248" s="253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4" t="s">
        <v>182</v>
      </c>
      <c r="AU248" s="254" t="s">
        <v>87</v>
      </c>
      <c r="AV248" s="14" t="s">
        <v>87</v>
      </c>
      <c r="AW248" s="14" t="s">
        <v>32</v>
      </c>
      <c r="AX248" s="14" t="s">
        <v>76</v>
      </c>
      <c r="AY248" s="254" t="s">
        <v>173</v>
      </c>
    </row>
    <row r="249" s="14" customFormat="1">
      <c r="A249" s="14"/>
      <c r="B249" s="244"/>
      <c r="C249" s="245"/>
      <c r="D249" s="235" t="s">
        <v>182</v>
      </c>
      <c r="E249" s="246" t="s">
        <v>1</v>
      </c>
      <c r="F249" s="247" t="s">
        <v>346</v>
      </c>
      <c r="G249" s="245"/>
      <c r="H249" s="248">
        <v>8.1999999999999993</v>
      </c>
      <c r="I249" s="249"/>
      <c r="J249" s="245"/>
      <c r="K249" s="245"/>
      <c r="L249" s="250"/>
      <c r="M249" s="251"/>
      <c r="N249" s="252"/>
      <c r="O249" s="252"/>
      <c r="P249" s="252"/>
      <c r="Q249" s="252"/>
      <c r="R249" s="252"/>
      <c r="S249" s="252"/>
      <c r="T249" s="253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4" t="s">
        <v>182</v>
      </c>
      <c r="AU249" s="254" t="s">
        <v>87</v>
      </c>
      <c r="AV249" s="14" t="s">
        <v>87</v>
      </c>
      <c r="AW249" s="14" t="s">
        <v>32</v>
      </c>
      <c r="AX249" s="14" t="s">
        <v>76</v>
      </c>
      <c r="AY249" s="254" t="s">
        <v>173</v>
      </c>
    </row>
    <row r="250" s="14" customFormat="1">
      <c r="A250" s="14"/>
      <c r="B250" s="244"/>
      <c r="C250" s="245"/>
      <c r="D250" s="235" t="s">
        <v>182</v>
      </c>
      <c r="E250" s="246" t="s">
        <v>1</v>
      </c>
      <c r="F250" s="247" t="s">
        <v>347</v>
      </c>
      <c r="G250" s="245"/>
      <c r="H250" s="248">
        <v>3.5640000000000001</v>
      </c>
      <c r="I250" s="249"/>
      <c r="J250" s="245"/>
      <c r="K250" s="245"/>
      <c r="L250" s="250"/>
      <c r="M250" s="251"/>
      <c r="N250" s="252"/>
      <c r="O250" s="252"/>
      <c r="P250" s="252"/>
      <c r="Q250" s="252"/>
      <c r="R250" s="252"/>
      <c r="S250" s="252"/>
      <c r="T250" s="253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4" t="s">
        <v>182</v>
      </c>
      <c r="AU250" s="254" t="s">
        <v>87</v>
      </c>
      <c r="AV250" s="14" t="s">
        <v>87</v>
      </c>
      <c r="AW250" s="14" t="s">
        <v>32</v>
      </c>
      <c r="AX250" s="14" t="s">
        <v>76</v>
      </c>
      <c r="AY250" s="254" t="s">
        <v>173</v>
      </c>
    </row>
    <row r="251" s="14" customFormat="1">
      <c r="A251" s="14"/>
      <c r="B251" s="244"/>
      <c r="C251" s="245"/>
      <c r="D251" s="235" t="s">
        <v>182</v>
      </c>
      <c r="E251" s="246" t="s">
        <v>1</v>
      </c>
      <c r="F251" s="247" t="s">
        <v>348</v>
      </c>
      <c r="G251" s="245"/>
      <c r="H251" s="248">
        <v>0.40000000000000002</v>
      </c>
      <c r="I251" s="249"/>
      <c r="J251" s="245"/>
      <c r="K251" s="245"/>
      <c r="L251" s="250"/>
      <c r="M251" s="251"/>
      <c r="N251" s="252"/>
      <c r="O251" s="252"/>
      <c r="P251" s="252"/>
      <c r="Q251" s="252"/>
      <c r="R251" s="252"/>
      <c r="S251" s="252"/>
      <c r="T251" s="253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4" t="s">
        <v>182</v>
      </c>
      <c r="AU251" s="254" t="s">
        <v>87</v>
      </c>
      <c r="AV251" s="14" t="s">
        <v>87</v>
      </c>
      <c r="AW251" s="14" t="s">
        <v>32</v>
      </c>
      <c r="AX251" s="14" t="s">
        <v>76</v>
      </c>
      <c r="AY251" s="254" t="s">
        <v>173</v>
      </c>
    </row>
    <row r="252" s="14" customFormat="1">
      <c r="A252" s="14"/>
      <c r="B252" s="244"/>
      <c r="C252" s="245"/>
      <c r="D252" s="235" t="s">
        <v>182</v>
      </c>
      <c r="E252" s="246" t="s">
        <v>1</v>
      </c>
      <c r="F252" s="247" t="s">
        <v>349</v>
      </c>
      <c r="G252" s="245"/>
      <c r="H252" s="248">
        <v>2.2679999999999998</v>
      </c>
      <c r="I252" s="249"/>
      <c r="J252" s="245"/>
      <c r="K252" s="245"/>
      <c r="L252" s="250"/>
      <c r="M252" s="251"/>
      <c r="N252" s="252"/>
      <c r="O252" s="252"/>
      <c r="P252" s="252"/>
      <c r="Q252" s="252"/>
      <c r="R252" s="252"/>
      <c r="S252" s="252"/>
      <c r="T252" s="253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4" t="s">
        <v>182</v>
      </c>
      <c r="AU252" s="254" t="s">
        <v>87</v>
      </c>
      <c r="AV252" s="14" t="s">
        <v>87</v>
      </c>
      <c r="AW252" s="14" t="s">
        <v>32</v>
      </c>
      <c r="AX252" s="14" t="s">
        <v>76</v>
      </c>
      <c r="AY252" s="254" t="s">
        <v>173</v>
      </c>
    </row>
    <row r="253" s="14" customFormat="1">
      <c r="A253" s="14"/>
      <c r="B253" s="244"/>
      <c r="C253" s="245"/>
      <c r="D253" s="235" t="s">
        <v>182</v>
      </c>
      <c r="E253" s="246" t="s">
        <v>1</v>
      </c>
      <c r="F253" s="247" t="s">
        <v>350</v>
      </c>
      <c r="G253" s="245"/>
      <c r="H253" s="248">
        <v>0.40000000000000002</v>
      </c>
      <c r="I253" s="249"/>
      <c r="J253" s="245"/>
      <c r="K253" s="245"/>
      <c r="L253" s="250"/>
      <c r="M253" s="251"/>
      <c r="N253" s="252"/>
      <c r="O253" s="252"/>
      <c r="P253" s="252"/>
      <c r="Q253" s="252"/>
      <c r="R253" s="252"/>
      <c r="S253" s="252"/>
      <c r="T253" s="253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4" t="s">
        <v>182</v>
      </c>
      <c r="AU253" s="254" t="s">
        <v>87</v>
      </c>
      <c r="AV253" s="14" t="s">
        <v>87</v>
      </c>
      <c r="AW253" s="14" t="s">
        <v>32</v>
      </c>
      <c r="AX253" s="14" t="s">
        <v>76</v>
      </c>
      <c r="AY253" s="254" t="s">
        <v>173</v>
      </c>
    </row>
    <row r="254" s="14" customFormat="1">
      <c r="A254" s="14"/>
      <c r="B254" s="244"/>
      <c r="C254" s="245"/>
      <c r="D254" s="235" t="s">
        <v>182</v>
      </c>
      <c r="E254" s="246" t="s">
        <v>1</v>
      </c>
      <c r="F254" s="247" t="s">
        <v>343</v>
      </c>
      <c r="G254" s="245"/>
      <c r="H254" s="248">
        <v>0.72899999999999998</v>
      </c>
      <c r="I254" s="249"/>
      <c r="J254" s="245"/>
      <c r="K254" s="245"/>
      <c r="L254" s="250"/>
      <c r="M254" s="251"/>
      <c r="N254" s="252"/>
      <c r="O254" s="252"/>
      <c r="P254" s="252"/>
      <c r="Q254" s="252"/>
      <c r="R254" s="252"/>
      <c r="S254" s="252"/>
      <c r="T254" s="253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4" t="s">
        <v>182</v>
      </c>
      <c r="AU254" s="254" t="s">
        <v>87</v>
      </c>
      <c r="AV254" s="14" t="s">
        <v>87</v>
      </c>
      <c r="AW254" s="14" t="s">
        <v>32</v>
      </c>
      <c r="AX254" s="14" t="s">
        <v>76</v>
      </c>
      <c r="AY254" s="254" t="s">
        <v>173</v>
      </c>
    </row>
    <row r="255" s="16" customFormat="1">
      <c r="A255" s="16"/>
      <c r="B255" s="266"/>
      <c r="C255" s="267"/>
      <c r="D255" s="235" t="s">
        <v>182</v>
      </c>
      <c r="E255" s="268" t="s">
        <v>98</v>
      </c>
      <c r="F255" s="269" t="s">
        <v>96</v>
      </c>
      <c r="G255" s="267"/>
      <c r="H255" s="270">
        <v>16.695</v>
      </c>
      <c r="I255" s="271"/>
      <c r="J255" s="267"/>
      <c r="K255" s="267"/>
      <c r="L255" s="272"/>
      <c r="M255" s="273"/>
      <c r="N255" s="274"/>
      <c r="O255" s="274"/>
      <c r="P255" s="274"/>
      <c r="Q255" s="274"/>
      <c r="R255" s="274"/>
      <c r="S255" s="274"/>
      <c r="T255" s="275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T255" s="276" t="s">
        <v>182</v>
      </c>
      <c r="AU255" s="276" t="s">
        <v>87</v>
      </c>
      <c r="AV255" s="16" t="s">
        <v>189</v>
      </c>
      <c r="AW255" s="16" t="s">
        <v>32</v>
      </c>
      <c r="AX255" s="16" t="s">
        <v>76</v>
      </c>
      <c r="AY255" s="276" t="s">
        <v>173</v>
      </c>
    </row>
    <row r="256" s="13" customFormat="1">
      <c r="A256" s="13"/>
      <c r="B256" s="233"/>
      <c r="C256" s="234"/>
      <c r="D256" s="235" t="s">
        <v>182</v>
      </c>
      <c r="E256" s="236" t="s">
        <v>1</v>
      </c>
      <c r="F256" s="237" t="s">
        <v>351</v>
      </c>
      <c r="G256" s="234"/>
      <c r="H256" s="236" t="s">
        <v>1</v>
      </c>
      <c r="I256" s="238"/>
      <c r="J256" s="234"/>
      <c r="K256" s="234"/>
      <c r="L256" s="239"/>
      <c r="M256" s="240"/>
      <c r="N256" s="241"/>
      <c r="O256" s="241"/>
      <c r="P256" s="241"/>
      <c r="Q256" s="241"/>
      <c r="R256" s="241"/>
      <c r="S256" s="241"/>
      <c r="T256" s="242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3" t="s">
        <v>182</v>
      </c>
      <c r="AU256" s="243" t="s">
        <v>87</v>
      </c>
      <c r="AV256" s="13" t="s">
        <v>84</v>
      </c>
      <c r="AW256" s="13" t="s">
        <v>32</v>
      </c>
      <c r="AX256" s="13" t="s">
        <v>76</v>
      </c>
      <c r="AY256" s="243" t="s">
        <v>173</v>
      </c>
    </row>
    <row r="257" s="14" customFormat="1">
      <c r="A257" s="14"/>
      <c r="B257" s="244"/>
      <c r="C257" s="245"/>
      <c r="D257" s="235" t="s">
        <v>182</v>
      </c>
      <c r="E257" s="246" t="s">
        <v>1</v>
      </c>
      <c r="F257" s="247" t="s">
        <v>352</v>
      </c>
      <c r="G257" s="245"/>
      <c r="H257" s="248">
        <v>0.48599999999999999</v>
      </c>
      <c r="I257" s="249"/>
      <c r="J257" s="245"/>
      <c r="K257" s="245"/>
      <c r="L257" s="250"/>
      <c r="M257" s="251"/>
      <c r="N257" s="252"/>
      <c r="O257" s="252"/>
      <c r="P257" s="252"/>
      <c r="Q257" s="252"/>
      <c r="R257" s="252"/>
      <c r="S257" s="252"/>
      <c r="T257" s="253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4" t="s">
        <v>182</v>
      </c>
      <c r="AU257" s="254" t="s">
        <v>87</v>
      </c>
      <c r="AV257" s="14" t="s">
        <v>87</v>
      </c>
      <c r="AW257" s="14" t="s">
        <v>32</v>
      </c>
      <c r="AX257" s="14" t="s">
        <v>76</v>
      </c>
      <c r="AY257" s="254" t="s">
        <v>173</v>
      </c>
    </row>
    <row r="258" s="16" customFormat="1">
      <c r="A258" s="16"/>
      <c r="B258" s="266"/>
      <c r="C258" s="267"/>
      <c r="D258" s="235" t="s">
        <v>182</v>
      </c>
      <c r="E258" s="268" t="s">
        <v>133</v>
      </c>
      <c r="F258" s="269" t="s">
        <v>96</v>
      </c>
      <c r="G258" s="267"/>
      <c r="H258" s="270">
        <v>0.48599999999999999</v>
      </c>
      <c r="I258" s="271"/>
      <c r="J258" s="267"/>
      <c r="K258" s="267"/>
      <c r="L258" s="272"/>
      <c r="M258" s="273"/>
      <c r="N258" s="274"/>
      <c r="O258" s="274"/>
      <c r="P258" s="274"/>
      <c r="Q258" s="274"/>
      <c r="R258" s="274"/>
      <c r="S258" s="274"/>
      <c r="T258" s="275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T258" s="276" t="s">
        <v>182</v>
      </c>
      <c r="AU258" s="276" t="s">
        <v>87</v>
      </c>
      <c r="AV258" s="16" t="s">
        <v>189</v>
      </c>
      <c r="AW258" s="16" t="s">
        <v>32</v>
      </c>
      <c r="AX258" s="16" t="s">
        <v>76</v>
      </c>
      <c r="AY258" s="276" t="s">
        <v>173</v>
      </c>
    </row>
    <row r="259" s="14" customFormat="1">
      <c r="A259" s="14"/>
      <c r="B259" s="244"/>
      <c r="C259" s="245"/>
      <c r="D259" s="235" t="s">
        <v>182</v>
      </c>
      <c r="E259" s="246" t="s">
        <v>1</v>
      </c>
      <c r="F259" s="247" t="s">
        <v>353</v>
      </c>
      <c r="G259" s="245"/>
      <c r="H259" s="248">
        <v>3.6000000000000001</v>
      </c>
      <c r="I259" s="249"/>
      <c r="J259" s="245"/>
      <c r="K259" s="245"/>
      <c r="L259" s="250"/>
      <c r="M259" s="251"/>
      <c r="N259" s="252"/>
      <c r="O259" s="252"/>
      <c r="P259" s="252"/>
      <c r="Q259" s="252"/>
      <c r="R259" s="252"/>
      <c r="S259" s="252"/>
      <c r="T259" s="253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4" t="s">
        <v>182</v>
      </c>
      <c r="AU259" s="254" t="s">
        <v>87</v>
      </c>
      <c r="AV259" s="14" t="s">
        <v>87</v>
      </c>
      <c r="AW259" s="14" t="s">
        <v>32</v>
      </c>
      <c r="AX259" s="14" t="s">
        <v>76</v>
      </c>
      <c r="AY259" s="254" t="s">
        <v>173</v>
      </c>
    </row>
    <row r="260" s="15" customFormat="1">
      <c r="A260" s="15"/>
      <c r="B260" s="255"/>
      <c r="C260" s="256"/>
      <c r="D260" s="235" t="s">
        <v>182</v>
      </c>
      <c r="E260" s="257" t="s">
        <v>119</v>
      </c>
      <c r="F260" s="258" t="s">
        <v>120</v>
      </c>
      <c r="G260" s="256"/>
      <c r="H260" s="259">
        <v>25.501999999999999</v>
      </c>
      <c r="I260" s="260"/>
      <c r="J260" s="256"/>
      <c r="K260" s="256"/>
      <c r="L260" s="261"/>
      <c r="M260" s="262"/>
      <c r="N260" s="263"/>
      <c r="O260" s="263"/>
      <c r="P260" s="263"/>
      <c r="Q260" s="263"/>
      <c r="R260" s="263"/>
      <c r="S260" s="263"/>
      <c r="T260" s="264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65" t="s">
        <v>182</v>
      </c>
      <c r="AU260" s="265" t="s">
        <v>87</v>
      </c>
      <c r="AV260" s="15" t="s">
        <v>180</v>
      </c>
      <c r="AW260" s="15" t="s">
        <v>32</v>
      </c>
      <c r="AX260" s="15" t="s">
        <v>76</v>
      </c>
      <c r="AY260" s="265" t="s">
        <v>173</v>
      </c>
    </row>
    <row r="261" s="14" customFormat="1">
      <c r="A261" s="14"/>
      <c r="B261" s="244"/>
      <c r="C261" s="245"/>
      <c r="D261" s="235" t="s">
        <v>182</v>
      </c>
      <c r="E261" s="246" t="s">
        <v>1</v>
      </c>
      <c r="F261" s="247" t="s">
        <v>354</v>
      </c>
      <c r="G261" s="245"/>
      <c r="H261" s="248">
        <v>0.95999999999999996</v>
      </c>
      <c r="I261" s="249"/>
      <c r="J261" s="245"/>
      <c r="K261" s="245"/>
      <c r="L261" s="250"/>
      <c r="M261" s="251"/>
      <c r="N261" s="252"/>
      <c r="O261" s="252"/>
      <c r="P261" s="252"/>
      <c r="Q261" s="252"/>
      <c r="R261" s="252"/>
      <c r="S261" s="252"/>
      <c r="T261" s="253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4" t="s">
        <v>182</v>
      </c>
      <c r="AU261" s="254" t="s">
        <v>87</v>
      </c>
      <c r="AV261" s="14" t="s">
        <v>87</v>
      </c>
      <c r="AW261" s="14" t="s">
        <v>32</v>
      </c>
      <c r="AX261" s="14" t="s">
        <v>76</v>
      </c>
      <c r="AY261" s="254" t="s">
        <v>173</v>
      </c>
    </row>
    <row r="262" s="14" customFormat="1">
      <c r="A262" s="14"/>
      <c r="B262" s="244"/>
      <c r="C262" s="245"/>
      <c r="D262" s="235" t="s">
        <v>182</v>
      </c>
      <c r="E262" s="246" t="s">
        <v>128</v>
      </c>
      <c r="F262" s="247" t="s">
        <v>355</v>
      </c>
      <c r="G262" s="245"/>
      <c r="H262" s="248">
        <v>0.5</v>
      </c>
      <c r="I262" s="249"/>
      <c r="J262" s="245"/>
      <c r="K262" s="245"/>
      <c r="L262" s="250"/>
      <c r="M262" s="251"/>
      <c r="N262" s="252"/>
      <c r="O262" s="252"/>
      <c r="P262" s="252"/>
      <c r="Q262" s="252"/>
      <c r="R262" s="252"/>
      <c r="S262" s="252"/>
      <c r="T262" s="253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4" t="s">
        <v>182</v>
      </c>
      <c r="AU262" s="254" t="s">
        <v>87</v>
      </c>
      <c r="AV262" s="14" t="s">
        <v>87</v>
      </c>
      <c r="AW262" s="14" t="s">
        <v>32</v>
      </c>
      <c r="AX262" s="14" t="s">
        <v>76</v>
      </c>
      <c r="AY262" s="254" t="s">
        <v>173</v>
      </c>
    </row>
    <row r="263" s="14" customFormat="1">
      <c r="A263" s="14"/>
      <c r="B263" s="244"/>
      <c r="C263" s="245"/>
      <c r="D263" s="235" t="s">
        <v>182</v>
      </c>
      <c r="E263" s="246" t="s">
        <v>135</v>
      </c>
      <c r="F263" s="247" t="s">
        <v>356</v>
      </c>
      <c r="G263" s="245"/>
      <c r="H263" s="248">
        <v>2.1379999999999999</v>
      </c>
      <c r="I263" s="249"/>
      <c r="J263" s="245"/>
      <c r="K263" s="245"/>
      <c r="L263" s="250"/>
      <c r="M263" s="251"/>
      <c r="N263" s="252"/>
      <c r="O263" s="252"/>
      <c r="P263" s="252"/>
      <c r="Q263" s="252"/>
      <c r="R263" s="252"/>
      <c r="S263" s="252"/>
      <c r="T263" s="253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4" t="s">
        <v>182</v>
      </c>
      <c r="AU263" s="254" t="s">
        <v>87</v>
      </c>
      <c r="AV263" s="14" t="s">
        <v>87</v>
      </c>
      <c r="AW263" s="14" t="s">
        <v>32</v>
      </c>
      <c r="AX263" s="14" t="s">
        <v>76</v>
      </c>
      <c r="AY263" s="254" t="s">
        <v>173</v>
      </c>
    </row>
    <row r="264" s="14" customFormat="1">
      <c r="A264" s="14"/>
      <c r="B264" s="244"/>
      <c r="C264" s="245"/>
      <c r="D264" s="235" t="s">
        <v>182</v>
      </c>
      <c r="E264" s="246" t="s">
        <v>114</v>
      </c>
      <c r="F264" s="247" t="s">
        <v>357</v>
      </c>
      <c r="G264" s="245"/>
      <c r="H264" s="248">
        <v>156.69999999999999</v>
      </c>
      <c r="I264" s="249"/>
      <c r="J264" s="245"/>
      <c r="K264" s="245"/>
      <c r="L264" s="250"/>
      <c r="M264" s="251"/>
      <c r="N264" s="252"/>
      <c r="O264" s="252"/>
      <c r="P264" s="252"/>
      <c r="Q264" s="252"/>
      <c r="R264" s="252"/>
      <c r="S264" s="252"/>
      <c r="T264" s="253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4" t="s">
        <v>182</v>
      </c>
      <c r="AU264" s="254" t="s">
        <v>87</v>
      </c>
      <c r="AV264" s="14" t="s">
        <v>87</v>
      </c>
      <c r="AW264" s="14" t="s">
        <v>32</v>
      </c>
      <c r="AX264" s="14" t="s">
        <v>76</v>
      </c>
      <c r="AY264" s="254" t="s">
        <v>173</v>
      </c>
    </row>
    <row r="265" s="14" customFormat="1">
      <c r="A265" s="14"/>
      <c r="B265" s="244"/>
      <c r="C265" s="245"/>
      <c r="D265" s="235" t="s">
        <v>182</v>
      </c>
      <c r="E265" s="246" t="s">
        <v>116</v>
      </c>
      <c r="F265" s="247" t="s">
        <v>358</v>
      </c>
      <c r="G265" s="245"/>
      <c r="H265" s="248">
        <v>182.202</v>
      </c>
      <c r="I265" s="249"/>
      <c r="J265" s="245"/>
      <c r="K265" s="245"/>
      <c r="L265" s="250"/>
      <c r="M265" s="251"/>
      <c r="N265" s="252"/>
      <c r="O265" s="252"/>
      <c r="P265" s="252"/>
      <c r="Q265" s="252"/>
      <c r="R265" s="252"/>
      <c r="S265" s="252"/>
      <c r="T265" s="253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4" t="s">
        <v>182</v>
      </c>
      <c r="AU265" s="254" t="s">
        <v>87</v>
      </c>
      <c r="AV265" s="14" t="s">
        <v>87</v>
      </c>
      <c r="AW265" s="14" t="s">
        <v>32</v>
      </c>
      <c r="AX265" s="14" t="s">
        <v>76</v>
      </c>
      <c r="AY265" s="254" t="s">
        <v>173</v>
      </c>
    </row>
    <row r="266" s="14" customFormat="1">
      <c r="A266" s="14"/>
      <c r="B266" s="244"/>
      <c r="C266" s="245"/>
      <c r="D266" s="235" t="s">
        <v>182</v>
      </c>
      <c r="E266" s="246" t="s">
        <v>1</v>
      </c>
      <c r="F266" s="247" t="s">
        <v>359</v>
      </c>
      <c r="G266" s="245"/>
      <c r="H266" s="248">
        <v>54.661000000000001</v>
      </c>
      <c r="I266" s="249"/>
      <c r="J266" s="245"/>
      <c r="K266" s="245"/>
      <c r="L266" s="250"/>
      <c r="M266" s="251"/>
      <c r="N266" s="252"/>
      <c r="O266" s="252"/>
      <c r="P266" s="252"/>
      <c r="Q266" s="252"/>
      <c r="R266" s="252"/>
      <c r="S266" s="252"/>
      <c r="T266" s="253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4" t="s">
        <v>182</v>
      </c>
      <c r="AU266" s="254" t="s">
        <v>87</v>
      </c>
      <c r="AV266" s="14" t="s">
        <v>87</v>
      </c>
      <c r="AW266" s="14" t="s">
        <v>32</v>
      </c>
      <c r="AX266" s="14" t="s">
        <v>84</v>
      </c>
      <c r="AY266" s="254" t="s">
        <v>173</v>
      </c>
    </row>
    <row r="267" s="2" customFormat="1" ht="37.8" customHeight="1">
      <c r="A267" s="39"/>
      <c r="B267" s="40"/>
      <c r="C267" s="220" t="s">
        <v>360</v>
      </c>
      <c r="D267" s="220" t="s">
        <v>175</v>
      </c>
      <c r="E267" s="221" t="s">
        <v>361</v>
      </c>
      <c r="F267" s="222" t="s">
        <v>362</v>
      </c>
      <c r="G267" s="223" t="s">
        <v>237</v>
      </c>
      <c r="H267" s="224">
        <v>127.541</v>
      </c>
      <c r="I267" s="225"/>
      <c r="J267" s="226">
        <f>ROUND(I267*H267,2)</f>
        <v>0</v>
      </c>
      <c r="K267" s="222" t="s">
        <v>179</v>
      </c>
      <c r="L267" s="45"/>
      <c r="M267" s="227" t="s">
        <v>1</v>
      </c>
      <c r="N267" s="228" t="s">
        <v>41</v>
      </c>
      <c r="O267" s="92"/>
      <c r="P267" s="229">
        <f>O267*H267</f>
        <v>0</v>
      </c>
      <c r="Q267" s="229">
        <v>0</v>
      </c>
      <c r="R267" s="229">
        <f>Q267*H267</f>
        <v>0</v>
      </c>
      <c r="S267" s="229">
        <v>0</v>
      </c>
      <c r="T267" s="230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1" t="s">
        <v>180</v>
      </c>
      <c r="AT267" s="231" t="s">
        <v>175</v>
      </c>
      <c r="AU267" s="231" t="s">
        <v>87</v>
      </c>
      <c r="AY267" s="18" t="s">
        <v>173</v>
      </c>
      <c r="BE267" s="232">
        <f>IF(N267="základní",J267,0)</f>
        <v>0</v>
      </c>
      <c r="BF267" s="232">
        <f>IF(N267="snížená",J267,0)</f>
        <v>0</v>
      </c>
      <c r="BG267" s="232">
        <f>IF(N267="zákl. přenesená",J267,0)</f>
        <v>0</v>
      </c>
      <c r="BH267" s="232">
        <f>IF(N267="sníž. přenesená",J267,0)</f>
        <v>0</v>
      </c>
      <c r="BI267" s="232">
        <f>IF(N267="nulová",J267,0)</f>
        <v>0</v>
      </c>
      <c r="BJ267" s="18" t="s">
        <v>84</v>
      </c>
      <c r="BK267" s="232">
        <f>ROUND(I267*H267,2)</f>
        <v>0</v>
      </c>
      <c r="BL267" s="18" t="s">
        <v>180</v>
      </c>
      <c r="BM267" s="231" t="s">
        <v>363</v>
      </c>
    </row>
    <row r="268" s="14" customFormat="1">
      <c r="A268" s="14"/>
      <c r="B268" s="244"/>
      <c r="C268" s="245"/>
      <c r="D268" s="235" t="s">
        <v>182</v>
      </c>
      <c r="E268" s="246" t="s">
        <v>1</v>
      </c>
      <c r="F268" s="247" t="s">
        <v>364</v>
      </c>
      <c r="G268" s="245"/>
      <c r="H268" s="248">
        <v>127.541</v>
      </c>
      <c r="I268" s="249"/>
      <c r="J268" s="245"/>
      <c r="K268" s="245"/>
      <c r="L268" s="250"/>
      <c r="M268" s="251"/>
      <c r="N268" s="252"/>
      <c r="O268" s="252"/>
      <c r="P268" s="252"/>
      <c r="Q268" s="252"/>
      <c r="R268" s="252"/>
      <c r="S268" s="252"/>
      <c r="T268" s="253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4" t="s">
        <v>182</v>
      </c>
      <c r="AU268" s="254" t="s">
        <v>87</v>
      </c>
      <c r="AV268" s="14" t="s">
        <v>87</v>
      </c>
      <c r="AW268" s="14" t="s">
        <v>32</v>
      </c>
      <c r="AX268" s="14" t="s">
        <v>84</v>
      </c>
      <c r="AY268" s="254" t="s">
        <v>173</v>
      </c>
    </row>
    <row r="269" s="2" customFormat="1" ht="24.15" customHeight="1">
      <c r="A269" s="39"/>
      <c r="B269" s="40"/>
      <c r="C269" s="220" t="s">
        <v>365</v>
      </c>
      <c r="D269" s="220" t="s">
        <v>175</v>
      </c>
      <c r="E269" s="221" t="s">
        <v>366</v>
      </c>
      <c r="F269" s="222" t="s">
        <v>367</v>
      </c>
      <c r="G269" s="223" t="s">
        <v>237</v>
      </c>
      <c r="H269" s="224">
        <v>54.661000000000001</v>
      </c>
      <c r="I269" s="225"/>
      <c r="J269" s="226">
        <f>ROUND(I269*H269,2)</f>
        <v>0</v>
      </c>
      <c r="K269" s="222" t="s">
        <v>179</v>
      </c>
      <c r="L269" s="45"/>
      <c r="M269" s="227" t="s">
        <v>1</v>
      </c>
      <c r="N269" s="228" t="s">
        <v>41</v>
      </c>
      <c r="O269" s="92"/>
      <c r="P269" s="229">
        <f>O269*H269</f>
        <v>0</v>
      </c>
      <c r="Q269" s="229">
        <v>0</v>
      </c>
      <c r="R269" s="229">
        <f>Q269*H269</f>
        <v>0</v>
      </c>
      <c r="S269" s="229">
        <v>0</v>
      </c>
      <c r="T269" s="230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1" t="s">
        <v>180</v>
      </c>
      <c r="AT269" s="231" t="s">
        <v>175</v>
      </c>
      <c r="AU269" s="231" t="s">
        <v>87</v>
      </c>
      <c r="AY269" s="18" t="s">
        <v>173</v>
      </c>
      <c r="BE269" s="232">
        <f>IF(N269="základní",J269,0)</f>
        <v>0</v>
      </c>
      <c r="BF269" s="232">
        <f>IF(N269="snížená",J269,0)</f>
        <v>0</v>
      </c>
      <c r="BG269" s="232">
        <f>IF(N269="zákl. přenesená",J269,0)</f>
        <v>0</v>
      </c>
      <c r="BH269" s="232">
        <f>IF(N269="sníž. přenesená",J269,0)</f>
        <v>0</v>
      </c>
      <c r="BI269" s="232">
        <f>IF(N269="nulová",J269,0)</f>
        <v>0</v>
      </c>
      <c r="BJ269" s="18" t="s">
        <v>84</v>
      </c>
      <c r="BK269" s="232">
        <f>ROUND(I269*H269,2)</f>
        <v>0</v>
      </c>
      <c r="BL269" s="18" t="s">
        <v>180</v>
      </c>
      <c r="BM269" s="231" t="s">
        <v>368</v>
      </c>
    </row>
    <row r="270" s="14" customFormat="1">
      <c r="A270" s="14"/>
      <c r="B270" s="244"/>
      <c r="C270" s="245"/>
      <c r="D270" s="235" t="s">
        <v>182</v>
      </c>
      <c r="E270" s="246" t="s">
        <v>1</v>
      </c>
      <c r="F270" s="247" t="s">
        <v>369</v>
      </c>
      <c r="G270" s="245"/>
      <c r="H270" s="248">
        <v>54.661000000000001</v>
      </c>
      <c r="I270" s="249"/>
      <c r="J270" s="245"/>
      <c r="K270" s="245"/>
      <c r="L270" s="250"/>
      <c r="M270" s="251"/>
      <c r="N270" s="252"/>
      <c r="O270" s="252"/>
      <c r="P270" s="252"/>
      <c r="Q270" s="252"/>
      <c r="R270" s="252"/>
      <c r="S270" s="252"/>
      <c r="T270" s="253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4" t="s">
        <v>182</v>
      </c>
      <c r="AU270" s="254" t="s">
        <v>87</v>
      </c>
      <c r="AV270" s="14" t="s">
        <v>87</v>
      </c>
      <c r="AW270" s="14" t="s">
        <v>32</v>
      </c>
      <c r="AX270" s="14" t="s">
        <v>84</v>
      </c>
      <c r="AY270" s="254" t="s">
        <v>173</v>
      </c>
    </row>
    <row r="271" s="2" customFormat="1" ht="24.15" customHeight="1">
      <c r="A271" s="39"/>
      <c r="B271" s="40"/>
      <c r="C271" s="220" t="s">
        <v>140</v>
      </c>
      <c r="D271" s="220" t="s">
        <v>175</v>
      </c>
      <c r="E271" s="221" t="s">
        <v>370</v>
      </c>
      <c r="F271" s="222" t="s">
        <v>371</v>
      </c>
      <c r="G271" s="223" t="s">
        <v>237</v>
      </c>
      <c r="H271" s="224">
        <v>127.541</v>
      </c>
      <c r="I271" s="225"/>
      <c r="J271" s="226">
        <f>ROUND(I271*H271,2)</f>
        <v>0</v>
      </c>
      <c r="K271" s="222" t="s">
        <v>179</v>
      </c>
      <c r="L271" s="45"/>
      <c r="M271" s="227" t="s">
        <v>1</v>
      </c>
      <c r="N271" s="228" t="s">
        <v>41</v>
      </c>
      <c r="O271" s="92"/>
      <c r="P271" s="229">
        <f>O271*H271</f>
        <v>0</v>
      </c>
      <c r="Q271" s="229">
        <v>0</v>
      </c>
      <c r="R271" s="229">
        <f>Q271*H271</f>
        <v>0</v>
      </c>
      <c r="S271" s="229">
        <v>0</v>
      </c>
      <c r="T271" s="230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1" t="s">
        <v>180</v>
      </c>
      <c r="AT271" s="231" t="s">
        <v>175</v>
      </c>
      <c r="AU271" s="231" t="s">
        <v>87</v>
      </c>
      <c r="AY271" s="18" t="s">
        <v>173</v>
      </c>
      <c r="BE271" s="232">
        <f>IF(N271="základní",J271,0)</f>
        <v>0</v>
      </c>
      <c r="BF271" s="232">
        <f>IF(N271="snížená",J271,0)</f>
        <v>0</v>
      </c>
      <c r="BG271" s="232">
        <f>IF(N271="zákl. přenesená",J271,0)</f>
        <v>0</v>
      </c>
      <c r="BH271" s="232">
        <f>IF(N271="sníž. přenesená",J271,0)</f>
        <v>0</v>
      </c>
      <c r="BI271" s="232">
        <f>IF(N271="nulová",J271,0)</f>
        <v>0</v>
      </c>
      <c r="BJ271" s="18" t="s">
        <v>84</v>
      </c>
      <c r="BK271" s="232">
        <f>ROUND(I271*H271,2)</f>
        <v>0</v>
      </c>
      <c r="BL271" s="18" t="s">
        <v>180</v>
      </c>
      <c r="BM271" s="231" t="s">
        <v>372</v>
      </c>
    </row>
    <row r="272" s="14" customFormat="1">
      <c r="A272" s="14"/>
      <c r="B272" s="244"/>
      <c r="C272" s="245"/>
      <c r="D272" s="235" t="s">
        <v>182</v>
      </c>
      <c r="E272" s="246" t="s">
        <v>1</v>
      </c>
      <c r="F272" s="247" t="s">
        <v>373</v>
      </c>
      <c r="G272" s="245"/>
      <c r="H272" s="248">
        <v>127.541</v>
      </c>
      <c r="I272" s="249"/>
      <c r="J272" s="245"/>
      <c r="K272" s="245"/>
      <c r="L272" s="250"/>
      <c r="M272" s="251"/>
      <c r="N272" s="252"/>
      <c r="O272" s="252"/>
      <c r="P272" s="252"/>
      <c r="Q272" s="252"/>
      <c r="R272" s="252"/>
      <c r="S272" s="252"/>
      <c r="T272" s="253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4" t="s">
        <v>182</v>
      </c>
      <c r="AU272" s="254" t="s">
        <v>87</v>
      </c>
      <c r="AV272" s="14" t="s">
        <v>87</v>
      </c>
      <c r="AW272" s="14" t="s">
        <v>32</v>
      </c>
      <c r="AX272" s="14" t="s">
        <v>84</v>
      </c>
      <c r="AY272" s="254" t="s">
        <v>173</v>
      </c>
    </row>
    <row r="273" s="2" customFormat="1" ht="33" customHeight="1">
      <c r="A273" s="39"/>
      <c r="B273" s="40"/>
      <c r="C273" s="220" t="s">
        <v>374</v>
      </c>
      <c r="D273" s="220" t="s">
        <v>175</v>
      </c>
      <c r="E273" s="221" t="s">
        <v>375</v>
      </c>
      <c r="F273" s="222" t="s">
        <v>376</v>
      </c>
      <c r="G273" s="223" t="s">
        <v>377</v>
      </c>
      <c r="H273" s="224">
        <v>327.964</v>
      </c>
      <c r="I273" s="225"/>
      <c r="J273" s="226">
        <f>ROUND(I273*H273,2)</f>
        <v>0</v>
      </c>
      <c r="K273" s="222" t="s">
        <v>1</v>
      </c>
      <c r="L273" s="45"/>
      <c r="M273" s="227" t="s">
        <v>1</v>
      </c>
      <c r="N273" s="228" t="s">
        <v>41</v>
      </c>
      <c r="O273" s="92"/>
      <c r="P273" s="229">
        <f>O273*H273</f>
        <v>0</v>
      </c>
      <c r="Q273" s="229">
        <v>0</v>
      </c>
      <c r="R273" s="229">
        <f>Q273*H273</f>
        <v>0</v>
      </c>
      <c r="S273" s="229">
        <v>0</v>
      </c>
      <c r="T273" s="230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1" t="s">
        <v>180</v>
      </c>
      <c r="AT273" s="231" t="s">
        <v>175</v>
      </c>
      <c r="AU273" s="231" t="s">
        <v>87</v>
      </c>
      <c r="AY273" s="18" t="s">
        <v>173</v>
      </c>
      <c r="BE273" s="232">
        <f>IF(N273="základní",J273,0)</f>
        <v>0</v>
      </c>
      <c r="BF273" s="232">
        <f>IF(N273="snížená",J273,0)</f>
        <v>0</v>
      </c>
      <c r="BG273" s="232">
        <f>IF(N273="zákl. přenesená",J273,0)</f>
        <v>0</v>
      </c>
      <c r="BH273" s="232">
        <f>IF(N273="sníž. přenesená",J273,0)</f>
        <v>0</v>
      </c>
      <c r="BI273" s="232">
        <f>IF(N273="nulová",J273,0)</f>
        <v>0</v>
      </c>
      <c r="BJ273" s="18" t="s">
        <v>84</v>
      </c>
      <c r="BK273" s="232">
        <f>ROUND(I273*H273,2)</f>
        <v>0</v>
      </c>
      <c r="BL273" s="18" t="s">
        <v>180</v>
      </c>
      <c r="BM273" s="231" t="s">
        <v>378</v>
      </c>
    </row>
    <row r="274" s="14" customFormat="1">
      <c r="A274" s="14"/>
      <c r="B274" s="244"/>
      <c r="C274" s="245"/>
      <c r="D274" s="235" t="s">
        <v>182</v>
      </c>
      <c r="E274" s="246" t="s">
        <v>1</v>
      </c>
      <c r="F274" s="247" t="s">
        <v>379</v>
      </c>
      <c r="G274" s="245"/>
      <c r="H274" s="248">
        <v>327.964</v>
      </c>
      <c r="I274" s="249"/>
      <c r="J274" s="245"/>
      <c r="K274" s="245"/>
      <c r="L274" s="250"/>
      <c r="M274" s="251"/>
      <c r="N274" s="252"/>
      <c r="O274" s="252"/>
      <c r="P274" s="252"/>
      <c r="Q274" s="252"/>
      <c r="R274" s="252"/>
      <c r="S274" s="252"/>
      <c r="T274" s="253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4" t="s">
        <v>182</v>
      </c>
      <c r="AU274" s="254" t="s">
        <v>87</v>
      </c>
      <c r="AV274" s="14" t="s">
        <v>87</v>
      </c>
      <c r="AW274" s="14" t="s">
        <v>32</v>
      </c>
      <c r="AX274" s="14" t="s">
        <v>84</v>
      </c>
      <c r="AY274" s="254" t="s">
        <v>173</v>
      </c>
    </row>
    <row r="275" s="2" customFormat="1" ht="16.5" customHeight="1">
      <c r="A275" s="39"/>
      <c r="B275" s="40"/>
      <c r="C275" s="220" t="s">
        <v>380</v>
      </c>
      <c r="D275" s="220" t="s">
        <v>175</v>
      </c>
      <c r="E275" s="221" t="s">
        <v>381</v>
      </c>
      <c r="F275" s="222" t="s">
        <v>382</v>
      </c>
      <c r="G275" s="223" t="s">
        <v>237</v>
      </c>
      <c r="H275" s="224">
        <v>182.202</v>
      </c>
      <c r="I275" s="225"/>
      <c r="J275" s="226">
        <f>ROUND(I275*H275,2)</f>
        <v>0</v>
      </c>
      <c r="K275" s="222" t="s">
        <v>179</v>
      </c>
      <c r="L275" s="45"/>
      <c r="M275" s="227" t="s">
        <v>1</v>
      </c>
      <c r="N275" s="228" t="s">
        <v>41</v>
      </c>
      <c r="O275" s="92"/>
      <c r="P275" s="229">
        <f>O275*H275</f>
        <v>0</v>
      </c>
      <c r="Q275" s="229">
        <v>0</v>
      </c>
      <c r="R275" s="229">
        <f>Q275*H275</f>
        <v>0</v>
      </c>
      <c r="S275" s="229">
        <v>0</v>
      </c>
      <c r="T275" s="230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1" t="s">
        <v>180</v>
      </c>
      <c r="AT275" s="231" t="s">
        <v>175</v>
      </c>
      <c r="AU275" s="231" t="s">
        <v>87</v>
      </c>
      <c r="AY275" s="18" t="s">
        <v>173</v>
      </c>
      <c r="BE275" s="232">
        <f>IF(N275="základní",J275,0)</f>
        <v>0</v>
      </c>
      <c r="BF275" s="232">
        <f>IF(N275="snížená",J275,0)</f>
        <v>0</v>
      </c>
      <c r="BG275" s="232">
        <f>IF(N275="zákl. přenesená",J275,0)</f>
        <v>0</v>
      </c>
      <c r="BH275" s="232">
        <f>IF(N275="sníž. přenesená",J275,0)</f>
        <v>0</v>
      </c>
      <c r="BI275" s="232">
        <f>IF(N275="nulová",J275,0)</f>
        <v>0</v>
      </c>
      <c r="BJ275" s="18" t="s">
        <v>84</v>
      </c>
      <c r="BK275" s="232">
        <f>ROUND(I275*H275,2)</f>
        <v>0</v>
      </c>
      <c r="BL275" s="18" t="s">
        <v>180</v>
      </c>
      <c r="BM275" s="231" t="s">
        <v>383</v>
      </c>
    </row>
    <row r="276" s="14" customFormat="1">
      <c r="A276" s="14"/>
      <c r="B276" s="244"/>
      <c r="C276" s="245"/>
      <c r="D276" s="235" t="s">
        <v>182</v>
      </c>
      <c r="E276" s="246" t="s">
        <v>1</v>
      </c>
      <c r="F276" s="247" t="s">
        <v>384</v>
      </c>
      <c r="G276" s="245"/>
      <c r="H276" s="248">
        <v>182.202</v>
      </c>
      <c r="I276" s="249"/>
      <c r="J276" s="245"/>
      <c r="K276" s="245"/>
      <c r="L276" s="250"/>
      <c r="M276" s="251"/>
      <c r="N276" s="252"/>
      <c r="O276" s="252"/>
      <c r="P276" s="252"/>
      <c r="Q276" s="252"/>
      <c r="R276" s="252"/>
      <c r="S276" s="252"/>
      <c r="T276" s="253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4" t="s">
        <v>182</v>
      </c>
      <c r="AU276" s="254" t="s">
        <v>87</v>
      </c>
      <c r="AV276" s="14" t="s">
        <v>87</v>
      </c>
      <c r="AW276" s="14" t="s">
        <v>32</v>
      </c>
      <c r="AX276" s="14" t="s">
        <v>84</v>
      </c>
      <c r="AY276" s="254" t="s">
        <v>173</v>
      </c>
    </row>
    <row r="277" s="2" customFormat="1" ht="24.15" customHeight="1">
      <c r="A277" s="39"/>
      <c r="B277" s="40"/>
      <c r="C277" s="220" t="s">
        <v>385</v>
      </c>
      <c r="D277" s="220" t="s">
        <v>175</v>
      </c>
      <c r="E277" s="221" t="s">
        <v>386</v>
      </c>
      <c r="F277" s="222" t="s">
        <v>387</v>
      </c>
      <c r="G277" s="223" t="s">
        <v>237</v>
      </c>
      <c r="H277" s="224">
        <v>157.53800000000001</v>
      </c>
      <c r="I277" s="225"/>
      <c r="J277" s="226">
        <f>ROUND(I277*H277,2)</f>
        <v>0</v>
      </c>
      <c r="K277" s="222" t="s">
        <v>179</v>
      </c>
      <c r="L277" s="45"/>
      <c r="M277" s="227" t="s">
        <v>1</v>
      </c>
      <c r="N277" s="228" t="s">
        <v>41</v>
      </c>
      <c r="O277" s="92"/>
      <c r="P277" s="229">
        <f>O277*H277</f>
        <v>0</v>
      </c>
      <c r="Q277" s="229">
        <v>0</v>
      </c>
      <c r="R277" s="229">
        <f>Q277*H277</f>
        <v>0</v>
      </c>
      <c r="S277" s="229">
        <v>0</v>
      </c>
      <c r="T277" s="230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1" t="s">
        <v>180</v>
      </c>
      <c r="AT277" s="231" t="s">
        <v>175</v>
      </c>
      <c r="AU277" s="231" t="s">
        <v>87</v>
      </c>
      <c r="AY277" s="18" t="s">
        <v>173</v>
      </c>
      <c r="BE277" s="232">
        <f>IF(N277="základní",J277,0)</f>
        <v>0</v>
      </c>
      <c r="BF277" s="232">
        <f>IF(N277="snížená",J277,0)</f>
        <v>0</v>
      </c>
      <c r="BG277" s="232">
        <f>IF(N277="zákl. přenesená",J277,0)</f>
        <v>0</v>
      </c>
      <c r="BH277" s="232">
        <f>IF(N277="sníž. přenesená",J277,0)</f>
        <v>0</v>
      </c>
      <c r="BI277" s="232">
        <f>IF(N277="nulová",J277,0)</f>
        <v>0</v>
      </c>
      <c r="BJ277" s="18" t="s">
        <v>84</v>
      </c>
      <c r="BK277" s="232">
        <f>ROUND(I277*H277,2)</f>
        <v>0</v>
      </c>
      <c r="BL277" s="18" t="s">
        <v>180</v>
      </c>
      <c r="BM277" s="231" t="s">
        <v>388</v>
      </c>
    </row>
    <row r="278" s="14" customFormat="1">
      <c r="A278" s="14"/>
      <c r="B278" s="244"/>
      <c r="C278" s="245"/>
      <c r="D278" s="235" t="s">
        <v>182</v>
      </c>
      <c r="E278" s="246" t="s">
        <v>1</v>
      </c>
      <c r="F278" s="247" t="s">
        <v>389</v>
      </c>
      <c r="G278" s="245"/>
      <c r="H278" s="248">
        <v>157.53800000000001</v>
      </c>
      <c r="I278" s="249"/>
      <c r="J278" s="245"/>
      <c r="K278" s="245"/>
      <c r="L278" s="250"/>
      <c r="M278" s="251"/>
      <c r="N278" s="252"/>
      <c r="O278" s="252"/>
      <c r="P278" s="252"/>
      <c r="Q278" s="252"/>
      <c r="R278" s="252"/>
      <c r="S278" s="252"/>
      <c r="T278" s="253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4" t="s">
        <v>182</v>
      </c>
      <c r="AU278" s="254" t="s">
        <v>87</v>
      </c>
      <c r="AV278" s="14" t="s">
        <v>87</v>
      </c>
      <c r="AW278" s="14" t="s">
        <v>32</v>
      </c>
      <c r="AX278" s="14" t="s">
        <v>84</v>
      </c>
      <c r="AY278" s="254" t="s">
        <v>173</v>
      </c>
    </row>
    <row r="279" s="2" customFormat="1" ht="24.15" customHeight="1">
      <c r="A279" s="39"/>
      <c r="B279" s="40"/>
      <c r="C279" s="220" t="s">
        <v>390</v>
      </c>
      <c r="D279" s="220" t="s">
        <v>175</v>
      </c>
      <c r="E279" s="221" t="s">
        <v>391</v>
      </c>
      <c r="F279" s="222" t="s">
        <v>392</v>
      </c>
      <c r="G279" s="223" t="s">
        <v>237</v>
      </c>
      <c r="H279" s="224">
        <v>0.5</v>
      </c>
      <c r="I279" s="225"/>
      <c r="J279" s="226">
        <f>ROUND(I279*H279,2)</f>
        <v>0</v>
      </c>
      <c r="K279" s="222" t="s">
        <v>179</v>
      </c>
      <c r="L279" s="45"/>
      <c r="M279" s="227" t="s">
        <v>1</v>
      </c>
      <c r="N279" s="228" t="s">
        <v>41</v>
      </c>
      <c r="O279" s="92"/>
      <c r="P279" s="229">
        <f>O279*H279</f>
        <v>0</v>
      </c>
      <c r="Q279" s="229">
        <v>0</v>
      </c>
      <c r="R279" s="229">
        <f>Q279*H279</f>
        <v>0</v>
      </c>
      <c r="S279" s="229">
        <v>0</v>
      </c>
      <c r="T279" s="230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1" t="s">
        <v>180</v>
      </c>
      <c r="AT279" s="231" t="s">
        <v>175</v>
      </c>
      <c r="AU279" s="231" t="s">
        <v>87</v>
      </c>
      <c r="AY279" s="18" t="s">
        <v>173</v>
      </c>
      <c r="BE279" s="232">
        <f>IF(N279="základní",J279,0)</f>
        <v>0</v>
      </c>
      <c r="BF279" s="232">
        <f>IF(N279="snížená",J279,0)</f>
        <v>0</v>
      </c>
      <c r="BG279" s="232">
        <f>IF(N279="zákl. přenesená",J279,0)</f>
        <v>0</v>
      </c>
      <c r="BH279" s="232">
        <f>IF(N279="sníž. přenesená",J279,0)</f>
        <v>0</v>
      </c>
      <c r="BI279" s="232">
        <f>IF(N279="nulová",J279,0)</f>
        <v>0</v>
      </c>
      <c r="BJ279" s="18" t="s">
        <v>84</v>
      </c>
      <c r="BK279" s="232">
        <f>ROUND(I279*H279,2)</f>
        <v>0</v>
      </c>
      <c r="BL279" s="18" t="s">
        <v>180</v>
      </c>
      <c r="BM279" s="231" t="s">
        <v>393</v>
      </c>
    </row>
    <row r="280" s="13" customFormat="1">
      <c r="A280" s="13"/>
      <c r="B280" s="233"/>
      <c r="C280" s="234"/>
      <c r="D280" s="235" t="s">
        <v>182</v>
      </c>
      <c r="E280" s="236" t="s">
        <v>1</v>
      </c>
      <c r="F280" s="237" t="s">
        <v>183</v>
      </c>
      <c r="G280" s="234"/>
      <c r="H280" s="236" t="s">
        <v>1</v>
      </c>
      <c r="I280" s="238"/>
      <c r="J280" s="234"/>
      <c r="K280" s="234"/>
      <c r="L280" s="239"/>
      <c r="M280" s="240"/>
      <c r="N280" s="241"/>
      <c r="O280" s="241"/>
      <c r="P280" s="241"/>
      <c r="Q280" s="241"/>
      <c r="R280" s="241"/>
      <c r="S280" s="241"/>
      <c r="T280" s="242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3" t="s">
        <v>182</v>
      </c>
      <c r="AU280" s="243" t="s">
        <v>87</v>
      </c>
      <c r="AV280" s="13" t="s">
        <v>84</v>
      </c>
      <c r="AW280" s="13" t="s">
        <v>32</v>
      </c>
      <c r="AX280" s="13" t="s">
        <v>76</v>
      </c>
      <c r="AY280" s="243" t="s">
        <v>173</v>
      </c>
    </row>
    <row r="281" s="13" customFormat="1">
      <c r="A281" s="13"/>
      <c r="B281" s="233"/>
      <c r="C281" s="234"/>
      <c r="D281" s="235" t="s">
        <v>182</v>
      </c>
      <c r="E281" s="236" t="s">
        <v>1</v>
      </c>
      <c r="F281" s="237" t="s">
        <v>394</v>
      </c>
      <c r="G281" s="234"/>
      <c r="H281" s="236" t="s">
        <v>1</v>
      </c>
      <c r="I281" s="238"/>
      <c r="J281" s="234"/>
      <c r="K281" s="234"/>
      <c r="L281" s="239"/>
      <c r="M281" s="240"/>
      <c r="N281" s="241"/>
      <c r="O281" s="241"/>
      <c r="P281" s="241"/>
      <c r="Q281" s="241"/>
      <c r="R281" s="241"/>
      <c r="S281" s="241"/>
      <c r="T281" s="242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3" t="s">
        <v>182</v>
      </c>
      <c r="AU281" s="243" t="s">
        <v>87</v>
      </c>
      <c r="AV281" s="13" t="s">
        <v>84</v>
      </c>
      <c r="AW281" s="13" t="s">
        <v>32</v>
      </c>
      <c r="AX281" s="13" t="s">
        <v>76</v>
      </c>
      <c r="AY281" s="243" t="s">
        <v>173</v>
      </c>
    </row>
    <row r="282" s="14" customFormat="1">
      <c r="A282" s="14"/>
      <c r="B282" s="244"/>
      <c r="C282" s="245"/>
      <c r="D282" s="235" t="s">
        <v>182</v>
      </c>
      <c r="E282" s="246" t="s">
        <v>1</v>
      </c>
      <c r="F282" s="247" t="s">
        <v>395</v>
      </c>
      <c r="G282" s="245"/>
      <c r="H282" s="248">
        <v>0.5</v>
      </c>
      <c r="I282" s="249"/>
      <c r="J282" s="245"/>
      <c r="K282" s="245"/>
      <c r="L282" s="250"/>
      <c r="M282" s="251"/>
      <c r="N282" s="252"/>
      <c r="O282" s="252"/>
      <c r="P282" s="252"/>
      <c r="Q282" s="252"/>
      <c r="R282" s="252"/>
      <c r="S282" s="252"/>
      <c r="T282" s="253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4" t="s">
        <v>182</v>
      </c>
      <c r="AU282" s="254" t="s">
        <v>87</v>
      </c>
      <c r="AV282" s="14" t="s">
        <v>87</v>
      </c>
      <c r="AW282" s="14" t="s">
        <v>32</v>
      </c>
      <c r="AX282" s="14" t="s">
        <v>84</v>
      </c>
      <c r="AY282" s="254" t="s">
        <v>173</v>
      </c>
    </row>
    <row r="283" s="2" customFormat="1" ht="24.15" customHeight="1">
      <c r="A283" s="39"/>
      <c r="B283" s="40"/>
      <c r="C283" s="220" t="s">
        <v>396</v>
      </c>
      <c r="D283" s="220" t="s">
        <v>175</v>
      </c>
      <c r="E283" s="221" t="s">
        <v>397</v>
      </c>
      <c r="F283" s="222" t="s">
        <v>398</v>
      </c>
      <c r="G283" s="223" t="s">
        <v>237</v>
      </c>
      <c r="H283" s="224">
        <v>16.283000000000001</v>
      </c>
      <c r="I283" s="225"/>
      <c r="J283" s="226">
        <f>ROUND(I283*H283,2)</f>
        <v>0</v>
      </c>
      <c r="K283" s="222" t="s">
        <v>179</v>
      </c>
      <c r="L283" s="45"/>
      <c r="M283" s="227" t="s">
        <v>1</v>
      </c>
      <c r="N283" s="228" t="s">
        <v>41</v>
      </c>
      <c r="O283" s="92"/>
      <c r="P283" s="229">
        <f>O283*H283</f>
        <v>0</v>
      </c>
      <c r="Q283" s="229">
        <v>0</v>
      </c>
      <c r="R283" s="229">
        <f>Q283*H283</f>
        <v>0</v>
      </c>
      <c r="S283" s="229">
        <v>0</v>
      </c>
      <c r="T283" s="230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1" t="s">
        <v>180</v>
      </c>
      <c r="AT283" s="231" t="s">
        <v>175</v>
      </c>
      <c r="AU283" s="231" t="s">
        <v>87</v>
      </c>
      <c r="AY283" s="18" t="s">
        <v>173</v>
      </c>
      <c r="BE283" s="232">
        <f>IF(N283="základní",J283,0)</f>
        <v>0</v>
      </c>
      <c r="BF283" s="232">
        <f>IF(N283="snížená",J283,0)</f>
        <v>0</v>
      </c>
      <c r="BG283" s="232">
        <f>IF(N283="zákl. přenesená",J283,0)</f>
        <v>0</v>
      </c>
      <c r="BH283" s="232">
        <f>IF(N283="sníž. přenesená",J283,0)</f>
        <v>0</v>
      </c>
      <c r="BI283" s="232">
        <f>IF(N283="nulová",J283,0)</f>
        <v>0</v>
      </c>
      <c r="BJ283" s="18" t="s">
        <v>84</v>
      </c>
      <c r="BK283" s="232">
        <f>ROUND(I283*H283,2)</f>
        <v>0</v>
      </c>
      <c r="BL283" s="18" t="s">
        <v>180</v>
      </c>
      <c r="BM283" s="231" t="s">
        <v>399</v>
      </c>
    </row>
    <row r="284" s="13" customFormat="1">
      <c r="A284" s="13"/>
      <c r="B284" s="233"/>
      <c r="C284" s="234"/>
      <c r="D284" s="235" t="s">
        <v>182</v>
      </c>
      <c r="E284" s="236" t="s">
        <v>1</v>
      </c>
      <c r="F284" s="237" t="s">
        <v>183</v>
      </c>
      <c r="G284" s="234"/>
      <c r="H284" s="236" t="s">
        <v>1</v>
      </c>
      <c r="I284" s="238"/>
      <c r="J284" s="234"/>
      <c r="K284" s="234"/>
      <c r="L284" s="239"/>
      <c r="M284" s="240"/>
      <c r="N284" s="241"/>
      <c r="O284" s="241"/>
      <c r="P284" s="241"/>
      <c r="Q284" s="241"/>
      <c r="R284" s="241"/>
      <c r="S284" s="241"/>
      <c r="T284" s="242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3" t="s">
        <v>182</v>
      </c>
      <c r="AU284" s="243" t="s">
        <v>87</v>
      </c>
      <c r="AV284" s="13" t="s">
        <v>84</v>
      </c>
      <c r="AW284" s="13" t="s">
        <v>32</v>
      </c>
      <c r="AX284" s="13" t="s">
        <v>76</v>
      </c>
      <c r="AY284" s="243" t="s">
        <v>173</v>
      </c>
    </row>
    <row r="285" s="14" customFormat="1">
      <c r="A285" s="14"/>
      <c r="B285" s="244"/>
      <c r="C285" s="245"/>
      <c r="D285" s="235" t="s">
        <v>182</v>
      </c>
      <c r="E285" s="246" t="s">
        <v>1</v>
      </c>
      <c r="F285" s="247" t="s">
        <v>400</v>
      </c>
      <c r="G285" s="245"/>
      <c r="H285" s="248">
        <v>0.22800000000000001</v>
      </c>
      <c r="I285" s="249"/>
      <c r="J285" s="245"/>
      <c r="K285" s="245"/>
      <c r="L285" s="250"/>
      <c r="M285" s="251"/>
      <c r="N285" s="252"/>
      <c r="O285" s="252"/>
      <c r="P285" s="252"/>
      <c r="Q285" s="252"/>
      <c r="R285" s="252"/>
      <c r="S285" s="252"/>
      <c r="T285" s="253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4" t="s">
        <v>182</v>
      </c>
      <c r="AU285" s="254" t="s">
        <v>87</v>
      </c>
      <c r="AV285" s="14" t="s">
        <v>87</v>
      </c>
      <c r="AW285" s="14" t="s">
        <v>32</v>
      </c>
      <c r="AX285" s="14" t="s">
        <v>76</v>
      </c>
      <c r="AY285" s="254" t="s">
        <v>173</v>
      </c>
    </row>
    <row r="286" s="14" customFormat="1">
      <c r="A286" s="14"/>
      <c r="B286" s="244"/>
      <c r="C286" s="245"/>
      <c r="D286" s="235" t="s">
        <v>182</v>
      </c>
      <c r="E286" s="246" t="s">
        <v>1</v>
      </c>
      <c r="F286" s="247" t="s">
        <v>401</v>
      </c>
      <c r="G286" s="245"/>
      <c r="H286" s="248">
        <v>0.075999999999999998</v>
      </c>
      <c r="I286" s="249"/>
      <c r="J286" s="245"/>
      <c r="K286" s="245"/>
      <c r="L286" s="250"/>
      <c r="M286" s="251"/>
      <c r="N286" s="252"/>
      <c r="O286" s="252"/>
      <c r="P286" s="252"/>
      <c r="Q286" s="252"/>
      <c r="R286" s="252"/>
      <c r="S286" s="252"/>
      <c r="T286" s="253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4" t="s">
        <v>182</v>
      </c>
      <c r="AU286" s="254" t="s">
        <v>87</v>
      </c>
      <c r="AV286" s="14" t="s">
        <v>87</v>
      </c>
      <c r="AW286" s="14" t="s">
        <v>32</v>
      </c>
      <c r="AX286" s="14" t="s">
        <v>76</v>
      </c>
      <c r="AY286" s="254" t="s">
        <v>173</v>
      </c>
    </row>
    <row r="287" s="14" customFormat="1">
      <c r="A287" s="14"/>
      <c r="B287" s="244"/>
      <c r="C287" s="245"/>
      <c r="D287" s="235" t="s">
        <v>182</v>
      </c>
      <c r="E287" s="246" t="s">
        <v>1</v>
      </c>
      <c r="F287" s="247" t="s">
        <v>402</v>
      </c>
      <c r="G287" s="245"/>
      <c r="H287" s="248">
        <v>0.050999999999999997</v>
      </c>
      <c r="I287" s="249"/>
      <c r="J287" s="245"/>
      <c r="K287" s="245"/>
      <c r="L287" s="250"/>
      <c r="M287" s="251"/>
      <c r="N287" s="252"/>
      <c r="O287" s="252"/>
      <c r="P287" s="252"/>
      <c r="Q287" s="252"/>
      <c r="R287" s="252"/>
      <c r="S287" s="252"/>
      <c r="T287" s="253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4" t="s">
        <v>182</v>
      </c>
      <c r="AU287" s="254" t="s">
        <v>87</v>
      </c>
      <c r="AV287" s="14" t="s">
        <v>87</v>
      </c>
      <c r="AW287" s="14" t="s">
        <v>32</v>
      </c>
      <c r="AX287" s="14" t="s">
        <v>76</v>
      </c>
      <c r="AY287" s="254" t="s">
        <v>173</v>
      </c>
    </row>
    <row r="288" s="14" customFormat="1">
      <c r="A288" s="14"/>
      <c r="B288" s="244"/>
      <c r="C288" s="245"/>
      <c r="D288" s="235" t="s">
        <v>182</v>
      </c>
      <c r="E288" s="246" t="s">
        <v>1</v>
      </c>
      <c r="F288" s="247" t="s">
        <v>403</v>
      </c>
      <c r="G288" s="245"/>
      <c r="H288" s="248">
        <v>0.057000000000000002</v>
      </c>
      <c r="I288" s="249"/>
      <c r="J288" s="245"/>
      <c r="K288" s="245"/>
      <c r="L288" s="250"/>
      <c r="M288" s="251"/>
      <c r="N288" s="252"/>
      <c r="O288" s="252"/>
      <c r="P288" s="252"/>
      <c r="Q288" s="252"/>
      <c r="R288" s="252"/>
      <c r="S288" s="252"/>
      <c r="T288" s="253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4" t="s">
        <v>182</v>
      </c>
      <c r="AU288" s="254" t="s">
        <v>87</v>
      </c>
      <c r="AV288" s="14" t="s">
        <v>87</v>
      </c>
      <c r="AW288" s="14" t="s">
        <v>32</v>
      </c>
      <c r="AX288" s="14" t="s">
        <v>76</v>
      </c>
      <c r="AY288" s="254" t="s">
        <v>173</v>
      </c>
    </row>
    <row r="289" s="16" customFormat="1">
      <c r="A289" s="16"/>
      <c r="B289" s="266"/>
      <c r="C289" s="267"/>
      <c r="D289" s="235" t="s">
        <v>182</v>
      </c>
      <c r="E289" s="268" t="s">
        <v>1</v>
      </c>
      <c r="F289" s="269" t="s">
        <v>96</v>
      </c>
      <c r="G289" s="267"/>
      <c r="H289" s="270">
        <v>0.41199999999999998</v>
      </c>
      <c r="I289" s="271"/>
      <c r="J289" s="267"/>
      <c r="K289" s="267"/>
      <c r="L289" s="272"/>
      <c r="M289" s="273"/>
      <c r="N289" s="274"/>
      <c r="O289" s="274"/>
      <c r="P289" s="274"/>
      <c r="Q289" s="274"/>
      <c r="R289" s="274"/>
      <c r="S289" s="274"/>
      <c r="T289" s="275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T289" s="276" t="s">
        <v>182</v>
      </c>
      <c r="AU289" s="276" t="s">
        <v>87</v>
      </c>
      <c r="AV289" s="16" t="s">
        <v>189</v>
      </c>
      <c r="AW289" s="16" t="s">
        <v>32</v>
      </c>
      <c r="AX289" s="16" t="s">
        <v>76</v>
      </c>
      <c r="AY289" s="276" t="s">
        <v>173</v>
      </c>
    </row>
    <row r="290" s="14" customFormat="1">
      <c r="A290" s="14"/>
      <c r="B290" s="244"/>
      <c r="C290" s="245"/>
      <c r="D290" s="235" t="s">
        <v>182</v>
      </c>
      <c r="E290" s="246" t="s">
        <v>110</v>
      </c>
      <c r="F290" s="247" t="s">
        <v>404</v>
      </c>
      <c r="G290" s="245"/>
      <c r="H290" s="248">
        <v>16.283000000000001</v>
      </c>
      <c r="I290" s="249"/>
      <c r="J290" s="245"/>
      <c r="K290" s="245"/>
      <c r="L290" s="250"/>
      <c r="M290" s="251"/>
      <c r="N290" s="252"/>
      <c r="O290" s="252"/>
      <c r="P290" s="252"/>
      <c r="Q290" s="252"/>
      <c r="R290" s="252"/>
      <c r="S290" s="252"/>
      <c r="T290" s="253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54" t="s">
        <v>182</v>
      </c>
      <c r="AU290" s="254" t="s">
        <v>87</v>
      </c>
      <c r="AV290" s="14" t="s">
        <v>87</v>
      </c>
      <c r="AW290" s="14" t="s">
        <v>32</v>
      </c>
      <c r="AX290" s="14" t="s">
        <v>76</v>
      </c>
      <c r="AY290" s="254" t="s">
        <v>173</v>
      </c>
    </row>
    <row r="291" s="14" customFormat="1">
      <c r="A291" s="14"/>
      <c r="B291" s="244"/>
      <c r="C291" s="245"/>
      <c r="D291" s="235" t="s">
        <v>182</v>
      </c>
      <c r="E291" s="246" t="s">
        <v>1</v>
      </c>
      <c r="F291" s="247" t="s">
        <v>110</v>
      </c>
      <c r="G291" s="245"/>
      <c r="H291" s="248">
        <v>16.283000000000001</v>
      </c>
      <c r="I291" s="249"/>
      <c r="J291" s="245"/>
      <c r="K291" s="245"/>
      <c r="L291" s="250"/>
      <c r="M291" s="251"/>
      <c r="N291" s="252"/>
      <c r="O291" s="252"/>
      <c r="P291" s="252"/>
      <c r="Q291" s="252"/>
      <c r="R291" s="252"/>
      <c r="S291" s="252"/>
      <c r="T291" s="253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4" t="s">
        <v>182</v>
      </c>
      <c r="AU291" s="254" t="s">
        <v>87</v>
      </c>
      <c r="AV291" s="14" t="s">
        <v>87</v>
      </c>
      <c r="AW291" s="14" t="s">
        <v>32</v>
      </c>
      <c r="AX291" s="14" t="s">
        <v>84</v>
      </c>
      <c r="AY291" s="254" t="s">
        <v>173</v>
      </c>
    </row>
    <row r="292" s="2" customFormat="1" ht="16.5" customHeight="1">
      <c r="A292" s="39"/>
      <c r="B292" s="40"/>
      <c r="C292" s="277" t="s">
        <v>405</v>
      </c>
      <c r="D292" s="277" t="s">
        <v>406</v>
      </c>
      <c r="E292" s="278" t="s">
        <v>407</v>
      </c>
      <c r="F292" s="279" t="s">
        <v>408</v>
      </c>
      <c r="G292" s="280" t="s">
        <v>377</v>
      </c>
      <c r="H292" s="281">
        <v>282.06</v>
      </c>
      <c r="I292" s="282"/>
      <c r="J292" s="283">
        <f>ROUND(I292*H292,2)</f>
        <v>0</v>
      </c>
      <c r="K292" s="279" t="s">
        <v>1</v>
      </c>
      <c r="L292" s="284"/>
      <c r="M292" s="285" t="s">
        <v>1</v>
      </c>
      <c r="N292" s="286" t="s">
        <v>41</v>
      </c>
      <c r="O292" s="92"/>
      <c r="P292" s="229">
        <f>O292*H292</f>
        <v>0</v>
      </c>
      <c r="Q292" s="229">
        <v>0</v>
      </c>
      <c r="R292" s="229">
        <f>Q292*H292</f>
        <v>0</v>
      </c>
      <c r="S292" s="229">
        <v>0</v>
      </c>
      <c r="T292" s="230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1" t="s">
        <v>215</v>
      </c>
      <c r="AT292" s="231" t="s">
        <v>406</v>
      </c>
      <c r="AU292" s="231" t="s">
        <v>87</v>
      </c>
      <c r="AY292" s="18" t="s">
        <v>173</v>
      </c>
      <c r="BE292" s="232">
        <f>IF(N292="základní",J292,0)</f>
        <v>0</v>
      </c>
      <c r="BF292" s="232">
        <f>IF(N292="snížená",J292,0)</f>
        <v>0</v>
      </c>
      <c r="BG292" s="232">
        <f>IF(N292="zákl. přenesená",J292,0)</f>
        <v>0</v>
      </c>
      <c r="BH292" s="232">
        <f>IF(N292="sníž. přenesená",J292,0)</f>
        <v>0</v>
      </c>
      <c r="BI292" s="232">
        <f>IF(N292="nulová",J292,0)</f>
        <v>0</v>
      </c>
      <c r="BJ292" s="18" t="s">
        <v>84</v>
      </c>
      <c r="BK292" s="232">
        <f>ROUND(I292*H292,2)</f>
        <v>0</v>
      </c>
      <c r="BL292" s="18" t="s">
        <v>180</v>
      </c>
      <c r="BM292" s="231" t="s">
        <v>409</v>
      </c>
    </row>
    <row r="293" s="14" customFormat="1">
      <c r="A293" s="14"/>
      <c r="B293" s="244"/>
      <c r="C293" s="245"/>
      <c r="D293" s="235" t="s">
        <v>182</v>
      </c>
      <c r="E293" s="246" t="s">
        <v>1</v>
      </c>
      <c r="F293" s="247" t="s">
        <v>410</v>
      </c>
      <c r="G293" s="245"/>
      <c r="H293" s="248">
        <v>282.06</v>
      </c>
      <c r="I293" s="249"/>
      <c r="J293" s="245"/>
      <c r="K293" s="245"/>
      <c r="L293" s="250"/>
      <c r="M293" s="251"/>
      <c r="N293" s="252"/>
      <c r="O293" s="252"/>
      <c r="P293" s="252"/>
      <c r="Q293" s="252"/>
      <c r="R293" s="252"/>
      <c r="S293" s="252"/>
      <c r="T293" s="253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4" t="s">
        <v>182</v>
      </c>
      <c r="AU293" s="254" t="s">
        <v>87</v>
      </c>
      <c r="AV293" s="14" t="s">
        <v>87</v>
      </c>
      <c r="AW293" s="14" t="s">
        <v>32</v>
      </c>
      <c r="AX293" s="14" t="s">
        <v>84</v>
      </c>
      <c r="AY293" s="254" t="s">
        <v>173</v>
      </c>
    </row>
    <row r="294" s="2" customFormat="1" ht="16.5" customHeight="1">
      <c r="A294" s="39"/>
      <c r="B294" s="40"/>
      <c r="C294" s="277" t="s">
        <v>411</v>
      </c>
      <c r="D294" s="277" t="s">
        <v>406</v>
      </c>
      <c r="E294" s="278" t="s">
        <v>412</v>
      </c>
      <c r="F294" s="279" t="s">
        <v>413</v>
      </c>
      <c r="G294" s="280" t="s">
        <v>377</v>
      </c>
      <c r="H294" s="281">
        <v>29.309000000000001</v>
      </c>
      <c r="I294" s="282"/>
      <c r="J294" s="283">
        <f>ROUND(I294*H294,2)</f>
        <v>0</v>
      </c>
      <c r="K294" s="279" t="s">
        <v>1</v>
      </c>
      <c r="L294" s="284"/>
      <c r="M294" s="285" t="s">
        <v>1</v>
      </c>
      <c r="N294" s="286" t="s">
        <v>41</v>
      </c>
      <c r="O294" s="92"/>
      <c r="P294" s="229">
        <f>O294*H294</f>
        <v>0</v>
      </c>
      <c r="Q294" s="229">
        <v>0</v>
      </c>
      <c r="R294" s="229">
        <f>Q294*H294</f>
        <v>0</v>
      </c>
      <c r="S294" s="229">
        <v>0</v>
      </c>
      <c r="T294" s="230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1" t="s">
        <v>215</v>
      </c>
      <c r="AT294" s="231" t="s">
        <v>406</v>
      </c>
      <c r="AU294" s="231" t="s">
        <v>87</v>
      </c>
      <c r="AY294" s="18" t="s">
        <v>173</v>
      </c>
      <c r="BE294" s="232">
        <f>IF(N294="základní",J294,0)</f>
        <v>0</v>
      </c>
      <c r="BF294" s="232">
        <f>IF(N294="snížená",J294,0)</f>
        <v>0</v>
      </c>
      <c r="BG294" s="232">
        <f>IF(N294="zákl. přenesená",J294,0)</f>
        <v>0</v>
      </c>
      <c r="BH294" s="232">
        <f>IF(N294="sníž. přenesená",J294,0)</f>
        <v>0</v>
      </c>
      <c r="BI294" s="232">
        <f>IF(N294="nulová",J294,0)</f>
        <v>0</v>
      </c>
      <c r="BJ294" s="18" t="s">
        <v>84</v>
      </c>
      <c r="BK294" s="232">
        <f>ROUND(I294*H294,2)</f>
        <v>0</v>
      </c>
      <c r="BL294" s="18" t="s">
        <v>180</v>
      </c>
      <c r="BM294" s="231" t="s">
        <v>414</v>
      </c>
    </row>
    <row r="295" s="14" customFormat="1">
      <c r="A295" s="14"/>
      <c r="B295" s="244"/>
      <c r="C295" s="245"/>
      <c r="D295" s="235" t="s">
        <v>182</v>
      </c>
      <c r="E295" s="246" t="s">
        <v>1</v>
      </c>
      <c r="F295" s="247" t="s">
        <v>415</v>
      </c>
      <c r="G295" s="245"/>
      <c r="H295" s="248">
        <v>29.309000000000001</v>
      </c>
      <c r="I295" s="249"/>
      <c r="J295" s="245"/>
      <c r="K295" s="245"/>
      <c r="L295" s="250"/>
      <c r="M295" s="251"/>
      <c r="N295" s="252"/>
      <c r="O295" s="252"/>
      <c r="P295" s="252"/>
      <c r="Q295" s="252"/>
      <c r="R295" s="252"/>
      <c r="S295" s="252"/>
      <c r="T295" s="253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4" t="s">
        <v>182</v>
      </c>
      <c r="AU295" s="254" t="s">
        <v>87</v>
      </c>
      <c r="AV295" s="14" t="s">
        <v>87</v>
      </c>
      <c r="AW295" s="14" t="s">
        <v>32</v>
      </c>
      <c r="AX295" s="14" t="s">
        <v>84</v>
      </c>
      <c r="AY295" s="254" t="s">
        <v>173</v>
      </c>
    </row>
    <row r="296" s="2" customFormat="1" ht="16.5" customHeight="1">
      <c r="A296" s="39"/>
      <c r="B296" s="40"/>
      <c r="C296" s="277" t="s">
        <v>416</v>
      </c>
      <c r="D296" s="277" t="s">
        <v>406</v>
      </c>
      <c r="E296" s="278" t="s">
        <v>417</v>
      </c>
      <c r="F296" s="279" t="s">
        <v>418</v>
      </c>
      <c r="G296" s="280" t="s">
        <v>377</v>
      </c>
      <c r="H296" s="281">
        <v>0.90000000000000002</v>
      </c>
      <c r="I296" s="282"/>
      <c r="J296" s="283">
        <f>ROUND(I296*H296,2)</f>
        <v>0</v>
      </c>
      <c r="K296" s="279" t="s">
        <v>1</v>
      </c>
      <c r="L296" s="284"/>
      <c r="M296" s="285" t="s">
        <v>1</v>
      </c>
      <c r="N296" s="286" t="s">
        <v>41</v>
      </c>
      <c r="O296" s="92"/>
      <c r="P296" s="229">
        <f>O296*H296</f>
        <v>0</v>
      </c>
      <c r="Q296" s="229">
        <v>0</v>
      </c>
      <c r="R296" s="229">
        <f>Q296*H296</f>
        <v>0</v>
      </c>
      <c r="S296" s="229">
        <v>0</v>
      </c>
      <c r="T296" s="230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1" t="s">
        <v>215</v>
      </c>
      <c r="AT296" s="231" t="s">
        <v>406</v>
      </c>
      <c r="AU296" s="231" t="s">
        <v>87</v>
      </c>
      <c r="AY296" s="18" t="s">
        <v>173</v>
      </c>
      <c r="BE296" s="232">
        <f>IF(N296="základní",J296,0)</f>
        <v>0</v>
      </c>
      <c r="BF296" s="232">
        <f>IF(N296="snížená",J296,0)</f>
        <v>0</v>
      </c>
      <c r="BG296" s="232">
        <f>IF(N296="zákl. přenesená",J296,0)</f>
        <v>0</v>
      </c>
      <c r="BH296" s="232">
        <f>IF(N296="sníž. přenesená",J296,0)</f>
        <v>0</v>
      </c>
      <c r="BI296" s="232">
        <f>IF(N296="nulová",J296,0)</f>
        <v>0</v>
      </c>
      <c r="BJ296" s="18" t="s">
        <v>84</v>
      </c>
      <c r="BK296" s="232">
        <f>ROUND(I296*H296,2)</f>
        <v>0</v>
      </c>
      <c r="BL296" s="18" t="s">
        <v>180</v>
      </c>
      <c r="BM296" s="231" t="s">
        <v>419</v>
      </c>
    </row>
    <row r="297" s="14" customFormat="1">
      <c r="A297" s="14"/>
      <c r="B297" s="244"/>
      <c r="C297" s="245"/>
      <c r="D297" s="235" t="s">
        <v>182</v>
      </c>
      <c r="E297" s="246" t="s">
        <v>1</v>
      </c>
      <c r="F297" s="247" t="s">
        <v>420</v>
      </c>
      <c r="G297" s="245"/>
      <c r="H297" s="248">
        <v>0.90000000000000002</v>
      </c>
      <c r="I297" s="249"/>
      <c r="J297" s="245"/>
      <c r="K297" s="245"/>
      <c r="L297" s="250"/>
      <c r="M297" s="251"/>
      <c r="N297" s="252"/>
      <c r="O297" s="252"/>
      <c r="P297" s="252"/>
      <c r="Q297" s="252"/>
      <c r="R297" s="252"/>
      <c r="S297" s="252"/>
      <c r="T297" s="253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4" t="s">
        <v>182</v>
      </c>
      <c r="AU297" s="254" t="s">
        <v>87</v>
      </c>
      <c r="AV297" s="14" t="s">
        <v>87</v>
      </c>
      <c r="AW297" s="14" t="s">
        <v>32</v>
      </c>
      <c r="AX297" s="14" t="s">
        <v>84</v>
      </c>
      <c r="AY297" s="254" t="s">
        <v>173</v>
      </c>
    </row>
    <row r="298" s="2" customFormat="1" ht="24.15" customHeight="1">
      <c r="A298" s="39"/>
      <c r="B298" s="40"/>
      <c r="C298" s="220" t="s">
        <v>421</v>
      </c>
      <c r="D298" s="220" t="s">
        <v>175</v>
      </c>
      <c r="E298" s="221" t="s">
        <v>366</v>
      </c>
      <c r="F298" s="222" t="s">
        <v>367</v>
      </c>
      <c r="G298" s="223" t="s">
        <v>237</v>
      </c>
      <c r="H298" s="224">
        <v>178.20400000000001</v>
      </c>
      <c r="I298" s="225"/>
      <c r="J298" s="226">
        <f>ROUND(I298*H298,2)</f>
        <v>0</v>
      </c>
      <c r="K298" s="222" t="s">
        <v>179</v>
      </c>
      <c r="L298" s="45"/>
      <c r="M298" s="227" t="s">
        <v>1</v>
      </c>
      <c r="N298" s="228" t="s">
        <v>41</v>
      </c>
      <c r="O298" s="92"/>
      <c r="P298" s="229">
        <f>O298*H298</f>
        <v>0</v>
      </c>
      <c r="Q298" s="229">
        <v>0</v>
      </c>
      <c r="R298" s="229">
        <f>Q298*H298</f>
        <v>0</v>
      </c>
      <c r="S298" s="229">
        <v>0</v>
      </c>
      <c r="T298" s="230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1" t="s">
        <v>180</v>
      </c>
      <c r="AT298" s="231" t="s">
        <v>175</v>
      </c>
      <c r="AU298" s="231" t="s">
        <v>87</v>
      </c>
      <c r="AY298" s="18" t="s">
        <v>173</v>
      </c>
      <c r="BE298" s="232">
        <f>IF(N298="základní",J298,0)</f>
        <v>0</v>
      </c>
      <c r="BF298" s="232">
        <f>IF(N298="snížená",J298,0)</f>
        <v>0</v>
      </c>
      <c r="BG298" s="232">
        <f>IF(N298="zákl. přenesená",J298,0)</f>
        <v>0</v>
      </c>
      <c r="BH298" s="232">
        <f>IF(N298="sníž. přenesená",J298,0)</f>
        <v>0</v>
      </c>
      <c r="BI298" s="232">
        <f>IF(N298="nulová",J298,0)</f>
        <v>0</v>
      </c>
      <c r="BJ298" s="18" t="s">
        <v>84</v>
      </c>
      <c r="BK298" s="232">
        <f>ROUND(I298*H298,2)</f>
        <v>0</v>
      </c>
      <c r="BL298" s="18" t="s">
        <v>180</v>
      </c>
      <c r="BM298" s="231" t="s">
        <v>422</v>
      </c>
    </row>
    <row r="299" s="13" customFormat="1">
      <c r="A299" s="13"/>
      <c r="B299" s="233"/>
      <c r="C299" s="234"/>
      <c r="D299" s="235" t="s">
        <v>182</v>
      </c>
      <c r="E299" s="236" t="s">
        <v>1</v>
      </c>
      <c r="F299" s="237" t="s">
        <v>183</v>
      </c>
      <c r="G299" s="234"/>
      <c r="H299" s="236" t="s">
        <v>1</v>
      </c>
      <c r="I299" s="238"/>
      <c r="J299" s="234"/>
      <c r="K299" s="234"/>
      <c r="L299" s="239"/>
      <c r="M299" s="240"/>
      <c r="N299" s="241"/>
      <c r="O299" s="241"/>
      <c r="P299" s="241"/>
      <c r="Q299" s="241"/>
      <c r="R299" s="241"/>
      <c r="S299" s="241"/>
      <c r="T299" s="242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3" t="s">
        <v>182</v>
      </c>
      <c r="AU299" s="243" t="s">
        <v>87</v>
      </c>
      <c r="AV299" s="13" t="s">
        <v>84</v>
      </c>
      <c r="AW299" s="13" t="s">
        <v>32</v>
      </c>
      <c r="AX299" s="13" t="s">
        <v>76</v>
      </c>
      <c r="AY299" s="243" t="s">
        <v>173</v>
      </c>
    </row>
    <row r="300" s="13" customFormat="1">
      <c r="A300" s="13"/>
      <c r="B300" s="233"/>
      <c r="C300" s="234"/>
      <c r="D300" s="235" t="s">
        <v>182</v>
      </c>
      <c r="E300" s="236" t="s">
        <v>1</v>
      </c>
      <c r="F300" s="237" t="s">
        <v>423</v>
      </c>
      <c r="G300" s="234"/>
      <c r="H300" s="236" t="s">
        <v>1</v>
      </c>
      <c r="I300" s="238"/>
      <c r="J300" s="234"/>
      <c r="K300" s="234"/>
      <c r="L300" s="239"/>
      <c r="M300" s="240"/>
      <c r="N300" s="241"/>
      <c r="O300" s="241"/>
      <c r="P300" s="241"/>
      <c r="Q300" s="241"/>
      <c r="R300" s="241"/>
      <c r="S300" s="241"/>
      <c r="T300" s="242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3" t="s">
        <v>182</v>
      </c>
      <c r="AU300" s="243" t="s">
        <v>87</v>
      </c>
      <c r="AV300" s="13" t="s">
        <v>84</v>
      </c>
      <c r="AW300" s="13" t="s">
        <v>32</v>
      </c>
      <c r="AX300" s="13" t="s">
        <v>76</v>
      </c>
      <c r="AY300" s="243" t="s">
        <v>173</v>
      </c>
    </row>
    <row r="301" s="14" customFormat="1">
      <c r="A301" s="14"/>
      <c r="B301" s="244"/>
      <c r="C301" s="245"/>
      <c r="D301" s="235" t="s">
        <v>182</v>
      </c>
      <c r="E301" s="246" t="s">
        <v>1</v>
      </c>
      <c r="F301" s="247" t="s">
        <v>424</v>
      </c>
      <c r="G301" s="245"/>
      <c r="H301" s="248">
        <v>178.20400000000001</v>
      </c>
      <c r="I301" s="249"/>
      <c r="J301" s="245"/>
      <c r="K301" s="245"/>
      <c r="L301" s="250"/>
      <c r="M301" s="251"/>
      <c r="N301" s="252"/>
      <c r="O301" s="252"/>
      <c r="P301" s="252"/>
      <c r="Q301" s="252"/>
      <c r="R301" s="252"/>
      <c r="S301" s="252"/>
      <c r="T301" s="253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4" t="s">
        <v>182</v>
      </c>
      <c r="AU301" s="254" t="s">
        <v>87</v>
      </c>
      <c r="AV301" s="14" t="s">
        <v>87</v>
      </c>
      <c r="AW301" s="14" t="s">
        <v>32</v>
      </c>
      <c r="AX301" s="14" t="s">
        <v>76</v>
      </c>
      <c r="AY301" s="254" t="s">
        <v>173</v>
      </c>
    </row>
    <row r="302" s="15" customFormat="1">
      <c r="A302" s="15"/>
      <c r="B302" s="255"/>
      <c r="C302" s="256"/>
      <c r="D302" s="235" t="s">
        <v>182</v>
      </c>
      <c r="E302" s="257" t="s">
        <v>107</v>
      </c>
      <c r="F302" s="258" t="s">
        <v>120</v>
      </c>
      <c r="G302" s="256"/>
      <c r="H302" s="259">
        <v>178.20400000000001</v>
      </c>
      <c r="I302" s="260"/>
      <c r="J302" s="256"/>
      <c r="K302" s="256"/>
      <c r="L302" s="261"/>
      <c r="M302" s="262"/>
      <c r="N302" s="263"/>
      <c r="O302" s="263"/>
      <c r="P302" s="263"/>
      <c r="Q302" s="263"/>
      <c r="R302" s="263"/>
      <c r="S302" s="263"/>
      <c r="T302" s="264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65" t="s">
        <v>182</v>
      </c>
      <c r="AU302" s="265" t="s">
        <v>87</v>
      </c>
      <c r="AV302" s="15" t="s">
        <v>180</v>
      </c>
      <c r="AW302" s="15" t="s">
        <v>32</v>
      </c>
      <c r="AX302" s="15" t="s">
        <v>84</v>
      </c>
      <c r="AY302" s="265" t="s">
        <v>173</v>
      </c>
    </row>
    <row r="303" s="2" customFormat="1" ht="37.8" customHeight="1">
      <c r="A303" s="39"/>
      <c r="B303" s="40"/>
      <c r="C303" s="220" t="s">
        <v>425</v>
      </c>
      <c r="D303" s="220" t="s">
        <v>175</v>
      </c>
      <c r="E303" s="221" t="s">
        <v>426</v>
      </c>
      <c r="F303" s="222" t="s">
        <v>427</v>
      </c>
      <c r="G303" s="223" t="s">
        <v>237</v>
      </c>
      <c r="H303" s="224">
        <v>178.20400000000001</v>
      </c>
      <c r="I303" s="225"/>
      <c r="J303" s="226">
        <f>ROUND(I303*H303,2)</f>
        <v>0</v>
      </c>
      <c r="K303" s="222" t="s">
        <v>179</v>
      </c>
      <c r="L303" s="45"/>
      <c r="M303" s="227" t="s">
        <v>1</v>
      </c>
      <c r="N303" s="228" t="s">
        <v>41</v>
      </c>
      <c r="O303" s="92"/>
      <c r="P303" s="229">
        <f>O303*H303</f>
        <v>0</v>
      </c>
      <c r="Q303" s="229">
        <v>0</v>
      </c>
      <c r="R303" s="229">
        <f>Q303*H303</f>
        <v>0</v>
      </c>
      <c r="S303" s="229">
        <v>0</v>
      </c>
      <c r="T303" s="230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1" t="s">
        <v>180</v>
      </c>
      <c r="AT303" s="231" t="s">
        <v>175</v>
      </c>
      <c r="AU303" s="231" t="s">
        <v>87</v>
      </c>
      <c r="AY303" s="18" t="s">
        <v>173</v>
      </c>
      <c r="BE303" s="232">
        <f>IF(N303="základní",J303,0)</f>
        <v>0</v>
      </c>
      <c r="BF303" s="232">
        <f>IF(N303="snížená",J303,0)</f>
        <v>0</v>
      </c>
      <c r="BG303" s="232">
        <f>IF(N303="zákl. přenesená",J303,0)</f>
        <v>0</v>
      </c>
      <c r="BH303" s="232">
        <f>IF(N303="sníž. přenesená",J303,0)</f>
        <v>0</v>
      </c>
      <c r="BI303" s="232">
        <f>IF(N303="nulová",J303,0)</f>
        <v>0</v>
      </c>
      <c r="BJ303" s="18" t="s">
        <v>84</v>
      </c>
      <c r="BK303" s="232">
        <f>ROUND(I303*H303,2)</f>
        <v>0</v>
      </c>
      <c r="BL303" s="18" t="s">
        <v>180</v>
      </c>
      <c r="BM303" s="231" t="s">
        <v>428</v>
      </c>
    </row>
    <row r="304" s="14" customFormat="1">
      <c r="A304" s="14"/>
      <c r="B304" s="244"/>
      <c r="C304" s="245"/>
      <c r="D304" s="235" t="s">
        <v>182</v>
      </c>
      <c r="E304" s="246" t="s">
        <v>1</v>
      </c>
      <c r="F304" s="247" t="s">
        <v>107</v>
      </c>
      <c r="G304" s="245"/>
      <c r="H304" s="248">
        <v>178.20400000000001</v>
      </c>
      <c r="I304" s="249"/>
      <c r="J304" s="245"/>
      <c r="K304" s="245"/>
      <c r="L304" s="250"/>
      <c r="M304" s="251"/>
      <c r="N304" s="252"/>
      <c r="O304" s="252"/>
      <c r="P304" s="252"/>
      <c r="Q304" s="252"/>
      <c r="R304" s="252"/>
      <c r="S304" s="252"/>
      <c r="T304" s="253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4" t="s">
        <v>182</v>
      </c>
      <c r="AU304" s="254" t="s">
        <v>87</v>
      </c>
      <c r="AV304" s="14" t="s">
        <v>87</v>
      </c>
      <c r="AW304" s="14" t="s">
        <v>32</v>
      </c>
      <c r="AX304" s="14" t="s">
        <v>84</v>
      </c>
      <c r="AY304" s="254" t="s">
        <v>173</v>
      </c>
    </row>
    <row r="305" s="2" customFormat="1" ht="24.15" customHeight="1">
      <c r="A305" s="39"/>
      <c r="B305" s="40"/>
      <c r="C305" s="220" t="s">
        <v>429</v>
      </c>
      <c r="D305" s="220" t="s">
        <v>175</v>
      </c>
      <c r="E305" s="221" t="s">
        <v>430</v>
      </c>
      <c r="F305" s="222" t="s">
        <v>431</v>
      </c>
      <c r="G305" s="223" t="s">
        <v>178</v>
      </c>
      <c r="H305" s="224">
        <v>2.25</v>
      </c>
      <c r="I305" s="225"/>
      <c r="J305" s="226">
        <f>ROUND(I305*H305,2)</f>
        <v>0</v>
      </c>
      <c r="K305" s="222" t="s">
        <v>179</v>
      </c>
      <c r="L305" s="45"/>
      <c r="M305" s="227" t="s">
        <v>1</v>
      </c>
      <c r="N305" s="228" t="s">
        <v>41</v>
      </c>
      <c r="O305" s="92"/>
      <c r="P305" s="229">
        <f>O305*H305</f>
        <v>0</v>
      </c>
      <c r="Q305" s="229">
        <v>0</v>
      </c>
      <c r="R305" s="229">
        <f>Q305*H305</f>
        <v>0</v>
      </c>
      <c r="S305" s="229">
        <v>0</v>
      </c>
      <c r="T305" s="230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1" t="s">
        <v>180</v>
      </c>
      <c r="AT305" s="231" t="s">
        <v>175</v>
      </c>
      <c r="AU305" s="231" t="s">
        <v>87</v>
      </c>
      <c r="AY305" s="18" t="s">
        <v>173</v>
      </c>
      <c r="BE305" s="232">
        <f>IF(N305="základní",J305,0)</f>
        <v>0</v>
      </c>
      <c r="BF305" s="232">
        <f>IF(N305="snížená",J305,0)</f>
        <v>0</v>
      </c>
      <c r="BG305" s="232">
        <f>IF(N305="zákl. přenesená",J305,0)</f>
        <v>0</v>
      </c>
      <c r="BH305" s="232">
        <f>IF(N305="sníž. přenesená",J305,0)</f>
        <v>0</v>
      </c>
      <c r="BI305" s="232">
        <f>IF(N305="nulová",J305,0)</f>
        <v>0</v>
      </c>
      <c r="BJ305" s="18" t="s">
        <v>84</v>
      </c>
      <c r="BK305" s="232">
        <f>ROUND(I305*H305,2)</f>
        <v>0</v>
      </c>
      <c r="BL305" s="18" t="s">
        <v>180</v>
      </c>
      <c r="BM305" s="231" t="s">
        <v>432</v>
      </c>
    </row>
    <row r="306" s="13" customFormat="1">
      <c r="A306" s="13"/>
      <c r="B306" s="233"/>
      <c r="C306" s="234"/>
      <c r="D306" s="235" t="s">
        <v>182</v>
      </c>
      <c r="E306" s="236" t="s">
        <v>1</v>
      </c>
      <c r="F306" s="237" t="s">
        <v>183</v>
      </c>
      <c r="G306" s="234"/>
      <c r="H306" s="236" t="s">
        <v>1</v>
      </c>
      <c r="I306" s="238"/>
      <c r="J306" s="234"/>
      <c r="K306" s="234"/>
      <c r="L306" s="239"/>
      <c r="M306" s="240"/>
      <c r="N306" s="241"/>
      <c r="O306" s="241"/>
      <c r="P306" s="241"/>
      <c r="Q306" s="241"/>
      <c r="R306" s="241"/>
      <c r="S306" s="241"/>
      <c r="T306" s="242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3" t="s">
        <v>182</v>
      </c>
      <c r="AU306" s="243" t="s">
        <v>87</v>
      </c>
      <c r="AV306" s="13" t="s">
        <v>84</v>
      </c>
      <c r="AW306" s="13" t="s">
        <v>32</v>
      </c>
      <c r="AX306" s="13" t="s">
        <v>76</v>
      </c>
      <c r="AY306" s="243" t="s">
        <v>173</v>
      </c>
    </row>
    <row r="307" s="14" customFormat="1">
      <c r="A307" s="14"/>
      <c r="B307" s="244"/>
      <c r="C307" s="245"/>
      <c r="D307" s="235" t="s">
        <v>182</v>
      </c>
      <c r="E307" s="246" t="s">
        <v>137</v>
      </c>
      <c r="F307" s="247" t="s">
        <v>433</v>
      </c>
      <c r="G307" s="245"/>
      <c r="H307" s="248">
        <v>2.25</v>
      </c>
      <c r="I307" s="249"/>
      <c r="J307" s="245"/>
      <c r="K307" s="245"/>
      <c r="L307" s="250"/>
      <c r="M307" s="251"/>
      <c r="N307" s="252"/>
      <c r="O307" s="252"/>
      <c r="P307" s="252"/>
      <c r="Q307" s="252"/>
      <c r="R307" s="252"/>
      <c r="S307" s="252"/>
      <c r="T307" s="253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54" t="s">
        <v>182</v>
      </c>
      <c r="AU307" s="254" t="s">
        <v>87</v>
      </c>
      <c r="AV307" s="14" t="s">
        <v>87</v>
      </c>
      <c r="AW307" s="14" t="s">
        <v>32</v>
      </c>
      <c r="AX307" s="14" t="s">
        <v>84</v>
      </c>
      <c r="AY307" s="254" t="s">
        <v>173</v>
      </c>
    </row>
    <row r="308" s="2" customFormat="1" ht="33" customHeight="1">
      <c r="A308" s="39"/>
      <c r="B308" s="40"/>
      <c r="C308" s="220" t="s">
        <v>434</v>
      </c>
      <c r="D308" s="220" t="s">
        <v>175</v>
      </c>
      <c r="E308" s="221" t="s">
        <v>435</v>
      </c>
      <c r="F308" s="222" t="s">
        <v>436</v>
      </c>
      <c r="G308" s="223" t="s">
        <v>178</v>
      </c>
      <c r="H308" s="224">
        <v>2.25</v>
      </c>
      <c r="I308" s="225"/>
      <c r="J308" s="226">
        <f>ROUND(I308*H308,2)</f>
        <v>0</v>
      </c>
      <c r="K308" s="222" t="s">
        <v>179</v>
      </c>
      <c r="L308" s="45"/>
      <c r="M308" s="227" t="s">
        <v>1</v>
      </c>
      <c r="N308" s="228" t="s">
        <v>41</v>
      </c>
      <c r="O308" s="92"/>
      <c r="P308" s="229">
        <f>O308*H308</f>
        <v>0</v>
      </c>
      <c r="Q308" s="229">
        <v>0</v>
      </c>
      <c r="R308" s="229">
        <f>Q308*H308</f>
        <v>0</v>
      </c>
      <c r="S308" s="229">
        <v>0</v>
      </c>
      <c r="T308" s="230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31" t="s">
        <v>180</v>
      </c>
      <c r="AT308" s="231" t="s">
        <v>175</v>
      </c>
      <c r="AU308" s="231" t="s">
        <v>87</v>
      </c>
      <c r="AY308" s="18" t="s">
        <v>173</v>
      </c>
      <c r="BE308" s="232">
        <f>IF(N308="základní",J308,0)</f>
        <v>0</v>
      </c>
      <c r="BF308" s="232">
        <f>IF(N308="snížená",J308,0)</f>
        <v>0</v>
      </c>
      <c r="BG308" s="232">
        <f>IF(N308="zákl. přenesená",J308,0)</f>
        <v>0</v>
      </c>
      <c r="BH308" s="232">
        <f>IF(N308="sníž. přenesená",J308,0)</f>
        <v>0</v>
      </c>
      <c r="BI308" s="232">
        <f>IF(N308="nulová",J308,0)</f>
        <v>0</v>
      </c>
      <c r="BJ308" s="18" t="s">
        <v>84</v>
      </c>
      <c r="BK308" s="232">
        <f>ROUND(I308*H308,2)</f>
        <v>0</v>
      </c>
      <c r="BL308" s="18" t="s">
        <v>180</v>
      </c>
      <c r="BM308" s="231" t="s">
        <v>437</v>
      </c>
    </row>
    <row r="309" s="14" customFormat="1">
      <c r="A309" s="14"/>
      <c r="B309" s="244"/>
      <c r="C309" s="245"/>
      <c r="D309" s="235" t="s">
        <v>182</v>
      </c>
      <c r="E309" s="246" t="s">
        <v>1</v>
      </c>
      <c r="F309" s="247" t="s">
        <v>137</v>
      </c>
      <c r="G309" s="245"/>
      <c r="H309" s="248">
        <v>2.25</v>
      </c>
      <c r="I309" s="249"/>
      <c r="J309" s="245"/>
      <c r="K309" s="245"/>
      <c r="L309" s="250"/>
      <c r="M309" s="251"/>
      <c r="N309" s="252"/>
      <c r="O309" s="252"/>
      <c r="P309" s="252"/>
      <c r="Q309" s="252"/>
      <c r="R309" s="252"/>
      <c r="S309" s="252"/>
      <c r="T309" s="253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4" t="s">
        <v>182</v>
      </c>
      <c r="AU309" s="254" t="s">
        <v>87</v>
      </c>
      <c r="AV309" s="14" t="s">
        <v>87</v>
      </c>
      <c r="AW309" s="14" t="s">
        <v>32</v>
      </c>
      <c r="AX309" s="14" t="s">
        <v>84</v>
      </c>
      <c r="AY309" s="254" t="s">
        <v>173</v>
      </c>
    </row>
    <row r="310" s="2" customFormat="1" ht="24.15" customHeight="1">
      <c r="A310" s="39"/>
      <c r="B310" s="40"/>
      <c r="C310" s="220" t="s">
        <v>438</v>
      </c>
      <c r="D310" s="220" t="s">
        <v>175</v>
      </c>
      <c r="E310" s="221" t="s">
        <v>439</v>
      </c>
      <c r="F310" s="222" t="s">
        <v>440</v>
      </c>
      <c r="G310" s="223" t="s">
        <v>178</v>
      </c>
      <c r="H310" s="224">
        <v>2.25</v>
      </c>
      <c r="I310" s="225"/>
      <c r="J310" s="226">
        <f>ROUND(I310*H310,2)</f>
        <v>0</v>
      </c>
      <c r="K310" s="222" t="s">
        <v>179</v>
      </c>
      <c r="L310" s="45"/>
      <c r="M310" s="227" t="s">
        <v>1</v>
      </c>
      <c r="N310" s="228" t="s">
        <v>41</v>
      </c>
      <c r="O310" s="92"/>
      <c r="P310" s="229">
        <f>O310*H310</f>
        <v>0</v>
      </c>
      <c r="Q310" s="229">
        <v>0</v>
      </c>
      <c r="R310" s="229">
        <f>Q310*H310</f>
        <v>0</v>
      </c>
      <c r="S310" s="229">
        <v>0</v>
      </c>
      <c r="T310" s="230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1" t="s">
        <v>180</v>
      </c>
      <c r="AT310" s="231" t="s">
        <v>175</v>
      </c>
      <c r="AU310" s="231" t="s">
        <v>87</v>
      </c>
      <c r="AY310" s="18" t="s">
        <v>173</v>
      </c>
      <c r="BE310" s="232">
        <f>IF(N310="základní",J310,0)</f>
        <v>0</v>
      </c>
      <c r="BF310" s="232">
        <f>IF(N310="snížená",J310,0)</f>
        <v>0</v>
      </c>
      <c r="BG310" s="232">
        <f>IF(N310="zákl. přenesená",J310,0)</f>
        <v>0</v>
      </c>
      <c r="BH310" s="232">
        <f>IF(N310="sníž. přenesená",J310,0)</f>
        <v>0</v>
      </c>
      <c r="BI310" s="232">
        <f>IF(N310="nulová",J310,0)</f>
        <v>0</v>
      </c>
      <c r="BJ310" s="18" t="s">
        <v>84</v>
      </c>
      <c r="BK310" s="232">
        <f>ROUND(I310*H310,2)</f>
        <v>0</v>
      </c>
      <c r="BL310" s="18" t="s">
        <v>180</v>
      </c>
      <c r="BM310" s="231" t="s">
        <v>441</v>
      </c>
    </row>
    <row r="311" s="14" customFormat="1">
      <c r="A311" s="14"/>
      <c r="B311" s="244"/>
      <c r="C311" s="245"/>
      <c r="D311" s="235" t="s">
        <v>182</v>
      </c>
      <c r="E311" s="246" t="s">
        <v>1</v>
      </c>
      <c r="F311" s="247" t="s">
        <v>137</v>
      </c>
      <c r="G311" s="245"/>
      <c r="H311" s="248">
        <v>2.25</v>
      </c>
      <c r="I311" s="249"/>
      <c r="J311" s="245"/>
      <c r="K311" s="245"/>
      <c r="L311" s="250"/>
      <c r="M311" s="251"/>
      <c r="N311" s="252"/>
      <c r="O311" s="252"/>
      <c r="P311" s="252"/>
      <c r="Q311" s="252"/>
      <c r="R311" s="252"/>
      <c r="S311" s="252"/>
      <c r="T311" s="253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4" t="s">
        <v>182</v>
      </c>
      <c r="AU311" s="254" t="s">
        <v>87</v>
      </c>
      <c r="AV311" s="14" t="s">
        <v>87</v>
      </c>
      <c r="AW311" s="14" t="s">
        <v>32</v>
      </c>
      <c r="AX311" s="14" t="s">
        <v>84</v>
      </c>
      <c r="AY311" s="254" t="s">
        <v>173</v>
      </c>
    </row>
    <row r="312" s="2" customFormat="1" ht="16.5" customHeight="1">
      <c r="A312" s="39"/>
      <c r="B312" s="40"/>
      <c r="C312" s="277" t="s">
        <v>442</v>
      </c>
      <c r="D312" s="277" t="s">
        <v>406</v>
      </c>
      <c r="E312" s="278" t="s">
        <v>443</v>
      </c>
      <c r="F312" s="279" t="s">
        <v>444</v>
      </c>
      <c r="G312" s="280" t="s">
        <v>445</v>
      </c>
      <c r="H312" s="281">
        <v>0.068000000000000005</v>
      </c>
      <c r="I312" s="282"/>
      <c r="J312" s="283">
        <f>ROUND(I312*H312,2)</f>
        <v>0</v>
      </c>
      <c r="K312" s="279" t="s">
        <v>179</v>
      </c>
      <c r="L312" s="284"/>
      <c r="M312" s="285" t="s">
        <v>1</v>
      </c>
      <c r="N312" s="286" t="s">
        <v>41</v>
      </c>
      <c r="O312" s="92"/>
      <c r="P312" s="229">
        <f>O312*H312</f>
        <v>0</v>
      </c>
      <c r="Q312" s="229">
        <v>0.001</v>
      </c>
      <c r="R312" s="229">
        <f>Q312*H312</f>
        <v>6.8000000000000013E-05</v>
      </c>
      <c r="S312" s="229">
        <v>0</v>
      </c>
      <c r="T312" s="230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31" t="s">
        <v>215</v>
      </c>
      <c r="AT312" s="231" t="s">
        <v>406</v>
      </c>
      <c r="AU312" s="231" t="s">
        <v>87</v>
      </c>
      <c r="AY312" s="18" t="s">
        <v>173</v>
      </c>
      <c r="BE312" s="232">
        <f>IF(N312="základní",J312,0)</f>
        <v>0</v>
      </c>
      <c r="BF312" s="232">
        <f>IF(N312="snížená",J312,0)</f>
        <v>0</v>
      </c>
      <c r="BG312" s="232">
        <f>IF(N312="zákl. přenesená",J312,0)</f>
        <v>0</v>
      </c>
      <c r="BH312" s="232">
        <f>IF(N312="sníž. přenesená",J312,0)</f>
        <v>0</v>
      </c>
      <c r="BI312" s="232">
        <f>IF(N312="nulová",J312,0)</f>
        <v>0</v>
      </c>
      <c r="BJ312" s="18" t="s">
        <v>84</v>
      </c>
      <c r="BK312" s="232">
        <f>ROUND(I312*H312,2)</f>
        <v>0</v>
      </c>
      <c r="BL312" s="18" t="s">
        <v>180</v>
      </c>
      <c r="BM312" s="231" t="s">
        <v>446</v>
      </c>
    </row>
    <row r="313" s="14" customFormat="1">
      <c r="A313" s="14"/>
      <c r="B313" s="244"/>
      <c r="C313" s="245"/>
      <c r="D313" s="235" t="s">
        <v>182</v>
      </c>
      <c r="E313" s="246" t="s">
        <v>1</v>
      </c>
      <c r="F313" s="247" t="s">
        <v>447</v>
      </c>
      <c r="G313" s="245"/>
      <c r="H313" s="248">
        <v>0.068000000000000005</v>
      </c>
      <c r="I313" s="249"/>
      <c r="J313" s="245"/>
      <c r="K313" s="245"/>
      <c r="L313" s="250"/>
      <c r="M313" s="251"/>
      <c r="N313" s="252"/>
      <c r="O313" s="252"/>
      <c r="P313" s="252"/>
      <c r="Q313" s="252"/>
      <c r="R313" s="252"/>
      <c r="S313" s="252"/>
      <c r="T313" s="253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4" t="s">
        <v>182</v>
      </c>
      <c r="AU313" s="254" t="s">
        <v>87</v>
      </c>
      <c r="AV313" s="14" t="s">
        <v>87</v>
      </c>
      <c r="AW313" s="14" t="s">
        <v>32</v>
      </c>
      <c r="AX313" s="14" t="s">
        <v>84</v>
      </c>
      <c r="AY313" s="254" t="s">
        <v>173</v>
      </c>
    </row>
    <row r="314" s="2" customFormat="1" ht="21.75" customHeight="1">
      <c r="A314" s="39"/>
      <c r="B314" s="40"/>
      <c r="C314" s="220" t="s">
        <v>125</v>
      </c>
      <c r="D314" s="220" t="s">
        <v>175</v>
      </c>
      <c r="E314" s="221" t="s">
        <v>448</v>
      </c>
      <c r="F314" s="222" t="s">
        <v>449</v>
      </c>
      <c r="G314" s="223" t="s">
        <v>178</v>
      </c>
      <c r="H314" s="224">
        <v>2.25</v>
      </c>
      <c r="I314" s="225"/>
      <c r="J314" s="226">
        <f>ROUND(I314*H314,2)</f>
        <v>0</v>
      </c>
      <c r="K314" s="222" t="s">
        <v>179</v>
      </c>
      <c r="L314" s="45"/>
      <c r="M314" s="227" t="s">
        <v>1</v>
      </c>
      <c r="N314" s="228" t="s">
        <v>41</v>
      </c>
      <c r="O314" s="92"/>
      <c r="P314" s="229">
        <f>O314*H314</f>
        <v>0</v>
      </c>
      <c r="Q314" s="229">
        <v>0</v>
      </c>
      <c r="R314" s="229">
        <f>Q314*H314</f>
        <v>0</v>
      </c>
      <c r="S314" s="229">
        <v>0</v>
      </c>
      <c r="T314" s="230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31" t="s">
        <v>180</v>
      </c>
      <c r="AT314" s="231" t="s">
        <v>175</v>
      </c>
      <c r="AU314" s="231" t="s">
        <v>87</v>
      </c>
      <c r="AY314" s="18" t="s">
        <v>173</v>
      </c>
      <c r="BE314" s="232">
        <f>IF(N314="základní",J314,0)</f>
        <v>0</v>
      </c>
      <c r="BF314" s="232">
        <f>IF(N314="snížená",J314,0)</f>
        <v>0</v>
      </c>
      <c r="BG314" s="232">
        <f>IF(N314="zákl. přenesená",J314,0)</f>
        <v>0</v>
      </c>
      <c r="BH314" s="232">
        <f>IF(N314="sníž. přenesená",J314,0)</f>
        <v>0</v>
      </c>
      <c r="BI314" s="232">
        <f>IF(N314="nulová",J314,0)</f>
        <v>0</v>
      </c>
      <c r="BJ314" s="18" t="s">
        <v>84</v>
      </c>
      <c r="BK314" s="232">
        <f>ROUND(I314*H314,2)</f>
        <v>0</v>
      </c>
      <c r="BL314" s="18" t="s">
        <v>180</v>
      </c>
      <c r="BM314" s="231" t="s">
        <v>450</v>
      </c>
    </row>
    <row r="315" s="14" customFormat="1">
      <c r="A315" s="14"/>
      <c r="B315" s="244"/>
      <c r="C315" s="245"/>
      <c r="D315" s="235" t="s">
        <v>182</v>
      </c>
      <c r="E315" s="246" t="s">
        <v>1</v>
      </c>
      <c r="F315" s="247" t="s">
        <v>137</v>
      </c>
      <c r="G315" s="245"/>
      <c r="H315" s="248">
        <v>2.25</v>
      </c>
      <c r="I315" s="249"/>
      <c r="J315" s="245"/>
      <c r="K315" s="245"/>
      <c r="L315" s="250"/>
      <c r="M315" s="251"/>
      <c r="N315" s="252"/>
      <c r="O315" s="252"/>
      <c r="P315" s="252"/>
      <c r="Q315" s="252"/>
      <c r="R315" s="252"/>
      <c r="S315" s="252"/>
      <c r="T315" s="253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4" t="s">
        <v>182</v>
      </c>
      <c r="AU315" s="254" t="s">
        <v>87</v>
      </c>
      <c r="AV315" s="14" t="s">
        <v>87</v>
      </c>
      <c r="AW315" s="14" t="s">
        <v>32</v>
      </c>
      <c r="AX315" s="14" t="s">
        <v>84</v>
      </c>
      <c r="AY315" s="254" t="s">
        <v>173</v>
      </c>
    </row>
    <row r="316" s="12" customFormat="1" ht="22.8" customHeight="1">
      <c r="A316" s="12"/>
      <c r="B316" s="204"/>
      <c r="C316" s="205"/>
      <c r="D316" s="206" t="s">
        <v>75</v>
      </c>
      <c r="E316" s="218" t="s">
        <v>87</v>
      </c>
      <c r="F316" s="218" t="s">
        <v>451</v>
      </c>
      <c r="G316" s="205"/>
      <c r="H316" s="205"/>
      <c r="I316" s="208"/>
      <c r="J316" s="219">
        <f>BK316</f>
        <v>0</v>
      </c>
      <c r="K316" s="205"/>
      <c r="L316" s="210"/>
      <c r="M316" s="211"/>
      <c r="N316" s="212"/>
      <c r="O316" s="212"/>
      <c r="P316" s="213">
        <f>SUM(P317:P319)</f>
        <v>0</v>
      </c>
      <c r="Q316" s="212"/>
      <c r="R316" s="213">
        <f>SUM(R317:R319)</f>
        <v>4.91256</v>
      </c>
      <c r="S316" s="212"/>
      <c r="T316" s="214">
        <f>SUM(T317:T319)</f>
        <v>0</v>
      </c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R316" s="215" t="s">
        <v>84</v>
      </c>
      <c r="AT316" s="216" t="s">
        <v>75</v>
      </c>
      <c r="AU316" s="216" t="s">
        <v>84</v>
      </c>
      <c r="AY316" s="215" t="s">
        <v>173</v>
      </c>
      <c r="BK316" s="217">
        <f>SUM(BK317:BK319)</f>
        <v>0</v>
      </c>
    </row>
    <row r="317" s="2" customFormat="1" ht="37.8" customHeight="1">
      <c r="A317" s="39"/>
      <c r="B317" s="40"/>
      <c r="C317" s="220" t="s">
        <v>452</v>
      </c>
      <c r="D317" s="220" t="s">
        <v>175</v>
      </c>
      <c r="E317" s="221" t="s">
        <v>453</v>
      </c>
      <c r="F317" s="222" t="s">
        <v>454</v>
      </c>
      <c r="G317" s="223" t="s">
        <v>192</v>
      </c>
      <c r="H317" s="224">
        <v>24</v>
      </c>
      <c r="I317" s="225"/>
      <c r="J317" s="226">
        <f>ROUND(I317*H317,2)</f>
        <v>0</v>
      </c>
      <c r="K317" s="222" t="s">
        <v>179</v>
      </c>
      <c r="L317" s="45"/>
      <c r="M317" s="227" t="s">
        <v>1</v>
      </c>
      <c r="N317" s="228" t="s">
        <v>41</v>
      </c>
      <c r="O317" s="92"/>
      <c r="P317" s="229">
        <f>O317*H317</f>
        <v>0</v>
      </c>
      <c r="Q317" s="229">
        <v>0.20469000000000001</v>
      </c>
      <c r="R317" s="229">
        <f>Q317*H317</f>
        <v>4.91256</v>
      </c>
      <c r="S317" s="229">
        <v>0</v>
      </c>
      <c r="T317" s="230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1" t="s">
        <v>180</v>
      </c>
      <c r="AT317" s="231" t="s">
        <v>175</v>
      </c>
      <c r="AU317" s="231" t="s">
        <v>87</v>
      </c>
      <c r="AY317" s="18" t="s">
        <v>173</v>
      </c>
      <c r="BE317" s="232">
        <f>IF(N317="základní",J317,0)</f>
        <v>0</v>
      </c>
      <c r="BF317" s="232">
        <f>IF(N317="snížená",J317,0)</f>
        <v>0</v>
      </c>
      <c r="BG317" s="232">
        <f>IF(N317="zákl. přenesená",J317,0)</f>
        <v>0</v>
      </c>
      <c r="BH317" s="232">
        <f>IF(N317="sníž. přenesená",J317,0)</f>
        <v>0</v>
      </c>
      <c r="BI317" s="232">
        <f>IF(N317="nulová",J317,0)</f>
        <v>0</v>
      </c>
      <c r="BJ317" s="18" t="s">
        <v>84</v>
      </c>
      <c r="BK317" s="232">
        <f>ROUND(I317*H317,2)</f>
        <v>0</v>
      </c>
      <c r="BL317" s="18" t="s">
        <v>180</v>
      </c>
      <c r="BM317" s="231" t="s">
        <v>455</v>
      </c>
    </row>
    <row r="318" s="13" customFormat="1">
      <c r="A318" s="13"/>
      <c r="B318" s="233"/>
      <c r="C318" s="234"/>
      <c r="D318" s="235" t="s">
        <v>182</v>
      </c>
      <c r="E318" s="236" t="s">
        <v>1</v>
      </c>
      <c r="F318" s="237" t="s">
        <v>183</v>
      </c>
      <c r="G318" s="234"/>
      <c r="H318" s="236" t="s">
        <v>1</v>
      </c>
      <c r="I318" s="238"/>
      <c r="J318" s="234"/>
      <c r="K318" s="234"/>
      <c r="L318" s="239"/>
      <c r="M318" s="240"/>
      <c r="N318" s="241"/>
      <c r="O318" s="241"/>
      <c r="P318" s="241"/>
      <c r="Q318" s="241"/>
      <c r="R318" s="241"/>
      <c r="S318" s="241"/>
      <c r="T318" s="242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3" t="s">
        <v>182</v>
      </c>
      <c r="AU318" s="243" t="s">
        <v>87</v>
      </c>
      <c r="AV318" s="13" t="s">
        <v>84</v>
      </c>
      <c r="AW318" s="13" t="s">
        <v>32</v>
      </c>
      <c r="AX318" s="13" t="s">
        <v>76</v>
      </c>
      <c r="AY318" s="243" t="s">
        <v>173</v>
      </c>
    </row>
    <row r="319" s="14" customFormat="1">
      <c r="A319" s="14"/>
      <c r="B319" s="244"/>
      <c r="C319" s="245"/>
      <c r="D319" s="235" t="s">
        <v>182</v>
      </c>
      <c r="E319" s="246" t="s">
        <v>1</v>
      </c>
      <c r="F319" s="247" t="s">
        <v>456</v>
      </c>
      <c r="G319" s="245"/>
      <c r="H319" s="248">
        <v>24</v>
      </c>
      <c r="I319" s="249"/>
      <c r="J319" s="245"/>
      <c r="K319" s="245"/>
      <c r="L319" s="250"/>
      <c r="M319" s="251"/>
      <c r="N319" s="252"/>
      <c r="O319" s="252"/>
      <c r="P319" s="252"/>
      <c r="Q319" s="252"/>
      <c r="R319" s="252"/>
      <c r="S319" s="252"/>
      <c r="T319" s="253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4" t="s">
        <v>182</v>
      </c>
      <c r="AU319" s="254" t="s">
        <v>87</v>
      </c>
      <c r="AV319" s="14" t="s">
        <v>87</v>
      </c>
      <c r="AW319" s="14" t="s">
        <v>32</v>
      </c>
      <c r="AX319" s="14" t="s">
        <v>84</v>
      </c>
      <c r="AY319" s="254" t="s">
        <v>173</v>
      </c>
    </row>
    <row r="320" s="12" customFormat="1" ht="22.8" customHeight="1">
      <c r="A320" s="12"/>
      <c r="B320" s="204"/>
      <c r="C320" s="205"/>
      <c r="D320" s="206" t="s">
        <v>75</v>
      </c>
      <c r="E320" s="218" t="s">
        <v>180</v>
      </c>
      <c r="F320" s="218" t="s">
        <v>457</v>
      </c>
      <c r="G320" s="205"/>
      <c r="H320" s="205"/>
      <c r="I320" s="208"/>
      <c r="J320" s="219">
        <f>BK320</f>
        <v>0</v>
      </c>
      <c r="K320" s="205"/>
      <c r="L320" s="210"/>
      <c r="M320" s="211"/>
      <c r="N320" s="212"/>
      <c r="O320" s="212"/>
      <c r="P320" s="213">
        <f>SUM(P321:P330)</f>
        <v>0</v>
      </c>
      <c r="Q320" s="212"/>
      <c r="R320" s="213">
        <f>SUM(R321:R330)</f>
        <v>1.1585341199999999</v>
      </c>
      <c r="S320" s="212"/>
      <c r="T320" s="214">
        <f>SUM(T321:T330)</f>
        <v>0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215" t="s">
        <v>84</v>
      </c>
      <c r="AT320" s="216" t="s">
        <v>75</v>
      </c>
      <c r="AU320" s="216" t="s">
        <v>84</v>
      </c>
      <c r="AY320" s="215" t="s">
        <v>173</v>
      </c>
      <c r="BK320" s="217">
        <f>SUM(BK321:BK330)</f>
        <v>0</v>
      </c>
    </row>
    <row r="321" s="2" customFormat="1" ht="16.5" customHeight="1">
      <c r="A321" s="39"/>
      <c r="B321" s="40"/>
      <c r="C321" s="220" t="s">
        <v>458</v>
      </c>
      <c r="D321" s="220" t="s">
        <v>175</v>
      </c>
      <c r="E321" s="221" t="s">
        <v>459</v>
      </c>
      <c r="F321" s="222" t="s">
        <v>460</v>
      </c>
      <c r="G321" s="223" t="s">
        <v>461</v>
      </c>
      <c r="H321" s="224">
        <v>4.7210000000000001</v>
      </c>
      <c r="I321" s="225"/>
      <c r="J321" s="226">
        <f>ROUND(I321*H321,2)</f>
        <v>0</v>
      </c>
      <c r="K321" s="222" t="s">
        <v>179</v>
      </c>
      <c r="L321" s="45"/>
      <c r="M321" s="227" t="s">
        <v>1</v>
      </c>
      <c r="N321" s="228" t="s">
        <v>41</v>
      </c>
      <c r="O321" s="92"/>
      <c r="P321" s="229">
        <f>O321*H321</f>
        <v>0</v>
      </c>
      <c r="Q321" s="229">
        <v>0</v>
      </c>
      <c r="R321" s="229">
        <f>Q321*H321</f>
        <v>0</v>
      </c>
      <c r="S321" s="229">
        <v>0</v>
      </c>
      <c r="T321" s="230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31" t="s">
        <v>180</v>
      </c>
      <c r="AT321" s="231" t="s">
        <v>175</v>
      </c>
      <c r="AU321" s="231" t="s">
        <v>87</v>
      </c>
      <c r="AY321" s="18" t="s">
        <v>173</v>
      </c>
      <c r="BE321" s="232">
        <f>IF(N321="základní",J321,0)</f>
        <v>0</v>
      </c>
      <c r="BF321" s="232">
        <f>IF(N321="snížená",J321,0)</f>
        <v>0</v>
      </c>
      <c r="BG321" s="232">
        <f>IF(N321="zákl. přenesená",J321,0)</f>
        <v>0</v>
      </c>
      <c r="BH321" s="232">
        <f>IF(N321="sníž. přenesená",J321,0)</f>
        <v>0</v>
      </c>
      <c r="BI321" s="232">
        <f>IF(N321="nulová",J321,0)</f>
        <v>0</v>
      </c>
      <c r="BJ321" s="18" t="s">
        <v>84</v>
      </c>
      <c r="BK321" s="232">
        <f>ROUND(I321*H321,2)</f>
        <v>0</v>
      </c>
      <c r="BL321" s="18" t="s">
        <v>180</v>
      </c>
      <c r="BM321" s="231" t="s">
        <v>462</v>
      </c>
    </row>
    <row r="322" s="14" customFormat="1">
      <c r="A322" s="14"/>
      <c r="B322" s="244"/>
      <c r="C322" s="245"/>
      <c r="D322" s="235" t="s">
        <v>182</v>
      </c>
      <c r="E322" s="246" t="s">
        <v>1</v>
      </c>
      <c r="F322" s="247" t="s">
        <v>95</v>
      </c>
      <c r="G322" s="245"/>
      <c r="H322" s="248">
        <v>4.7210000000000001</v>
      </c>
      <c r="I322" s="249"/>
      <c r="J322" s="245"/>
      <c r="K322" s="245"/>
      <c r="L322" s="250"/>
      <c r="M322" s="251"/>
      <c r="N322" s="252"/>
      <c r="O322" s="252"/>
      <c r="P322" s="252"/>
      <c r="Q322" s="252"/>
      <c r="R322" s="252"/>
      <c r="S322" s="252"/>
      <c r="T322" s="253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4" t="s">
        <v>182</v>
      </c>
      <c r="AU322" s="254" t="s">
        <v>87</v>
      </c>
      <c r="AV322" s="14" t="s">
        <v>87</v>
      </c>
      <c r="AW322" s="14" t="s">
        <v>32</v>
      </c>
      <c r="AX322" s="14" t="s">
        <v>84</v>
      </c>
      <c r="AY322" s="254" t="s">
        <v>173</v>
      </c>
    </row>
    <row r="323" s="2" customFormat="1" ht="33" customHeight="1">
      <c r="A323" s="39"/>
      <c r="B323" s="40"/>
      <c r="C323" s="220" t="s">
        <v>463</v>
      </c>
      <c r="D323" s="220" t="s">
        <v>175</v>
      </c>
      <c r="E323" s="221" t="s">
        <v>464</v>
      </c>
      <c r="F323" s="222" t="s">
        <v>465</v>
      </c>
      <c r="G323" s="223" t="s">
        <v>237</v>
      </c>
      <c r="H323" s="224">
        <v>0.48599999999999999</v>
      </c>
      <c r="I323" s="225"/>
      <c r="J323" s="226">
        <f>ROUND(I323*H323,2)</f>
        <v>0</v>
      </c>
      <c r="K323" s="222" t="s">
        <v>179</v>
      </c>
      <c r="L323" s="45"/>
      <c r="M323" s="227" t="s">
        <v>1</v>
      </c>
      <c r="N323" s="228" t="s">
        <v>41</v>
      </c>
      <c r="O323" s="92"/>
      <c r="P323" s="229">
        <f>O323*H323</f>
        <v>0</v>
      </c>
      <c r="Q323" s="229">
        <v>2.3010199999999998</v>
      </c>
      <c r="R323" s="229">
        <f>Q323*H323</f>
        <v>1.1182957199999999</v>
      </c>
      <c r="S323" s="229">
        <v>0</v>
      </c>
      <c r="T323" s="230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31" t="s">
        <v>180</v>
      </c>
      <c r="AT323" s="231" t="s">
        <v>175</v>
      </c>
      <c r="AU323" s="231" t="s">
        <v>87</v>
      </c>
      <c r="AY323" s="18" t="s">
        <v>173</v>
      </c>
      <c r="BE323" s="232">
        <f>IF(N323="základní",J323,0)</f>
        <v>0</v>
      </c>
      <c r="BF323" s="232">
        <f>IF(N323="snížená",J323,0)</f>
        <v>0</v>
      </c>
      <c r="BG323" s="232">
        <f>IF(N323="zákl. přenesená",J323,0)</f>
        <v>0</v>
      </c>
      <c r="BH323" s="232">
        <f>IF(N323="sníž. přenesená",J323,0)</f>
        <v>0</v>
      </c>
      <c r="BI323" s="232">
        <f>IF(N323="nulová",J323,0)</f>
        <v>0</v>
      </c>
      <c r="BJ323" s="18" t="s">
        <v>84</v>
      </c>
      <c r="BK323" s="232">
        <f>ROUND(I323*H323,2)</f>
        <v>0</v>
      </c>
      <c r="BL323" s="18" t="s">
        <v>180</v>
      </c>
      <c r="BM323" s="231" t="s">
        <v>466</v>
      </c>
    </row>
    <row r="324" s="14" customFormat="1">
      <c r="A324" s="14"/>
      <c r="B324" s="244"/>
      <c r="C324" s="245"/>
      <c r="D324" s="235" t="s">
        <v>182</v>
      </c>
      <c r="E324" s="246" t="s">
        <v>1</v>
      </c>
      <c r="F324" s="247" t="s">
        <v>133</v>
      </c>
      <c r="G324" s="245"/>
      <c r="H324" s="248">
        <v>0.48599999999999999</v>
      </c>
      <c r="I324" s="249"/>
      <c r="J324" s="245"/>
      <c r="K324" s="245"/>
      <c r="L324" s="250"/>
      <c r="M324" s="251"/>
      <c r="N324" s="252"/>
      <c r="O324" s="252"/>
      <c r="P324" s="252"/>
      <c r="Q324" s="252"/>
      <c r="R324" s="252"/>
      <c r="S324" s="252"/>
      <c r="T324" s="253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4" t="s">
        <v>182</v>
      </c>
      <c r="AU324" s="254" t="s">
        <v>87</v>
      </c>
      <c r="AV324" s="14" t="s">
        <v>87</v>
      </c>
      <c r="AW324" s="14" t="s">
        <v>32</v>
      </c>
      <c r="AX324" s="14" t="s">
        <v>84</v>
      </c>
      <c r="AY324" s="254" t="s">
        <v>173</v>
      </c>
    </row>
    <row r="325" s="2" customFormat="1" ht="24.15" customHeight="1">
      <c r="A325" s="39"/>
      <c r="B325" s="40"/>
      <c r="C325" s="220" t="s">
        <v>467</v>
      </c>
      <c r="D325" s="220" t="s">
        <v>175</v>
      </c>
      <c r="E325" s="221" t="s">
        <v>468</v>
      </c>
      <c r="F325" s="222" t="s">
        <v>469</v>
      </c>
      <c r="G325" s="223" t="s">
        <v>178</v>
      </c>
      <c r="H325" s="224">
        <v>3.0299999999999998</v>
      </c>
      <c r="I325" s="225"/>
      <c r="J325" s="226">
        <f>ROUND(I325*H325,2)</f>
        <v>0</v>
      </c>
      <c r="K325" s="222" t="s">
        <v>179</v>
      </c>
      <c r="L325" s="45"/>
      <c r="M325" s="227" t="s">
        <v>1</v>
      </c>
      <c r="N325" s="228" t="s">
        <v>41</v>
      </c>
      <c r="O325" s="92"/>
      <c r="P325" s="229">
        <f>O325*H325</f>
        <v>0</v>
      </c>
      <c r="Q325" s="229">
        <v>0.01328</v>
      </c>
      <c r="R325" s="229">
        <f>Q325*H325</f>
        <v>0.040238400000000001</v>
      </c>
      <c r="S325" s="229">
        <v>0</v>
      </c>
      <c r="T325" s="230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31" t="s">
        <v>180</v>
      </c>
      <c r="AT325" s="231" t="s">
        <v>175</v>
      </c>
      <c r="AU325" s="231" t="s">
        <v>87</v>
      </c>
      <c r="AY325" s="18" t="s">
        <v>173</v>
      </c>
      <c r="BE325" s="232">
        <f>IF(N325="základní",J325,0)</f>
        <v>0</v>
      </c>
      <c r="BF325" s="232">
        <f>IF(N325="snížená",J325,0)</f>
        <v>0</v>
      </c>
      <c r="BG325" s="232">
        <f>IF(N325="zákl. přenesená",J325,0)</f>
        <v>0</v>
      </c>
      <c r="BH325" s="232">
        <f>IF(N325="sníž. přenesená",J325,0)</f>
        <v>0</v>
      </c>
      <c r="BI325" s="232">
        <f>IF(N325="nulová",J325,0)</f>
        <v>0</v>
      </c>
      <c r="BJ325" s="18" t="s">
        <v>84</v>
      </c>
      <c r="BK325" s="232">
        <f>ROUND(I325*H325,2)</f>
        <v>0</v>
      </c>
      <c r="BL325" s="18" t="s">
        <v>180</v>
      </c>
      <c r="BM325" s="231" t="s">
        <v>470</v>
      </c>
    </row>
    <row r="326" s="13" customFormat="1">
      <c r="A326" s="13"/>
      <c r="B326" s="233"/>
      <c r="C326" s="234"/>
      <c r="D326" s="235" t="s">
        <v>182</v>
      </c>
      <c r="E326" s="236" t="s">
        <v>1</v>
      </c>
      <c r="F326" s="237" t="s">
        <v>183</v>
      </c>
      <c r="G326" s="234"/>
      <c r="H326" s="236" t="s">
        <v>1</v>
      </c>
      <c r="I326" s="238"/>
      <c r="J326" s="234"/>
      <c r="K326" s="234"/>
      <c r="L326" s="239"/>
      <c r="M326" s="240"/>
      <c r="N326" s="241"/>
      <c r="O326" s="241"/>
      <c r="P326" s="241"/>
      <c r="Q326" s="241"/>
      <c r="R326" s="241"/>
      <c r="S326" s="241"/>
      <c r="T326" s="242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3" t="s">
        <v>182</v>
      </c>
      <c r="AU326" s="243" t="s">
        <v>87</v>
      </c>
      <c r="AV326" s="13" t="s">
        <v>84</v>
      </c>
      <c r="AW326" s="13" t="s">
        <v>32</v>
      </c>
      <c r="AX326" s="13" t="s">
        <v>76</v>
      </c>
      <c r="AY326" s="243" t="s">
        <v>173</v>
      </c>
    </row>
    <row r="327" s="14" customFormat="1">
      <c r="A327" s="14"/>
      <c r="B327" s="244"/>
      <c r="C327" s="245"/>
      <c r="D327" s="235" t="s">
        <v>182</v>
      </c>
      <c r="E327" s="246" t="s">
        <v>1</v>
      </c>
      <c r="F327" s="247" t="s">
        <v>471</v>
      </c>
      <c r="G327" s="245"/>
      <c r="H327" s="248">
        <v>3.0299999999999998</v>
      </c>
      <c r="I327" s="249"/>
      <c r="J327" s="245"/>
      <c r="K327" s="245"/>
      <c r="L327" s="250"/>
      <c r="M327" s="251"/>
      <c r="N327" s="252"/>
      <c r="O327" s="252"/>
      <c r="P327" s="252"/>
      <c r="Q327" s="252"/>
      <c r="R327" s="252"/>
      <c r="S327" s="252"/>
      <c r="T327" s="253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4" t="s">
        <v>182</v>
      </c>
      <c r="AU327" s="254" t="s">
        <v>87</v>
      </c>
      <c r="AV327" s="14" t="s">
        <v>87</v>
      </c>
      <c r="AW327" s="14" t="s">
        <v>32</v>
      </c>
      <c r="AX327" s="14" t="s">
        <v>84</v>
      </c>
      <c r="AY327" s="254" t="s">
        <v>173</v>
      </c>
    </row>
    <row r="328" s="2" customFormat="1" ht="24.15" customHeight="1">
      <c r="A328" s="39"/>
      <c r="B328" s="40"/>
      <c r="C328" s="220" t="s">
        <v>472</v>
      </c>
      <c r="D328" s="220" t="s">
        <v>175</v>
      </c>
      <c r="E328" s="221" t="s">
        <v>473</v>
      </c>
      <c r="F328" s="222" t="s">
        <v>474</v>
      </c>
      <c r="G328" s="223" t="s">
        <v>178</v>
      </c>
      <c r="H328" s="224">
        <v>3.0299999999999998</v>
      </c>
      <c r="I328" s="225"/>
      <c r="J328" s="226">
        <f>ROUND(I328*H328,2)</f>
        <v>0</v>
      </c>
      <c r="K328" s="222" t="s">
        <v>179</v>
      </c>
      <c r="L328" s="45"/>
      <c r="M328" s="227" t="s">
        <v>1</v>
      </c>
      <c r="N328" s="228" t="s">
        <v>41</v>
      </c>
      <c r="O328" s="92"/>
      <c r="P328" s="229">
        <f>O328*H328</f>
        <v>0</v>
      </c>
      <c r="Q328" s="229">
        <v>0</v>
      </c>
      <c r="R328" s="229">
        <f>Q328*H328</f>
        <v>0</v>
      </c>
      <c r="S328" s="229">
        <v>0</v>
      </c>
      <c r="T328" s="230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1" t="s">
        <v>180</v>
      </c>
      <c r="AT328" s="231" t="s">
        <v>175</v>
      </c>
      <c r="AU328" s="231" t="s">
        <v>87</v>
      </c>
      <c r="AY328" s="18" t="s">
        <v>173</v>
      </c>
      <c r="BE328" s="232">
        <f>IF(N328="základní",J328,0)</f>
        <v>0</v>
      </c>
      <c r="BF328" s="232">
        <f>IF(N328="snížená",J328,0)</f>
        <v>0</v>
      </c>
      <c r="BG328" s="232">
        <f>IF(N328="zákl. přenesená",J328,0)</f>
        <v>0</v>
      </c>
      <c r="BH328" s="232">
        <f>IF(N328="sníž. přenesená",J328,0)</f>
        <v>0</v>
      </c>
      <c r="BI328" s="232">
        <f>IF(N328="nulová",J328,0)</f>
        <v>0</v>
      </c>
      <c r="BJ328" s="18" t="s">
        <v>84</v>
      </c>
      <c r="BK328" s="232">
        <f>ROUND(I328*H328,2)</f>
        <v>0</v>
      </c>
      <c r="BL328" s="18" t="s">
        <v>180</v>
      </c>
      <c r="BM328" s="231" t="s">
        <v>475</v>
      </c>
    </row>
    <row r="329" s="13" customFormat="1">
      <c r="A329" s="13"/>
      <c r="B329" s="233"/>
      <c r="C329" s="234"/>
      <c r="D329" s="235" t="s">
        <v>182</v>
      </c>
      <c r="E329" s="236" t="s">
        <v>1</v>
      </c>
      <c r="F329" s="237" t="s">
        <v>183</v>
      </c>
      <c r="G329" s="234"/>
      <c r="H329" s="236" t="s">
        <v>1</v>
      </c>
      <c r="I329" s="238"/>
      <c r="J329" s="234"/>
      <c r="K329" s="234"/>
      <c r="L329" s="239"/>
      <c r="M329" s="240"/>
      <c r="N329" s="241"/>
      <c r="O329" s="241"/>
      <c r="P329" s="241"/>
      <c r="Q329" s="241"/>
      <c r="R329" s="241"/>
      <c r="S329" s="241"/>
      <c r="T329" s="242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3" t="s">
        <v>182</v>
      </c>
      <c r="AU329" s="243" t="s">
        <v>87</v>
      </c>
      <c r="AV329" s="13" t="s">
        <v>84</v>
      </c>
      <c r="AW329" s="13" t="s">
        <v>32</v>
      </c>
      <c r="AX329" s="13" t="s">
        <v>76</v>
      </c>
      <c r="AY329" s="243" t="s">
        <v>173</v>
      </c>
    </row>
    <row r="330" s="14" customFormat="1">
      <c r="A330" s="14"/>
      <c r="B330" s="244"/>
      <c r="C330" s="245"/>
      <c r="D330" s="235" t="s">
        <v>182</v>
      </c>
      <c r="E330" s="246" t="s">
        <v>1</v>
      </c>
      <c r="F330" s="247" t="s">
        <v>471</v>
      </c>
      <c r="G330" s="245"/>
      <c r="H330" s="248">
        <v>3.0299999999999998</v>
      </c>
      <c r="I330" s="249"/>
      <c r="J330" s="245"/>
      <c r="K330" s="245"/>
      <c r="L330" s="250"/>
      <c r="M330" s="251"/>
      <c r="N330" s="252"/>
      <c r="O330" s="252"/>
      <c r="P330" s="252"/>
      <c r="Q330" s="252"/>
      <c r="R330" s="252"/>
      <c r="S330" s="252"/>
      <c r="T330" s="253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4" t="s">
        <v>182</v>
      </c>
      <c r="AU330" s="254" t="s">
        <v>87</v>
      </c>
      <c r="AV330" s="14" t="s">
        <v>87</v>
      </c>
      <c r="AW330" s="14" t="s">
        <v>32</v>
      </c>
      <c r="AX330" s="14" t="s">
        <v>84</v>
      </c>
      <c r="AY330" s="254" t="s">
        <v>173</v>
      </c>
    </row>
    <row r="331" s="12" customFormat="1" ht="22.8" customHeight="1">
      <c r="A331" s="12"/>
      <c r="B331" s="204"/>
      <c r="C331" s="205"/>
      <c r="D331" s="206" t="s">
        <v>75</v>
      </c>
      <c r="E331" s="218" t="s">
        <v>200</v>
      </c>
      <c r="F331" s="218" t="s">
        <v>476</v>
      </c>
      <c r="G331" s="205"/>
      <c r="H331" s="205"/>
      <c r="I331" s="208"/>
      <c r="J331" s="219">
        <f>BK331</f>
        <v>0</v>
      </c>
      <c r="K331" s="205"/>
      <c r="L331" s="210"/>
      <c r="M331" s="211"/>
      <c r="N331" s="212"/>
      <c r="O331" s="212"/>
      <c r="P331" s="213">
        <f>SUM(P332:P337)</f>
        <v>0</v>
      </c>
      <c r="Q331" s="212"/>
      <c r="R331" s="213">
        <f>SUM(R332:R337)</f>
        <v>137.0571363</v>
      </c>
      <c r="S331" s="212"/>
      <c r="T331" s="214">
        <f>SUM(T332:T337)</f>
        <v>0</v>
      </c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R331" s="215" t="s">
        <v>84</v>
      </c>
      <c r="AT331" s="216" t="s">
        <v>75</v>
      </c>
      <c r="AU331" s="216" t="s">
        <v>84</v>
      </c>
      <c r="AY331" s="215" t="s">
        <v>173</v>
      </c>
      <c r="BK331" s="217">
        <f>SUM(BK332:BK337)</f>
        <v>0</v>
      </c>
    </row>
    <row r="332" s="2" customFormat="1" ht="24.15" customHeight="1">
      <c r="A332" s="39"/>
      <c r="B332" s="40"/>
      <c r="C332" s="220" t="s">
        <v>477</v>
      </c>
      <c r="D332" s="220" t="s">
        <v>175</v>
      </c>
      <c r="E332" s="221" t="s">
        <v>478</v>
      </c>
      <c r="F332" s="222" t="s">
        <v>479</v>
      </c>
      <c r="G332" s="223" t="s">
        <v>178</v>
      </c>
      <c r="H332" s="224">
        <v>143.04499999999999</v>
      </c>
      <c r="I332" s="225"/>
      <c r="J332" s="226">
        <f>ROUND(I332*H332,2)</f>
        <v>0</v>
      </c>
      <c r="K332" s="222" t="s">
        <v>179</v>
      </c>
      <c r="L332" s="45"/>
      <c r="M332" s="227" t="s">
        <v>1</v>
      </c>
      <c r="N332" s="228" t="s">
        <v>41</v>
      </c>
      <c r="O332" s="92"/>
      <c r="P332" s="229">
        <f>O332*H332</f>
        <v>0</v>
      </c>
      <c r="Q332" s="229">
        <v>0.57499999999999996</v>
      </c>
      <c r="R332" s="229">
        <f>Q332*H332</f>
        <v>82.250874999999994</v>
      </c>
      <c r="S332" s="229">
        <v>0</v>
      </c>
      <c r="T332" s="230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31" t="s">
        <v>180</v>
      </c>
      <c r="AT332" s="231" t="s">
        <v>175</v>
      </c>
      <c r="AU332" s="231" t="s">
        <v>87</v>
      </c>
      <c r="AY332" s="18" t="s">
        <v>173</v>
      </c>
      <c r="BE332" s="232">
        <f>IF(N332="základní",J332,0)</f>
        <v>0</v>
      </c>
      <c r="BF332" s="232">
        <f>IF(N332="snížená",J332,0)</f>
        <v>0</v>
      </c>
      <c r="BG332" s="232">
        <f>IF(N332="zákl. přenesená",J332,0)</f>
        <v>0</v>
      </c>
      <c r="BH332" s="232">
        <f>IF(N332="sníž. přenesená",J332,0)</f>
        <v>0</v>
      </c>
      <c r="BI332" s="232">
        <f>IF(N332="nulová",J332,0)</f>
        <v>0</v>
      </c>
      <c r="BJ332" s="18" t="s">
        <v>84</v>
      </c>
      <c r="BK332" s="232">
        <f>ROUND(I332*H332,2)</f>
        <v>0</v>
      </c>
      <c r="BL332" s="18" t="s">
        <v>180</v>
      </c>
      <c r="BM332" s="231" t="s">
        <v>480</v>
      </c>
    </row>
    <row r="333" s="13" customFormat="1">
      <c r="A333" s="13"/>
      <c r="B333" s="233"/>
      <c r="C333" s="234"/>
      <c r="D333" s="235" t="s">
        <v>182</v>
      </c>
      <c r="E333" s="236" t="s">
        <v>1</v>
      </c>
      <c r="F333" s="237" t="s">
        <v>481</v>
      </c>
      <c r="G333" s="234"/>
      <c r="H333" s="236" t="s">
        <v>1</v>
      </c>
      <c r="I333" s="238"/>
      <c r="J333" s="234"/>
      <c r="K333" s="234"/>
      <c r="L333" s="239"/>
      <c r="M333" s="240"/>
      <c r="N333" s="241"/>
      <c r="O333" s="241"/>
      <c r="P333" s="241"/>
      <c r="Q333" s="241"/>
      <c r="R333" s="241"/>
      <c r="S333" s="241"/>
      <c r="T333" s="242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3" t="s">
        <v>182</v>
      </c>
      <c r="AU333" s="243" t="s">
        <v>87</v>
      </c>
      <c r="AV333" s="13" t="s">
        <v>84</v>
      </c>
      <c r="AW333" s="13" t="s">
        <v>32</v>
      </c>
      <c r="AX333" s="13" t="s">
        <v>76</v>
      </c>
      <c r="AY333" s="243" t="s">
        <v>173</v>
      </c>
    </row>
    <row r="334" s="14" customFormat="1">
      <c r="A334" s="14"/>
      <c r="B334" s="244"/>
      <c r="C334" s="245"/>
      <c r="D334" s="235" t="s">
        <v>182</v>
      </c>
      <c r="E334" s="246" t="s">
        <v>1</v>
      </c>
      <c r="F334" s="247" t="s">
        <v>482</v>
      </c>
      <c r="G334" s="245"/>
      <c r="H334" s="248">
        <v>143.04499999999999</v>
      </c>
      <c r="I334" s="249"/>
      <c r="J334" s="245"/>
      <c r="K334" s="245"/>
      <c r="L334" s="250"/>
      <c r="M334" s="251"/>
      <c r="N334" s="252"/>
      <c r="O334" s="252"/>
      <c r="P334" s="252"/>
      <c r="Q334" s="252"/>
      <c r="R334" s="252"/>
      <c r="S334" s="252"/>
      <c r="T334" s="253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4" t="s">
        <v>182</v>
      </c>
      <c r="AU334" s="254" t="s">
        <v>87</v>
      </c>
      <c r="AV334" s="14" t="s">
        <v>87</v>
      </c>
      <c r="AW334" s="14" t="s">
        <v>32</v>
      </c>
      <c r="AX334" s="14" t="s">
        <v>84</v>
      </c>
      <c r="AY334" s="254" t="s">
        <v>173</v>
      </c>
    </row>
    <row r="335" s="2" customFormat="1" ht="24.15" customHeight="1">
      <c r="A335" s="39"/>
      <c r="B335" s="40"/>
      <c r="C335" s="220" t="s">
        <v>483</v>
      </c>
      <c r="D335" s="220" t="s">
        <v>175</v>
      </c>
      <c r="E335" s="221" t="s">
        <v>484</v>
      </c>
      <c r="F335" s="222" t="s">
        <v>485</v>
      </c>
      <c r="G335" s="223" t="s">
        <v>178</v>
      </c>
      <c r="H335" s="224">
        <v>143.04499999999999</v>
      </c>
      <c r="I335" s="225"/>
      <c r="J335" s="226">
        <f>ROUND(I335*H335,2)</f>
        <v>0</v>
      </c>
      <c r="K335" s="222" t="s">
        <v>179</v>
      </c>
      <c r="L335" s="45"/>
      <c r="M335" s="227" t="s">
        <v>1</v>
      </c>
      <c r="N335" s="228" t="s">
        <v>41</v>
      </c>
      <c r="O335" s="92"/>
      <c r="P335" s="229">
        <f>O335*H335</f>
        <v>0</v>
      </c>
      <c r="Q335" s="229">
        <v>0.38313999999999998</v>
      </c>
      <c r="R335" s="229">
        <f>Q335*H335</f>
        <v>54.806261299999996</v>
      </c>
      <c r="S335" s="229">
        <v>0</v>
      </c>
      <c r="T335" s="230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31" t="s">
        <v>180</v>
      </c>
      <c r="AT335" s="231" t="s">
        <v>175</v>
      </c>
      <c r="AU335" s="231" t="s">
        <v>87</v>
      </c>
      <c r="AY335" s="18" t="s">
        <v>173</v>
      </c>
      <c r="BE335" s="232">
        <f>IF(N335="základní",J335,0)</f>
        <v>0</v>
      </c>
      <c r="BF335" s="232">
        <f>IF(N335="snížená",J335,0)</f>
        <v>0</v>
      </c>
      <c r="BG335" s="232">
        <f>IF(N335="zákl. přenesená",J335,0)</f>
        <v>0</v>
      </c>
      <c r="BH335" s="232">
        <f>IF(N335="sníž. přenesená",J335,0)</f>
        <v>0</v>
      </c>
      <c r="BI335" s="232">
        <f>IF(N335="nulová",J335,0)</f>
        <v>0</v>
      </c>
      <c r="BJ335" s="18" t="s">
        <v>84</v>
      </c>
      <c r="BK335" s="232">
        <f>ROUND(I335*H335,2)</f>
        <v>0</v>
      </c>
      <c r="BL335" s="18" t="s">
        <v>180</v>
      </c>
      <c r="BM335" s="231" t="s">
        <v>486</v>
      </c>
    </row>
    <row r="336" s="13" customFormat="1">
      <c r="A336" s="13"/>
      <c r="B336" s="233"/>
      <c r="C336" s="234"/>
      <c r="D336" s="235" t="s">
        <v>182</v>
      </c>
      <c r="E336" s="236" t="s">
        <v>1</v>
      </c>
      <c r="F336" s="237" t="s">
        <v>481</v>
      </c>
      <c r="G336" s="234"/>
      <c r="H336" s="236" t="s">
        <v>1</v>
      </c>
      <c r="I336" s="238"/>
      <c r="J336" s="234"/>
      <c r="K336" s="234"/>
      <c r="L336" s="239"/>
      <c r="M336" s="240"/>
      <c r="N336" s="241"/>
      <c r="O336" s="241"/>
      <c r="P336" s="241"/>
      <c r="Q336" s="241"/>
      <c r="R336" s="241"/>
      <c r="S336" s="241"/>
      <c r="T336" s="242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3" t="s">
        <v>182</v>
      </c>
      <c r="AU336" s="243" t="s">
        <v>87</v>
      </c>
      <c r="AV336" s="13" t="s">
        <v>84</v>
      </c>
      <c r="AW336" s="13" t="s">
        <v>32</v>
      </c>
      <c r="AX336" s="13" t="s">
        <v>76</v>
      </c>
      <c r="AY336" s="243" t="s">
        <v>173</v>
      </c>
    </row>
    <row r="337" s="14" customFormat="1">
      <c r="A337" s="14"/>
      <c r="B337" s="244"/>
      <c r="C337" s="245"/>
      <c r="D337" s="235" t="s">
        <v>182</v>
      </c>
      <c r="E337" s="246" t="s">
        <v>1</v>
      </c>
      <c r="F337" s="247" t="s">
        <v>131</v>
      </c>
      <c r="G337" s="245"/>
      <c r="H337" s="248">
        <v>143.04499999999999</v>
      </c>
      <c r="I337" s="249"/>
      <c r="J337" s="245"/>
      <c r="K337" s="245"/>
      <c r="L337" s="250"/>
      <c r="M337" s="251"/>
      <c r="N337" s="252"/>
      <c r="O337" s="252"/>
      <c r="P337" s="252"/>
      <c r="Q337" s="252"/>
      <c r="R337" s="252"/>
      <c r="S337" s="252"/>
      <c r="T337" s="253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4" t="s">
        <v>182</v>
      </c>
      <c r="AU337" s="254" t="s">
        <v>87</v>
      </c>
      <c r="AV337" s="14" t="s">
        <v>87</v>
      </c>
      <c r="AW337" s="14" t="s">
        <v>32</v>
      </c>
      <c r="AX337" s="14" t="s">
        <v>84</v>
      </c>
      <c r="AY337" s="254" t="s">
        <v>173</v>
      </c>
    </row>
    <row r="338" s="12" customFormat="1" ht="22.8" customHeight="1">
      <c r="A338" s="12"/>
      <c r="B338" s="204"/>
      <c r="C338" s="205"/>
      <c r="D338" s="206" t="s">
        <v>75</v>
      </c>
      <c r="E338" s="218" t="s">
        <v>215</v>
      </c>
      <c r="F338" s="218" t="s">
        <v>487</v>
      </c>
      <c r="G338" s="205"/>
      <c r="H338" s="205"/>
      <c r="I338" s="208"/>
      <c r="J338" s="219">
        <f>BK338</f>
        <v>0</v>
      </c>
      <c r="K338" s="205"/>
      <c r="L338" s="210"/>
      <c r="M338" s="211"/>
      <c r="N338" s="212"/>
      <c r="O338" s="212"/>
      <c r="P338" s="213">
        <f>SUM(P339:P576)</f>
        <v>0</v>
      </c>
      <c r="Q338" s="212"/>
      <c r="R338" s="213">
        <f>SUM(R339:R576)</f>
        <v>5.2438268500000005</v>
      </c>
      <c r="S338" s="212"/>
      <c r="T338" s="214">
        <f>SUM(T339:T576)</f>
        <v>0.75560000000000005</v>
      </c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R338" s="215" t="s">
        <v>84</v>
      </c>
      <c r="AT338" s="216" t="s">
        <v>75</v>
      </c>
      <c r="AU338" s="216" t="s">
        <v>84</v>
      </c>
      <c r="AY338" s="215" t="s">
        <v>173</v>
      </c>
      <c r="BK338" s="217">
        <f>SUM(BK339:BK576)</f>
        <v>0</v>
      </c>
    </row>
    <row r="339" s="2" customFormat="1" ht="24.15" customHeight="1">
      <c r="A339" s="39"/>
      <c r="B339" s="40"/>
      <c r="C339" s="220" t="s">
        <v>488</v>
      </c>
      <c r="D339" s="220" t="s">
        <v>175</v>
      </c>
      <c r="E339" s="221" t="s">
        <v>489</v>
      </c>
      <c r="F339" s="222" t="s">
        <v>490</v>
      </c>
      <c r="G339" s="223" t="s">
        <v>491</v>
      </c>
      <c r="H339" s="224">
        <v>3</v>
      </c>
      <c r="I339" s="225"/>
      <c r="J339" s="226">
        <f>ROUND(I339*H339,2)</f>
        <v>0</v>
      </c>
      <c r="K339" s="222" t="s">
        <v>179</v>
      </c>
      <c r="L339" s="45"/>
      <c r="M339" s="227" t="s">
        <v>1</v>
      </c>
      <c r="N339" s="228" t="s">
        <v>41</v>
      </c>
      <c r="O339" s="92"/>
      <c r="P339" s="229">
        <f>O339*H339</f>
        <v>0</v>
      </c>
      <c r="Q339" s="229">
        <v>0</v>
      </c>
      <c r="R339" s="229">
        <f>Q339*H339</f>
        <v>0</v>
      </c>
      <c r="S339" s="229">
        <v>0</v>
      </c>
      <c r="T339" s="230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31" t="s">
        <v>180</v>
      </c>
      <c r="AT339" s="231" t="s">
        <v>175</v>
      </c>
      <c r="AU339" s="231" t="s">
        <v>87</v>
      </c>
      <c r="AY339" s="18" t="s">
        <v>173</v>
      </c>
      <c r="BE339" s="232">
        <f>IF(N339="základní",J339,0)</f>
        <v>0</v>
      </c>
      <c r="BF339" s="232">
        <f>IF(N339="snížená",J339,0)</f>
        <v>0</v>
      </c>
      <c r="BG339" s="232">
        <f>IF(N339="zákl. přenesená",J339,0)</f>
        <v>0</v>
      </c>
      <c r="BH339" s="232">
        <f>IF(N339="sníž. přenesená",J339,0)</f>
        <v>0</v>
      </c>
      <c r="BI339" s="232">
        <f>IF(N339="nulová",J339,0)</f>
        <v>0</v>
      </c>
      <c r="BJ339" s="18" t="s">
        <v>84</v>
      </c>
      <c r="BK339" s="232">
        <f>ROUND(I339*H339,2)</f>
        <v>0</v>
      </c>
      <c r="BL339" s="18" t="s">
        <v>180</v>
      </c>
      <c r="BM339" s="231" t="s">
        <v>492</v>
      </c>
    </row>
    <row r="340" s="13" customFormat="1">
      <c r="A340" s="13"/>
      <c r="B340" s="233"/>
      <c r="C340" s="234"/>
      <c r="D340" s="235" t="s">
        <v>182</v>
      </c>
      <c r="E340" s="236" t="s">
        <v>1</v>
      </c>
      <c r="F340" s="237" t="s">
        <v>493</v>
      </c>
      <c r="G340" s="234"/>
      <c r="H340" s="236" t="s">
        <v>1</v>
      </c>
      <c r="I340" s="238"/>
      <c r="J340" s="234"/>
      <c r="K340" s="234"/>
      <c r="L340" s="239"/>
      <c r="M340" s="240"/>
      <c r="N340" s="241"/>
      <c r="O340" s="241"/>
      <c r="P340" s="241"/>
      <c r="Q340" s="241"/>
      <c r="R340" s="241"/>
      <c r="S340" s="241"/>
      <c r="T340" s="242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3" t="s">
        <v>182</v>
      </c>
      <c r="AU340" s="243" t="s">
        <v>87</v>
      </c>
      <c r="AV340" s="13" t="s">
        <v>84</v>
      </c>
      <c r="AW340" s="13" t="s">
        <v>32</v>
      </c>
      <c r="AX340" s="13" t="s">
        <v>76</v>
      </c>
      <c r="AY340" s="243" t="s">
        <v>173</v>
      </c>
    </row>
    <row r="341" s="14" customFormat="1">
      <c r="A341" s="14"/>
      <c r="B341" s="244"/>
      <c r="C341" s="245"/>
      <c r="D341" s="235" t="s">
        <v>182</v>
      </c>
      <c r="E341" s="246" t="s">
        <v>1</v>
      </c>
      <c r="F341" s="247" t="s">
        <v>494</v>
      </c>
      <c r="G341" s="245"/>
      <c r="H341" s="248">
        <v>2</v>
      </c>
      <c r="I341" s="249"/>
      <c r="J341" s="245"/>
      <c r="K341" s="245"/>
      <c r="L341" s="250"/>
      <c r="M341" s="251"/>
      <c r="N341" s="252"/>
      <c r="O341" s="252"/>
      <c r="P341" s="252"/>
      <c r="Q341" s="252"/>
      <c r="R341" s="252"/>
      <c r="S341" s="252"/>
      <c r="T341" s="253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4" t="s">
        <v>182</v>
      </c>
      <c r="AU341" s="254" t="s">
        <v>87</v>
      </c>
      <c r="AV341" s="14" t="s">
        <v>87</v>
      </c>
      <c r="AW341" s="14" t="s">
        <v>32</v>
      </c>
      <c r="AX341" s="14" t="s">
        <v>76</v>
      </c>
      <c r="AY341" s="254" t="s">
        <v>173</v>
      </c>
    </row>
    <row r="342" s="14" customFormat="1">
      <c r="A342" s="14"/>
      <c r="B342" s="244"/>
      <c r="C342" s="245"/>
      <c r="D342" s="235" t="s">
        <v>182</v>
      </c>
      <c r="E342" s="246" t="s">
        <v>1</v>
      </c>
      <c r="F342" s="247" t="s">
        <v>495</v>
      </c>
      <c r="G342" s="245"/>
      <c r="H342" s="248">
        <v>1</v>
      </c>
      <c r="I342" s="249"/>
      <c r="J342" s="245"/>
      <c r="K342" s="245"/>
      <c r="L342" s="250"/>
      <c r="M342" s="251"/>
      <c r="N342" s="252"/>
      <c r="O342" s="252"/>
      <c r="P342" s="252"/>
      <c r="Q342" s="252"/>
      <c r="R342" s="252"/>
      <c r="S342" s="252"/>
      <c r="T342" s="253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4" t="s">
        <v>182</v>
      </c>
      <c r="AU342" s="254" t="s">
        <v>87</v>
      </c>
      <c r="AV342" s="14" t="s">
        <v>87</v>
      </c>
      <c r="AW342" s="14" t="s">
        <v>32</v>
      </c>
      <c r="AX342" s="14" t="s">
        <v>76</v>
      </c>
      <c r="AY342" s="254" t="s">
        <v>173</v>
      </c>
    </row>
    <row r="343" s="15" customFormat="1">
      <c r="A343" s="15"/>
      <c r="B343" s="255"/>
      <c r="C343" s="256"/>
      <c r="D343" s="235" t="s">
        <v>182</v>
      </c>
      <c r="E343" s="257" t="s">
        <v>1</v>
      </c>
      <c r="F343" s="258" t="s">
        <v>120</v>
      </c>
      <c r="G343" s="256"/>
      <c r="H343" s="259">
        <v>3</v>
      </c>
      <c r="I343" s="260"/>
      <c r="J343" s="256"/>
      <c r="K343" s="256"/>
      <c r="L343" s="261"/>
      <c r="M343" s="262"/>
      <c r="N343" s="263"/>
      <c r="O343" s="263"/>
      <c r="P343" s="263"/>
      <c r="Q343" s="263"/>
      <c r="R343" s="263"/>
      <c r="S343" s="263"/>
      <c r="T343" s="264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65" t="s">
        <v>182</v>
      </c>
      <c r="AU343" s="265" t="s">
        <v>87</v>
      </c>
      <c r="AV343" s="15" t="s">
        <v>180</v>
      </c>
      <c r="AW343" s="15" t="s">
        <v>32</v>
      </c>
      <c r="AX343" s="15" t="s">
        <v>84</v>
      </c>
      <c r="AY343" s="265" t="s">
        <v>173</v>
      </c>
    </row>
    <row r="344" s="2" customFormat="1" ht="24.15" customHeight="1">
      <c r="A344" s="39"/>
      <c r="B344" s="40"/>
      <c r="C344" s="220" t="s">
        <v>496</v>
      </c>
      <c r="D344" s="220" t="s">
        <v>175</v>
      </c>
      <c r="E344" s="221" t="s">
        <v>497</v>
      </c>
      <c r="F344" s="222" t="s">
        <v>498</v>
      </c>
      <c r="G344" s="223" t="s">
        <v>499</v>
      </c>
      <c r="H344" s="224">
        <v>1</v>
      </c>
      <c r="I344" s="225"/>
      <c r="J344" s="226">
        <f>ROUND(I344*H344,2)</f>
        <v>0</v>
      </c>
      <c r="K344" s="222" t="s">
        <v>1</v>
      </c>
      <c r="L344" s="45"/>
      <c r="M344" s="227" t="s">
        <v>1</v>
      </c>
      <c r="N344" s="228" t="s">
        <v>41</v>
      </c>
      <c r="O344" s="92"/>
      <c r="P344" s="229">
        <f>O344*H344</f>
        <v>0</v>
      </c>
      <c r="Q344" s="229">
        <v>0.001</v>
      </c>
      <c r="R344" s="229">
        <f>Q344*H344</f>
        <v>0.001</v>
      </c>
      <c r="S344" s="229">
        <v>0</v>
      </c>
      <c r="T344" s="230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31" t="s">
        <v>180</v>
      </c>
      <c r="AT344" s="231" t="s">
        <v>175</v>
      </c>
      <c r="AU344" s="231" t="s">
        <v>87</v>
      </c>
      <c r="AY344" s="18" t="s">
        <v>173</v>
      </c>
      <c r="BE344" s="232">
        <f>IF(N344="základní",J344,0)</f>
        <v>0</v>
      </c>
      <c r="BF344" s="232">
        <f>IF(N344="snížená",J344,0)</f>
        <v>0</v>
      </c>
      <c r="BG344" s="232">
        <f>IF(N344="zákl. přenesená",J344,0)</f>
        <v>0</v>
      </c>
      <c r="BH344" s="232">
        <f>IF(N344="sníž. přenesená",J344,0)</f>
        <v>0</v>
      </c>
      <c r="BI344" s="232">
        <f>IF(N344="nulová",J344,0)</f>
        <v>0</v>
      </c>
      <c r="BJ344" s="18" t="s">
        <v>84</v>
      </c>
      <c r="BK344" s="232">
        <f>ROUND(I344*H344,2)</f>
        <v>0</v>
      </c>
      <c r="BL344" s="18" t="s">
        <v>180</v>
      </c>
      <c r="BM344" s="231" t="s">
        <v>500</v>
      </c>
    </row>
    <row r="345" s="13" customFormat="1">
      <c r="A345" s="13"/>
      <c r="B345" s="233"/>
      <c r="C345" s="234"/>
      <c r="D345" s="235" t="s">
        <v>182</v>
      </c>
      <c r="E345" s="236" t="s">
        <v>1</v>
      </c>
      <c r="F345" s="237" t="s">
        <v>501</v>
      </c>
      <c r="G345" s="234"/>
      <c r="H345" s="236" t="s">
        <v>1</v>
      </c>
      <c r="I345" s="238"/>
      <c r="J345" s="234"/>
      <c r="K345" s="234"/>
      <c r="L345" s="239"/>
      <c r="M345" s="240"/>
      <c r="N345" s="241"/>
      <c r="O345" s="241"/>
      <c r="P345" s="241"/>
      <c r="Q345" s="241"/>
      <c r="R345" s="241"/>
      <c r="S345" s="241"/>
      <c r="T345" s="242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3" t="s">
        <v>182</v>
      </c>
      <c r="AU345" s="243" t="s">
        <v>87</v>
      </c>
      <c r="AV345" s="13" t="s">
        <v>84</v>
      </c>
      <c r="AW345" s="13" t="s">
        <v>32</v>
      </c>
      <c r="AX345" s="13" t="s">
        <v>76</v>
      </c>
      <c r="AY345" s="243" t="s">
        <v>173</v>
      </c>
    </row>
    <row r="346" s="13" customFormat="1">
      <c r="A346" s="13"/>
      <c r="B346" s="233"/>
      <c r="C346" s="234"/>
      <c r="D346" s="235" t="s">
        <v>182</v>
      </c>
      <c r="E346" s="236" t="s">
        <v>1</v>
      </c>
      <c r="F346" s="237" t="s">
        <v>502</v>
      </c>
      <c r="G346" s="234"/>
      <c r="H346" s="236" t="s">
        <v>1</v>
      </c>
      <c r="I346" s="238"/>
      <c r="J346" s="234"/>
      <c r="K346" s="234"/>
      <c r="L346" s="239"/>
      <c r="M346" s="240"/>
      <c r="N346" s="241"/>
      <c r="O346" s="241"/>
      <c r="P346" s="241"/>
      <c r="Q346" s="241"/>
      <c r="R346" s="241"/>
      <c r="S346" s="241"/>
      <c r="T346" s="242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3" t="s">
        <v>182</v>
      </c>
      <c r="AU346" s="243" t="s">
        <v>87</v>
      </c>
      <c r="AV346" s="13" t="s">
        <v>84</v>
      </c>
      <c r="AW346" s="13" t="s">
        <v>32</v>
      </c>
      <c r="AX346" s="13" t="s">
        <v>76</v>
      </c>
      <c r="AY346" s="243" t="s">
        <v>173</v>
      </c>
    </row>
    <row r="347" s="14" customFormat="1">
      <c r="A347" s="14"/>
      <c r="B347" s="244"/>
      <c r="C347" s="245"/>
      <c r="D347" s="235" t="s">
        <v>182</v>
      </c>
      <c r="E347" s="246" t="s">
        <v>1</v>
      </c>
      <c r="F347" s="247" t="s">
        <v>84</v>
      </c>
      <c r="G347" s="245"/>
      <c r="H347" s="248">
        <v>1</v>
      </c>
      <c r="I347" s="249"/>
      <c r="J347" s="245"/>
      <c r="K347" s="245"/>
      <c r="L347" s="250"/>
      <c r="M347" s="251"/>
      <c r="N347" s="252"/>
      <c r="O347" s="252"/>
      <c r="P347" s="252"/>
      <c r="Q347" s="252"/>
      <c r="R347" s="252"/>
      <c r="S347" s="252"/>
      <c r="T347" s="253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4" t="s">
        <v>182</v>
      </c>
      <c r="AU347" s="254" t="s">
        <v>87</v>
      </c>
      <c r="AV347" s="14" t="s">
        <v>87</v>
      </c>
      <c r="AW347" s="14" t="s">
        <v>32</v>
      </c>
      <c r="AX347" s="14" t="s">
        <v>84</v>
      </c>
      <c r="AY347" s="254" t="s">
        <v>173</v>
      </c>
    </row>
    <row r="348" s="2" customFormat="1" ht="24.15" customHeight="1">
      <c r="A348" s="39"/>
      <c r="B348" s="40"/>
      <c r="C348" s="220" t="s">
        <v>503</v>
      </c>
      <c r="D348" s="220" t="s">
        <v>175</v>
      </c>
      <c r="E348" s="221" t="s">
        <v>504</v>
      </c>
      <c r="F348" s="222" t="s">
        <v>505</v>
      </c>
      <c r="G348" s="223" t="s">
        <v>192</v>
      </c>
      <c r="H348" s="224">
        <v>6</v>
      </c>
      <c r="I348" s="225"/>
      <c r="J348" s="226">
        <f>ROUND(I348*H348,2)</f>
        <v>0</v>
      </c>
      <c r="K348" s="222" t="s">
        <v>179</v>
      </c>
      <c r="L348" s="45"/>
      <c r="M348" s="227" t="s">
        <v>1</v>
      </c>
      <c r="N348" s="228" t="s">
        <v>41</v>
      </c>
      <c r="O348" s="92"/>
      <c r="P348" s="229">
        <f>O348*H348</f>
        <v>0</v>
      </c>
      <c r="Q348" s="229">
        <v>0</v>
      </c>
      <c r="R348" s="229">
        <f>Q348*H348</f>
        <v>0</v>
      </c>
      <c r="S348" s="229">
        <v>0</v>
      </c>
      <c r="T348" s="230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31" t="s">
        <v>180</v>
      </c>
      <c r="AT348" s="231" t="s">
        <v>175</v>
      </c>
      <c r="AU348" s="231" t="s">
        <v>87</v>
      </c>
      <c r="AY348" s="18" t="s">
        <v>173</v>
      </c>
      <c r="BE348" s="232">
        <f>IF(N348="základní",J348,0)</f>
        <v>0</v>
      </c>
      <c r="BF348" s="232">
        <f>IF(N348="snížená",J348,0)</f>
        <v>0</v>
      </c>
      <c r="BG348" s="232">
        <f>IF(N348="zákl. přenesená",J348,0)</f>
        <v>0</v>
      </c>
      <c r="BH348" s="232">
        <f>IF(N348="sníž. přenesená",J348,0)</f>
        <v>0</v>
      </c>
      <c r="BI348" s="232">
        <f>IF(N348="nulová",J348,0)</f>
        <v>0</v>
      </c>
      <c r="BJ348" s="18" t="s">
        <v>84</v>
      </c>
      <c r="BK348" s="232">
        <f>ROUND(I348*H348,2)</f>
        <v>0</v>
      </c>
      <c r="BL348" s="18" t="s">
        <v>180</v>
      </c>
      <c r="BM348" s="231" t="s">
        <v>506</v>
      </c>
    </row>
    <row r="349" s="13" customFormat="1">
      <c r="A349" s="13"/>
      <c r="B349" s="233"/>
      <c r="C349" s="234"/>
      <c r="D349" s="235" t="s">
        <v>182</v>
      </c>
      <c r="E349" s="236" t="s">
        <v>1</v>
      </c>
      <c r="F349" s="237" t="s">
        <v>493</v>
      </c>
      <c r="G349" s="234"/>
      <c r="H349" s="236" t="s">
        <v>1</v>
      </c>
      <c r="I349" s="238"/>
      <c r="J349" s="234"/>
      <c r="K349" s="234"/>
      <c r="L349" s="239"/>
      <c r="M349" s="240"/>
      <c r="N349" s="241"/>
      <c r="O349" s="241"/>
      <c r="P349" s="241"/>
      <c r="Q349" s="241"/>
      <c r="R349" s="241"/>
      <c r="S349" s="241"/>
      <c r="T349" s="242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3" t="s">
        <v>182</v>
      </c>
      <c r="AU349" s="243" t="s">
        <v>87</v>
      </c>
      <c r="AV349" s="13" t="s">
        <v>84</v>
      </c>
      <c r="AW349" s="13" t="s">
        <v>32</v>
      </c>
      <c r="AX349" s="13" t="s">
        <v>76</v>
      </c>
      <c r="AY349" s="243" t="s">
        <v>173</v>
      </c>
    </row>
    <row r="350" s="14" customFormat="1">
      <c r="A350" s="14"/>
      <c r="B350" s="244"/>
      <c r="C350" s="245"/>
      <c r="D350" s="235" t="s">
        <v>182</v>
      </c>
      <c r="E350" s="246" t="s">
        <v>1</v>
      </c>
      <c r="F350" s="247" t="s">
        <v>507</v>
      </c>
      <c r="G350" s="245"/>
      <c r="H350" s="248">
        <v>6</v>
      </c>
      <c r="I350" s="249"/>
      <c r="J350" s="245"/>
      <c r="K350" s="245"/>
      <c r="L350" s="250"/>
      <c r="M350" s="251"/>
      <c r="N350" s="252"/>
      <c r="O350" s="252"/>
      <c r="P350" s="252"/>
      <c r="Q350" s="252"/>
      <c r="R350" s="252"/>
      <c r="S350" s="252"/>
      <c r="T350" s="253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4" t="s">
        <v>182</v>
      </c>
      <c r="AU350" s="254" t="s">
        <v>87</v>
      </c>
      <c r="AV350" s="14" t="s">
        <v>87</v>
      </c>
      <c r="AW350" s="14" t="s">
        <v>32</v>
      </c>
      <c r="AX350" s="14" t="s">
        <v>76</v>
      </c>
      <c r="AY350" s="254" t="s">
        <v>173</v>
      </c>
    </row>
    <row r="351" s="15" customFormat="1">
      <c r="A351" s="15"/>
      <c r="B351" s="255"/>
      <c r="C351" s="256"/>
      <c r="D351" s="235" t="s">
        <v>182</v>
      </c>
      <c r="E351" s="257" t="s">
        <v>105</v>
      </c>
      <c r="F351" s="258" t="s">
        <v>120</v>
      </c>
      <c r="G351" s="256"/>
      <c r="H351" s="259">
        <v>6</v>
      </c>
      <c r="I351" s="260"/>
      <c r="J351" s="256"/>
      <c r="K351" s="256"/>
      <c r="L351" s="261"/>
      <c r="M351" s="262"/>
      <c r="N351" s="263"/>
      <c r="O351" s="263"/>
      <c r="P351" s="263"/>
      <c r="Q351" s="263"/>
      <c r="R351" s="263"/>
      <c r="S351" s="263"/>
      <c r="T351" s="264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T351" s="265" t="s">
        <v>182</v>
      </c>
      <c r="AU351" s="265" t="s">
        <v>87</v>
      </c>
      <c r="AV351" s="15" t="s">
        <v>180</v>
      </c>
      <c r="AW351" s="15" t="s">
        <v>32</v>
      </c>
      <c r="AX351" s="15" t="s">
        <v>84</v>
      </c>
      <c r="AY351" s="265" t="s">
        <v>173</v>
      </c>
    </row>
    <row r="352" s="2" customFormat="1" ht="16.5" customHeight="1">
      <c r="A352" s="39"/>
      <c r="B352" s="40"/>
      <c r="C352" s="277" t="s">
        <v>508</v>
      </c>
      <c r="D352" s="277" t="s">
        <v>406</v>
      </c>
      <c r="E352" s="278" t="s">
        <v>509</v>
      </c>
      <c r="F352" s="279" t="s">
        <v>510</v>
      </c>
      <c r="G352" s="280" t="s">
        <v>192</v>
      </c>
      <c r="H352" s="281">
        <v>6.0899999999999999</v>
      </c>
      <c r="I352" s="282"/>
      <c r="J352" s="283">
        <f>ROUND(I352*H352,2)</f>
        <v>0</v>
      </c>
      <c r="K352" s="279" t="s">
        <v>1</v>
      </c>
      <c r="L352" s="284"/>
      <c r="M352" s="285" t="s">
        <v>1</v>
      </c>
      <c r="N352" s="286" t="s">
        <v>41</v>
      </c>
      <c r="O352" s="92"/>
      <c r="P352" s="229">
        <f>O352*H352</f>
        <v>0</v>
      </c>
      <c r="Q352" s="229">
        <v>0.00036999999999999999</v>
      </c>
      <c r="R352" s="229">
        <f>Q352*H352</f>
        <v>0.0022532999999999997</v>
      </c>
      <c r="S352" s="229">
        <v>0</v>
      </c>
      <c r="T352" s="230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31" t="s">
        <v>215</v>
      </c>
      <c r="AT352" s="231" t="s">
        <v>406</v>
      </c>
      <c r="AU352" s="231" t="s">
        <v>87</v>
      </c>
      <c r="AY352" s="18" t="s">
        <v>173</v>
      </c>
      <c r="BE352" s="232">
        <f>IF(N352="základní",J352,0)</f>
        <v>0</v>
      </c>
      <c r="BF352" s="232">
        <f>IF(N352="snížená",J352,0)</f>
        <v>0</v>
      </c>
      <c r="BG352" s="232">
        <f>IF(N352="zákl. přenesená",J352,0)</f>
        <v>0</v>
      </c>
      <c r="BH352" s="232">
        <f>IF(N352="sníž. přenesená",J352,0)</f>
        <v>0</v>
      </c>
      <c r="BI352" s="232">
        <f>IF(N352="nulová",J352,0)</f>
        <v>0</v>
      </c>
      <c r="BJ352" s="18" t="s">
        <v>84</v>
      </c>
      <c r="BK352" s="232">
        <f>ROUND(I352*H352,2)</f>
        <v>0</v>
      </c>
      <c r="BL352" s="18" t="s">
        <v>180</v>
      </c>
      <c r="BM352" s="231" t="s">
        <v>511</v>
      </c>
    </row>
    <row r="353" s="14" customFormat="1">
      <c r="A353" s="14"/>
      <c r="B353" s="244"/>
      <c r="C353" s="245"/>
      <c r="D353" s="235" t="s">
        <v>182</v>
      </c>
      <c r="E353" s="246" t="s">
        <v>1</v>
      </c>
      <c r="F353" s="247" t="s">
        <v>512</v>
      </c>
      <c r="G353" s="245"/>
      <c r="H353" s="248">
        <v>6.0899999999999999</v>
      </c>
      <c r="I353" s="249"/>
      <c r="J353" s="245"/>
      <c r="K353" s="245"/>
      <c r="L353" s="250"/>
      <c r="M353" s="251"/>
      <c r="N353" s="252"/>
      <c r="O353" s="252"/>
      <c r="P353" s="252"/>
      <c r="Q353" s="252"/>
      <c r="R353" s="252"/>
      <c r="S353" s="252"/>
      <c r="T353" s="253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54" t="s">
        <v>182</v>
      </c>
      <c r="AU353" s="254" t="s">
        <v>87</v>
      </c>
      <c r="AV353" s="14" t="s">
        <v>87</v>
      </c>
      <c r="AW353" s="14" t="s">
        <v>32</v>
      </c>
      <c r="AX353" s="14" t="s">
        <v>84</v>
      </c>
      <c r="AY353" s="254" t="s">
        <v>173</v>
      </c>
    </row>
    <row r="354" s="2" customFormat="1" ht="33" customHeight="1">
      <c r="A354" s="39"/>
      <c r="B354" s="40"/>
      <c r="C354" s="220" t="s">
        <v>513</v>
      </c>
      <c r="D354" s="220" t="s">
        <v>175</v>
      </c>
      <c r="E354" s="221" t="s">
        <v>514</v>
      </c>
      <c r="F354" s="222" t="s">
        <v>515</v>
      </c>
      <c r="G354" s="223" t="s">
        <v>192</v>
      </c>
      <c r="H354" s="224">
        <v>29</v>
      </c>
      <c r="I354" s="225"/>
      <c r="J354" s="226">
        <f>ROUND(I354*H354,2)</f>
        <v>0</v>
      </c>
      <c r="K354" s="222" t="s">
        <v>179</v>
      </c>
      <c r="L354" s="45"/>
      <c r="M354" s="227" t="s">
        <v>1</v>
      </c>
      <c r="N354" s="228" t="s">
        <v>41</v>
      </c>
      <c r="O354" s="92"/>
      <c r="P354" s="229">
        <f>O354*H354</f>
        <v>0</v>
      </c>
      <c r="Q354" s="229">
        <v>0</v>
      </c>
      <c r="R354" s="229">
        <f>Q354*H354</f>
        <v>0</v>
      </c>
      <c r="S354" s="229">
        <v>0</v>
      </c>
      <c r="T354" s="230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31" t="s">
        <v>180</v>
      </c>
      <c r="AT354" s="231" t="s">
        <v>175</v>
      </c>
      <c r="AU354" s="231" t="s">
        <v>87</v>
      </c>
      <c r="AY354" s="18" t="s">
        <v>173</v>
      </c>
      <c r="BE354" s="232">
        <f>IF(N354="základní",J354,0)</f>
        <v>0</v>
      </c>
      <c r="BF354" s="232">
        <f>IF(N354="snížená",J354,0)</f>
        <v>0</v>
      </c>
      <c r="BG354" s="232">
        <f>IF(N354="zákl. přenesená",J354,0)</f>
        <v>0</v>
      </c>
      <c r="BH354" s="232">
        <f>IF(N354="sníž. přenesená",J354,0)</f>
        <v>0</v>
      </c>
      <c r="BI354" s="232">
        <f>IF(N354="nulová",J354,0)</f>
        <v>0</v>
      </c>
      <c r="BJ354" s="18" t="s">
        <v>84</v>
      </c>
      <c r="BK354" s="232">
        <f>ROUND(I354*H354,2)</f>
        <v>0</v>
      </c>
      <c r="BL354" s="18" t="s">
        <v>180</v>
      </c>
      <c r="BM354" s="231" t="s">
        <v>516</v>
      </c>
    </row>
    <row r="355" s="13" customFormat="1">
      <c r="A355" s="13"/>
      <c r="B355" s="233"/>
      <c r="C355" s="234"/>
      <c r="D355" s="235" t="s">
        <v>182</v>
      </c>
      <c r="E355" s="236" t="s">
        <v>1</v>
      </c>
      <c r="F355" s="237" t="s">
        <v>493</v>
      </c>
      <c r="G355" s="234"/>
      <c r="H355" s="236" t="s">
        <v>1</v>
      </c>
      <c r="I355" s="238"/>
      <c r="J355" s="234"/>
      <c r="K355" s="234"/>
      <c r="L355" s="239"/>
      <c r="M355" s="240"/>
      <c r="N355" s="241"/>
      <c r="O355" s="241"/>
      <c r="P355" s="241"/>
      <c r="Q355" s="241"/>
      <c r="R355" s="241"/>
      <c r="S355" s="241"/>
      <c r="T355" s="242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3" t="s">
        <v>182</v>
      </c>
      <c r="AU355" s="243" t="s">
        <v>87</v>
      </c>
      <c r="AV355" s="13" t="s">
        <v>84</v>
      </c>
      <c r="AW355" s="13" t="s">
        <v>32</v>
      </c>
      <c r="AX355" s="13" t="s">
        <v>76</v>
      </c>
      <c r="AY355" s="243" t="s">
        <v>173</v>
      </c>
    </row>
    <row r="356" s="14" customFormat="1">
      <c r="A356" s="14"/>
      <c r="B356" s="244"/>
      <c r="C356" s="245"/>
      <c r="D356" s="235" t="s">
        <v>182</v>
      </c>
      <c r="E356" s="246" t="s">
        <v>1</v>
      </c>
      <c r="F356" s="247" t="s">
        <v>517</v>
      </c>
      <c r="G356" s="245"/>
      <c r="H356" s="248">
        <v>12</v>
      </c>
      <c r="I356" s="249"/>
      <c r="J356" s="245"/>
      <c r="K356" s="245"/>
      <c r="L356" s="250"/>
      <c r="M356" s="251"/>
      <c r="N356" s="252"/>
      <c r="O356" s="252"/>
      <c r="P356" s="252"/>
      <c r="Q356" s="252"/>
      <c r="R356" s="252"/>
      <c r="S356" s="252"/>
      <c r="T356" s="253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4" t="s">
        <v>182</v>
      </c>
      <c r="AU356" s="254" t="s">
        <v>87</v>
      </c>
      <c r="AV356" s="14" t="s">
        <v>87</v>
      </c>
      <c r="AW356" s="14" t="s">
        <v>32</v>
      </c>
      <c r="AX356" s="14" t="s">
        <v>76</v>
      </c>
      <c r="AY356" s="254" t="s">
        <v>173</v>
      </c>
    </row>
    <row r="357" s="14" customFormat="1">
      <c r="A357" s="14"/>
      <c r="B357" s="244"/>
      <c r="C357" s="245"/>
      <c r="D357" s="235" t="s">
        <v>182</v>
      </c>
      <c r="E357" s="246" t="s">
        <v>1</v>
      </c>
      <c r="F357" s="247" t="s">
        <v>518</v>
      </c>
      <c r="G357" s="245"/>
      <c r="H357" s="248">
        <v>8</v>
      </c>
      <c r="I357" s="249"/>
      <c r="J357" s="245"/>
      <c r="K357" s="245"/>
      <c r="L357" s="250"/>
      <c r="M357" s="251"/>
      <c r="N357" s="252"/>
      <c r="O357" s="252"/>
      <c r="P357" s="252"/>
      <c r="Q357" s="252"/>
      <c r="R357" s="252"/>
      <c r="S357" s="252"/>
      <c r="T357" s="253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54" t="s">
        <v>182</v>
      </c>
      <c r="AU357" s="254" t="s">
        <v>87</v>
      </c>
      <c r="AV357" s="14" t="s">
        <v>87</v>
      </c>
      <c r="AW357" s="14" t="s">
        <v>32</v>
      </c>
      <c r="AX357" s="14" t="s">
        <v>76</v>
      </c>
      <c r="AY357" s="254" t="s">
        <v>173</v>
      </c>
    </row>
    <row r="358" s="14" customFormat="1">
      <c r="A358" s="14"/>
      <c r="B358" s="244"/>
      <c r="C358" s="245"/>
      <c r="D358" s="235" t="s">
        <v>182</v>
      </c>
      <c r="E358" s="246" t="s">
        <v>1</v>
      </c>
      <c r="F358" s="247" t="s">
        <v>519</v>
      </c>
      <c r="G358" s="245"/>
      <c r="H358" s="248">
        <v>9</v>
      </c>
      <c r="I358" s="249"/>
      <c r="J358" s="245"/>
      <c r="K358" s="245"/>
      <c r="L358" s="250"/>
      <c r="M358" s="251"/>
      <c r="N358" s="252"/>
      <c r="O358" s="252"/>
      <c r="P358" s="252"/>
      <c r="Q358" s="252"/>
      <c r="R358" s="252"/>
      <c r="S358" s="252"/>
      <c r="T358" s="253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54" t="s">
        <v>182</v>
      </c>
      <c r="AU358" s="254" t="s">
        <v>87</v>
      </c>
      <c r="AV358" s="14" t="s">
        <v>87</v>
      </c>
      <c r="AW358" s="14" t="s">
        <v>32</v>
      </c>
      <c r="AX358" s="14" t="s">
        <v>76</v>
      </c>
      <c r="AY358" s="254" t="s">
        <v>173</v>
      </c>
    </row>
    <row r="359" s="15" customFormat="1">
      <c r="A359" s="15"/>
      <c r="B359" s="255"/>
      <c r="C359" s="256"/>
      <c r="D359" s="235" t="s">
        <v>182</v>
      </c>
      <c r="E359" s="257" t="s">
        <v>1</v>
      </c>
      <c r="F359" s="258" t="s">
        <v>120</v>
      </c>
      <c r="G359" s="256"/>
      <c r="H359" s="259">
        <v>29</v>
      </c>
      <c r="I359" s="260"/>
      <c r="J359" s="256"/>
      <c r="K359" s="256"/>
      <c r="L359" s="261"/>
      <c r="M359" s="262"/>
      <c r="N359" s="263"/>
      <c r="O359" s="263"/>
      <c r="P359" s="263"/>
      <c r="Q359" s="263"/>
      <c r="R359" s="263"/>
      <c r="S359" s="263"/>
      <c r="T359" s="264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T359" s="265" t="s">
        <v>182</v>
      </c>
      <c r="AU359" s="265" t="s">
        <v>87</v>
      </c>
      <c r="AV359" s="15" t="s">
        <v>180</v>
      </c>
      <c r="AW359" s="15" t="s">
        <v>32</v>
      </c>
      <c r="AX359" s="15" t="s">
        <v>84</v>
      </c>
      <c r="AY359" s="265" t="s">
        <v>173</v>
      </c>
    </row>
    <row r="360" s="2" customFormat="1" ht="24.15" customHeight="1">
      <c r="A360" s="39"/>
      <c r="B360" s="40"/>
      <c r="C360" s="277" t="s">
        <v>520</v>
      </c>
      <c r="D360" s="277" t="s">
        <v>406</v>
      </c>
      <c r="E360" s="278" t="s">
        <v>521</v>
      </c>
      <c r="F360" s="279" t="s">
        <v>522</v>
      </c>
      <c r="G360" s="280" t="s">
        <v>192</v>
      </c>
      <c r="H360" s="281">
        <v>29.434999999999999</v>
      </c>
      <c r="I360" s="282"/>
      <c r="J360" s="283">
        <f>ROUND(I360*H360,2)</f>
        <v>0</v>
      </c>
      <c r="K360" s="279" t="s">
        <v>179</v>
      </c>
      <c r="L360" s="284"/>
      <c r="M360" s="285" t="s">
        <v>1</v>
      </c>
      <c r="N360" s="286" t="s">
        <v>41</v>
      </c>
      <c r="O360" s="92"/>
      <c r="P360" s="229">
        <f>O360*H360</f>
        <v>0</v>
      </c>
      <c r="Q360" s="229">
        <v>0.00147</v>
      </c>
      <c r="R360" s="229">
        <f>Q360*H360</f>
        <v>0.043269449999999994</v>
      </c>
      <c r="S360" s="229">
        <v>0</v>
      </c>
      <c r="T360" s="230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31" t="s">
        <v>215</v>
      </c>
      <c r="AT360" s="231" t="s">
        <v>406</v>
      </c>
      <c r="AU360" s="231" t="s">
        <v>87</v>
      </c>
      <c r="AY360" s="18" t="s">
        <v>173</v>
      </c>
      <c r="BE360" s="232">
        <f>IF(N360="základní",J360,0)</f>
        <v>0</v>
      </c>
      <c r="BF360" s="232">
        <f>IF(N360="snížená",J360,0)</f>
        <v>0</v>
      </c>
      <c r="BG360" s="232">
        <f>IF(N360="zákl. přenesená",J360,0)</f>
        <v>0</v>
      </c>
      <c r="BH360" s="232">
        <f>IF(N360="sníž. přenesená",J360,0)</f>
        <v>0</v>
      </c>
      <c r="BI360" s="232">
        <f>IF(N360="nulová",J360,0)</f>
        <v>0</v>
      </c>
      <c r="BJ360" s="18" t="s">
        <v>84</v>
      </c>
      <c r="BK360" s="232">
        <f>ROUND(I360*H360,2)</f>
        <v>0</v>
      </c>
      <c r="BL360" s="18" t="s">
        <v>180</v>
      </c>
      <c r="BM360" s="231" t="s">
        <v>523</v>
      </c>
    </row>
    <row r="361" s="13" customFormat="1">
      <c r="A361" s="13"/>
      <c r="B361" s="233"/>
      <c r="C361" s="234"/>
      <c r="D361" s="235" t="s">
        <v>182</v>
      </c>
      <c r="E361" s="236" t="s">
        <v>1</v>
      </c>
      <c r="F361" s="237" t="s">
        <v>493</v>
      </c>
      <c r="G361" s="234"/>
      <c r="H361" s="236" t="s">
        <v>1</v>
      </c>
      <c r="I361" s="238"/>
      <c r="J361" s="234"/>
      <c r="K361" s="234"/>
      <c r="L361" s="239"/>
      <c r="M361" s="240"/>
      <c r="N361" s="241"/>
      <c r="O361" s="241"/>
      <c r="P361" s="241"/>
      <c r="Q361" s="241"/>
      <c r="R361" s="241"/>
      <c r="S361" s="241"/>
      <c r="T361" s="242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3" t="s">
        <v>182</v>
      </c>
      <c r="AU361" s="243" t="s">
        <v>87</v>
      </c>
      <c r="AV361" s="13" t="s">
        <v>84</v>
      </c>
      <c r="AW361" s="13" t="s">
        <v>32</v>
      </c>
      <c r="AX361" s="13" t="s">
        <v>76</v>
      </c>
      <c r="AY361" s="243" t="s">
        <v>173</v>
      </c>
    </row>
    <row r="362" s="13" customFormat="1">
      <c r="A362" s="13"/>
      <c r="B362" s="233"/>
      <c r="C362" s="234"/>
      <c r="D362" s="235" t="s">
        <v>182</v>
      </c>
      <c r="E362" s="236" t="s">
        <v>1</v>
      </c>
      <c r="F362" s="237" t="s">
        <v>524</v>
      </c>
      <c r="G362" s="234"/>
      <c r="H362" s="236" t="s">
        <v>1</v>
      </c>
      <c r="I362" s="238"/>
      <c r="J362" s="234"/>
      <c r="K362" s="234"/>
      <c r="L362" s="239"/>
      <c r="M362" s="240"/>
      <c r="N362" s="241"/>
      <c r="O362" s="241"/>
      <c r="P362" s="241"/>
      <c r="Q362" s="241"/>
      <c r="R362" s="241"/>
      <c r="S362" s="241"/>
      <c r="T362" s="242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3" t="s">
        <v>182</v>
      </c>
      <c r="AU362" s="243" t="s">
        <v>87</v>
      </c>
      <c r="AV362" s="13" t="s">
        <v>84</v>
      </c>
      <c r="AW362" s="13" t="s">
        <v>32</v>
      </c>
      <c r="AX362" s="13" t="s">
        <v>76</v>
      </c>
      <c r="AY362" s="243" t="s">
        <v>173</v>
      </c>
    </row>
    <row r="363" s="13" customFormat="1">
      <c r="A363" s="13"/>
      <c r="B363" s="233"/>
      <c r="C363" s="234"/>
      <c r="D363" s="235" t="s">
        <v>182</v>
      </c>
      <c r="E363" s="236" t="s">
        <v>1</v>
      </c>
      <c r="F363" s="237" t="s">
        <v>525</v>
      </c>
      <c r="G363" s="234"/>
      <c r="H363" s="236" t="s">
        <v>1</v>
      </c>
      <c r="I363" s="238"/>
      <c r="J363" s="234"/>
      <c r="K363" s="234"/>
      <c r="L363" s="239"/>
      <c r="M363" s="240"/>
      <c r="N363" s="241"/>
      <c r="O363" s="241"/>
      <c r="P363" s="241"/>
      <c r="Q363" s="241"/>
      <c r="R363" s="241"/>
      <c r="S363" s="241"/>
      <c r="T363" s="242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3" t="s">
        <v>182</v>
      </c>
      <c r="AU363" s="243" t="s">
        <v>87</v>
      </c>
      <c r="AV363" s="13" t="s">
        <v>84</v>
      </c>
      <c r="AW363" s="13" t="s">
        <v>32</v>
      </c>
      <c r="AX363" s="13" t="s">
        <v>76</v>
      </c>
      <c r="AY363" s="243" t="s">
        <v>173</v>
      </c>
    </row>
    <row r="364" s="14" customFormat="1">
      <c r="A364" s="14"/>
      <c r="B364" s="244"/>
      <c r="C364" s="245"/>
      <c r="D364" s="235" t="s">
        <v>182</v>
      </c>
      <c r="E364" s="246" t="s">
        <v>1</v>
      </c>
      <c r="F364" s="247" t="s">
        <v>517</v>
      </c>
      <c r="G364" s="245"/>
      <c r="H364" s="248">
        <v>12</v>
      </c>
      <c r="I364" s="249"/>
      <c r="J364" s="245"/>
      <c r="K364" s="245"/>
      <c r="L364" s="250"/>
      <c r="M364" s="251"/>
      <c r="N364" s="252"/>
      <c r="O364" s="252"/>
      <c r="P364" s="252"/>
      <c r="Q364" s="252"/>
      <c r="R364" s="252"/>
      <c r="S364" s="252"/>
      <c r="T364" s="253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4" t="s">
        <v>182</v>
      </c>
      <c r="AU364" s="254" t="s">
        <v>87</v>
      </c>
      <c r="AV364" s="14" t="s">
        <v>87</v>
      </c>
      <c r="AW364" s="14" t="s">
        <v>32</v>
      </c>
      <c r="AX364" s="14" t="s">
        <v>76</v>
      </c>
      <c r="AY364" s="254" t="s">
        <v>173</v>
      </c>
    </row>
    <row r="365" s="14" customFormat="1">
      <c r="A365" s="14"/>
      <c r="B365" s="244"/>
      <c r="C365" s="245"/>
      <c r="D365" s="235" t="s">
        <v>182</v>
      </c>
      <c r="E365" s="246" t="s">
        <v>1</v>
      </c>
      <c r="F365" s="247" t="s">
        <v>518</v>
      </c>
      <c r="G365" s="245"/>
      <c r="H365" s="248">
        <v>8</v>
      </c>
      <c r="I365" s="249"/>
      <c r="J365" s="245"/>
      <c r="K365" s="245"/>
      <c r="L365" s="250"/>
      <c r="M365" s="251"/>
      <c r="N365" s="252"/>
      <c r="O365" s="252"/>
      <c r="P365" s="252"/>
      <c r="Q365" s="252"/>
      <c r="R365" s="252"/>
      <c r="S365" s="252"/>
      <c r="T365" s="253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54" t="s">
        <v>182</v>
      </c>
      <c r="AU365" s="254" t="s">
        <v>87</v>
      </c>
      <c r="AV365" s="14" t="s">
        <v>87</v>
      </c>
      <c r="AW365" s="14" t="s">
        <v>32</v>
      </c>
      <c r="AX365" s="14" t="s">
        <v>76</v>
      </c>
      <c r="AY365" s="254" t="s">
        <v>173</v>
      </c>
    </row>
    <row r="366" s="14" customFormat="1">
      <c r="A366" s="14"/>
      <c r="B366" s="244"/>
      <c r="C366" s="245"/>
      <c r="D366" s="235" t="s">
        <v>182</v>
      </c>
      <c r="E366" s="246" t="s">
        <v>1</v>
      </c>
      <c r="F366" s="247" t="s">
        <v>519</v>
      </c>
      <c r="G366" s="245"/>
      <c r="H366" s="248">
        <v>9</v>
      </c>
      <c r="I366" s="249"/>
      <c r="J366" s="245"/>
      <c r="K366" s="245"/>
      <c r="L366" s="250"/>
      <c r="M366" s="251"/>
      <c r="N366" s="252"/>
      <c r="O366" s="252"/>
      <c r="P366" s="252"/>
      <c r="Q366" s="252"/>
      <c r="R366" s="252"/>
      <c r="S366" s="252"/>
      <c r="T366" s="253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54" t="s">
        <v>182</v>
      </c>
      <c r="AU366" s="254" t="s">
        <v>87</v>
      </c>
      <c r="AV366" s="14" t="s">
        <v>87</v>
      </c>
      <c r="AW366" s="14" t="s">
        <v>32</v>
      </c>
      <c r="AX366" s="14" t="s">
        <v>76</v>
      </c>
      <c r="AY366" s="254" t="s">
        <v>173</v>
      </c>
    </row>
    <row r="367" s="15" customFormat="1">
      <c r="A367" s="15"/>
      <c r="B367" s="255"/>
      <c r="C367" s="256"/>
      <c r="D367" s="235" t="s">
        <v>182</v>
      </c>
      <c r="E367" s="257" t="s">
        <v>139</v>
      </c>
      <c r="F367" s="258" t="s">
        <v>120</v>
      </c>
      <c r="G367" s="256"/>
      <c r="H367" s="259">
        <v>29</v>
      </c>
      <c r="I367" s="260"/>
      <c r="J367" s="256"/>
      <c r="K367" s="256"/>
      <c r="L367" s="261"/>
      <c r="M367" s="262"/>
      <c r="N367" s="263"/>
      <c r="O367" s="263"/>
      <c r="P367" s="263"/>
      <c r="Q367" s="263"/>
      <c r="R367" s="263"/>
      <c r="S367" s="263"/>
      <c r="T367" s="264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65" t="s">
        <v>182</v>
      </c>
      <c r="AU367" s="265" t="s">
        <v>87</v>
      </c>
      <c r="AV367" s="15" t="s">
        <v>180</v>
      </c>
      <c r="AW367" s="15" t="s">
        <v>32</v>
      </c>
      <c r="AX367" s="15" t="s">
        <v>76</v>
      </c>
      <c r="AY367" s="265" t="s">
        <v>173</v>
      </c>
    </row>
    <row r="368" s="14" customFormat="1">
      <c r="A368" s="14"/>
      <c r="B368" s="244"/>
      <c r="C368" s="245"/>
      <c r="D368" s="235" t="s">
        <v>182</v>
      </c>
      <c r="E368" s="246" t="s">
        <v>1</v>
      </c>
      <c r="F368" s="247" t="s">
        <v>526</v>
      </c>
      <c r="G368" s="245"/>
      <c r="H368" s="248">
        <v>29.434999999999999</v>
      </c>
      <c r="I368" s="249"/>
      <c r="J368" s="245"/>
      <c r="K368" s="245"/>
      <c r="L368" s="250"/>
      <c r="M368" s="251"/>
      <c r="N368" s="252"/>
      <c r="O368" s="252"/>
      <c r="P368" s="252"/>
      <c r="Q368" s="252"/>
      <c r="R368" s="252"/>
      <c r="S368" s="252"/>
      <c r="T368" s="253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4" t="s">
        <v>182</v>
      </c>
      <c r="AU368" s="254" t="s">
        <v>87</v>
      </c>
      <c r="AV368" s="14" t="s">
        <v>87</v>
      </c>
      <c r="AW368" s="14" t="s">
        <v>32</v>
      </c>
      <c r="AX368" s="14" t="s">
        <v>84</v>
      </c>
      <c r="AY368" s="254" t="s">
        <v>173</v>
      </c>
    </row>
    <row r="369" s="2" customFormat="1" ht="24.15" customHeight="1">
      <c r="A369" s="39"/>
      <c r="B369" s="40"/>
      <c r="C369" s="220" t="s">
        <v>527</v>
      </c>
      <c r="D369" s="220" t="s">
        <v>175</v>
      </c>
      <c r="E369" s="221" t="s">
        <v>528</v>
      </c>
      <c r="F369" s="222" t="s">
        <v>529</v>
      </c>
      <c r="G369" s="223" t="s">
        <v>192</v>
      </c>
      <c r="H369" s="224">
        <v>153</v>
      </c>
      <c r="I369" s="225"/>
      <c r="J369" s="226">
        <f>ROUND(I369*H369,2)</f>
        <v>0</v>
      </c>
      <c r="K369" s="222" t="s">
        <v>179</v>
      </c>
      <c r="L369" s="45"/>
      <c r="M369" s="227" t="s">
        <v>1</v>
      </c>
      <c r="N369" s="228" t="s">
        <v>41</v>
      </c>
      <c r="O369" s="92"/>
      <c r="P369" s="229">
        <f>O369*H369</f>
        <v>0</v>
      </c>
      <c r="Q369" s="229">
        <v>0</v>
      </c>
      <c r="R369" s="229">
        <f>Q369*H369</f>
        <v>0</v>
      </c>
      <c r="S369" s="229">
        <v>0</v>
      </c>
      <c r="T369" s="230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31" t="s">
        <v>180</v>
      </c>
      <c r="AT369" s="231" t="s">
        <v>175</v>
      </c>
      <c r="AU369" s="231" t="s">
        <v>87</v>
      </c>
      <c r="AY369" s="18" t="s">
        <v>173</v>
      </c>
      <c r="BE369" s="232">
        <f>IF(N369="základní",J369,0)</f>
        <v>0</v>
      </c>
      <c r="BF369" s="232">
        <f>IF(N369="snížená",J369,0)</f>
        <v>0</v>
      </c>
      <c r="BG369" s="232">
        <f>IF(N369="zákl. přenesená",J369,0)</f>
        <v>0</v>
      </c>
      <c r="BH369" s="232">
        <f>IF(N369="sníž. přenesená",J369,0)</f>
        <v>0</v>
      </c>
      <c r="BI369" s="232">
        <f>IF(N369="nulová",J369,0)</f>
        <v>0</v>
      </c>
      <c r="BJ369" s="18" t="s">
        <v>84</v>
      </c>
      <c r="BK369" s="232">
        <f>ROUND(I369*H369,2)</f>
        <v>0</v>
      </c>
      <c r="BL369" s="18" t="s">
        <v>180</v>
      </c>
      <c r="BM369" s="231" t="s">
        <v>530</v>
      </c>
    </row>
    <row r="370" s="13" customFormat="1">
      <c r="A370" s="13"/>
      <c r="B370" s="233"/>
      <c r="C370" s="234"/>
      <c r="D370" s="235" t="s">
        <v>182</v>
      </c>
      <c r="E370" s="236" t="s">
        <v>1</v>
      </c>
      <c r="F370" s="237" t="s">
        <v>493</v>
      </c>
      <c r="G370" s="234"/>
      <c r="H370" s="236" t="s">
        <v>1</v>
      </c>
      <c r="I370" s="238"/>
      <c r="J370" s="234"/>
      <c r="K370" s="234"/>
      <c r="L370" s="239"/>
      <c r="M370" s="240"/>
      <c r="N370" s="241"/>
      <c r="O370" s="241"/>
      <c r="P370" s="241"/>
      <c r="Q370" s="241"/>
      <c r="R370" s="241"/>
      <c r="S370" s="241"/>
      <c r="T370" s="242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3" t="s">
        <v>182</v>
      </c>
      <c r="AU370" s="243" t="s">
        <v>87</v>
      </c>
      <c r="AV370" s="13" t="s">
        <v>84</v>
      </c>
      <c r="AW370" s="13" t="s">
        <v>32</v>
      </c>
      <c r="AX370" s="13" t="s">
        <v>76</v>
      </c>
      <c r="AY370" s="243" t="s">
        <v>173</v>
      </c>
    </row>
    <row r="371" s="14" customFormat="1">
      <c r="A371" s="14"/>
      <c r="B371" s="244"/>
      <c r="C371" s="245"/>
      <c r="D371" s="235" t="s">
        <v>182</v>
      </c>
      <c r="E371" s="246" t="s">
        <v>1</v>
      </c>
      <c r="F371" s="247" t="s">
        <v>531</v>
      </c>
      <c r="G371" s="245"/>
      <c r="H371" s="248">
        <v>153</v>
      </c>
      <c r="I371" s="249"/>
      <c r="J371" s="245"/>
      <c r="K371" s="245"/>
      <c r="L371" s="250"/>
      <c r="M371" s="251"/>
      <c r="N371" s="252"/>
      <c r="O371" s="252"/>
      <c r="P371" s="252"/>
      <c r="Q371" s="252"/>
      <c r="R371" s="252"/>
      <c r="S371" s="252"/>
      <c r="T371" s="253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54" t="s">
        <v>182</v>
      </c>
      <c r="AU371" s="254" t="s">
        <v>87</v>
      </c>
      <c r="AV371" s="14" t="s">
        <v>87</v>
      </c>
      <c r="AW371" s="14" t="s">
        <v>32</v>
      </c>
      <c r="AX371" s="14" t="s">
        <v>84</v>
      </c>
      <c r="AY371" s="254" t="s">
        <v>173</v>
      </c>
    </row>
    <row r="372" s="2" customFormat="1" ht="33" customHeight="1">
      <c r="A372" s="39"/>
      <c r="B372" s="40"/>
      <c r="C372" s="220" t="s">
        <v>532</v>
      </c>
      <c r="D372" s="220" t="s">
        <v>175</v>
      </c>
      <c r="E372" s="221" t="s">
        <v>533</v>
      </c>
      <c r="F372" s="222" t="s">
        <v>534</v>
      </c>
      <c r="G372" s="223" t="s">
        <v>192</v>
      </c>
      <c r="H372" s="224">
        <v>5</v>
      </c>
      <c r="I372" s="225"/>
      <c r="J372" s="226">
        <f>ROUND(I372*H372,2)</f>
        <v>0</v>
      </c>
      <c r="K372" s="222" t="s">
        <v>179</v>
      </c>
      <c r="L372" s="45"/>
      <c r="M372" s="227" t="s">
        <v>1</v>
      </c>
      <c r="N372" s="228" t="s">
        <v>41</v>
      </c>
      <c r="O372" s="92"/>
      <c r="P372" s="229">
        <f>O372*H372</f>
        <v>0</v>
      </c>
      <c r="Q372" s="229">
        <v>0</v>
      </c>
      <c r="R372" s="229">
        <f>Q372*H372</f>
        <v>0</v>
      </c>
      <c r="S372" s="229">
        <v>0</v>
      </c>
      <c r="T372" s="230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31" t="s">
        <v>180</v>
      </c>
      <c r="AT372" s="231" t="s">
        <v>175</v>
      </c>
      <c r="AU372" s="231" t="s">
        <v>87</v>
      </c>
      <c r="AY372" s="18" t="s">
        <v>173</v>
      </c>
      <c r="BE372" s="232">
        <f>IF(N372="základní",J372,0)</f>
        <v>0</v>
      </c>
      <c r="BF372" s="232">
        <f>IF(N372="snížená",J372,0)</f>
        <v>0</v>
      </c>
      <c r="BG372" s="232">
        <f>IF(N372="zákl. přenesená",J372,0)</f>
        <v>0</v>
      </c>
      <c r="BH372" s="232">
        <f>IF(N372="sníž. přenesená",J372,0)</f>
        <v>0</v>
      </c>
      <c r="BI372" s="232">
        <f>IF(N372="nulová",J372,0)</f>
        <v>0</v>
      </c>
      <c r="BJ372" s="18" t="s">
        <v>84</v>
      </c>
      <c r="BK372" s="232">
        <f>ROUND(I372*H372,2)</f>
        <v>0</v>
      </c>
      <c r="BL372" s="18" t="s">
        <v>180</v>
      </c>
      <c r="BM372" s="231" t="s">
        <v>535</v>
      </c>
    </row>
    <row r="373" s="13" customFormat="1">
      <c r="A373" s="13"/>
      <c r="B373" s="233"/>
      <c r="C373" s="234"/>
      <c r="D373" s="235" t="s">
        <v>182</v>
      </c>
      <c r="E373" s="236" t="s">
        <v>1</v>
      </c>
      <c r="F373" s="237" t="s">
        <v>493</v>
      </c>
      <c r="G373" s="234"/>
      <c r="H373" s="236" t="s">
        <v>1</v>
      </c>
      <c r="I373" s="238"/>
      <c r="J373" s="234"/>
      <c r="K373" s="234"/>
      <c r="L373" s="239"/>
      <c r="M373" s="240"/>
      <c r="N373" s="241"/>
      <c r="O373" s="241"/>
      <c r="P373" s="241"/>
      <c r="Q373" s="241"/>
      <c r="R373" s="241"/>
      <c r="S373" s="241"/>
      <c r="T373" s="242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3" t="s">
        <v>182</v>
      </c>
      <c r="AU373" s="243" t="s">
        <v>87</v>
      </c>
      <c r="AV373" s="13" t="s">
        <v>84</v>
      </c>
      <c r="AW373" s="13" t="s">
        <v>32</v>
      </c>
      <c r="AX373" s="13" t="s">
        <v>76</v>
      </c>
      <c r="AY373" s="243" t="s">
        <v>173</v>
      </c>
    </row>
    <row r="374" s="14" customFormat="1">
      <c r="A374" s="14"/>
      <c r="B374" s="244"/>
      <c r="C374" s="245"/>
      <c r="D374" s="235" t="s">
        <v>182</v>
      </c>
      <c r="E374" s="246" t="s">
        <v>1</v>
      </c>
      <c r="F374" s="247" t="s">
        <v>536</v>
      </c>
      <c r="G374" s="245"/>
      <c r="H374" s="248">
        <v>5</v>
      </c>
      <c r="I374" s="249"/>
      <c r="J374" s="245"/>
      <c r="K374" s="245"/>
      <c r="L374" s="250"/>
      <c r="M374" s="251"/>
      <c r="N374" s="252"/>
      <c r="O374" s="252"/>
      <c r="P374" s="252"/>
      <c r="Q374" s="252"/>
      <c r="R374" s="252"/>
      <c r="S374" s="252"/>
      <c r="T374" s="253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54" t="s">
        <v>182</v>
      </c>
      <c r="AU374" s="254" t="s">
        <v>87</v>
      </c>
      <c r="AV374" s="14" t="s">
        <v>87</v>
      </c>
      <c r="AW374" s="14" t="s">
        <v>32</v>
      </c>
      <c r="AX374" s="14" t="s">
        <v>84</v>
      </c>
      <c r="AY374" s="254" t="s">
        <v>173</v>
      </c>
    </row>
    <row r="375" s="2" customFormat="1" ht="24.15" customHeight="1">
      <c r="A375" s="39"/>
      <c r="B375" s="40"/>
      <c r="C375" s="277" t="s">
        <v>537</v>
      </c>
      <c r="D375" s="277" t="s">
        <v>406</v>
      </c>
      <c r="E375" s="278" t="s">
        <v>538</v>
      </c>
      <c r="F375" s="279" t="s">
        <v>539</v>
      </c>
      <c r="G375" s="280" t="s">
        <v>192</v>
      </c>
      <c r="H375" s="281">
        <v>160.37000000000001</v>
      </c>
      <c r="I375" s="282"/>
      <c r="J375" s="283">
        <f>ROUND(I375*H375,2)</f>
        <v>0</v>
      </c>
      <c r="K375" s="279" t="s">
        <v>179</v>
      </c>
      <c r="L375" s="284"/>
      <c r="M375" s="285" t="s">
        <v>1</v>
      </c>
      <c r="N375" s="286" t="s">
        <v>41</v>
      </c>
      <c r="O375" s="92"/>
      <c r="P375" s="229">
        <f>O375*H375</f>
        <v>0</v>
      </c>
      <c r="Q375" s="229">
        <v>0.0021900000000000001</v>
      </c>
      <c r="R375" s="229">
        <f>Q375*H375</f>
        <v>0.35121030000000003</v>
      </c>
      <c r="S375" s="229">
        <v>0</v>
      </c>
      <c r="T375" s="230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31" t="s">
        <v>215</v>
      </c>
      <c r="AT375" s="231" t="s">
        <v>406</v>
      </c>
      <c r="AU375" s="231" t="s">
        <v>87</v>
      </c>
      <c r="AY375" s="18" t="s">
        <v>173</v>
      </c>
      <c r="BE375" s="232">
        <f>IF(N375="základní",J375,0)</f>
        <v>0</v>
      </c>
      <c r="BF375" s="232">
        <f>IF(N375="snížená",J375,0)</f>
        <v>0</v>
      </c>
      <c r="BG375" s="232">
        <f>IF(N375="zákl. přenesená",J375,0)</f>
        <v>0</v>
      </c>
      <c r="BH375" s="232">
        <f>IF(N375="sníž. přenesená",J375,0)</f>
        <v>0</v>
      </c>
      <c r="BI375" s="232">
        <f>IF(N375="nulová",J375,0)</f>
        <v>0</v>
      </c>
      <c r="BJ375" s="18" t="s">
        <v>84</v>
      </c>
      <c r="BK375" s="232">
        <f>ROUND(I375*H375,2)</f>
        <v>0</v>
      </c>
      <c r="BL375" s="18" t="s">
        <v>180</v>
      </c>
      <c r="BM375" s="231" t="s">
        <v>540</v>
      </c>
    </row>
    <row r="376" s="13" customFormat="1">
      <c r="A376" s="13"/>
      <c r="B376" s="233"/>
      <c r="C376" s="234"/>
      <c r="D376" s="235" t="s">
        <v>182</v>
      </c>
      <c r="E376" s="236" t="s">
        <v>1</v>
      </c>
      <c r="F376" s="237" t="s">
        <v>493</v>
      </c>
      <c r="G376" s="234"/>
      <c r="H376" s="236" t="s">
        <v>1</v>
      </c>
      <c r="I376" s="238"/>
      <c r="J376" s="234"/>
      <c r="K376" s="234"/>
      <c r="L376" s="239"/>
      <c r="M376" s="240"/>
      <c r="N376" s="241"/>
      <c r="O376" s="241"/>
      <c r="P376" s="241"/>
      <c r="Q376" s="241"/>
      <c r="R376" s="241"/>
      <c r="S376" s="241"/>
      <c r="T376" s="242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3" t="s">
        <v>182</v>
      </c>
      <c r="AU376" s="243" t="s">
        <v>87</v>
      </c>
      <c r="AV376" s="13" t="s">
        <v>84</v>
      </c>
      <c r="AW376" s="13" t="s">
        <v>32</v>
      </c>
      <c r="AX376" s="13" t="s">
        <v>76</v>
      </c>
      <c r="AY376" s="243" t="s">
        <v>173</v>
      </c>
    </row>
    <row r="377" s="13" customFormat="1">
      <c r="A377" s="13"/>
      <c r="B377" s="233"/>
      <c r="C377" s="234"/>
      <c r="D377" s="235" t="s">
        <v>182</v>
      </c>
      <c r="E377" s="236" t="s">
        <v>1</v>
      </c>
      <c r="F377" s="237" t="s">
        <v>541</v>
      </c>
      <c r="G377" s="234"/>
      <c r="H377" s="236" t="s">
        <v>1</v>
      </c>
      <c r="I377" s="238"/>
      <c r="J377" s="234"/>
      <c r="K377" s="234"/>
      <c r="L377" s="239"/>
      <c r="M377" s="240"/>
      <c r="N377" s="241"/>
      <c r="O377" s="241"/>
      <c r="P377" s="241"/>
      <c r="Q377" s="241"/>
      <c r="R377" s="241"/>
      <c r="S377" s="241"/>
      <c r="T377" s="242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3" t="s">
        <v>182</v>
      </c>
      <c r="AU377" s="243" t="s">
        <v>87</v>
      </c>
      <c r="AV377" s="13" t="s">
        <v>84</v>
      </c>
      <c r="AW377" s="13" t="s">
        <v>32</v>
      </c>
      <c r="AX377" s="13" t="s">
        <v>76</v>
      </c>
      <c r="AY377" s="243" t="s">
        <v>173</v>
      </c>
    </row>
    <row r="378" s="13" customFormat="1">
      <c r="A378" s="13"/>
      <c r="B378" s="233"/>
      <c r="C378" s="234"/>
      <c r="D378" s="235" t="s">
        <v>182</v>
      </c>
      <c r="E378" s="236" t="s">
        <v>1</v>
      </c>
      <c r="F378" s="237" t="s">
        <v>525</v>
      </c>
      <c r="G378" s="234"/>
      <c r="H378" s="236" t="s">
        <v>1</v>
      </c>
      <c r="I378" s="238"/>
      <c r="J378" s="234"/>
      <c r="K378" s="234"/>
      <c r="L378" s="239"/>
      <c r="M378" s="240"/>
      <c r="N378" s="241"/>
      <c r="O378" s="241"/>
      <c r="P378" s="241"/>
      <c r="Q378" s="241"/>
      <c r="R378" s="241"/>
      <c r="S378" s="241"/>
      <c r="T378" s="242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3" t="s">
        <v>182</v>
      </c>
      <c r="AU378" s="243" t="s">
        <v>87</v>
      </c>
      <c r="AV378" s="13" t="s">
        <v>84</v>
      </c>
      <c r="AW378" s="13" t="s">
        <v>32</v>
      </c>
      <c r="AX378" s="13" t="s">
        <v>76</v>
      </c>
      <c r="AY378" s="243" t="s">
        <v>173</v>
      </c>
    </row>
    <row r="379" s="14" customFormat="1">
      <c r="A379" s="14"/>
      <c r="B379" s="244"/>
      <c r="C379" s="245"/>
      <c r="D379" s="235" t="s">
        <v>182</v>
      </c>
      <c r="E379" s="246" t="s">
        <v>1</v>
      </c>
      <c r="F379" s="247" t="s">
        <v>542</v>
      </c>
      <c r="G379" s="245"/>
      <c r="H379" s="248">
        <v>160.37000000000001</v>
      </c>
      <c r="I379" s="249"/>
      <c r="J379" s="245"/>
      <c r="K379" s="245"/>
      <c r="L379" s="250"/>
      <c r="M379" s="251"/>
      <c r="N379" s="252"/>
      <c r="O379" s="252"/>
      <c r="P379" s="252"/>
      <c r="Q379" s="252"/>
      <c r="R379" s="252"/>
      <c r="S379" s="252"/>
      <c r="T379" s="253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54" t="s">
        <v>182</v>
      </c>
      <c r="AU379" s="254" t="s">
        <v>87</v>
      </c>
      <c r="AV379" s="14" t="s">
        <v>87</v>
      </c>
      <c r="AW379" s="14" t="s">
        <v>32</v>
      </c>
      <c r="AX379" s="14" t="s">
        <v>84</v>
      </c>
      <c r="AY379" s="254" t="s">
        <v>173</v>
      </c>
    </row>
    <row r="380" s="2" customFormat="1" ht="33" customHeight="1">
      <c r="A380" s="39"/>
      <c r="B380" s="40"/>
      <c r="C380" s="220" t="s">
        <v>543</v>
      </c>
      <c r="D380" s="220" t="s">
        <v>175</v>
      </c>
      <c r="E380" s="221" t="s">
        <v>544</v>
      </c>
      <c r="F380" s="222" t="s">
        <v>545</v>
      </c>
      <c r="G380" s="223" t="s">
        <v>491</v>
      </c>
      <c r="H380" s="224">
        <v>2</v>
      </c>
      <c r="I380" s="225"/>
      <c r="J380" s="226">
        <f>ROUND(I380*H380,2)</f>
        <v>0</v>
      </c>
      <c r="K380" s="222" t="s">
        <v>179</v>
      </c>
      <c r="L380" s="45"/>
      <c r="M380" s="227" t="s">
        <v>1</v>
      </c>
      <c r="N380" s="228" t="s">
        <v>41</v>
      </c>
      <c r="O380" s="92"/>
      <c r="P380" s="229">
        <f>O380*H380</f>
        <v>0</v>
      </c>
      <c r="Q380" s="229">
        <v>0.00167</v>
      </c>
      <c r="R380" s="229">
        <f>Q380*H380</f>
        <v>0.0033400000000000001</v>
      </c>
      <c r="S380" s="229">
        <v>0</v>
      </c>
      <c r="T380" s="230">
        <f>S380*H380</f>
        <v>0</v>
      </c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R380" s="231" t="s">
        <v>180</v>
      </c>
      <c r="AT380" s="231" t="s">
        <v>175</v>
      </c>
      <c r="AU380" s="231" t="s">
        <v>87</v>
      </c>
      <c r="AY380" s="18" t="s">
        <v>173</v>
      </c>
      <c r="BE380" s="232">
        <f>IF(N380="základní",J380,0)</f>
        <v>0</v>
      </c>
      <c r="BF380" s="232">
        <f>IF(N380="snížená",J380,0)</f>
        <v>0</v>
      </c>
      <c r="BG380" s="232">
        <f>IF(N380="zákl. přenesená",J380,0)</f>
        <v>0</v>
      </c>
      <c r="BH380" s="232">
        <f>IF(N380="sníž. přenesená",J380,0)</f>
        <v>0</v>
      </c>
      <c r="BI380" s="232">
        <f>IF(N380="nulová",J380,0)</f>
        <v>0</v>
      </c>
      <c r="BJ380" s="18" t="s">
        <v>84</v>
      </c>
      <c r="BK380" s="232">
        <f>ROUND(I380*H380,2)</f>
        <v>0</v>
      </c>
      <c r="BL380" s="18" t="s">
        <v>180</v>
      </c>
      <c r="BM380" s="231" t="s">
        <v>546</v>
      </c>
    </row>
    <row r="381" s="13" customFormat="1">
      <c r="A381" s="13"/>
      <c r="B381" s="233"/>
      <c r="C381" s="234"/>
      <c r="D381" s="235" t="s">
        <v>182</v>
      </c>
      <c r="E381" s="236" t="s">
        <v>1</v>
      </c>
      <c r="F381" s="237" t="s">
        <v>493</v>
      </c>
      <c r="G381" s="234"/>
      <c r="H381" s="236" t="s">
        <v>1</v>
      </c>
      <c r="I381" s="238"/>
      <c r="J381" s="234"/>
      <c r="K381" s="234"/>
      <c r="L381" s="239"/>
      <c r="M381" s="240"/>
      <c r="N381" s="241"/>
      <c r="O381" s="241"/>
      <c r="P381" s="241"/>
      <c r="Q381" s="241"/>
      <c r="R381" s="241"/>
      <c r="S381" s="241"/>
      <c r="T381" s="242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3" t="s">
        <v>182</v>
      </c>
      <c r="AU381" s="243" t="s">
        <v>87</v>
      </c>
      <c r="AV381" s="13" t="s">
        <v>84</v>
      </c>
      <c r="AW381" s="13" t="s">
        <v>32</v>
      </c>
      <c r="AX381" s="13" t="s">
        <v>76</v>
      </c>
      <c r="AY381" s="243" t="s">
        <v>173</v>
      </c>
    </row>
    <row r="382" s="14" customFormat="1">
      <c r="A382" s="14"/>
      <c r="B382" s="244"/>
      <c r="C382" s="245"/>
      <c r="D382" s="235" t="s">
        <v>182</v>
      </c>
      <c r="E382" s="246" t="s">
        <v>1</v>
      </c>
      <c r="F382" s="247" t="s">
        <v>87</v>
      </c>
      <c r="G382" s="245"/>
      <c r="H382" s="248">
        <v>2</v>
      </c>
      <c r="I382" s="249"/>
      <c r="J382" s="245"/>
      <c r="K382" s="245"/>
      <c r="L382" s="250"/>
      <c r="M382" s="251"/>
      <c r="N382" s="252"/>
      <c r="O382" s="252"/>
      <c r="P382" s="252"/>
      <c r="Q382" s="252"/>
      <c r="R382" s="252"/>
      <c r="S382" s="252"/>
      <c r="T382" s="253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54" t="s">
        <v>182</v>
      </c>
      <c r="AU382" s="254" t="s">
        <v>87</v>
      </c>
      <c r="AV382" s="14" t="s">
        <v>87</v>
      </c>
      <c r="AW382" s="14" t="s">
        <v>32</v>
      </c>
      <c r="AX382" s="14" t="s">
        <v>84</v>
      </c>
      <c r="AY382" s="254" t="s">
        <v>173</v>
      </c>
    </row>
    <row r="383" s="2" customFormat="1" ht="24.15" customHeight="1">
      <c r="A383" s="39"/>
      <c r="B383" s="40"/>
      <c r="C383" s="277" t="s">
        <v>547</v>
      </c>
      <c r="D383" s="277" t="s">
        <v>406</v>
      </c>
      <c r="E383" s="278" t="s">
        <v>548</v>
      </c>
      <c r="F383" s="279" t="s">
        <v>549</v>
      </c>
      <c r="G383" s="280" t="s">
        <v>491</v>
      </c>
      <c r="H383" s="281">
        <v>2.04</v>
      </c>
      <c r="I383" s="282"/>
      <c r="J383" s="283">
        <f>ROUND(I383*H383,2)</f>
        <v>0</v>
      </c>
      <c r="K383" s="279" t="s">
        <v>179</v>
      </c>
      <c r="L383" s="284"/>
      <c r="M383" s="285" t="s">
        <v>1</v>
      </c>
      <c r="N383" s="286" t="s">
        <v>41</v>
      </c>
      <c r="O383" s="92"/>
      <c r="P383" s="229">
        <f>O383*H383</f>
        <v>0</v>
      </c>
      <c r="Q383" s="229">
        <v>0.012</v>
      </c>
      <c r="R383" s="229">
        <f>Q383*H383</f>
        <v>0.024480000000000002</v>
      </c>
      <c r="S383" s="229">
        <v>0</v>
      </c>
      <c r="T383" s="230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31" t="s">
        <v>215</v>
      </c>
      <c r="AT383" s="231" t="s">
        <v>406</v>
      </c>
      <c r="AU383" s="231" t="s">
        <v>87</v>
      </c>
      <c r="AY383" s="18" t="s">
        <v>173</v>
      </c>
      <c r="BE383" s="232">
        <f>IF(N383="základní",J383,0)</f>
        <v>0</v>
      </c>
      <c r="BF383" s="232">
        <f>IF(N383="snížená",J383,0)</f>
        <v>0</v>
      </c>
      <c r="BG383" s="232">
        <f>IF(N383="zákl. přenesená",J383,0)</f>
        <v>0</v>
      </c>
      <c r="BH383" s="232">
        <f>IF(N383="sníž. přenesená",J383,0)</f>
        <v>0</v>
      </c>
      <c r="BI383" s="232">
        <f>IF(N383="nulová",J383,0)</f>
        <v>0</v>
      </c>
      <c r="BJ383" s="18" t="s">
        <v>84</v>
      </c>
      <c r="BK383" s="232">
        <f>ROUND(I383*H383,2)</f>
        <v>0</v>
      </c>
      <c r="BL383" s="18" t="s">
        <v>180</v>
      </c>
      <c r="BM383" s="231" t="s">
        <v>550</v>
      </c>
    </row>
    <row r="384" s="13" customFormat="1">
      <c r="A384" s="13"/>
      <c r="B384" s="233"/>
      <c r="C384" s="234"/>
      <c r="D384" s="235" t="s">
        <v>182</v>
      </c>
      <c r="E384" s="236" t="s">
        <v>1</v>
      </c>
      <c r="F384" s="237" t="s">
        <v>493</v>
      </c>
      <c r="G384" s="234"/>
      <c r="H384" s="236" t="s">
        <v>1</v>
      </c>
      <c r="I384" s="238"/>
      <c r="J384" s="234"/>
      <c r="K384" s="234"/>
      <c r="L384" s="239"/>
      <c r="M384" s="240"/>
      <c r="N384" s="241"/>
      <c r="O384" s="241"/>
      <c r="P384" s="241"/>
      <c r="Q384" s="241"/>
      <c r="R384" s="241"/>
      <c r="S384" s="241"/>
      <c r="T384" s="242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3" t="s">
        <v>182</v>
      </c>
      <c r="AU384" s="243" t="s">
        <v>87</v>
      </c>
      <c r="AV384" s="13" t="s">
        <v>84</v>
      </c>
      <c r="AW384" s="13" t="s">
        <v>32</v>
      </c>
      <c r="AX384" s="13" t="s">
        <v>76</v>
      </c>
      <c r="AY384" s="243" t="s">
        <v>173</v>
      </c>
    </row>
    <row r="385" s="14" customFormat="1">
      <c r="A385" s="14"/>
      <c r="B385" s="244"/>
      <c r="C385" s="245"/>
      <c r="D385" s="235" t="s">
        <v>182</v>
      </c>
      <c r="E385" s="246" t="s">
        <v>1</v>
      </c>
      <c r="F385" s="247" t="s">
        <v>551</v>
      </c>
      <c r="G385" s="245"/>
      <c r="H385" s="248">
        <v>2.04</v>
      </c>
      <c r="I385" s="249"/>
      <c r="J385" s="245"/>
      <c r="K385" s="245"/>
      <c r="L385" s="250"/>
      <c r="M385" s="251"/>
      <c r="N385" s="252"/>
      <c r="O385" s="252"/>
      <c r="P385" s="252"/>
      <c r="Q385" s="252"/>
      <c r="R385" s="252"/>
      <c r="S385" s="252"/>
      <c r="T385" s="253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54" t="s">
        <v>182</v>
      </c>
      <c r="AU385" s="254" t="s">
        <v>87</v>
      </c>
      <c r="AV385" s="14" t="s">
        <v>87</v>
      </c>
      <c r="AW385" s="14" t="s">
        <v>32</v>
      </c>
      <c r="AX385" s="14" t="s">
        <v>84</v>
      </c>
      <c r="AY385" s="254" t="s">
        <v>173</v>
      </c>
    </row>
    <row r="386" s="2" customFormat="1" ht="24.15" customHeight="1">
      <c r="A386" s="39"/>
      <c r="B386" s="40"/>
      <c r="C386" s="220" t="s">
        <v>552</v>
      </c>
      <c r="D386" s="220" t="s">
        <v>175</v>
      </c>
      <c r="E386" s="221" t="s">
        <v>553</v>
      </c>
      <c r="F386" s="222" t="s">
        <v>554</v>
      </c>
      <c r="G386" s="223" t="s">
        <v>491</v>
      </c>
      <c r="H386" s="224">
        <v>2</v>
      </c>
      <c r="I386" s="225"/>
      <c r="J386" s="226">
        <f>ROUND(I386*H386,2)</f>
        <v>0</v>
      </c>
      <c r="K386" s="222" t="s">
        <v>179</v>
      </c>
      <c r="L386" s="45"/>
      <c r="M386" s="227" t="s">
        <v>1</v>
      </c>
      <c r="N386" s="228" t="s">
        <v>41</v>
      </c>
      <c r="O386" s="92"/>
      <c r="P386" s="229">
        <f>O386*H386</f>
        <v>0</v>
      </c>
      <c r="Q386" s="229">
        <v>0.00167</v>
      </c>
      <c r="R386" s="229">
        <f>Q386*H386</f>
        <v>0.0033400000000000001</v>
      </c>
      <c r="S386" s="229">
        <v>0</v>
      </c>
      <c r="T386" s="230">
        <f>S386*H386</f>
        <v>0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31" t="s">
        <v>180</v>
      </c>
      <c r="AT386" s="231" t="s">
        <v>175</v>
      </c>
      <c r="AU386" s="231" t="s">
        <v>87</v>
      </c>
      <c r="AY386" s="18" t="s">
        <v>173</v>
      </c>
      <c r="BE386" s="232">
        <f>IF(N386="základní",J386,0)</f>
        <v>0</v>
      </c>
      <c r="BF386" s="232">
        <f>IF(N386="snížená",J386,0)</f>
        <v>0</v>
      </c>
      <c r="BG386" s="232">
        <f>IF(N386="zákl. přenesená",J386,0)</f>
        <v>0</v>
      </c>
      <c r="BH386" s="232">
        <f>IF(N386="sníž. přenesená",J386,0)</f>
        <v>0</v>
      </c>
      <c r="BI386" s="232">
        <f>IF(N386="nulová",J386,0)</f>
        <v>0</v>
      </c>
      <c r="BJ386" s="18" t="s">
        <v>84</v>
      </c>
      <c r="BK386" s="232">
        <f>ROUND(I386*H386,2)</f>
        <v>0</v>
      </c>
      <c r="BL386" s="18" t="s">
        <v>180</v>
      </c>
      <c r="BM386" s="231" t="s">
        <v>555</v>
      </c>
    </row>
    <row r="387" s="13" customFormat="1">
      <c r="A387" s="13"/>
      <c r="B387" s="233"/>
      <c r="C387" s="234"/>
      <c r="D387" s="235" t="s">
        <v>182</v>
      </c>
      <c r="E387" s="236" t="s">
        <v>1</v>
      </c>
      <c r="F387" s="237" t="s">
        <v>493</v>
      </c>
      <c r="G387" s="234"/>
      <c r="H387" s="236" t="s">
        <v>1</v>
      </c>
      <c r="I387" s="238"/>
      <c r="J387" s="234"/>
      <c r="K387" s="234"/>
      <c r="L387" s="239"/>
      <c r="M387" s="240"/>
      <c r="N387" s="241"/>
      <c r="O387" s="241"/>
      <c r="P387" s="241"/>
      <c r="Q387" s="241"/>
      <c r="R387" s="241"/>
      <c r="S387" s="241"/>
      <c r="T387" s="242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3" t="s">
        <v>182</v>
      </c>
      <c r="AU387" s="243" t="s">
        <v>87</v>
      </c>
      <c r="AV387" s="13" t="s">
        <v>84</v>
      </c>
      <c r="AW387" s="13" t="s">
        <v>32</v>
      </c>
      <c r="AX387" s="13" t="s">
        <v>76</v>
      </c>
      <c r="AY387" s="243" t="s">
        <v>173</v>
      </c>
    </row>
    <row r="388" s="14" customFormat="1">
      <c r="A388" s="14"/>
      <c r="B388" s="244"/>
      <c r="C388" s="245"/>
      <c r="D388" s="235" t="s">
        <v>182</v>
      </c>
      <c r="E388" s="246" t="s">
        <v>1</v>
      </c>
      <c r="F388" s="247" t="s">
        <v>87</v>
      </c>
      <c r="G388" s="245"/>
      <c r="H388" s="248">
        <v>2</v>
      </c>
      <c r="I388" s="249"/>
      <c r="J388" s="245"/>
      <c r="K388" s="245"/>
      <c r="L388" s="250"/>
      <c r="M388" s="251"/>
      <c r="N388" s="252"/>
      <c r="O388" s="252"/>
      <c r="P388" s="252"/>
      <c r="Q388" s="252"/>
      <c r="R388" s="252"/>
      <c r="S388" s="252"/>
      <c r="T388" s="253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54" t="s">
        <v>182</v>
      </c>
      <c r="AU388" s="254" t="s">
        <v>87</v>
      </c>
      <c r="AV388" s="14" t="s">
        <v>87</v>
      </c>
      <c r="AW388" s="14" t="s">
        <v>32</v>
      </c>
      <c r="AX388" s="14" t="s">
        <v>84</v>
      </c>
      <c r="AY388" s="254" t="s">
        <v>173</v>
      </c>
    </row>
    <row r="389" s="2" customFormat="1" ht="24.15" customHeight="1">
      <c r="A389" s="39"/>
      <c r="B389" s="40"/>
      <c r="C389" s="277" t="s">
        <v>556</v>
      </c>
      <c r="D389" s="277" t="s">
        <v>406</v>
      </c>
      <c r="E389" s="278" t="s">
        <v>557</v>
      </c>
      <c r="F389" s="279" t="s">
        <v>558</v>
      </c>
      <c r="G389" s="280" t="s">
        <v>491</v>
      </c>
      <c r="H389" s="281">
        <v>2.04</v>
      </c>
      <c r="I389" s="282"/>
      <c r="J389" s="283">
        <f>ROUND(I389*H389,2)</f>
        <v>0</v>
      </c>
      <c r="K389" s="279" t="s">
        <v>179</v>
      </c>
      <c r="L389" s="284"/>
      <c r="M389" s="285" t="s">
        <v>1</v>
      </c>
      <c r="N389" s="286" t="s">
        <v>41</v>
      </c>
      <c r="O389" s="92"/>
      <c r="P389" s="229">
        <f>O389*H389</f>
        <v>0</v>
      </c>
      <c r="Q389" s="229">
        <v>0.012200000000000001</v>
      </c>
      <c r="R389" s="229">
        <f>Q389*H389</f>
        <v>0.024888</v>
      </c>
      <c r="S389" s="229">
        <v>0</v>
      </c>
      <c r="T389" s="230">
        <f>S389*H389</f>
        <v>0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231" t="s">
        <v>215</v>
      </c>
      <c r="AT389" s="231" t="s">
        <v>406</v>
      </c>
      <c r="AU389" s="231" t="s">
        <v>87</v>
      </c>
      <c r="AY389" s="18" t="s">
        <v>173</v>
      </c>
      <c r="BE389" s="232">
        <f>IF(N389="základní",J389,0)</f>
        <v>0</v>
      </c>
      <c r="BF389" s="232">
        <f>IF(N389="snížená",J389,0)</f>
        <v>0</v>
      </c>
      <c r="BG389" s="232">
        <f>IF(N389="zákl. přenesená",J389,0)</f>
        <v>0</v>
      </c>
      <c r="BH389" s="232">
        <f>IF(N389="sníž. přenesená",J389,0)</f>
        <v>0</v>
      </c>
      <c r="BI389" s="232">
        <f>IF(N389="nulová",J389,0)</f>
        <v>0</v>
      </c>
      <c r="BJ389" s="18" t="s">
        <v>84</v>
      </c>
      <c r="BK389" s="232">
        <f>ROUND(I389*H389,2)</f>
        <v>0</v>
      </c>
      <c r="BL389" s="18" t="s">
        <v>180</v>
      </c>
      <c r="BM389" s="231" t="s">
        <v>559</v>
      </c>
    </row>
    <row r="390" s="13" customFormat="1">
      <c r="A390" s="13"/>
      <c r="B390" s="233"/>
      <c r="C390" s="234"/>
      <c r="D390" s="235" t="s">
        <v>182</v>
      </c>
      <c r="E390" s="236" t="s">
        <v>1</v>
      </c>
      <c r="F390" s="237" t="s">
        <v>493</v>
      </c>
      <c r="G390" s="234"/>
      <c r="H390" s="236" t="s">
        <v>1</v>
      </c>
      <c r="I390" s="238"/>
      <c r="J390" s="234"/>
      <c r="K390" s="234"/>
      <c r="L390" s="239"/>
      <c r="M390" s="240"/>
      <c r="N390" s="241"/>
      <c r="O390" s="241"/>
      <c r="P390" s="241"/>
      <c r="Q390" s="241"/>
      <c r="R390" s="241"/>
      <c r="S390" s="241"/>
      <c r="T390" s="242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3" t="s">
        <v>182</v>
      </c>
      <c r="AU390" s="243" t="s">
        <v>87</v>
      </c>
      <c r="AV390" s="13" t="s">
        <v>84</v>
      </c>
      <c r="AW390" s="13" t="s">
        <v>32</v>
      </c>
      <c r="AX390" s="13" t="s">
        <v>76</v>
      </c>
      <c r="AY390" s="243" t="s">
        <v>173</v>
      </c>
    </row>
    <row r="391" s="14" customFormat="1">
      <c r="A391" s="14"/>
      <c r="B391" s="244"/>
      <c r="C391" s="245"/>
      <c r="D391" s="235" t="s">
        <v>182</v>
      </c>
      <c r="E391" s="246" t="s">
        <v>1</v>
      </c>
      <c r="F391" s="247" t="s">
        <v>551</v>
      </c>
      <c r="G391" s="245"/>
      <c r="H391" s="248">
        <v>2.04</v>
      </c>
      <c r="I391" s="249"/>
      <c r="J391" s="245"/>
      <c r="K391" s="245"/>
      <c r="L391" s="250"/>
      <c r="M391" s="251"/>
      <c r="N391" s="252"/>
      <c r="O391" s="252"/>
      <c r="P391" s="252"/>
      <c r="Q391" s="252"/>
      <c r="R391" s="252"/>
      <c r="S391" s="252"/>
      <c r="T391" s="253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54" t="s">
        <v>182</v>
      </c>
      <c r="AU391" s="254" t="s">
        <v>87</v>
      </c>
      <c r="AV391" s="14" t="s">
        <v>87</v>
      </c>
      <c r="AW391" s="14" t="s">
        <v>32</v>
      </c>
      <c r="AX391" s="14" t="s">
        <v>84</v>
      </c>
      <c r="AY391" s="254" t="s">
        <v>173</v>
      </c>
    </row>
    <row r="392" s="2" customFormat="1" ht="24.15" customHeight="1">
      <c r="A392" s="39"/>
      <c r="B392" s="40"/>
      <c r="C392" s="220" t="s">
        <v>560</v>
      </c>
      <c r="D392" s="220" t="s">
        <v>175</v>
      </c>
      <c r="E392" s="221" t="s">
        <v>561</v>
      </c>
      <c r="F392" s="222" t="s">
        <v>562</v>
      </c>
      <c r="G392" s="223" t="s">
        <v>491</v>
      </c>
      <c r="H392" s="224">
        <v>1</v>
      </c>
      <c r="I392" s="225"/>
      <c r="J392" s="226">
        <f>ROUND(I392*H392,2)</f>
        <v>0</v>
      </c>
      <c r="K392" s="222" t="s">
        <v>179</v>
      </c>
      <c r="L392" s="45"/>
      <c r="M392" s="227" t="s">
        <v>1</v>
      </c>
      <c r="N392" s="228" t="s">
        <v>41</v>
      </c>
      <c r="O392" s="92"/>
      <c r="P392" s="229">
        <f>O392*H392</f>
        <v>0</v>
      </c>
      <c r="Q392" s="229">
        <v>0.00167</v>
      </c>
      <c r="R392" s="229">
        <f>Q392*H392</f>
        <v>0.00167</v>
      </c>
      <c r="S392" s="229">
        <v>0</v>
      </c>
      <c r="T392" s="230">
        <f>S392*H392</f>
        <v>0</v>
      </c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R392" s="231" t="s">
        <v>180</v>
      </c>
      <c r="AT392" s="231" t="s">
        <v>175</v>
      </c>
      <c r="AU392" s="231" t="s">
        <v>87</v>
      </c>
      <c r="AY392" s="18" t="s">
        <v>173</v>
      </c>
      <c r="BE392" s="232">
        <f>IF(N392="základní",J392,0)</f>
        <v>0</v>
      </c>
      <c r="BF392" s="232">
        <f>IF(N392="snížená",J392,0)</f>
        <v>0</v>
      </c>
      <c r="BG392" s="232">
        <f>IF(N392="zákl. přenesená",J392,0)</f>
        <v>0</v>
      </c>
      <c r="BH392" s="232">
        <f>IF(N392="sníž. přenesená",J392,0)</f>
        <v>0</v>
      </c>
      <c r="BI392" s="232">
        <f>IF(N392="nulová",J392,0)</f>
        <v>0</v>
      </c>
      <c r="BJ392" s="18" t="s">
        <v>84</v>
      </c>
      <c r="BK392" s="232">
        <f>ROUND(I392*H392,2)</f>
        <v>0</v>
      </c>
      <c r="BL392" s="18" t="s">
        <v>180</v>
      </c>
      <c r="BM392" s="231" t="s">
        <v>563</v>
      </c>
    </row>
    <row r="393" s="13" customFormat="1">
      <c r="A393" s="13"/>
      <c r="B393" s="233"/>
      <c r="C393" s="234"/>
      <c r="D393" s="235" t="s">
        <v>182</v>
      </c>
      <c r="E393" s="236" t="s">
        <v>1</v>
      </c>
      <c r="F393" s="237" t="s">
        <v>493</v>
      </c>
      <c r="G393" s="234"/>
      <c r="H393" s="236" t="s">
        <v>1</v>
      </c>
      <c r="I393" s="238"/>
      <c r="J393" s="234"/>
      <c r="K393" s="234"/>
      <c r="L393" s="239"/>
      <c r="M393" s="240"/>
      <c r="N393" s="241"/>
      <c r="O393" s="241"/>
      <c r="P393" s="241"/>
      <c r="Q393" s="241"/>
      <c r="R393" s="241"/>
      <c r="S393" s="241"/>
      <c r="T393" s="242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3" t="s">
        <v>182</v>
      </c>
      <c r="AU393" s="243" t="s">
        <v>87</v>
      </c>
      <c r="AV393" s="13" t="s">
        <v>84</v>
      </c>
      <c r="AW393" s="13" t="s">
        <v>32</v>
      </c>
      <c r="AX393" s="13" t="s">
        <v>76</v>
      </c>
      <c r="AY393" s="243" t="s">
        <v>173</v>
      </c>
    </row>
    <row r="394" s="14" customFormat="1">
      <c r="A394" s="14"/>
      <c r="B394" s="244"/>
      <c r="C394" s="245"/>
      <c r="D394" s="235" t="s">
        <v>182</v>
      </c>
      <c r="E394" s="246" t="s">
        <v>1</v>
      </c>
      <c r="F394" s="247" t="s">
        <v>84</v>
      </c>
      <c r="G394" s="245"/>
      <c r="H394" s="248">
        <v>1</v>
      </c>
      <c r="I394" s="249"/>
      <c r="J394" s="245"/>
      <c r="K394" s="245"/>
      <c r="L394" s="250"/>
      <c r="M394" s="251"/>
      <c r="N394" s="252"/>
      <c r="O394" s="252"/>
      <c r="P394" s="252"/>
      <c r="Q394" s="252"/>
      <c r="R394" s="252"/>
      <c r="S394" s="252"/>
      <c r="T394" s="253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54" t="s">
        <v>182</v>
      </c>
      <c r="AU394" s="254" t="s">
        <v>87</v>
      </c>
      <c r="AV394" s="14" t="s">
        <v>87</v>
      </c>
      <c r="AW394" s="14" t="s">
        <v>32</v>
      </c>
      <c r="AX394" s="14" t="s">
        <v>84</v>
      </c>
      <c r="AY394" s="254" t="s">
        <v>173</v>
      </c>
    </row>
    <row r="395" s="2" customFormat="1" ht="21.75" customHeight="1">
      <c r="A395" s="39"/>
      <c r="B395" s="40"/>
      <c r="C395" s="277" t="s">
        <v>564</v>
      </c>
      <c r="D395" s="277" t="s">
        <v>406</v>
      </c>
      <c r="E395" s="278" t="s">
        <v>565</v>
      </c>
      <c r="F395" s="279" t="s">
        <v>566</v>
      </c>
      <c r="G395" s="280" t="s">
        <v>491</v>
      </c>
      <c r="H395" s="281">
        <v>1.02</v>
      </c>
      <c r="I395" s="282"/>
      <c r="J395" s="283">
        <f>ROUND(I395*H395,2)</f>
        <v>0</v>
      </c>
      <c r="K395" s="279" t="s">
        <v>179</v>
      </c>
      <c r="L395" s="284"/>
      <c r="M395" s="285" t="s">
        <v>1</v>
      </c>
      <c r="N395" s="286" t="s">
        <v>41</v>
      </c>
      <c r="O395" s="92"/>
      <c r="P395" s="229">
        <f>O395*H395</f>
        <v>0</v>
      </c>
      <c r="Q395" s="229">
        <v>0.010699999999999999</v>
      </c>
      <c r="R395" s="229">
        <f>Q395*H395</f>
        <v>0.010914</v>
      </c>
      <c r="S395" s="229">
        <v>0</v>
      </c>
      <c r="T395" s="230">
        <f>S395*H395</f>
        <v>0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231" t="s">
        <v>215</v>
      </c>
      <c r="AT395" s="231" t="s">
        <v>406</v>
      </c>
      <c r="AU395" s="231" t="s">
        <v>87</v>
      </c>
      <c r="AY395" s="18" t="s">
        <v>173</v>
      </c>
      <c r="BE395" s="232">
        <f>IF(N395="základní",J395,0)</f>
        <v>0</v>
      </c>
      <c r="BF395" s="232">
        <f>IF(N395="snížená",J395,0)</f>
        <v>0</v>
      </c>
      <c r="BG395" s="232">
        <f>IF(N395="zákl. přenesená",J395,0)</f>
        <v>0</v>
      </c>
      <c r="BH395" s="232">
        <f>IF(N395="sníž. přenesená",J395,0)</f>
        <v>0</v>
      </c>
      <c r="BI395" s="232">
        <f>IF(N395="nulová",J395,0)</f>
        <v>0</v>
      </c>
      <c r="BJ395" s="18" t="s">
        <v>84</v>
      </c>
      <c r="BK395" s="232">
        <f>ROUND(I395*H395,2)</f>
        <v>0</v>
      </c>
      <c r="BL395" s="18" t="s">
        <v>180</v>
      </c>
      <c r="BM395" s="231" t="s">
        <v>567</v>
      </c>
    </row>
    <row r="396" s="13" customFormat="1">
      <c r="A396" s="13"/>
      <c r="B396" s="233"/>
      <c r="C396" s="234"/>
      <c r="D396" s="235" t="s">
        <v>182</v>
      </c>
      <c r="E396" s="236" t="s">
        <v>1</v>
      </c>
      <c r="F396" s="237" t="s">
        <v>493</v>
      </c>
      <c r="G396" s="234"/>
      <c r="H396" s="236" t="s">
        <v>1</v>
      </c>
      <c r="I396" s="238"/>
      <c r="J396" s="234"/>
      <c r="K396" s="234"/>
      <c r="L396" s="239"/>
      <c r="M396" s="240"/>
      <c r="N396" s="241"/>
      <c r="O396" s="241"/>
      <c r="P396" s="241"/>
      <c r="Q396" s="241"/>
      <c r="R396" s="241"/>
      <c r="S396" s="241"/>
      <c r="T396" s="242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3" t="s">
        <v>182</v>
      </c>
      <c r="AU396" s="243" t="s">
        <v>87</v>
      </c>
      <c r="AV396" s="13" t="s">
        <v>84</v>
      </c>
      <c r="AW396" s="13" t="s">
        <v>32</v>
      </c>
      <c r="AX396" s="13" t="s">
        <v>76</v>
      </c>
      <c r="AY396" s="243" t="s">
        <v>173</v>
      </c>
    </row>
    <row r="397" s="14" customFormat="1">
      <c r="A397" s="14"/>
      <c r="B397" s="244"/>
      <c r="C397" s="245"/>
      <c r="D397" s="235" t="s">
        <v>182</v>
      </c>
      <c r="E397" s="246" t="s">
        <v>1</v>
      </c>
      <c r="F397" s="247" t="s">
        <v>568</v>
      </c>
      <c r="G397" s="245"/>
      <c r="H397" s="248">
        <v>1.02</v>
      </c>
      <c r="I397" s="249"/>
      <c r="J397" s="245"/>
      <c r="K397" s="245"/>
      <c r="L397" s="250"/>
      <c r="M397" s="251"/>
      <c r="N397" s="252"/>
      <c r="O397" s="252"/>
      <c r="P397" s="252"/>
      <c r="Q397" s="252"/>
      <c r="R397" s="252"/>
      <c r="S397" s="252"/>
      <c r="T397" s="253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4" t="s">
        <v>182</v>
      </c>
      <c r="AU397" s="254" t="s">
        <v>87</v>
      </c>
      <c r="AV397" s="14" t="s">
        <v>87</v>
      </c>
      <c r="AW397" s="14" t="s">
        <v>32</v>
      </c>
      <c r="AX397" s="14" t="s">
        <v>84</v>
      </c>
      <c r="AY397" s="254" t="s">
        <v>173</v>
      </c>
    </row>
    <row r="398" s="2" customFormat="1" ht="24.15" customHeight="1">
      <c r="A398" s="39"/>
      <c r="B398" s="40"/>
      <c r="C398" s="220" t="s">
        <v>569</v>
      </c>
      <c r="D398" s="220" t="s">
        <v>175</v>
      </c>
      <c r="E398" s="221" t="s">
        <v>570</v>
      </c>
      <c r="F398" s="222" t="s">
        <v>571</v>
      </c>
      <c r="G398" s="223" t="s">
        <v>491</v>
      </c>
      <c r="H398" s="224">
        <v>3</v>
      </c>
      <c r="I398" s="225"/>
      <c r="J398" s="226">
        <f>ROUND(I398*H398,2)</f>
        <v>0</v>
      </c>
      <c r="K398" s="222" t="s">
        <v>179</v>
      </c>
      <c r="L398" s="45"/>
      <c r="M398" s="227" t="s">
        <v>1</v>
      </c>
      <c r="N398" s="228" t="s">
        <v>41</v>
      </c>
      <c r="O398" s="92"/>
      <c r="P398" s="229">
        <f>O398*H398</f>
        <v>0</v>
      </c>
      <c r="Q398" s="229">
        <v>0.0017099999999999999</v>
      </c>
      <c r="R398" s="229">
        <f>Q398*H398</f>
        <v>0.00513</v>
      </c>
      <c r="S398" s="229">
        <v>0</v>
      </c>
      <c r="T398" s="230">
        <f>S398*H398</f>
        <v>0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231" t="s">
        <v>180</v>
      </c>
      <c r="AT398" s="231" t="s">
        <v>175</v>
      </c>
      <c r="AU398" s="231" t="s">
        <v>87</v>
      </c>
      <c r="AY398" s="18" t="s">
        <v>173</v>
      </c>
      <c r="BE398" s="232">
        <f>IF(N398="základní",J398,0)</f>
        <v>0</v>
      </c>
      <c r="BF398" s="232">
        <f>IF(N398="snížená",J398,0)</f>
        <v>0</v>
      </c>
      <c r="BG398" s="232">
        <f>IF(N398="zákl. přenesená",J398,0)</f>
        <v>0</v>
      </c>
      <c r="BH398" s="232">
        <f>IF(N398="sníž. přenesená",J398,0)</f>
        <v>0</v>
      </c>
      <c r="BI398" s="232">
        <f>IF(N398="nulová",J398,0)</f>
        <v>0</v>
      </c>
      <c r="BJ398" s="18" t="s">
        <v>84</v>
      </c>
      <c r="BK398" s="232">
        <f>ROUND(I398*H398,2)</f>
        <v>0</v>
      </c>
      <c r="BL398" s="18" t="s">
        <v>180</v>
      </c>
      <c r="BM398" s="231" t="s">
        <v>572</v>
      </c>
    </row>
    <row r="399" s="13" customFormat="1">
      <c r="A399" s="13"/>
      <c r="B399" s="233"/>
      <c r="C399" s="234"/>
      <c r="D399" s="235" t="s">
        <v>182</v>
      </c>
      <c r="E399" s="236" t="s">
        <v>1</v>
      </c>
      <c r="F399" s="237" t="s">
        <v>493</v>
      </c>
      <c r="G399" s="234"/>
      <c r="H399" s="236" t="s">
        <v>1</v>
      </c>
      <c r="I399" s="238"/>
      <c r="J399" s="234"/>
      <c r="K399" s="234"/>
      <c r="L399" s="239"/>
      <c r="M399" s="240"/>
      <c r="N399" s="241"/>
      <c r="O399" s="241"/>
      <c r="P399" s="241"/>
      <c r="Q399" s="241"/>
      <c r="R399" s="241"/>
      <c r="S399" s="241"/>
      <c r="T399" s="242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3" t="s">
        <v>182</v>
      </c>
      <c r="AU399" s="243" t="s">
        <v>87</v>
      </c>
      <c r="AV399" s="13" t="s">
        <v>84</v>
      </c>
      <c r="AW399" s="13" t="s">
        <v>32</v>
      </c>
      <c r="AX399" s="13" t="s">
        <v>76</v>
      </c>
      <c r="AY399" s="243" t="s">
        <v>173</v>
      </c>
    </row>
    <row r="400" s="14" customFormat="1">
      <c r="A400" s="14"/>
      <c r="B400" s="244"/>
      <c r="C400" s="245"/>
      <c r="D400" s="235" t="s">
        <v>182</v>
      </c>
      <c r="E400" s="246" t="s">
        <v>1</v>
      </c>
      <c r="F400" s="247" t="s">
        <v>189</v>
      </c>
      <c r="G400" s="245"/>
      <c r="H400" s="248">
        <v>3</v>
      </c>
      <c r="I400" s="249"/>
      <c r="J400" s="245"/>
      <c r="K400" s="245"/>
      <c r="L400" s="250"/>
      <c r="M400" s="251"/>
      <c r="N400" s="252"/>
      <c r="O400" s="252"/>
      <c r="P400" s="252"/>
      <c r="Q400" s="252"/>
      <c r="R400" s="252"/>
      <c r="S400" s="252"/>
      <c r="T400" s="253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54" t="s">
        <v>182</v>
      </c>
      <c r="AU400" s="254" t="s">
        <v>87</v>
      </c>
      <c r="AV400" s="14" t="s">
        <v>87</v>
      </c>
      <c r="AW400" s="14" t="s">
        <v>32</v>
      </c>
      <c r="AX400" s="14" t="s">
        <v>84</v>
      </c>
      <c r="AY400" s="254" t="s">
        <v>173</v>
      </c>
    </row>
    <row r="401" s="2" customFormat="1" ht="33" customHeight="1">
      <c r="A401" s="39"/>
      <c r="B401" s="40"/>
      <c r="C401" s="277" t="s">
        <v>573</v>
      </c>
      <c r="D401" s="277" t="s">
        <v>406</v>
      </c>
      <c r="E401" s="278" t="s">
        <v>574</v>
      </c>
      <c r="F401" s="279" t="s">
        <v>575</v>
      </c>
      <c r="G401" s="280" t="s">
        <v>491</v>
      </c>
      <c r="H401" s="281">
        <v>3.0600000000000001</v>
      </c>
      <c r="I401" s="282"/>
      <c r="J401" s="283">
        <f>ROUND(I401*H401,2)</f>
        <v>0</v>
      </c>
      <c r="K401" s="279" t="s">
        <v>179</v>
      </c>
      <c r="L401" s="284"/>
      <c r="M401" s="285" t="s">
        <v>1</v>
      </c>
      <c r="N401" s="286" t="s">
        <v>41</v>
      </c>
      <c r="O401" s="92"/>
      <c r="P401" s="229">
        <f>O401*H401</f>
        <v>0</v>
      </c>
      <c r="Q401" s="229">
        <v>0.0178</v>
      </c>
      <c r="R401" s="229">
        <f>Q401*H401</f>
        <v>0.054468000000000003</v>
      </c>
      <c r="S401" s="229">
        <v>0</v>
      </c>
      <c r="T401" s="230">
        <f>S401*H401</f>
        <v>0</v>
      </c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R401" s="231" t="s">
        <v>215</v>
      </c>
      <c r="AT401" s="231" t="s">
        <v>406</v>
      </c>
      <c r="AU401" s="231" t="s">
        <v>87</v>
      </c>
      <c r="AY401" s="18" t="s">
        <v>173</v>
      </c>
      <c r="BE401" s="232">
        <f>IF(N401="základní",J401,0)</f>
        <v>0</v>
      </c>
      <c r="BF401" s="232">
        <f>IF(N401="snížená",J401,0)</f>
        <v>0</v>
      </c>
      <c r="BG401" s="232">
        <f>IF(N401="zákl. přenesená",J401,0)</f>
        <v>0</v>
      </c>
      <c r="BH401" s="232">
        <f>IF(N401="sníž. přenesená",J401,0)</f>
        <v>0</v>
      </c>
      <c r="BI401" s="232">
        <f>IF(N401="nulová",J401,0)</f>
        <v>0</v>
      </c>
      <c r="BJ401" s="18" t="s">
        <v>84</v>
      </c>
      <c r="BK401" s="232">
        <f>ROUND(I401*H401,2)</f>
        <v>0</v>
      </c>
      <c r="BL401" s="18" t="s">
        <v>180</v>
      </c>
      <c r="BM401" s="231" t="s">
        <v>576</v>
      </c>
    </row>
    <row r="402" s="13" customFormat="1">
      <c r="A402" s="13"/>
      <c r="B402" s="233"/>
      <c r="C402" s="234"/>
      <c r="D402" s="235" t="s">
        <v>182</v>
      </c>
      <c r="E402" s="236" t="s">
        <v>1</v>
      </c>
      <c r="F402" s="237" t="s">
        <v>493</v>
      </c>
      <c r="G402" s="234"/>
      <c r="H402" s="236" t="s">
        <v>1</v>
      </c>
      <c r="I402" s="238"/>
      <c r="J402" s="234"/>
      <c r="K402" s="234"/>
      <c r="L402" s="239"/>
      <c r="M402" s="240"/>
      <c r="N402" s="241"/>
      <c r="O402" s="241"/>
      <c r="P402" s="241"/>
      <c r="Q402" s="241"/>
      <c r="R402" s="241"/>
      <c r="S402" s="241"/>
      <c r="T402" s="242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3" t="s">
        <v>182</v>
      </c>
      <c r="AU402" s="243" t="s">
        <v>87</v>
      </c>
      <c r="AV402" s="13" t="s">
        <v>84</v>
      </c>
      <c r="AW402" s="13" t="s">
        <v>32</v>
      </c>
      <c r="AX402" s="13" t="s">
        <v>76</v>
      </c>
      <c r="AY402" s="243" t="s">
        <v>173</v>
      </c>
    </row>
    <row r="403" s="14" customFormat="1">
      <c r="A403" s="14"/>
      <c r="B403" s="244"/>
      <c r="C403" s="245"/>
      <c r="D403" s="235" t="s">
        <v>182</v>
      </c>
      <c r="E403" s="246" t="s">
        <v>1</v>
      </c>
      <c r="F403" s="247" t="s">
        <v>577</v>
      </c>
      <c r="G403" s="245"/>
      <c r="H403" s="248">
        <v>3.0600000000000001</v>
      </c>
      <c r="I403" s="249"/>
      <c r="J403" s="245"/>
      <c r="K403" s="245"/>
      <c r="L403" s="250"/>
      <c r="M403" s="251"/>
      <c r="N403" s="252"/>
      <c r="O403" s="252"/>
      <c r="P403" s="252"/>
      <c r="Q403" s="252"/>
      <c r="R403" s="252"/>
      <c r="S403" s="252"/>
      <c r="T403" s="253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54" t="s">
        <v>182</v>
      </c>
      <c r="AU403" s="254" t="s">
        <v>87</v>
      </c>
      <c r="AV403" s="14" t="s">
        <v>87</v>
      </c>
      <c r="AW403" s="14" t="s">
        <v>32</v>
      </c>
      <c r="AX403" s="14" t="s">
        <v>84</v>
      </c>
      <c r="AY403" s="254" t="s">
        <v>173</v>
      </c>
    </row>
    <row r="404" s="2" customFormat="1" ht="24.15" customHeight="1">
      <c r="A404" s="39"/>
      <c r="B404" s="40"/>
      <c r="C404" s="220" t="s">
        <v>578</v>
      </c>
      <c r="D404" s="220" t="s">
        <v>175</v>
      </c>
      <c r="E404" s="221" t="s">
        <v>579</v>
      </c>
      <c r="F404" s="222" t="s">
        <v>580</v>
      </c>
      <c r="G404" s="223" t="s">
        <v>491</v>
      </c>
      <c r="H404" s="224">
        <v>1</v>
      </c>
      <c r="I404" s="225"/>
      <c r="J404" s="226">
        <f>ROUND(I404*H404,2)</f>
        <v>0</v>
      </c>
      <c r="K404" s="222" t="s">
        <v>179</v>
      </c>
      <c r="L404" s="45"/>
      <c r="M404" s="227" t="s">
        <v>1</v>
      </c>
      <c r="N404" s="228" t="s">
        <v>41</v>
      </c>
      <c r="O404" s="92"/>
      <c r="P404" s="229">
        <f>O404*H404</f>
        <v>0</v>
      </c>
      <c r="Q404" s="229">
        <v>0.0017099999999999999</v>
      </c>
      <c r="R404" s="229">
        <f>Q404*H404</f>
        <v>0.0017099999999999999</v>
      </c>
      <c r="S404" s="229">
        <v>0</v>
      </c>
      <c r="T404" s="230">
        <f>S404*H404</f>
        <v>0</v>
      </c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R404" s="231" t="s">
        <v>180</v>
      </c>
      <c r="AT404" s="231" t="s">
        <v>175</v>
      </c>
      <c r="AU404" s="231" t="s">
        <v>87</v>
      </c>
      <c r="AY404" s="18" t="s">
        <v>173</v>
      </c>
      <c r="BE404" s="232">
        <f>IF(N404="základní",J404,0)</f>
        <v>0</v>
      </c>
      <c r="BF404" s="232">
        <f>IF(N404="snížená",J404,0)</f>
        <v>0</v>
      </c>
      <c r="BG404" s="232">
        <f>IF(N404="zákl. přenesená",J404,0)</f>
        <v>0</v>
      </c>
      <c r="BH404" s="232">
        <f>IF(N404="sníž. přenesená",J404,0)</f>
        <v>0</v>
      </c>
      <c r="BI404" s="232">
        <f>IF(N404="nulová",J404,0)</f>
        <v>0</v>
      </c>
      <c r="BJ404" s="18" t="s">
        <v>84</v>
      </c>
      <c r="BK404" s="232">
        <f>ROUND(I404*H404,2)</f>
        <v>0</v>
      </c>
      <c r="BL404" s="18" t="s">
        <v>180</v>
      </c>
      <c r="BM404" s="231" t="s">
        <v>581</v>
      </c>
    </row>
    <row r="405" s="13" customFormat="1">
      <c r="A405" s="13"/>
      <c r="B405" s="233"/>
      <c r="C405" s="234"/>
      <c r="D405" s="235" t="s">
        <v>182</v>
      </c>
      <c r="E405" s="236" t="s">
        <v>1</v>
      </c>
      <c r="F405" s="237" t="s">
        <v>493</v>
      </c>
      <c r="G405" s="234"/>
      <c r="H405" s="236" t="s">
        <v>1</v>
      </c>
      <c r="I405" s="238"/>
      <c r="J405" s="234"/>
      <c r="K405" s="234"/>
      <c r="L405" s="239"/>
      <c r="M405" s="240"/>
      <c r="N405" s="241"/>
      <c r="O405" s="241"/>
      <c r="P405" s="241"/>
      <c r="Q405" s="241"/>
      <c r="R405" s="241"/>
      <c r="S405" s="241"/>
      <c r="T405" s="242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3" t="s">
        <v>182</v>
      </c>
      <c r="AU405" s="243" t="s">
        <v>87</v>
      </c>
      <c r="AV405" s="13" t="s">
        <v>84</v>
      </c>
      <c r="AW405" s="13" t="s">
        <v>32</v>
      </c>
      <c r="AX405" s="13" t="s">
        <v>76</v>
      </c>
      <c r="AY405" s="243" t="s">
        <v>173</v>
      </c>
    </row>
    <row r="406" s="14" customFormat="1">
      <c r="A406" s="14"/>
      <c r="B406" s="244"/>
      <c r="C406" s="245"/>
      <c r="D406" s="235" t="s">
        <v>182</v>
      </c>
      <c r="E406" s="246" t="s">
        <v>1</v>
      </c>
      <c r="F406" s="247" t="s">
        <v>84</v>
      </c>
      <c r="G406" s="245"/>
      <c r="H406" s="248">
        <v>1</v>
      </c>
      <c r="I406" s="249"/>
      <c r="J406" s="245"/>
      <c r="K406" s="245"/>
      <c r="L406" s="250"/>
      <c r="M406" s="251"/>
      <c r="N406" s="252"/>
      <c r="O406" s="252"/>
      <c r="P406" s="252"/>
      <c r="Q406" s="252"/>
      <c r="R406" s="252"/>
      <c r="S406" s="252"/>
      <c r="T406" s="253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54" t="s">
        <v>182</v>
      </c>
      <c r="AU406" s="254" t="s">
        <v>87</v>
      </c>
      <c r="AV406" s="14" t="s">
        <v>87</v>
      </c>
      <c r="AW406" s="14" t="s">
        <v>32</v>
      </c>
      <c r="AX406" s="14" t="s">
        <v>84</v>
      </c>
      <c r="AY406" s="254" t="s">
        <v>173</v>
      </c>
    </row>
    <row r="407" s="2" customFormat="1" ht="24.15" customHeight="1">
      <c r="A407" s="39"/>
      <c r="B407" s="40"/>
      <c r="C407" s="277" t="s">
        <v>582</v>
      </c>
      <c r="D407" s="277" t="s">
        <v>406</v>
      </c>
      <c r="E407" s="278" t="s">
        <v>583</v>
      </c>
      <c r="F407" s="279" t="s">
        <v>584</v>
      </c>
      <c r="G407" s="280" t="s">
        <v>491</v>
      </c>
      <c r="H407" s="281">
        <v>1.02</v>
      </c>
      <c r="I407" s="282"/>
      <c r="J407" s="283">
        <f>ROUND(I407*H407,2)</f>
        <v>0</v>
      </c>
      <c r="K407" s="279" t="s">
        <v>179</v>
      </c>
      <c r="L407" s="284"/>
      <c r="M407" s="285" t="s">
        <v>1</v>
      </c>
      <c r="N407" s="286" t="s">
        <v>41</v>
      </c>
      <c r="O407" s="92"/>
      <c r="P407" s="229">
        <f>O407*H407</f>
        <v>0</v>
      </c>
      <c r="Q407" s="229">
        <v>0.0149</v>
      </c>
      <c r="R407" s="229">
        <f>Q407*H407</f>
        <v>0.015198</v>
      </c>
      <c r="S407" s="229">
        <v>0</v>
      </c>
      <c r="T407" s="230">
        <f>S407*H407</f>
        <v>0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231" t="s">
        <v>215</v>
      </c>
      <c r="AT407" s="231" t="s">
        <v>406</v>
      </c>
      <c r="AU407" s="231" t="s">
        <v>87</v>
      </c>
      <c r="AY407" s="18" t="s">
        <v>173</v>
      </c>
      <c r="BE407" s="232">
        <f>IF(N407="základní",J407,0)</f>
        <v>0</v>
      </c>
      <c r="BF407" s="232">
        <f>IF(N407="snížená",J407,0)</f>
        <v>0</v>
      </c>
      <c r="BG407" s="232">
        <f>IF(N407="zákl. přenesená",J407,0)</f>
        <v>0</v>
      </c>
      <c r="BH407" s="232">
        <f>IF(N407="sníž. přenesená",J407,0)</f>
        <v>0</v>
      </c>
      <c r="BI407" s="232">
        <f>IF(N407="nulová",J407,0)</f>
        <v>0</v>
      </c>
      <c r="BJ407" s="18" t="s">
        <v>84</v>
      </c>
      <c r="BK407" s="232">
        <f>ROUND(I407*H407,2)</f>
        <v>0</v>
      </c>
      <c r="BL407" s="18" t="s">
        <v>180</v>
      </c>
      <c r="BM407" s="231" t="s">
        <v>585</v>
      </c>
    </row>
    <row r="408" s="13" customFormat="1">
      <c r="A408" s="13"/>
      <c r="B408" s="233"/>
      <c r="C408" s="234"/>
      <c r="D408" s="235" t="s">
        <v>182</v>
      </c>
      <c r="E408" s="236" t="s">
        <v>1</v>
      </c>
      <c r="F408" s="237" t="s">
        <v>493</v>
      </c>
      <c r="G408" s="234"/>
      <c r="H408" s="236" t="s">
        <v>1</v>
      </c>
      <c r="I408" s="238"/>
      <c r="J408" s="234"/>
      <c r="K408" s="234"/>
      <c r="L408" s="239"/>
      <c r="M408" s="240"/>
      <c r="N408" s="241"/>
      <c r="O408" s="241"/>
      <c r="P408" s="241"/>
      <c r="Q408" s="241"/>
      <c r="R408" s="241"/>
      <c r="S408" s="241"/>
      <c r="T408" s="242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3" t="s">
        <v>182</v>
      </c>
      <c r="AU408" s="243" t="s">
        <v>87</v>
      </c>
      <c r="AV408" s="13" t="s">
        <v>84</v>
      </c>
      <c r="AW408" s="13" t="s">
        <v>32</v>
      </c>
      <c r="AX408" s="13" t="s">
        <v>76</v>
      </c>
      <c r="AY408" s="243" t="s">
        <v>173</v>
      </c>
    </row>
    <row r="409" s="14" customFormat="1">
      <c r="A409" s="14"/>
      <c r="B409" s="244"/>
      <c r="C409" s="245"/>
      <c r="D409" s="235" t="s">
        <v>182</v>
      </c>
      <c r="E409" s="246" t="s">
        <v>1</v>
      </c>
      <c r="F409" s="247" t="s">
        <v>568</v>
      </c>
      <c r="G409" s="245"/>
      <c r="H409" s="248">
        <v>1.02</v>
      </c>
      <c r="I409" s="249"/>
      <c r="J409" s="245"/>
      <c r="K409" s="245"/>
      <c r="L409" s="250"/>
      <c r="M409" s="251"/>
      <c r="N409" s="252"/>
      <c r="O409" s="252"/>
      <c r="P409" s="252"/>
      <c r="Q409" s="252"/>
      <c r="R409" s="252"/>
      <c r="S409" s="252"/>
      <c r="T409" s="253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54" t="s">
        <v>182</v>
      </c>
      <c r="AU409" s="254" t="s">
        <v>87</v>
      </c>
      <c r="AV409" s="14" t="s">
        <v>87</v>
      </c>
      <c r="AW409" s="14" t="s">
        <v>32</v>
      </c>
      <c r="AX409" s="14" t="s">
        <v>84</v>
      </c>
      <c r="AY409" s="254" t="s">
        <v>173</v>
      </c>
    </row>
    <row r="410" s="2" customFormat="1" ht="16.5" customHeight="1">
      <c r="A410" s="39"/>
      <c r="B410" s="40"/>
      <c r="C410" s="277" t="s">
        <v>586</v>
      </c>
      <c r="D410" s="277" t="s">
        <v>406</v>
      </c>
      <c r="E410" s="278" t="s">
        <v>587</v>
      </c>
      <c r="F410" s="279" t="s">
        <v>588</v>
      </c>
      <c r="G410" s="280" t="s">
        <v>491</v>
      </c>
      <c r="H410" s="281">
        <v>3.0299999999999998</v>
      </c>
      <c r="I410" s="282"/>
      <c r="J410" s="283">
        <f>ROUND(I410*H410,2)</f>
        <v>0</v>
      </c>
      <c r="K410" s="279" t="s">
        <v>1</v>
      </c>
      <c r="L410" s="284"/>
      <c r="M410" s="285" t="s">
        <v>1</v>
      </c>
      <c r="N410" s="286" t="s">
        <v>41</v>
      </c>
      <c r="O410" s="92"/>
      <c r="P410" s="229">
        <f>O410*H410</f>
        <v>0</v>
      </c>
      <c r="Q410" s="229">
        <v>0.0068999999999999999</v>
      </c>
      <c r="R410" s="229">
        <f>Q410*H410</f>
        <v>0.020906999999999999</v>
      </c>
      <c r="S410" s="229">
        <v>0</v>
      </c>
      <c r="T410" s="230">
        <f>S410*H410</f>
        <v>0</v>
      </c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R410" s="231" t="s">
        <v>215</v>
      </c>
      <c r="AT410" s="231" t="s">
        <v>406</v>
      </c>
      <c r="AU410" s="231" t="s">
        <v>87</v>
      </c>
      <c r="AY410" s="18" t="s">
        <v>173</v>
      </c>
      <c r="BE410" s="232">
        <f>IF(N410="základní",J410,0)</f>
        <v>0</v>
      </c>
      <c r="BF410" s="232">
        <f>IF(N410="snížená",J410,0)</f>
        <v>0</v>
      </c>
      <c r="BG410" s="232">
        <f>IF(N410="zákl. přenesená",J410,0)</f>
        <v>0</v>
      </c>
      <c r="BH410" s="232">
        <f>IF(N410="sníž. přenesená",J410,0)</f>
        <v>0</v>
      </c>
      <c r="BI410" s="232">
        <f>IF(N410="nulová",J410,0)</f>
        <v>0</v>
      </c>
      <c r="BJ410" s="18" t="s">
        <v>84</v>
      </c>
      <c r="BK410" s="232">
        <f>ROUND(I410*H410,2)</f>
        <v>0</v>
      </c>
      <c r="BL410" s="18" t="s">
        <v>180</v>
      </c>
      <c r="BM410" s="231" t="s">
        <v>589</v>
      </c>
    </row>
    <row r="411" s="13" customFormat="1">
      <c r="A411" s="13"/>
      <c r="B411" s="233"/>
      <c r="C411" s="234"/>
      <c r="D411" s="235" t="s">
        <v>182</v>
      </c>
      <c r="E411" s="236" t="s">
        <v>1</v>
      </c>
      <c r="F411" s="237" t="s">
        <v>493</v>
      </c>
      <c r="G411" s="234"/>
      <c r="H411" s="236" t="s">
        <v>1</v>
      </c>
      <c r="I411" s="238"/>
      <c r="J411" s="234"/>
      <c r="K411" s="234"/>
      <c r="L411" s="239"/>
      <c r="M411" s="240"/>
      <c r="N411" s="241"/>
      <c r="O411" s="241"/>
      <c r="P411" s="241"/>
      <c r="Q411" s="241"/>
      <c r="R411" s="241"/>
      <c r="S411" s="241"/>
      <c r="T411" s="242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3" t="s">
        <v>182</v>
      </c>
      <c r="AU411" s="243" t="s">
        <v>87</v>
      </c>
      <c r="AV411" s="13" t="s">
        <v>84</v>
      </c>
      <c r="AW411" s="13" t="s">
        <v>32</v>
      </c>
      <c r="AX411" s="13" t="s">
        <v>76</v>
      </c>
      <c r="AY411" s="243" t="s">
        <v>173</v>
      </c>
    </row>
    <row r="412" s="14" customFormat="1">
      <c r="A412" s="14"/>
      <c r="B412" s="244"/>
      <c r="C412" s="245"/>
      <c r="D412" s="235" t="s">
        <v>182</v>
      </c>
      <c r="E412" s="246" t="s">
        <v>1</v>
      </c>
      <c r="F412" s="247" t="s">
        <v>590</v>
      </c>
      <c r="G412" s="245"/>
      <c r="H412" s="248">
        <v>3.0299999999999998</v>
      </c>
      <c r="I412" s="249"/>
      <c r="J412" s="245"/>
      <c r="K412" s="245"/>
      <c r="L412" s="250"/>
      <c r="M412" s="251"/>
      <c r="N412" s="252"/>
      <c r="O412" s="252"/>
      <c r="P412" s="252"/>
      <c r="Q412" s="252"/>
      <c r="R412" s="252"/>
      <c r="S412" s="252"/>
      <c r="T412" s="253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54" t="s">
        <v>182</v>
      </c>
      <c r="AU412" s="254" t="s">
        <v>87</v>
      </c>
      <c r="AV412" s="14" t="s">
        <v>87</v>
      </c>
      <c r="AW412" s="14" t="s">
        <v>32</v>
      </c>
      <c r="AX412" s="14" t="s">
        <v>84</v>
      </c>
      <c r="AY412" s="254" t="s">
        <v>173</v>
      </c>
    </row>
    <row r="413" s="2" customFormat="1" ht="24.15" customHeight="1">
      <c r="A413" s="39"/>
      <c r="B413" s="40"/>
      <c r="C413" s="220" t="s">
        <v>591</v>
      </c>
      <c r="D413" s="220" t="s">
        <v>175</v>
      </c>
      <c r="E413" s="221" t="s">
        <v>592</v>
      </c>
      <c r="F413" s="222" t="s">
        <v>593</v>
      </c>
      <c r="G413" s="223" t="s">
        <v>491</v>
      </c>
      <c r="H413" s="224">
        <v>11</v>
      </c>
      <c r="I413" s="225"/>
      <c r="J413" s="226">
        <f>ROUND(I413*H413,2)</f>
        <v>0</v>
      </c>
      <c r="K413" s="222" t="s">
        <v>179</v>
      </c>
      <c r="L413" s="45"/>
      <c r="M413" s="227" t="s">
        <v>1</v>
      </c>
      <c r="N413" s="228" t="s">
        <v>41</v>
      </c>
      <c r="O413" s="92"/>
      <c r="P413" s="229">
        <f>O413*H413</f>
        <v>0</v>
      </c>
      <c r="Q413" s="229">
        <v>0</v>
      </c>
      <c r="R413" s="229">
        <f>Q413*H413</f>
        <v>0</v>
      </c>
      <c r="S413" s="229">
        <v>0</v>
      </c>
      <c r="T413" s="230">
        <f>S413*H413</f>
        <v>0</v>
      </c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R413" s="231" t="s">
        <v>180</v>
      </c>
      <c r="AT413" s="231" t="s">
        <v>175</v>
      </c>
      <c r="AU413" s="231" t="s">
        <v>87</v>
      </c>
      <c r="AY413" s="18" t="s">
        <v>173</v>
      </c>
      <c r="BE413" s="232">
        <f>IF(N413="základní",J413,0)</f>
        <v>0</v>
      </c>
      <c r="BF413" s="232">
        <f>IF(N413="snížená",J413,0)</f>
        <v>0</v>
      </c>
      <c r="BG413" s="232">
        <f>IF(N413="zákl. přenesená",J413,0)</f>
        <v>0</v>
      </c>
      <c r="BH413" s="232">
        <f>IF(N413="sníž. přenesená",J413,0)</f>
        <v>0</v>
      </c>
      <c r="BI413" s="232">
        <f>IF(N413="nulová",J413,0)</f>
        <v>0</v>
      </c>
      <c r="BJ413" s="18" t="s">
        <v>84</v>
      </c>
      <c r="BK413" s="232">
        <f>ROUND(I413*H413,2)</f>
        <v>0</v>
      </c>
      <c r="BL413" s="18" t="s">
        <v>180</v>
      </c>
      <c r="BM413" s="231" t="s">
        <v>594</v>
      </c>
    </row>
    <row r="414" s="13" customFormat="1">
      <c r="A414" s="13"/>
      <c r="B414" s="233"/>
      <c r="C414" s="234"/>
      <c r="D414" s="235" t="s">
        <v>182</v>
      </c>
      <c r="E414" s="236" t="s">
        <v>1</v>
      </c>
      <c r="F414" s="237" t="s">
        <v>493</v>
      </c>
      <c r="G414" s="234"/>
      <c r="H414" s="236" t="s">
        <v>1</v>
      </c>
      <c r="I414" s="238"/>
      <c r="J414" s="234"/>
      <c r="K414" s="234"/>
      <c r="L414" s="239"/>
      <c r="M414" s="240"/>
      <c r="N414" s="241"/>
      <c r="O414" s="241"/>
      <c r="P414" s="241"/>
      <c r="Q414" s="241"/>
      <c r="R414" s="241"/>
      <c r="S414" s="241"/>
      <c r="T414" s="242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3" t="s">
        <v>182</v>
      </c>
      <c r="AU414" s="243" t="s">
        <v>87</v>
      </c>
      <c r="AV414" s="13" t="s">
        <v>84</v>
      </c>
      <c r="AW414" s="13" t="s">
        <v>32</v>
      </c>
      <c r="AX414" s="13" t="s">
        <v>76</v>
      </c>
      <c r="AY414" s="243" t="s">
        <v>173</v>
      </c>
    </row>
    <row r="415" s="14" customFormat="1">
      <c r="A415" s="14"/>
      <c r="B415" s="244"/>
      <c r="C415" s="245"/>
      <c r="D415" s="235" t="s">
        <v>182</v>
      </c>
      <c r="E415" s="246" t="s">
        <v>1</v>
      </c>
      <c r="F415" s="247" t="s">
        <v>595</v>
      </c>
      <c r="G415" s="245"/>
      <c r="H415" s="248">
        <v>9</v>
      </c>
      <c r="I415" s="249"/>
      <c r="J415" s="245"/>
      <c r="K415" s="245"/>
      <c r="L415" s="250"/>
      <c r="M415" s="251"/>
      <c r="N415" s="252"/>
      <c r="O415" s="252"/>
      <c r="P415" s="252"/>
      <c r="Q415" s="252"/>
      <c r="R415" s="252"/>
      <c r="S415" s="252"/>
      <c r="T415" s="253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54" t="s">
        <v>182</v>
      </c>
      <c r="AU415" s="254" t="s">
        <v>87</v>
      </c>
      <c r="AV415" s="14" t="s">
        <v>87</v>
      </c>
      <c r="AW415" s="14" t="s">
        <v>32</v>
      </c>
      <c r="AX415" s="14" t="s">
        <v>76</v>
      </c>
      <c r="AY415" s="254" t="s">
        <v>173</v>
      </c>
    </row>
    <row r="416" s="14" customFormat="1">
      <c r="A416" s="14"/>
      <c r="B416" s="244"/>
      <c r="C416" s="245"/>
      <c r="D416" s="235" t="s">
        <v>182</v>
      </c>
      <c r="E416" s="246" t="s">
        <v>1</v>
      </c>
      <c r="F416" s="247" t="s">
        <v>596</v>
      </c>
      <c r="G416" s="245"/>
      <c r="H416" s="248">
        <v>2</v>
      </c>
      <c r="I416" s="249"/>
      <c r="J416" s="245"/>
      <c r="K416" s="245"/>
      <c r="L416" s="250"/>
      <c r="M416" s="251"/>
      <c r="N416" s="252"/>
      <c r="O416" s="252"/>
      <c r="P416" s="252"/>
      <c r="Q416" s="252"/>
      <c r="R416" s="252"/>
      <c r="S416" s="252"/>
      <c r="T416" s="253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54" t="s">
        <v>182</v>
      </c>
      <c r="AU416" s="254" t="s">
        <v>87</v>
      </c>
      <c r="AV416" s="14" t="s">
        <v>87</v>
      </c>
      <c r="AW416" s="14" t="s">
        <v>32</v>
      </c>
      <c r="AX416" s="14" t="s">
        <v>76</v>
      </c>
      <c r="AY416" s="254" t="s">
        <v>173</v>
      </c>
    </row>
    <row r="417" s="15" customFormat="1">
      <c r="A417" s="15"/>
      <c r="B417" s="255"/>
      <c r="C417" s="256"/>
      <c r="D417" s="235" t="s">
        <v>182</v>
      </c>
      <c r="E417" s="257" t="s">
        <v>1</v>
      </c>
      <c r="F417" s="258" t="s">
        <v>120</v>
      </c>
      <c r="G417" s="256"/>
      <c r="H417" s="259">
        <v>11</v>
      </c>
      <c r="I417" s="260"/>
      <c r="J417" s="256"/>
      <c r="K417" s="256"/>
      <c r="L417" s="261"/>
      <c r="M417" s="262"/>
      <c r="N417" s="263"/>
      <c r="O417" s="263"/>
      <c r="P417" s="263"/>
      <c r="Q417" s="263"/>
      <c r="R417" s="263"/>
      <c r="S417" s="263"/>
      <c r="T417" s="264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T417" s="265" t="s">
        <v>182</v>
      </c>
      <c r="AU417" s="265" t="s">
        <v>87</v>
      </c>
      <c r="AV417" s="15" t="s">
        <v>180</v>
      </c>
      <c r="AW417" s="15" t="s">
        <v>32</v>
      </c>
      <c r="AX417" s="15" t="s">
        <v>84</v>
      </c>
      <c r="AY417" s="265" t="s">
        <v>173</v>
      </c>
    </row>
    <row r="418" s="2" customFormat="1" ht="16.5" customHeight="1">
      <c r="A418" s="39"/>
      <c r="B418" s="40"/>
      <c r="C418" s="277" t="s">
        <v>597</v>
      </c>
      <c r="D418" s="277" t="s">
        <v>406</v>
      </c>
      <c r="E418" s="278" t="s">
        <v>598</v>
      </c>
      <c r="F418" s="279" t="s">
        <v>599</v>
      </c>
      <c r="G418" s="280" t="s">
        <v>491</v>
      </c>
      <c r="H418" s="281">
        <v>9.1349999999999998</v>
      </c>
      <c r="I418" s="282"/>
      <c r="J418" s="283">
        <f>ROUND(I418*H418,2)</f>
        <v>0</v>
      </c>
      <c r="K418" s="279" t="s">
        <v>179</v>
      </c>
      <c r="L418" s="284"/>
      <c r="M418" s="285" t="s">
        <v>1</v>
      </c>
      <c r="N418" s="286" t="s">
        <v>41</v>
      </c>
      <c r="O418" s="92"/>
      <c r="P418" s="229">
        <f>O418*H418</f>
        <v>0</v>
      </c>
      <c r="Q418" s="229">
        <v>0.00038999999999999999</v>
      </c>
      <c r="R418" s="229">
        <f>Q418*H418</f>
        <v>0.0035626499999999997</v>
      </c>
      <c r="S418" s="229">
        <v>0</v>
      </c>
      <c r="T418" s="230">
        <f>S418*H418</f>
        <v>0</v>
      </c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R418" s="231" t="s">
        <v>215</v>
      </c>
      <c r="AT418" s="231" t="s">
        <v>406</v>
      </c>
      <c r="AU418" s="231" t="s">
        <v>87</v>
      </c>
      <c r="AY418" s="18" t="s">
        <v>173</v>
      </c>
      <c r="BE418" s="232">
        <f>IF(N418="základní",J418,0)</f>
        <v>0</v>
      </c>
      <c r="BF418" s="232">
        <f>IF(N418="snížená",J418,0)</f>
        <v>0</v>
      </c>
      <c r="BG418" s="232">
        <f>IF(N418="zákl. přenesená",J418,0)</f>
        <v>0</v>
      </c>
      <c r="BH418" s="232">
        <f>IF(N418="sníž. přenesená",J418,0)</f>
        <v>0</v>
      </c>
      <c r="BI418" s="232">
        <f>IF(N418="nulová",J418,0)</f>
        <v>0</v>
      </c>
      <c r="BJ418" s="18" t="s">
        <v>84</v>
      </c>
      <c r="BK418" s="232">
        <f>ROUND(I418*H418,2)</f>
        <v>0</v>
      </c>
      <c r="BL418" s="18" t="s">
        <v>180</v>
      </c>
      <c r="BM418" s="231" t="s">
        <v>600</v>
      </c>
    </row>
    <row r="419" s="13" customFormat="1">
      <c r="A419" s="13"/>
      <c r="B419" s="233"/>
      <c r="C419" s="234"/>
      <c r="D419" s="235" t="s">
        <v>182</v>
      </c>
      <c r="E419" s="236" t="s">
        <v>1</v>
      </c>
      <c r="F419" s="237" t="s">
        <v>493</v>
      </c>
      <c r="G419" s="234"/>
      <c r="H419" s="236" t="s">
        <v>1</v>
      </c>
      <c r="I419" s="238"/>
      <c r="J419" s="234"/>
      <c r="K419" s="234"/>
      <c r="L419" s="239"/>
      <c r="M419" s="240"/>
      <c r="N419" s="241"/>
      <c r="O419" s="241"/>
      <c r="P419" s="241"/>
      <c r="Q419" s="241"/>
      <c r="R419" s="241"/>
      <c r="S419" s="241"/>
      <c r="T419" s="242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43" t="s">
        <v>182</v>
      </c>
      <c r="AU419" s="243" t="s">
        <v>87</v>
      </c>
      <c r="AV419" s="13" t="s">
        <v>84</v>
      </c>
      <c r="AW419" s="13" t="s">
        <v>32</v>
      </c>
      <c r="AX419" s="13" t="s">
        <v>76</v>
      </c>
      <c r="AY419" s="243" t="s">
        <v>173</v>
      </c>
    </row>
    <row r="420" s="14" customFormat="1">
      <c r="A420" s="14"/>
      <c r="B420" s="244"/>
      <c r="C420" s="245"/>
      <c r="D420" s="235" t="s">
        <v>182</v>
      </c>
      <c r="E420" s="246" t="s">
        <v>1</v>
      </c>
      <c r="F420" s="247" t="s">
        <v>601</v>
      </c>
      <c r="G420" s="245"/>
      <c r="H420" s="248">
        <v>9.1349999999999998</v>
      </c>
      <c r="I420" s="249"/>
      <c r="J420" s="245"/>
      <c r="K420" s="245"/>
      <c r="L420" s="250"/>
      <c r="M420" s="251"/>
      <c r="N420" s="252"/>
      <c r="O420" s="252"/>
      <c r="P420" s="252"/>
      <c r="Q420" s="252"/>
      <c r="R420" s="252"/>
      <c r="S420" s="252"/>
      <c r="T420" s="253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54" t="s">
        <v>182</v>
      </c>
      <c r="AU420" s="254" t="s">
        <v>87</v>
      </c>
      <c r="AV420" s="14" t="s">
        <v>87</v>
      </c>
      <c r="AW420" s="14" t="s">
        <v>32</v>
      </c>
      <c r="AX420" s="14" t="s">
        <v>84</v>
      </c>
      <c r="AY420" s="254" t="s">
        <v>173</v>
      </c>
    </row>
    <row r="421" s="2" customFormat="1" ht="24.15" customHeight="1">
      <c r="A421" s="39"/>
      <c r="B421" s="40"/>
      <c r="C421" s="277" t="s">
        <v>602</v>
      </c>
      <c r="D421" s="277" t="s">
        <v>406</v>
      </c>
      <c r="E421" s="278" t="s">
        <v>603</v>
      </c>
      <c r="F421" s="279" t="s">
        <v>604</v>
      </c>
      <c r="G421" s="280" t="s">
        <v>491</v>
      </c>
      <c r="H421" s="281">
        <v>2.0299999999999998</v>
      </c>
      <c r="I421" s="282"/>
      <c r="J421" s="283">
        <f>ROUND(I421*H421,2)</f>
        <v>0</v>
      </c>
      <c r="K421" s="279" t="s">
        <v>1</v>
      </c>
      <c r="L421" s="284"/>
      <c r="M421" s="285" t="s">
        <v>1</v>
      </c>
      <c r="N421" s="286" t="s">
        <v>41</v>
      </c>
      <c r="O421" s="92"/>
      <c r="P421" s="229">
        <f>O421*H421</f>
        <v>0</v>
      </c>
      <c r="Q421" s="229">
        <v>0.00069999999999999999</v>
      </c>
      <c r="R421" s="229">
        <f>Q421*H421</f>
        <v>0.001421</v>
      </c>
      <c r="S421" s="229">
        <v>0</v>
      </c>
      <c r="T421" s="230">
        <f>S421*H421</f>
        <v>0</v>
      </c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R421" s="231" t="s">
        <v>215</v>
      </c>
      <c r="AT421" s="231" t="s">
        <v>406</v>
      </c>
      <c r="AU421" s="231" t="s">
        <v>87</v>
      </c>
      <c r="AY421" s="18" t="s">
        <v>173</v>
      </c>
      <c r="BE421" s="232">
        <f>IF(N421="základní",J421,0)</f>
        <v>0</v>
      </c>
      <c r="BF421" s="232">
        <f>IF(N421="snížená",J421,0)</f>
        <v>0</v>
      </c>
      <c r="BG421" s="232">
        <f>IF(N421="zákl. přenesená",J421,0)</f>
        <v>0</v>
      </c>
      <c r="BH421" s="232">
        <f>IF(N421="sníž. přenesená",J421,0)</f>
        <v>0</v>
      </c>
      <c r="BI421" s="232">
        <f>IF(N421="nulová",J421,0)</f>
        <v>0</v>
      </c>
      <c r="BJ421" s="18" t="s">
        <v>84</v>
      </c>
      <c r="BK421" s="232">
        <f>ROUND(I421*H421,2)</f>
        <v>0</v>
      </c>
      <c r="BL421" s="18" t="s">
        <v>180</v>
      </c>
      <c r="BM421" s="231" t="s">
        <v>605</v>
      </c>
    </row>
    <row r="422" s="13" customFormat="1">
      <c r="A422" s="13"/>
      <c r="B422" s="233"/>
      <c r="C422" s="234"/>
      <c r="D422" s="235" t="s">
        <v>182</v>
      </c>
      <c r="E422" s="236" t="s">
        <v>1</v>
      </c>
      <c r="F422" s="237" t="s">
        <v>493</v>
      </c>
      <c r="G422" s="234"/>
      <c r="H422" s="236" t="s">
        <v>1</v>
      </c>
      <c r="I422" s="238"/>
      <c r="J422" s="234"/>
      <c r="K422" s="234"/>
      <c r="L422" s="239"/>
      <c r="M422" s="240"/>
      <c r="N422" s="241"/>
      <c r="O422" s="241"/>
      <c r="P422" s="241"/>
      <c r="Q422" s="241"/>
      <c r="R422" s="241"/>
      <c r="S422" s="241"/>
      <c r="T422" s="242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3" t="s">
        <v>182</v>
      </c>
      <c r="AU422" s="243" t="s">
        <v>87</v>
      </c>
      <c r="AV422" s="13" t="s">
        <v>84</v>
      </c>
      <c r="AW422" s="13" t="s">
        <v>32</v>
      </c>
      <c r="AX422" s="13" t="s">
        <v>76</v>
      </c>
      <c r="AY422" s="243" t="s">
        <v>173</v>
      </c>
    </row>
    <row r="423" s="14" customFormat="1">
      <c r="A423" s="14"/>
      <c r="B423" s="244"/>
      <c r="C423" s="245"/>
      <c r="D423" s="235" t="s">
        <v>182</v>
      </c>
      <c r="E423" s="246" t="s">
        <v>1</v>
      </c>
      <c r="F423" s="247" t="s">
        <v>606</v>
      </c>
      <c r="G423" s="245"/>
      <c r="H423" s="248">
        <v>2.0299999999999998</v>
      </c>
      <c r="I423" s="249"/>
      <c r="J423" s="245"/>
      <c r="K423" s="245"/>
      <c r="L423" s="250"/>
      <c r="M423" s="251"/>
      <c r="N423" s="252"/>
      <c r="O423" s="252"/>
      <c r="P423" s="252"/>
      <c r="Q423" s="252"/>
      <c r="R423" s="252"/>
      <c r="S423" s="252"/>
      <c r="T423" s="253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54" t="s">
        <v>182</v>
      </c>
      <c r="AU423" s="254" t="s">
        <v>87</v>
      </c>
      <c r="AV423" s="14" t="s">
        <v>87</v>
      </c>
      <c r="AW423" s="14" t="s">
        <v>32</v>
      </c>
      <c r="AX423" s="14" t="s">
        <v>84</v>
      </c>
      <c r="AY423" s="254" t="s">
        <v>173</v>
      </c>
    </row>
    <row r="424" s="2" customFormat="1" ht="24.15" customHeight="1">
      <c r="A424" s="39"/>
      <c r="B424" s="40"/>
      <c r="C424" s="220" t="s">
        <v>607</v>
      </c>
      <c r="D424" s="220" t="s">
        <v>175</v>
      </c>
      <c r="E424" s="221" t="s">
        <v>608</v>
      </c>
      <c r="F424" s="222" t="s">
        <v>609</v>
      </c>
      <c r="G424" s="223" t="s">
        <v>491</v>
      </c>
      <c r="H424" s="224">
        <v>8</v>
      </c>
      <c r="I424" s="225"/>
      <c r="J424" s="226">
        <f>ROUND(I424*H424,2)</f>
        <v>0</v>
      </c>
      <c r="K424" s="222" t="s">
        <v>179</v>
      </c>
      <c r="L424" s="45"/>
      <c r="M424" s="227" t="s">
        <v>1</v>
      </c>
      <c r="N424" s="228" t="s">
        <v>41</v>
      </c>
      <c r="O424" s="92"/>
      <c r="P424" s="229">
        <f>O424*H424</f>
        <v>0</v>
      </c>
      <c r="Q424" s="229">
        <v>0</v>
      </c>
      <c r="R424" s="229">
        <f>Q424*H424</f>
        <v>0</v>
      </c>
      <c r="S424" s="229">
        <v>0</v>
      </c>
      <c r="T424" s="230">
        <f>S424*H424</f>
        <v>0</v>
      </c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R424" s="231" t="s">
        <v>180</v>
      </c>
      <c r="AT424" s="231" t="s">
        <v>175</v>
      </c>
      <c r="AU424" s="231" t="s">
        <v>87</v>
      </c>
      <c r="AY424" s="18" t="s">
        <v>173</v>
      </c>
      <c r="BE424" s="232">
        <f>IF(N424="základní",J424,0)</f>
        <v>0</v>
      </c>
      <c r="BF424" s="232">
        <f>IF(N424="snížená",J424,0)</f>
        <v>0</v>
      </c>
      <c r="BG424" s="232">
        <f>IF(N424="zákl. přenesená",J424,0)</f>
        <v>0</v>
      </c>
      <c r="BH424" s="232">
        <f>IF(N424="sníž. přenesená",J424,0)</f>
        <v>0</v>
      </c>
      <c r="BI424" s="232">
        <f>IF(N424="nulová",J424,0)</f>
        <v>0</v>
      </c>
      <c r="BJ424" s="18" t="s">
        <v>84</v>
      </c>
      <c r="BK424" s="232">
        <f>ROUND(I424*H424,2)</f>
        <v>0</v>
      </c>
      <c r="BL424" s="18" t="s">
        <v>180</v>
      </c>
      <c r="BM424" s="231" t="s">
        <v>610</v>
      </c>
    </row>
    <row r="425" s="13" customFormat="1">
      <c r="A425" s="13"/>
      <c r="B425" s="233"/>
      <c r="C425" s="234"/>
      <c r="D425" s="235" t="s">
        <v>182</v>
      </c>
      <c r="E425" s="236" t="s">
        <v>1</v>
      </c>
      <c r="F425" s="237" t="s">
        <v>493</v>
      </c>
      <c r="G425" s="234"/>
      <c r="H425" s="236" t="s">
        <v>1</v>
      </c>
      <c r="I425" s="238"/>
      <c r="J425" s="234"/>
      <c r="K425" s="234"/>
      <c r="L425" s="239"/>
      <c r="M425" s="240"/>
      <c r="N425" s="241"/>
      <c r="O425" s="241"/>
      <c r="P425" s="241"/>
      <c r="Q425" s="241"/>
      <c r="R425" s="241"/>
      <c r="S425" s="241"/>
      <c r="T425" s="242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43" t="s">
        <v>182</v>
      </c>
      <c r="AU425" s="243" t="s">
        <v>87</v>
      </c>
      <c r="AV425" s="13" t="s">
        <v>84</v>
      </c>
      <c r="AW425" s="13" t="s">
        <v>32</v>
      </c>
      <c r="AX425" s="13" t="s">
        <v>76</v>
      </c>
      <c r="AY425" s="243" t="s">
        <v>173</v>
      </c>
    </row>
    <row r="426" s="14" customFormat="1">
      <c r="A426" s="14"/>
      <c r="B426" s="244"/>
      <c r="C426" s="245"/>
      <c r="D426" s="235" t="s">
        <v>182</v>
      </c>
      <c r="E426" s="246" t="s">
        <v>1</v>
      </c>
      <c r="F426" s="247" t="s">
        <v>215</v>
      </c>
      <c r="G426" s="245"/>
      <c r="H426" s="248">
        <v>8</v>
      </c>
      <c r="I426" s="249"/>
      <c r="J426" s="245"/>
      <c r="K426" s="245"/>
      <c r="L426" s="250"/>
      <c r="M426" s="251"/>
      <c r="N426" s="252"/>
      <c r="O426" s="252"/>
      <c r="P426" s="252"/>
      <c r="Q426" s="252"/>
      <c r="R426" s="252"/>
      <c r="S426" s="252"/>
      <c r="T426" s="253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54" t="s">
        <v>182</v>
      </c>
      <c r="AU426" s="254" t="s">
        <v>87</v>
      </c>
      <c r="AV426" s="14" t="s">
        <v>87</v>
      </c>
      <c r="AW426" s="14" t="s">
        <v>32</v>
      </c>
      <c r="AX426" s="14" t="s">
        <v>84</v>
      </c>
      <c r="AY426" s="254" t="s">
        <v>173</v>
      </c>
    </row>
    <row r="427" s="2" customFormat="1" ht="16.5" customHeight="1">
      <c r="A427" s="39"/>
      <c r="B427" s="40"/>
      <c r="C427" s="277" t="s">
        <v>611</v>
      </c>
      <c r="D427" s="277" t="s">
        <v>406</v>
      </c>
      <c r="E427" s="278" t="s">
        <v>612</v>
      </c>
      <c r="F427" s="279" t="s">
        <v>613</v>
      </c>
      <c r="G427" s="280" t="s">
        <v>491</v>
      </c>
      <c r="H427" s="281">
        <v>8.1199999999999992</v>
      </c>
      <c r="I427" s="282"/>
      <c r="J427" s="283">
        <f>ROUND(I427*H427,2)</f>
        <v>0</v>
      </c>
      <c r="K427" s="279" t="s">
        <v>179</v>
      </c>
      <c r="L427" s="284"/>
      <c r="M427" s="285" t="s">
        <v>1</v>
      </c>
      <c r="N427" s="286" t="s">
        <v>41</v>
      </c>
      <c r="O427" s="92"/>
      <c r="P427" s="229">
        <f>O427*H427</f>
        <v>0</v>
      </c>
      <c r="Q427" s="229">
        <v>0.00072000000000000005</v>
      </c>
      <c r="R427" s="229">
        <f>Q427*H427</f>
        <v>0.0058463999999999999</v>
      </c>
      <c r="S427" s="229">
        <v>0</v>
      </c>
      <c r="T427" s="230">
        <f>S427*H427</f>
        <v>0</v>
      </c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R427" s="231" t="s">
        <v>215</v>
      </c>
      <c r="AT427" s="231" t="s">
        <v>406</v>
      </c>
      <c r="AU427" s="231" t="s">
        <v>87</v>
      </c>
      <c r="AY427" s="18" t="s">
        <v>173</v>
      </c>
      <c r="BE427" s="232">
        <f>IF(N427="základní",J427,0)</f>
        <v>0</v>
      </c>
      <c r="BF427" s="232">
        <f>IF(N427="snížená",J427,0)</f>
        <v>0</v>
      </c>
      <c r="BG427" s="232">
        <f>IF(N427="zákl. přenesená",J427,0)</f>
        <v>0</v>
      </c>
      <c r="BH427" s="232">
        <f>IF(N427="sníž. přenesená",J427,0)</f>
        <v>0</v>
      </c>
      <c r="BI427" s="232">
        <f>IF(N427="nulová",J427,0)</f>
        <v>0</v>
      </c>
      <c r="BJ427" s="18" t="s">
        <v>84</v>
      </c>
      <c r="BK427" s="232">
        <f>ROUND(I427*H427,2)</f>
        <v>0</v>
      </c>
      <c r="BL427" s="18" t="s">
        <v>180</v>
      </c>
      <c r="BM427" s="231" t="s">
        <v>614</v>
      </c>
    </row>
    <row r="428" s="13" customFormat="1">
      <c r="A428" s="13"/>
      <c r="B428" s="233"/>
      <c r="C428" s="234"/>
      <c r="D428" s="235" t="s">
        <v>182</v>
      </c>
      <c r="E428" s="236" t="s">
        <v>1</v>
      </c>
      <c r="F428" s="237" t="s">
        <v>493</v>
      </c>
      <c r="G428" s="234"/>
      <c r="H428" s="236" t="s">
        <v>1</v>
      </c>
      <c r="I428" s="238"/>
      <c r="J428" s="234"/>
      <c r="K428" s="234"/>
      <c r="L428" s="239"/>
      <c r="M428" s="240"/>
      <c r="N428" s="241"/>
      <c r="O428" s="241"/>
      <c r="P428" s="241"/>
      <c r="Q428" s="241"/>
      <c r="R428" s="241"/>
      <c r="S428" s="241"/>
      <c r="T428" s="242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3" t="s">
        <v>182</v>
      </c>
      <c r="AU428" s="243" t="s">
        <v>87</v>
      </c>
      <c r="AV428" s="13" t="s">
        <v>84</v>
      </c>
      <c r="AW428" s="13" t="s">
        <v>32</v>
      </c>
      <c r="AX428" s="13" t="s">
        <v>76</v>
      </c>
      <c r="AY428" s="243" t="s">
        <v>173</v>
      </c>
    </row>
    <row r="429" s="14" customFormat="1">
      <c r="A429" s="14"/>
      <c r="B429" s="244"/>
      <c r="C429" s="245"/>
      <c r="D429" s="235" t="s">
        <v>182</v>
      </c>
      <c r="E429" s="246" t="s">
        <v>1</v>
      </c>
      <c r="F429" s="247" t="s">
        <v>615</v>
      </c>
      <c r="G429" s="245"/>
      <c r="H429" s="248">
        <v>8.1199999999999992</v>
      </c>
      <c r="I429" s="249"/>
      <c r="J429" s="245"/>
      <c r="K429" s="245"/>
      <c r="L429" s="250"/>
      <c r="M429" s="251"/>
      <c r="N429" s="252"/>
      <c r="O429" s="252"/>
      <c r="P429" s="252"/>
      <c r="Q429" s="252"/>
      <c r="R429" s="252"/>
      <c r="S429" s="252"/>
      <c r="T429" s="253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54" t="s">
        <v>182</v>
      </c>
      <c r="AU429" s="254" t="s">
        <v>87</v>
      </c>
      <c r="AV429" s="14" t="s">
        <v>87</v>
      </c>
      <c r="AW429" s="14" t="s">
        <v>32</v>
      </c>
      <c r="AX429" s="14" t="s">
        <v>84</v>
      </c>
      <c r="AY429" s="254" t="s">
        <v>173</v>
      </c>
    </row>
    <row r="430" s="2" customFormat="1" ht="24.15" customHeight="1">
      <c r="A430" s="39"/>
      <c r="B430" s="40"/>
      <c r="C430" s="220" t="s">
        <v>616</v>
      </c>
      <c r="D430" s="220" t="s">
        <v>175</v>
      </c>
      <c r="E430" s="221" t="s">
        <v>617</v>
      </c>
      <c r="F430" s="222" t="s">
        <v>618</v>
      </c>
      <c r="G430" s="223" t="s">
        <v>491</v>
      </c>
      <c r="H430" s="224">
        <v>6</v>
      </c>
      <c r="I430" s="225"/>
      <c r="J430" s="226">
        <f>ROUND(I430*H430,2)</f>
        <v>0</v>
      </c>
      <c r="K430" s="222" t="s">
        <v>179</v>
      </c>
      <c r="L430" s="45"/>
      <c r="M430" s="227" t="s">
        <v>1</v>
      </c>
      <c r="N430" s="228" t="s">
        <v>41</v>
      </c>
      <c r="O430" s="92"/>
      <c r="P430" s="229">
        <f>O430*H430</f>
        <v>0</v>
      </c>
      <c r="Q430" s="229">
        <v>0</v>
      </c>
      <c r="R430" s="229">
        <f>Q430*H430</f>
        <v>0</v>
      </c>
      <c r="S430" s="229">
        <v>0</v>
      </c>
      <c r="T430" s="230">
        <f>S430*H430</f>
        <v>0</v>
      </c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R430" s="231" t="s">
        <v>180</v>
      </c>
      <c r="AT430" s="231" t="s">
        <v>175</v>
      </c>
      <c r="AU430" s="231" t="s">
        <v>87</v>
      </c>
      <c r="AY430" s="18" t="s">
        <v>173</v>
      </c>
      <c r="BE430" s="232">
        <f>IF(N430="základní",J430,0)</f>
        <v>0</v>
      </c>
      <c r="BF430" s="232">
        <f>IF(N430="snížená",J430,0)</f>
        <v>0</v>
      </c>
      <c r="BG430" s="232">
        <f>IF(N430="zákl. přenesená",J430,0)</f>
        <v>0</v>
      </c>
      <c r="BH430" s="232">
        <f>IF(N430="sníž. přenesená",J430,0)</f>
        <v>0</v>
      </c>
      <c r="BI430" s="232">
        <f>IF(N430="nulová",J430,0)</f>
        <v>0</v>
      </c>
      <c r="BJ430" s="18" t="s">
        <v>84</v>
      </c>
      <c r="BK430" s="232">
        <f>ROUND(I430*H430,2)</f>
        <v>0</v>
      </c>
      <c r="BL430" s="18" t="s">
        <v>180</v>
      </c>
      <c r="BM430" s="231" t="s">
        <v>619</v>
      </c>
    </row>
    <row r="431" s="13" customFormat="1">
      <c r="A431" s="13"/>
      <c r="B431" s="233"/>
      <c r="C431" s="234"/>
      <c r="D431" s="235" t="s">
        <v>182</v>
      </c>
      <c r="E431" s="236" t="s">
        <v>1</v>
      </c>
      <c r="F431" s="237" t="s">
        <v>493</v>
      </c>
      <c r="G431" s="234"/>
      <c r="H431" s="236" t="s">
        <v>1</v>
      </c>
      <c r="I431" s="238"/>
      <c r="J431" s="234"/>
      <c r="K431" s="234"/>
      <c r="L431" s="239"/>
      <c r="M431" s="240"/>
      <c r="N431" s="241"/>
      <c r="O431" s="241"/>
      <c r="P431" s="241"/>
      <c r="Q431" s="241"/>
      <c r="R431" s="241"/>
      <c r="S431" s="241"/>
      <c r="T431" s="242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3" t="s">
        <v>182</v>
      </c>
      <c r="AU431" s="243" t="s">
        <v>87</v>
      </c>
      <c r="AV431" s="13" t="s">
        <v>84</v>
      </c>
      <c r="AW431" s="13" t="s">
        <v>32</v>
      </c>
      <c r="AX431" s="13" t="s">
        <v>76</v>
      </c>
      <c r="AY431" s="243" t="s">
        <v>173</v>
      </c>
    </row>
    <row r="432" s="14" customFormat="1">
      <c r="A432" s="14"/>
      <c r="B432" s="244"/>
      <c r="C432" s="245"/>
      <c r="D432" s="235" t="s">
        <v>182</v>
      </c>
      <c r="E432" s="246" t="s">
        <v>1</v>
      </c>
      <c r="F432" s="247" t="s">
        <v>106</v>
      </c>
      <c r="G432" s="245"/>
      <c r="H432" s="248">
        <v>6</v>
      </c>
      <c r="I432" s="249"/>
      <c r="J432" s="245"/>
      <c r="K432" s="245"/>
      <c r="L432" s="250"/>
      <c r="M432" s="251"/>
      <c r="N432" s="252"/>
      <c r="O432" s="252"/>
      <c r="P432" s="252"/>
      <c r="Q432" s="252"/>
      <c r="R432" s="252"/>
      <c r="S432" s="252"/>
      <c r="T432" s="253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54" t="s">
        <v>182</v>
      </c>
      <c r="AU432" s="254" t="s">
        <v>87</v>
      </c>
      <c r="AV432" s="14" t="s">
        <v>87</v>
      </c>
      <c r="AW432" s="14" t="s">
        <v>32</v>
      </c>
      <c r="AX432" s="14" t="s">
        <v>84</v>
      </c>
      <c r="AY432" s="254" t="s">
        <v>173</v>
      </c>
    </row>
    <row r="433" s="2" customFormat="1" ht="16.5" customHeight="1">
      <c r="A433" s="39"/>
      <c r="B433" s="40"/>
      <c r="C433" s="277" t="s">
        <v>620</v>
      </c>
      <c r="D433" s="277" t="s">
        <v>406</v>
      </c>
      <c r="E433" s="278" t="s">
        <v>621</v>
      </c>
      <c r="F433" s="279" t="s">
        <v>622</v>
      </c>
      <c r="G433" s="280" t="s">
        <v>491</v>
      </c>
      <c r="H433" s="281">
        <v>6.0899999999999999</v>
      </c>
      <c r="I433" s="282"/>
      <c r="J433" s="283">
        <f>ROUND(I433*H433,2)</f>
        <v>0</v>
      </c>
      <c r="K433" s="279" t="s">
        <v>179</v>
      </c>
      <c r="L433" s="284"/>
      <c r="M433" s="285" t="s">
        <v>1</v>
      </c>
      <c r="N433" s="286" t="s">
        <v>41</v>
      </c>
      <c r="O433" s="92"/>
      <c r="P433" s="229">
        <f>O433*H433</f>
        <v>0</v>
      </c>
      <c r="Q433" s="229">
        <v>0.00072000000000000005</v>
      </c>
      <c r="R433" s="229">
        <f>Q433*H433</f>
        <v>0.0043848000000000003</v>
      </c>
      <c r="S433" s="229">
        <v>0</v>
      </c>
      <c r="T433" s="230">
        <f>S433*H433</f>
        <v>0</v>
      </c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R433" s="231" t="s">
        <v>215</v>
      </c>
      <c r="AT433" s="231" t="s">
        <v>406</v>
      </c>
      <c r="AU433" s="231" t="s">
        <v>87</v>
      </c>
      <c r="AY433" s="18" t="s">
        <v>173</v>
      </c>
      <c r="BE433" s="232">
        <f>IF(N433="základní",J433,0)</f>
        <v>0</v>
      </c>
      <c r="BF433" s="232">
        <f>IF(N433="snížená",J433,0)</f>
        <v>0</v>
      </c>
      <c r="BG433" s="232">
        <f>IF(N433="zákl. přenesená",J433,0)</f>
        <v>0</v>
      </c>
      <c r="BH433" s="232">
        <f>IF(N433="sníž. přenesená",J433,0)</f>
        <v>0</v>
      </c>
      <c r="BI433" s="232">
        <f>IF(N433="nulová",J433,0)</f>
        <v>0</v>
      </c>
      <c r="BJ433" s="18" t="s">
        <v>84</v>
      </c>
      <c r="BK433" s="232">
        <f>ROUND(I433*H433,2)</f>
        <v>0</v>
      </c>
      <c r="BL433" s="18" t="s">
        <v>180</v>
      </c>
      <c r="BM433" s="231" t="s">
        <v>623</v>
      </c>
    </row>
    <row r="434" s="13" customFormat="1">
      <c r="A434" s="13"/>
      <c r="B434" s="233"/>
      <c r="C434" s="234"/>
      <c r="D434" s="235" t="s">
        <v>182</v>
      </c>
      <c r="E434" s="236" t="s">
        <v>1</v>
      </c>
      <c r="F434" s="237" t="s">
        <v>493</v>
      </c>
      <c r="G434" s="234"/>
      <c r="H434" s="236" t="s">
        <v>1</v>
      </c>
      <c r="I434" s="238"/>
      <c r="J434" s="234"/>
      <c r="K434" s="234"/>
      <c r="L434" s="239"/>
      <c r="M434" s="240"/>
      <c r="N434" s="241"/>
      <c r="O434" s="241"/>
      <c r="P434" s="241"/>
      <c r="Q434" s="241"/>
      <c r="R434" s="241"/>
      <c r="S434" s="241"/>
      <c r="T434" s="242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43" t="s">
        <v>182</v>
      </c>
      <c r="AU434" s="243" t="s">
        <v>87</v>
      </c>
      <c r="AV434" s="13" t="s">
        <v>84</v>
      </c>
      <c r="AW434" s="13" t="s">
        <v>32</v>
      </c>
      <c r="AX434" s="13" t="s">
        <v>76</v>
      </c>
      <c r="AY434" s="243" t="s">
        <v>173</v>
      </c>
    </row>
    <row r="435" s="14" customFormat="1">
      <c r="A435" s="14"/>
      <c r="B435" s="244"/>
      <c r="C435" s="245"/>
      <c r="D435" s="235" t="s">
        <v>182</v>
      </c>
      <c r="E435" s="246" t="s">
        <v>1</v>
      </c>
      <c r="F435" s="247" t="s">
        <v>624</v>
      </c>
      <c r="G435" s="245"/>
      <c r="H435" s="248">
        <v>6.0899999999999999</v>
      </c>
      <c r="I435" s="249"/>
      <c r="J435" s="245"/>
      <c r="K435" s="245"/>
      <c r="L435" s="250"/>
      <c r="M435" s="251"/>
      <c r="N435" s="252"/>
      <c r="O435" s="252"/>
      <c r="P435" s="252"/>
      <c r="Q435" s="252"/>
      <c r="R435" s="252"/>
      <c r="S435" s="252"/>
      <c r="T435" s="253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54" t="s">
        <v>182</v>
      </c>
      <c r="AU435" s="254" t="s">
        <v>87</v>
      </c>
      <c r="AV435" s="14" t="s">
        <v>87</v>
      </c>
      <c r="AW435" s="14" t="s">
        <v>32</v>
      </c>
      <c r="AX435" s="14" t="s">
        <v>84</v>
      </c>
      <c r="AY435" s="254" t="s">
        <v>173</v>
      </c>
    </row>
    <row r="436" s="2" customFormat="1" ht="24.15" customHeight="1">
      <c r="A436" s="39"/>
      <c r="B436" s="40"/>
      <c r="C436" s="220" t="s">
        <v>625</v>
      </c>
      <c r="D436" s="220" t="s">
        <v>175</v>
      </c>
      <c r="E436" s="221" t="s">
        <v>626</v>
      </c>
      <c r="F436" s="222" t="s">
        <v>627</v>
      </c>
      <c r="G436" s="223" t="s">
        <v>491</v>
      </c>
      <c r="H436" s="224">
        <v>2</v>
      </c>
      <c r="I436" s="225"/>
      <c r="J436" s="226">
        <f>ROUND(I436*H436,2)</f>
        <v>0</v>
      </c>
      <c r="K436" s="222" t="s">
        <v>179</v>
      </c>
      <c r="L436" s="45"/>
      <c r="M436" s="227" t="s">
        <v>1</v>
      </c>
      <c r="N436" s="228" t="s">
        <v>41</v>
      </c>
      <c r="O436" s="92"/>
      <c r="P436" s="229">
        <f>O436*H436</f>
        <v>0</v>
      </c>
      <c r="Q436" s="229">
        <v>0</v>
      </c>
      <c r="R436" s="229">
        <f>Q436*H436</f>
        <v>0</v>
      </c>
      <c r="S436" s="229">
        <v>0</v>
      </c>
      <c r="T436" s="230">
        <f>S436*H436</f>
        <v>0</v>
      </c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R436" s="231" t="s">
        <v>180</v>
      </c>
      <c r="AT436" s="231" t="s">
        <v>175</v>
      </c>
      <c r="AU436" s="231" t="s">
        <v>87</v>
      </c>
      <c r="AY436" s="18" t="s">
        <v>173</v>
      </c>
      <c r="BE436" s="232">
        <f>IF(N436="základní",J436,0)</f>
        <v>0</v>
      </c>
      <c r="BF436" s="232">
        <f>IF(N436="snížená",J436,0)</f>
        <v>0</v>
      </c>
      <c r="BG436" s="232">
        <f>IF(N436="zákl. přenesená",J436,0)</f>
        <v>0</v>
      </c>
      <c r="BH436" s="232">
        <f>IF(N436="sníž. přenesená",J436,0)</f>
        <v>0</v>
      </c>
      <c r="BI436" s="232">
        <f>IF(N436="nulová",J436,0)</f>
        <v>0</v>
      </c>
      <c r="BJ436" s="18" t="s">
        <v>84</v>
      </c>
      <c r="BK436" s="232">
        <f>ROUND(I436*H436,2)</f>
        <v>0</v>
      </c>
      <c r="BL436" s="18" t="s">
        <v>180</v>
      </c>
      <c r="BM436" s="231" t="s">
        <v>628</v>
      </c>
    </row>
    <row r="437" s="13" customFormat="1">
      <c r="A437" s="13"/>
      <c r="B437" s="233"/>
      <c r="C437" s="234"/>
      <c r="D437" s="235" t="s">
        <v>182</v>
      </c>
      <c r="E437" s="236" t="s">
        <v>1</v>
      </c>
      <c r="F437" s="237" t="s">
        <v>493</v>
      </c>
      <c r="G437" s="234"/>
      <c r="H437" s="236" t="s">
        <v>1</v>
      </c>
      <c r="I437" s="238"/>
      <c r="J437" s="234"/>
      <c r="K437" s="234"/>
      <c r="L437" s="239"/>
      <c r="M437" s="240"/>
      <c r="N437" s="241"/>
      <c r="O437" s="241"/>
      <c r="P437" s="241"/>
      <c r="Q437" s="241"/>
      <c r="R437" s="241"/>
      <c r="S437" s="241"/>
      <c r="T437" s="242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43" t="s">
        <v>182</v>
      </c>
      <c r="AU437" s="243" t="s">
        <v>87</v>
      </c>
      <c r="AV437" s="13" t="s">
        <v>84</v>
      </c>
      <c r="AW437" s="13" t="s">
        <v>32</v>
      </c>
      <c r="AX437" s="13" t="s">
        <v>76</v>
      </c>
      <c r="AY437" s="243" t="s">
        <v>173</v>
      </c>
    </row>
    <row r="438" s="14" customFormat="1">
      <c r="A438" s="14"/>
      <c r="B438" s="244"/>
      <c r="C438" s="245"/>
      <c r="D438" s="235" t="s">
        <v>182</v>
      </c>
      <c r="E438" s="246" t="s">
        <v>1</v>
      </c>
      <c r="F438" s="247" t="s">
        <v>87</v>
      </c>
      <c r="G438" s="245"/>
      <c r="H438" s="248">
        <v>2</v>
      </c>
      <c r="I438" s="249"/>
      <c r="J438" s="245"/>
      <c r="K438" s="245"/>
      <c r="L438" s="250"/>
      <c r="M438" s="251"/>
      <c r="N438" s="252"/>
      <c r="O438" s="252"/>
      <c r="P438" s="252"/>
      <c r="Q438" s="252"/>
      <c r="R438" s="252"/>
      <c r="S438" s="252"/>
      <c r="T438" s="253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54" t="s">
        <v>182</v>
      </c>
      <c r="AU438" s="254" t="s">
        <v>87</v>
      </c>
      <c r="AV438" s="14" t="s">
        <v>87</v>
      </c>
      <c r="AW438" s="14" t="s">
        <v>32</v>
      </c>
      <c r="AX438" s="14" t="s">
        <v>84</v>
      </c>
      <c r="AY438" s="254" t="s">
        <v>173</v>
      </c>
    </row>
    <row r="439" s="2" customFormat="1" ht="16.5" customHeight="1">
      <c r="A439" s="39"/>
      <c r="B439" s="40"/>
      <c r="C439" s="277" t="s">
        <v>629</v>
      </c>
      <c r="D439" s="277" t="s">
        <v>406</v>
      </c>
      <c r="E439" s="278" t="s">
        <v>630</v>
      </c>
      <c r="F439" s="279" t="s">
        <v>631</v>
      </c>
      <c r="G439" s="280" t="s">
        <v>491</v>
      </c>
      <c r="H439" s="281">
        <v>2.0299999999999998</v>
      </c>
      <c r="I439" s="282"/>
      <c r="J439" s="283">
        <f>ROUND(I439*H439,2)</f>
        <v>0</v>
      </c>
      <c r="K439" s="279" t="s">
        <v>179</v>
      </c>
      <c r="L439" s="284"/>
      <c r="M439" s="285" t="s">
        <v>1</v>
      </c>
      <c r="N439" s="286" t="s">
        <v>41</v>
      </c>
      <c r="O439" s="92"/>
      <c r="P439" s="229">
        <f>O439*H439</f>
        <v>0</v>
      </c>
      <c r="Q439" s="229">
        <v>0.0012099999999999999</v>
      </c>
      <c r="R439" s="229">
        <f>Q439*H439</f>
        <v>0.0024562999999999998</v>
      </c>
      <c r="S439" s="229">
        <v>0</v>
      </c>
      <c r="T439" s="230">
        <f>S439*H439</f>
        <v>0</v>
      </c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R439" s="231" t="s">
        <v>215</v>
      </c>
      <c r="AT439" s="231" t="s">
        <v>406</v>
      </c>
      <c r="AU439" s="231" t="s">
        <v>87</v>
      </c>
      <c r="AY439" s="18" t="s">
        <v>173</v>
      </c>
      <c r="BE439" s="232">
        <f>IF(N439="základní",J439,0)</f>
        <v>0</v>
      </c>
      <c r="BF439" s="232">
        <f>IF(N439="snížená",J439,0)</f>
        <v>0</v>
      </c>
      <c r="BG439" s="232">
        <f>IF(N439="zákl. přenesená",J439,0)</f>
        <v>0</v>
      </c>
      <c r="BH439" s="232">
        <f>IF(N439="sníž. přenesená",J439,0)</f>
        <v>0</v>
      </c>
      <c r="BI439" s="232">
        <f>IF(N439="nulová",J439,0)</f>
        <v>0</v>
      </c>
      <c r="BJ439" s="18" t="s">
        <v>84</v>
      </c>
      <c r="BK439" s="232">
        <f>ROUND(I439*H439,2)</f>
        <v>0</v>
      </c>
      <c r="BL439" s="18" t="s">
        <v>180</v>
      </c>
      <c r="BM439" s="231" t="s">
        <v>632</v>
      </c>
    </row>
    <row r="440" s="13" customFormat="1">
      <c r="A440" s="13"/>
      <c r="B440" s="233"/>
      <c r="C440" s="234"/>
      <c r="D440" s="235" t="s">
        <v>182</v>
      </c>
      <c r="E440" s="236" t="s">
        <v>1</v>
      </c>
      <c r="F440" s="237" t="s">
        <v>493</v>
      </c>
      <c r="G440" s="234"/>
      <c r="H440" s="236" t="s">
        <v>1</v>
      </c>
      <c r="I440" s="238"/>
      <c r="J440" s="234"/>
      <c r="K440" s="234"/>
      <c r="L440" s="239"/>
      <c r="M440" s="240"/>
      <c r="N440" s="241"/>
      <c r="O440" s="241"/>
      <c r="P440" s="241"/>
      <c r="Q440" s="241"/>
      <c r="R440" s="241"/>
      <c r="S440" s="241"/>
      <c r="T440" s="242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43" t="s">
        <v>182</v>
      </c>
      <c r="AU440" s="243" t="s">
        <v>87</v>
      </c>
      <c r="AV440" s="13" t="s">
        <v>84</v>
      </c>
      <c r="AW440" s="13" t="s">
        <v>32</v>
      </c>
      <c r="AX440" s="13" t="s">
        <v>76</v>
      </c>
      <c r="AY440" s="243" t="s">
        <v>173</v>
      </c>
    </row>
    <row r="441" s="14" customFormat="1">
      <c r="A441" s="14"/>
      <c r="B441" s="244"/>
      <c r="C441" s="245"/>
      <c r="D441" s="235" t="s">
        <v>182</v>
      </c>
      <c r="E441" s="246" t="s">
        <v>1</v>
      </c>
      <c r="F441" s="247" t="s">
        <v>606</v>
      </c>
      <c r="G441" s="245"/>
      <c r="H441" s="248">
        <v>2.0299999999999998</v>
      </c>
      <c r="I441" s="249"/>
      <c r="J441" s="245"/>
      <c r="K441" s="245"/>
      <c r="L441" s="250"/>
      <c r="M441" s="251"/>
      <c r="N441" s="252"/>
      <c r="O441" s="252"/>
      <c r="P441" s="252"/>
      <c r="Q441" s="252"/>
      <c r="R441" s="252"/>
      <c r="S441" s="252"/>
      <c r="T441" s="253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54" t="s">
        <v>182</v>
      </c>
      <c r="AU441" s="254" t="s">
        <v>87</v>
      </c>
      <c r="AV441" s="14" t="s">
        <v>87</v>
      </c>
      <c r="AW441" s="14" t="s">
        <v>32</v>
      </c>
      <c r="AX441" s="14" t="s">
        <v>84</v>
      </c>
      <c r="AY441" s="254" t="s">
        <v>173</v>
      </c>
    </row>
    <row r="442" s="2" customFormat="1" ht="24.15" customHeight="1">
      <c r="A442" s="39"/>
      <c r="B442" s="40"/>
      <c r="C442" s="220" t="s">
        <v>633</v>
      </c>
      <c r="D442" s="220" t="s">
        <v>175</v>
      </c>
      <c r="E442" s="221" t="s">
        <v>634</v>
      </c>
      <c r="F442" s="222" t="s">
        <v>635</v>
      </c>
      <c r="G442" s="223" t="s">
        <v>491</v>
      </c>
      <c r="H442" s="224">
        <v>5</v>
      </c>
      <c r="I442" s="225"/>
      <c r="J442" s="226">
        <f>ROUND(I442*H442,2)</f>
        <v>0</v>
      </c>
      <c r="K442" s="222" t="s">
        <v>1</v>
      </c>
      <c r="L442" s="45"/>
      <c r="M442" s="227" t="s">
        <v>1</v>
      </c>
      <c r="N442" s="228" t="s">
        <v>41</v>
      </c>
      <c r="O442" s="92"/>
      <c r="P442" s="229">
        <f>O442*H442</f>
        <v>0</v>
      </c>
      <c r="Q442" s="229">
        <v>0</v>
      </c>
      <c r="R442" s="229">
        <f>Q442*H442</f>
        <v>0</v>
      </c>
      <c r="S442" s="229">
        <v>0</v>
      </c>
      <c r="T442" s="230">
        <f>S442*H442</f>
        <v>0</v>
      </c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R442" s="231" t="s">
        <v>180</v>
      </c>
      <c r="AT442" s="231" t="s">
        <v>175</v>
      </c>
      <c r="AU442" s="231" t="s">
        <v>87</v>
      </c>
      <c r="AY442" s="18" t="s">
        <v>173</v>
      </c>
      <c r="BE442" s="232">
        <f>IF(N442="základní",J442,0)</f>
        <v>0</v>
      </c>
      <c r="BF442" s="232">
        <f>IF(N442="snížená",J442,0)</f>
        <v>0</v>
      </c>
      <c r="BG442" s="232">
        <f>IF(N442="zákl. přenesená",J442,0)</f>
        <v>0</v>
      </c>
      <c r="BH442" s="232">
        <f>IF(N442="sníž. přenesená",J442,0)</f>
        <v>0</v>
      </c>
      <c r="BI442" s="232">
        <f>IF(N442="nulová",J442,0)</f>
        <v>0</v>
      </c>
      <c r="BJ442" s="18" t="s">
        <v>84</v>
      </c>
      <c r="BK442" s="232">
        <f>ROUND(I442*H442,2)</f>
        <v>0</v>
      </c>
      <c r="BL442" s="18" t="s">
        <v>180</v>
      </c>
      <c r="BM442" s="231" t="s">
        <v>636</v>
      </c>
    </row>
    <row r="443" s="13" customFormat="1">
      <c r="A443" s="13"/>
      <c r="B443" s="233"/>
      <c r="C443" s="234"/>
      <c r="D443" s="235" t="s">
        <v>182</v>
      </c>
      <c r="E443" s="236" t="s">
        <v>1</v>
      </c>
      <c r="F443" s="237" t="s">
        <v>493</v>
      </c>
      <c r="G443" s="234"/>
      <c r="H443" s="236" t="s">
        <v>1</v>
      </c>
      <c r="I443" s="238"/>
      <c r="J443" s="234"/>
      <c r="K443" s="234"/>
      <c r="L443" s="239"/>
      <c r="M443" s="240"/>
      <c r="N443" s="241"/>
      <c r="O443" s="241"/>
      <c r="P443" s="241"/>
      <c r="Q443" s="241"/>
      <c r="R443" s="241"/>
      <c r="S443" s="241"/>
      <c r="T443" s="242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43" t="s">
        <v>182</v>
      </c>
      <c r="AU443" s="243" t="s">
        <v>87</v>
      </c>
      <c r="AV443" s="13" t="s">
        <v>84</v>
      </c>
      <c r="AW443" s="13" t="s">
        <v>32</v>
      </c>
      <c r="AX443" s="13" t="s">
        <v>76</v>
      </c>
      <c r="AY443" s="243" t="s">
        <v>173</v>
      </c>
    </row>
    <row r="444" s="14" customFormat="1">
      <c r="A444" s="14"/>
      <c r="B444" s="244"/>
      <c r="C444" s="245"/>
      <c r="D444" s="235" t="s">
        <v>182</v>
      </c>
      <c r="E444" s="246" t="s">
        <v>1</v>
      </c>
      <c r="F444" s="247" t="s">
        <v>200</v>
      </c>
      <c r="G444" s="245"/>
      <c r="H444" s="248">
        <v>5</v>
      </c>
      <c r="I444" s="249"/>
      <c r="J444" s="245"/>
      <c r="K444" s="245"/>
      <c r="L444" s="250"/>
      <c r="M444" s="251"/>
      <c r="N444" s="252"/>
      <c r="O444" s="252"/>
      <c r="P444" s="252"/>
      <c r="Q444" s="252"/>
      <c r="R444" s="252"/>
      <c r="S444" s="252"/>
      <c r="T444" s="253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54" t="s">
        <v>182</v>
      </c>
      <c r="AU444" s="254" t="s">
        <v>87</v>
      </c>
      <c r="AV444" s="14" t="s">
        <v>87</v>
      </c>
      <c r="AW444" s="14" t="s">
        <v>32</v>
      </c>
      <c r="AX444" s="14" t="s">
        <v>84</v>
      </c>
      <c r="AY444" s="254" t="s">
        <v>173</v>
      </c>
    </row>
    <row r="445" s="2" customFormat="1" ht="16.5" customHeight="1">
      <c r="A445" s="39"/>
      <c r="B445" s="40"/>
      <c r="C445" s="277" t="s">
        <v>637</v>
      </c>
      <c r="D445" s="277" t="s">
        <v>406</v>
      </c>
      <c r="E445" s="278" t="s">
        <v>638</v>
      </c>
      <c r="F445" s="279" t="s">
        <v>639</v>
      </c>
      <c r="G445" s="280" t="s">
        <v>491</v>
      </c>
      <c r="H445" s="281">
        <v>5.0750000000000002</v>
      </c>
      <c r="I445" s="282"/>
      <c r="J445" s="283">
        <f>ROUND(I445*H445,2)</f>
        <v>0</v>
      </c>
      <c r="K445" s="279" t="s">
        <v>179</v>
      </c>
      <c r="L445" s="284"/>
      <c r="M445" s="285" t="s">
        <v>1</v>
      </c>
      <c r="N445" s="286" t="s">
        <v>41</v>
      </c>
      <c r="O445" s="92"/>
      <c r="P445" s="229">
        <f>O445*H445</f>
        <v>0</v>
      </c>
      <c r="Q445" s="229">
        <v>0.00038999999999999999</v>
      </c>
      <c r="R445" s="229">
        <f>Q445*H445</f>
        <v>0.0019792500000000001</v>
      </c>
      <c r="S445" s="229">
        <v>0</v>
      </c>
      <c r="T445" s="230">
        <f>S445*H445</f>
        <v>0</v>
      </c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R445" s="231" t="s">
        <v>215</v>
      </c>
      <c r="AT445" s="231" t="s">
        <v>406</v>
      </c>
      <c r="AU445" s="231" t="s">
        <v>87</v>
      </c>
      <c r="AY445" s="18" t="s">
        <v>173</v>
      </c>
      <c r="BE445" s="232">
        <f>IF(N445="základní",J445,0)</f>
        <v>0</v>
      </c>
      <c r="BF445" s="232">
        <f>IF(N445="snížená",J445,0)</f>
        <v>0</v>
      </c>
      <c r="BG445" s="232">
        <f>IF(N445="zákl. přenesená",J445,0)</f>
        <v>0</v>
      </c>
      <c r="BH445" s="232">
        <f>IF(N445="sníž. přenesená",J445,0)</f>
        <v>0</v>
      </c>
      <c r="BI445" s="232">
        <f>IF(N445="nulová",J445,0)</f>
        <v>0</v>
      </c>
      <c r="BJ445" s="18" t="s">
        <v>84</v>
      </c>
      <c r="BK445" s="232">
        <f>ROUND(I445*H445,2)</f>
        <v>0</v>
      </c>
      <c r="BL445" s="18" t="s">
        <v>180</v>
      </c>
      <c r="BM445" s="231" t="s">
        <v>640</v>
      </c>
    </row>
    <row r="446" s="13" customFormat="1">
      <c r="A446" s="13"/>
      <c r="B446" s="233"/>
      <c r="C446" s="234"/>
      <c r="D446" s="235" t="s">
        <v>182</v>
      </c>
      <c r="E446" s="236" t="s">
        <v>1</v>
      </c>
      <c r="F446" s="237" t="s">
        <v>493</v>
      </c>
      <c r="G446" s="234"/>
      <c r="H446" s="236" t="s">
        <v>1</v>
      </c>
      <c r="I446" s="238"/>
      <c r="J446" s="234"/>
      <c r="K446" s="234"/>
      <c r="L446" s="239"/>
      <c r="M446" s="240"/>
      <c r="N446" s="241"/>
      <c r="O446" s="241"/>
      <c r="P446" s="241"/>
      <c r="Q446" s="241"/>
      <c r="R446" s="241"/>
      <c r="S446" s="241"/>
      <c r="T446" s="242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43" t="s">
        <v>182</v>
      </c>
      <c r="AU446" s="243" t="s">
        <v>87</v>
      </c>
      <c r="AV446" s="13" t="s">
        <v>84</v>
      </c>
      <c r="AW446" s="13" t="s">
        <v>32</v>
      </c>
      <c r="AX446" s="13" t="s">
        <v>76</v>
      </c>
      <c r="AY446" s="243" t="s">
        <v>173</v>
      </c>
    </row>
    <row r="447" s="14" customFormat="1">
      <c r="A447" s="14"/>
      <c r="B447" s="244"/>
      <c r="C447" s="245"/>
      <c r="D447" s="235" t="s">
        <v>182</v>
      </c>
      <c r="E447" s="246" t="s">
        <v>1</v>
      </c>
      <c r="F447" s="247" t="s">
        <v>641</v>
      </c>
      <c r="G447" s="245"/>
      <c r="H447" s="248">
        <v>5.0750000000000002</v>
      </c>
      <c r="I447" s="249"/>
      <c r="J447" s="245"/>
      <c r="K447" s="245"/>
      <c r="L447" s="250"/>
      <c r="M447" s="251"/>
      <c r="N447" s="252"/>
      <c r="O447" s="252"/>
      <c r="P447" s="252"/>
      <c r="Q447" s="252"/>
      <c r="R447" s="252"/>
      <c r="S447" s="252"/>
      <c r="T447" s="253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54" t="s">
        <v>182</v>
      </c>
      <c r="AU447" s="254" t="s">
        <v>87</v>
      </c>
      <c r="AV447" s="14" t="s">
        <v>87</v>
      </c>
      <c r="AW447" s="14" t="s">
        <v>32</v>
      </c>
      <c r="AX447" s="14" t="s">
        <v>84</v>
      </c>
      <c r="AY447" s="254" t="s">
        <v>173</v>
      </c>
    </row>
    <row r="448" s="2" customFormat="1" ht="21.75" customHeight="1">
      <c r="A448" s="39"/>
      <c r="B448" s="40"/>
      <c r="C448" s="277" t="s">
        <v>642</v>
      </c>
      <c r="D448" s="277" t="s">
        <v>406</v>
      </c>
      <c r="E448" s="278" t="s">
        <v>643</v>
      </c>
      <c r="F448" s="279" t="s">
        <v>644</v>
      </c>
      <c r="G448" s="280" t="s">
        <v>491</v>
      </c>
      <c r="H448" s="281">
        <v>5.0750000000000002</v>
      </c>
      <c r="I448" s="282"/>
      <c r="J448" s="283">
        <f>ROUND(I448*H448,2)</f>
        <v>0</v>
      </c>
      <c r="K448" s="279" t="s">
        <v>179</v>
      </c>
      <c r="L448" s="284"/>
      <c r="M448" s="285" t="s">
        <v>1</v>
      </c>
      <c r="N448" s="286" t="s">
        <v>41</v>
      </c>
      <c r="O448" s="92"/>
      <c r="P448" s="229">
        <f>O448*H448</f>
        <v>0</v>
      </c>
      <c r="Q448" s="229">
        <v>0.0035999999999999999</v>
      </c>
      <c r="R448" s="229">
        <f>Q448*H448</f>
        <v>0.018270000000000002</v>
      </c>
      <c r="S448" s="229">
        <v>0</v>
      </c>
      <c r="T448" s="230">
        <f>S448*H448</f>
        <v>0</v>
      </c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R448" s="231" t="s">
        <v>215</v>
      </c>
      <c r="AT448" s="231" t="s">
        <v>406</v>
      </c>
      <c r="AU448" s="231" t="s">
        <v>87</v>
      </c>
      <c r="AY448" s="18" t="s">
        <v>173</v>
      </c>
      <c r="BE448" s="232">
        <f>IF(N448="základní",J448,0)</f>
        <v>0</v>
      </c>
      <c r="BF448" s="232">
        <f>IF(N448="snížená",J448,0)</f>
        <v>0</v>
      </c>
      <c r="BG448" s="232">
        <f>IF(N448="zákl. přenesená",J448,0)</f>
        <v>0</v>
      </c>
      <c r="BH448" s="232">
        <f>IF(N448="sníž. přenesená",J448,0)</f>
        <v>0</v>
      </c>
      <c r="BI448" s="232">
        <f>IF(N448="nulová",J448,0)</f>
        <v>0</v>
      </c>
      <c r="BJ448" s="18" t="s">
        <v>84</v>
      </c>
      <c r="BK448" s="232">
        <f>ROUND(I448*H448,2)</f>
        <v>0</v>
      </c>
      <c r="BL448" s="18" t="s">
        <v>180</v>
      </c>
      <c r="BM448" s="231" t="s">
        <v>645</v>
      </c>
    </row>
    <row r="449" s="13" customFormat="1">
      <c r="A449" s="13"/>
      <c r="B449" s="233"/>
      <c r="C449" s="234"/>
      <c r="D449" s="235" t="s">
        <v>182</v>
      </c>
      <c r="E449" s="236" t="s">
        <v>1</v>
      </c>
      <c r="F449" s="237" t="s">
        <v>493</v>
      </c>
      <c r="G449" s="234"/>
      <c r="H449" s="236" t="s">
        <v>1</v>
      </c>
      <c r="I449" s="238"/>
      <c r="J449" s="234"/>
      <c r="K449" s="234"/>
      <c r="L449" s="239"/>
      <c r="M449" s="240"/>
      <c r="N449" s="241"/>
      <c r="O449" s="241"/>
      <c r="P449" s="241"/>
      <c r="Q449" s="241"/>
      <c r="R449" s="241"/>
      <c r="S449" s="241"/>
      <c r="T449" s="242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3" t="s">
        <v>182</v>
      </c>
      <c r="AU449" s="243" t="s">
        <v>87</v>
      </c>
      <c r="AV449" s="13" t="s">
        <v>84</v>
      </c>
      <c r="AW449" s="13" t="s">
        <v>32</v>
      </c>
      <c r="AX449" s="13" t="s">
        <v>76</v>
      </c>
      <c r="AY449" s="243" t="s">
        <v>173</v>
      </c>
    </row>
    <row r="450" s="14" customFormat="1">
      <c r="A450" s="14"/>
      <c r="B450" s="244"/>
      <c r="C450" s="245"/>
      <c r="D450" s="235" t="s">
        <v>182</v>
      </c>
      <c r="E450" s="246" t="s">
        <v>1</v>
      </c>
      <c r="F450" s="247" t="s">
        <v>641</v>
      </c>
      <c r="G450" s="245"/>
      <c r="H450" s="248">
        <v>5.0750000000000002</v>
      </c>
      <c r="I450" s="249"/>
      <c r="J450" s="245"/>
      <c r="K450" s="245"/>
      <c r="L450" s="250"/>
      <c r="M450" s="251"/>
      <c r="N450" s="252"/>
      <c r="O450" s="252"/>
      <c r="P450" s="252"/>
      <c r="Q450" s="252"/>
      <c r="R450" s="252"/>
      <c r="S450" s="252"/>
      <c r="T450" s="253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54" t="s">
        <v>182</v>
      </c>
      <c r="AU450" s="254" t="s">
        <v>87</v>
      </c>
      <c r="AV450" s="14" t="s">
        <v>87</v>
      </c>
      <c r="AW450" s="14" t="s">
        <v>32</v>
      </c>
      <c r="AX450" s="14" t="s">
        <v>84</v>
      </c>
      <c r="AY450" s="254" t="s">
        <v>173</v>
      </c>
    </row>
    <row r="451" s="2" customFormat="1" ht="24.15" customHeight="1">
      <c r="A451" s="39"/>
      <c r="B451" s="40"/>
      <c r="C451" s="220" t="s">
        <v>646</v>
      </c>
      <c r="D451" s="220" t="s">
        <v>175</v>
      </c>
      <c r="E451" s="221" t="s">
        <v>647</v>
      </c>
      <c r="F451" s="222" t="s">
        <v>648</v>
      </c>
      <c r="G451" s="223" t="s">
        <v>491</v>
      </c>
      <c r="H451" s="224">
        <v>6</v>
      </c>
      <c r="I451" s="225"/>
      <c r="J451" s="226">
        <f>ROUND(I451*H451,2)</f>
        <v>0</v>
      </c>
      <c r="K451" s="222" t="s">
        <v>1</v>
      </c>
      <c r="L451" s="45"/>
      <c r="M451" s="227" t="s">
        <v>1</v>
      </c>
      <c r="N451" s="228" t="s">
        <v>41</v>
      </c>
      <c r="O451" s="92"/>
      <c r="P451" s="229">
        <f>O451*H451</f>
        <v>0</v>
      </c>
      <c r="Q451" s="229">
        <v>0</v>
      </c>
      <c r="R451" s="229">
        <f>Q451*H451</f>
        <v>0</v>
      </c>
      <c r="S451" s="229">
        <v>0</v>
      </c>
      <c r="T451" s="230">
        <f>S451*H451</f>
        <v>0</v>
      </c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R451" s="231" t="s">
        <v>180</v>
      </c>
      <c r="AT451" s="231" t="s">
        <v>175</v>
      </c>
      <c r="AU451" s="231" t="s">
        <v>87</v>
      </c>
      <c r="AY451" s="18" t="s">
        <v>173</v>
      </c>
      <c r="BE451" s="232">
        <f>IF(N451="základní",J451,0)</f>
        <v>0</v>
      </c>
      <c r="BF451" s="232">
        <f>IF(N451="snížená",J451,0)</f>
        <v>0</v>
      </c>
      <c r="BG451" s="232">
        <f>IF(N451="zákl. přenesená",J451,0)</f>
        <v>0</v>
      </c>
      <c r="BH451" s="232">
        <f>IF(N451="sníž. přenesená",J451,0)</f>
        <v>0</v>
      </c>
      <c r="BI451" s="232">
        <f>IF(N451="nulová",J451,0)</f>
        <v>0</v>
      </c>
      <c r="BJ451" s="18" t="s">
        <v>84</v>
      </c>
      <c r="BK451" s="232">
        <f>ROUND(I451*H451,2)</f>
        <v>0</v>
      </c>
      <c r="BL451" s="18" t="s">
        <v>180</v>
      </c>
      <c r="BM451" s="231" t="s">
        <v>649</v>
      </c>
    </row>
    <row r="452" s="13" customFormat="1">
      <c r="A452" s="13"/>
      <c r="B452" s="233"/>
      <c r="C452" s="234"/>
      <c r="D452" s="235" t="s">
        <v>182</v>
      </c>
      <c r="E452" s="236" t="s">
        <v>1</v>
      </c>
      <c r="F452" s="237" t="s">
        <v>493</v>
      </c>
      <c r="G452" s="234"/>
      <c r="H452" s="236" t="s">
        <v>1</v>
      </c>
      <c r="I452" s="238"/>
      <c r="J452" s="234"/>
      <c r="K452" s="234"/>
      <c r="L452" s="239"/>
      <c r="M452" s="240"/>
      <c r="N452" s="241"/>
      <c r="O452" s="241"/>
      <c r="P452" s="241"/>
      <c r="Q452" s="241"/>
      <c r="R452" s="241"/>
      <c r="S452" s="241"/>
      <c r="T452" s="242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43" t="s">
        <v>182</v>
      </c>
      <c r="AU452" s="243" t="s">
        <v>87</v>
      </c>
      <c r="AV452" s="13" t="s">
        <v>84</v>
      </c>
      <c r="AW452" s="13" t="s">
        <v>32</v>
      </c>
      <c r="AX452" s="13" t="s">
        <v>76</v>
      </c>
      <c r="AY452" s="243" t="s">
        <v>173</v>
      </c>
    </row>
    <row r="453" s="14" customFormat="1">
      <c r="A453" s="14"/>
      <c r="B453" s="244"/>
      <c r="C453" s="245"/>
      <c r="D453" s="235" t="s">
        <v>182</v>
      </c>
      <c r="E453" s="246" t="s">
        <v>1</v>
      </c>
      <c r="F453" s="247" t="s">
        <v>106</v>
      </c>
      <c r="G453" s="245"/>
      <c r="H453" s="248">
        <v>6</v>
      </c>
      <c r="I453" s="249"/>
      <c r="J453" s="245"/>
      <c r="K453" s="245"/>
      <c r="L453" s="250"/>
      <c r="M453" s="251"/>
      <c r="N453" s="252"/>
      <c r="O453" s="252"/>
      <c r="P453" s="252"/>
      <c r="Q453" s="252"/>
      <c r="R453" s="252"/>
      <c r="S453" s="252"/>
      <c r="T453" s="253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54" t="s">
        <v>182</v>
      </c>
      <c r="AU453" s="254" t="s">
        <v>87</v>
      </c>
      <c r="AV453" s="14" t="s">
        <v>87</v>
      </c>
      <c r="AW453" s="14" t="s">
        <v>32</v>
      </c>
      <c r="AX453" s="14" t="s">
        <v>84</v>
      </c>
      <c r="AY453" s="254" t="s">
        <v>173</v>
      </c>
    </row>
    <row r="454" s="2" customFormat="1" ht="16.5" customHeight="1">
      <c r="A454" s="39"/>
      <c r="B454" s="40"/>
      <c r="C454" s="277" t="s">
        <v>650</v>
      </c>
      <c r="D454" s="277" t="s">
        <v>406</v>
      </c>
      <c r="E454" s="278" t="s">
        <v>651</v>
      </c>
      <c r="F454" s="279" t="s">
        <v>652</v>
      </c>
      <c r="G454" s="280" t="s">
        <v>491</v>
      </c>
      <c r="H454" s="281">
        <v>6.0899999999999999</v>
      </c>
      <c r="I454" s="282"/>
      <c r="J454" s="283">
        <f>ROUND(I454*H454,2)</f>
        <v>0</v>
      </c>
      <c r="K454" s="279" t="s">
        <v>179</v>
      </c>
      <c r="L454" s="284"/>
      <c r="M454" s="285" t="s">
        <v>1</v>
      </c>
      <c r="N454" s="286" t="s">
        <v>41</v>
      </c>
      <c r="O454" s="92"/>
      <c r="P454" s="229">
        <f>O454*H454</f>
        <v>0</v>
      </c>
      <c r="Q454" s="229">
        <v>0.00056999999999999998</v>
      </c>
      <c r="R454" s="229">
        <f>Q454*H454</f>
        <v>0.0034712999999999996</v>
      </c>
      <c r="S454" s="229">
        <v>0</v>
      </c>
      <c r="T454" s="230">
        <f>S454*H454</f>
        <v>0</v>
      </c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R454" s="231" t="s">
        <v>215</v>
      </c>
      <c r="AT454" s="231" t="s">
        <v>406</v>
      </c>
      <c r="AU454" s="231" t="s">
        <v>87</v>
      </c>
      <c r="AY454" s="18" t="s">
        <v>173</v>
      </c>
      <c r="BE454" s="232">
        <f>IF(N454="základní",J454,0)</f>
        <v>0</v>
      </c>
      <c r="BF454" s="232">
        <f>IF(N454="snížená",J454,0)</f>
        <v>0</v>
      </c>
      <c r="BG454" s="232">
        <f>IF(N454="zákl. přenesená",J454,0)</f>
        <v>0</v>
      </c>
      <c r="BH454" s="232">
        <f>IF(N454="sníž. přenesená",J454,0)</f>
        <v>0</v>
      </c>
      <c r="BI454" s="232">
        <f>IF(N454="nulová",J454,0)</f>
        <v>0</v>
      </c>
      <c r="BJ454" s="18" t="s">
        <v>84</v>
      </c>
      <c r="BK454" s="232">
        <f>ROUND(I454*H454,2)</f>
        <v>0</v>
      </c>
      <c r="BL454" s="18" t="s">
        <v>180</v>
      </c>
      <c r="BM454" s="231" t="s">
        <v>653</v>
      </c>
    </row>
    <row r="455" s="13" customFormat="1">
      <c r="A455" s="13"/>
      <c r="B455" s="233"/>
      <c r="C455" s="234"/>
      <c r="D455" s="235" t="s">
        <v>182</v>
      </c>
      <c r="E455" s="236" t="s">
        <v>1</v>
      </c>
      <c r="F455" s="237" t="s">
        <v>493</v>
      </c>
      <c r="G455" s="234"/>
      <c r="H455" s="236" t="s">
        <v>1</v>
      </c>
      <c r="I455" s="238"/>
      <c r="J455" s="234"/>
      <c r="K455" s="234"/>
      <c r="L455" s="239"/>
      <c r="M455" s="240"/>
      <c r="N455" s="241"/>
      <c r="O455" s="241"/>
      <c r="P455" s="241"/>
      <c r="Q455" s="241"/>
      <c r="R455" s="241"/>
      <c r="S455" s="241"/>
      <c r="T455" s="242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43" t="s">
        <v>182</v>
      </c>
      <c r="AU455" s="243" t="s">
        <v>87</v>
      </c>
      <c r="AV455" s="13" t="s">
        <v>84</v>
      </c>
      <c r="AW455" s="13" t="s">
        <v>32</v>
      </c>
      <c r="AX455" s="13" t="s">
        <v>76</v>
      </c>
      <c r="AY455" s="243" t="s">
        <v>173</v>
      </c>
    </row>
    <row r="456" s="14" customFormat="1">
      <c r="A456" s="14"/>
      <c r="B456" s="244"/>
      <c r="C456" s="245"/>
      <c r="D456" s="235" t="s">
        <v>182</v>
      </c>
      <c r="E456" s="246" t="s">
        <v>1</v>
      </c>
      <c r="F456" s="247" t="s">
        <v>624</v>
      </c>
      <c r="G456" s="245"/>
      <c r="H456" s="248">
        <v>6.0899999999999999</v>
      </c>
      <c r="I456" s="249"/>
      <c r="J456" s="245"/>
      <c r="K456" s="245"/>
      <c r="L456" s="250"/>
      <c r="M456" s="251"/>
      <c r="N456" s="252"/>
      <c r="O456" s="252"/>
      <c r="P456" s="252"/>
      <c r="Q456" s="252"/>
      <c r="R456" s="252"/>
      <c r="S456" s="252"/>
      <c r="T456" s="253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54" t="s">
        <v>182</v>
      </c>
      <c r="AU456" s="254" t="s">
        <v>87</v>
      </c>
      <c r="AV456" s="14" t="s">
        <v>87</v>
      </c>
      <c r="AW456" s="14" t="s">
        <v>32</v>
      </c>
      <c r="AX456" s="14" t="s">
        <v>84</v>
      </c>
      <c r="AY456" s="254" t="s">
        <v>173</v>
      </c>
    </row>
    <row r="457" s="2" customFormat="1" ht="24.15" customHeight="1">
      <c r="A457" s="39"/>
      <c r="B457" s="40"/>
      <c r="C457" s="277" t="s">
        <v>654</v>
      </c>
      <c r="D457" s="277" t="s">
        <v>406</v>
      </c>
      <c r="E457" s="278" t="s">
        <v>655</v>
      </c>
      <c r="F457" s="279" t="s">
        <v>656</v>
      </c>
      <c r="G457" s="280" t="s">
        <v>491</v>
      </c>
      <c r="H457" s="281">
        <v>6.0899999999999999</v>
      </c>
      <c r="I457" s="282"/>
      <c r="J457" s="283">
        <f>ROUND(I457*H457,2)</f>
        <v>0</v>
      </c>
      <c r="K457" s="279" t="s">
        <v>179</v>
      </c>
      <c r="L457" s="284"/>
      <c r="M457" s="285" t="s">
        <v>1</v>
      </c>
      <c r="N457" s="286" t="s">
        <v>41</v>
      </c>
      <c r="O457" s="92"/>
      <c r="P457" s="229">
        <f>O457*H457</f>
        <v>0</v>
      </c>
      <c r="Q457" s="229">
        <v>0.0040000000000000001</v>
      </c>
      <c r="R457" s="229">
        <f>Q457*H457</f>
        <v>0.02436</v>
      </c>
      <c r="S457" s="229">
        <v>0</v>
      </c>
      <c r="T457" s="230">
        <f>S457*H457</f>
        <v>0</v>
      </c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R457" s="231" t="s">
        <v>215</v>
      </c>
      <c r="AT457" s="231" t="s">
        <v>406</v>
      </c>
      <c r="AU457" s="231" t="s">
        <v>87</v>
      </c>
      <c r="AY457" s="18" t="s">
        <v>173</v>
      </c>
      <c r="BE457" s="232">
        <f>IF(N457="základní",J457,0)</f>
        <v>0</v>
      </c>
      <c r="BF457" s="232">
        <f>IF(N457="snížená",J457,0)</f>
        <v>0</v>
      </c>
      <c r="BG457" s="232">
        <f>IF(N457="zákl. přenesená",J457,0)</f>
        <v>0</v>
      </c>
      <c r="BH457" s="232">
        <f>IF(N457="sníž. přenesená",J457,0)</f>
        <v>0</v>
      </c>
      <c r="BI457" s="232">
        <f>IF(N457="nulová",J457,0)</f>
        <v>0</v>
      </c>
      <c r="BJ457" s="18" t="s">
        <v>84</v>
      </c>
      <c r="BK457" s="232">
        <f>ROUND(I457*H457,2)</f>
        <v>0</v>
      </c>
      <c r="BL457" s="18" t="s">
        <v>180</v>
      </c>
      <c r="BM457" s="231" t="s">
        <v>657</v>
      </c>
    </row>
    <row r="458" s="13" customFormat="1">
      <c r="A458" s="13"/>
      <c r="B458" s="233"/>
      <c r="C458" s="234"/>
      <c r="D458" s="235" t="s">
        <v>182</v>
      </c>
      <c r="E458" s="236" t="s">
        <v>1</v>
      </c>
      <c r="F458" s="237" t="s">
        <v>493</v>
      </c>
      <c r="G458" s="234"/>
      <c r="H458" s="236" t="s">
        <v>1</v>
      </c>
      <c r="I458" s="238"/>
      <c r="J458" s="234"/>
      <c r="K458" s="234"/>
      <c r="L458" s="239"/>
      <c r="M458" s="240"/>
      <c r="N458" s="241"/>
      <c r="O458" s="241"/>
      <c r="P458" s="241"/>
      <c r="Q458" s="241"/>
      <c r="R458" s="241"/>
      <c r="S458" s="241"/>
      <c r="T458" s="242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43" t="s">
        <v>182</v>
      </c>
      <c r="AU458" s="243" t="s">
        <v>87</v>
      </c>
      <c r="AV458" s="13" t="s">
        <v>84</v>
      </c>
      <c r="AW458" s="13" t="s">
        <v>32</v>
      </c>
      <c r="AX458" s="13" t="s">
        <v>76</v>
      </c>
      <c r="AY458" s="243" t="s">
        <v>173</v>
      </c>
    </row>
    <row r="459" s="14" customFormat="1">
      <c r="A459" s="14"/>
      <c r="B459" s="244"/>
      <c r="C459" s="245"/>
      <c r="D459" s="235" t="s">
        <v>182</v>
      </c>
      <c r="E459" s="246" t="s">
        <v>1</v>
      </c>
      <c r="F459" s="247" t="s">
        <v>624</v>
      </c>
      <c r="G459" s="245"/>
      <c r="H459" s="248">
        <v>6.0899999999999999</v>
      </c>
      <c r="I459" s="249"/>
      <c r="J459" s="245"/>
      <c r="K459" s="245"/>
      <c r="L459" s="250"/>
      <c r="M459" s="251"/>
      <c r="N459" s="252"/>
      <c r="O459" s="252"/>
      <c r="P459" s="252"/>
      <c r="Q459" s="252"/>
      <c r="R459" s="252"/>
      <c r="S459" s="252"/>
      <c r="T459" s="253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54" t="s">
        <v>182</v>
      </c>
      <c r="AU459" s="254" t="s">
        <v>87</v>
      </c>
      <c r="AV459" s="14" t="s">
        <v>87</v>
      </c>
      <c r="AW459" s="14" t="s">
        <v>32</v>
      </c>
      <c r="AX459" s="14" t="s">
        <v>84</v>
      </c>
      <c r="AY459" s="254" t="s">
        <v>173</v>
      </c>
    </row>
    <row r="460" s="2" customFormat="1" ht="16.5" customHeight="1">
      <c r="A460" s="39"/>
      <c r="B460" s="40"/>
      <c r="C460" s="220" t="s">
        <v>658</v>
      </c>
      <c r="D460" s="220" t="s">
        <v>175</v>
      </c>
      <c r="E460" s="221" t="s">
        <v>659</v>
      </c>
      <c r="F460" s="222" t="s">
        <v>660</v>
      </c>
      <c r="G460" s="223" t="s">
        <v>491</v>
      </c>
      <c r="H460" s="224">
        <v>7</v>
      </c>
      <c r="I460" s="225"/>
      <c r="J460" s="226">
        <f>ROUND(I460*H460,2)</f>
        <v>0</v>
      </c>
      <c r="K460" s="222" t="s">
        <v>179</v>
      </c>
      <c r="L460" s="45"/>
      <c r="M460" s="227" t="s">
        <v>1</v>
      </c>
      <c r="N460" s="228" t="s">
        <v>41</v>
      </c>
      <c r="O460" s="92"/>
      <c r="P460" s="229">
        <f>O460*H460</f>
        <v>0</v>
      </c>
      <c r="Q460" s="229">
        <v>0.00038000000000000002</v>
      </c>
      <c r="R460" s="229">
        <f>Q460*H460</f>
        <v>0.00266</v>
      </c>
      <c r="S460" s="229">
        <v>0</v>
      </c>
      <c r="T460" s="230">
        <f>S460*H460</f>
        <v>0</v>
      </c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R460" s="231" t="s">
        <v>180</v>
      </c>
      <c r="AT460" s="231" t="s">
        <v>175</v>
      </c>
      <c r="AU460" s="231" t="s">
        <v>87</v>
      </c>
      <c r="AY460" s="18" t="s">
        <v>173</v>
      </c>
      <c r="BE460" s="232">
        <f>IF(N460="základní",J460,0)</f>
        <v>0</v>
      </c>
      <c r="BF460" s="232">
        <f>IF(N460="snížená",J460,0)</f>
        <v>0</v>
      </c>
      <c r="BG460" s="232">
        <f>IF(N460="zákl. přenesená",J460,0)</f>
        <v>0</v>
      </c>
      <c r="BH460" s="232">
        <f>IF(N460="sníž. přenesená",J460,0)</f>
        <v>0</v>
      </c>
      <c r="BI460" s="232">
        <f>IF(N460="nulová",J460,0)</f>
        <v>0</v>
      </c>
      <c r="BJ460" s="18" t="s">
        <v>84</v>
      </c>
      <c r="BK460" s="232">
        <f>ROUND(I460*H460,2)</f>
        <v>0</v>
      </c>
      <c r="BL460" s="18" t="s">
        <v>180</v>
      </c>
      <c r="BM460" s="231" t="s">
        <v>661</v>
      </c>
    </row>
    <row r="461" s="13" customFormat="1">
      <c r="A461" s="13"/>
      <c r="B461" s="233"/>
      <c r="C461" s="234"/>
      <c r="D461" s="235" t="s">
        <v>182</v>
      </c>
      <c r="E461" s="236" t="s">
        <v>1</v>
      </c>
      <c r="F461" s="237" t="s">
        <v>493</v>
      </c>
      <c r="G461" s="234"/>
      <c r="H461" s="236" t="s">
        <v>1</v>
      </c>
      <c r="I461" s="238"/>
      <c r="J461" s="234"/>
      <c r="K461" s="234"/>
      <c r="L461" s="239"/>
      <c r="M461" s="240"/>
      <c r="N461" s="241"/>
      <c r="O461" s="241"/>
      <c r="P461" s="241"/>
      <c r="Q461" s="241"/>
      <c r="R461" s="241"/>
      <c r="S461" s="241"/>
      <c r="T461" s="242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3" t="s">
        <v>182</v>
      </c>
      <c r="AU461" s="243" t="s">
        <v>87</v>
      </c>
      <c r="AV461" s="13" t="s">
        <v>84</v>
      </c>
      <c r="AW461" s="13" t="s">
        <v>32</v>
      </c>
      <c r="AX461" s="13" t="s">
        <v>76</v>
      </c>
      <c r="AY461" s="243" t="s">
        <v>173</v>
      </c>
    </row>
    <row r="462" s="14" customFormat="1">
      <c r="A462" s="14"/>
      <c r="B462" s="244"/>
      <c r="C462" s="245"/>
      <c r="D462" s="235" t="s">
        <v>182</v>
      </c>
      <c r="E462" s="246" t="s">
        <v>1</v>
      </c>
      <c r="F462" s="247" t="s">
        <v>210</v>
      </c>
      <c r="G462" s="245"/>
      <c r="H462" s="248">
        <v>7</v>
      </c>
      <c r="I462" s="249"/>
      <c r="J462" s="245"/>
      <c r="K462" s="245"/>
      <c r="L462" s="250"/>
      <c r="M462" s="251"/>
      <c r="N462" s="252"/>
      <c r="O462" s="252"/>
      <c r="P462" s="252"/>
      <c r="Q462" s="252"/>
      <c r="R462" s="252"/>
      <c r="S462" s="252"/>
      <c r="T462" s="253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54" t="s">
        <v>182</v>
      </c>
      <c r="AU462" s="254" t="s">
        <v>87</v>
      </c>
      <c r="AV462" s="14" t="s">
        <v>87</v>
      </c>
      <c r="AW462" s="14" t="s">
        <v>32</v>
      </c>
      <c r="AX462" s="14" t="s">
        <v>84</v>
      </c>
      <c r="AY462" s="254" t="s">
        <v>173</v>
      </c>
    </row>
    <row r="463" s="2" customFormat="1" ht="24.15" customHeight="1">
      <c r="A463" s="39"/>
      <c r="B463" s="40"/>
      <c r="C463" s="220" t="s">
        <v>662</v>
      </c>
      <c r="D463" s="220" t="s">
        <v>175</v>
      </c>
      <c r="E463" s="221" t="s">
        <v>663</v>
      </c>
      <c r="F463" s="222" t="s">
        <v>664</v>
      </c>
      <c r="G463" s="223" t="s">
        <v>491</v>
      </c>
      <c r="H463" s="224">
        <v>7</v>
      </c>
      <c r="I463" s="225"/>
      <c r="J463" s="226">
        <f>ROUND(I463*H463,2)</f>
        <v>0</v>
      </c>
      <c r="K463" s="222" t="s">
        <v>1</v>
      </c>
      <c r="L463" s="45"/>
      <c r="M463" s="227" t="s">
        <v>1</v>
      </c>
      <c r="N463" s="228" t="s">
        <v>41</v>
      </c>
      <c r="O463" s="92"/>
      <c r="P463" s="229">
        <f>O463*H463</f>
        <v>0</v>
      </c>
      <c r="Q463" s="229">
        <v>2.0000000000000002E-05</v>
      </c>
      <c r="R463" s="229">
        <f>Q463*H463</f>
        <v>0.00014000000000000002</v>
      </c>
      <c r="S463" s="229">
        <v>0</v>
      </c>
      <c r="T463" s="230">
        <f>S463*H463</f>
        <v>0</v>
      </c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R463" s="231" t="s">
        <v>180</v>
      </c>
      <c r="AT463" s="231" t="s">
        <v>175</v>
      </c>
      <c r="AU463" s="231" t="s">
        <v>87</v>
      </c>
      <c r="AY463" s="18" t="s">
        <v>173</v>
      </c>
      <c r="BE463" s="232">
        <f>IF(N463="základní",J463,0)</f>
        <v>0</v>
      </c>
      <c r="BF463" s="232">
        <f>IF(N463="snížená",J463,0)</f>
        <v>0</v>
      </c>
      <c r="BG463" s="232">
        <f>IF(N463="zákl. přenesená",J463,0)</f>
        <v>0</v>
      </c>
      <c r="BH463" s="232">
        <f>IF(N463="sníž. přenesená",J463,0)</f>
        <v>0</v>
      </c>
      <c r="BI463" s="232">
        <f>IF(N463="nulová",J463,0)</f>
        <v>0</v>
      </c>
      <c r="BJ463" s="18" t="s">
        <v>84</v>
      </c>
      <c r="BK463" s="232">
        <f>ROUND(I463*H463,2)</f>
        <v>0</v>
      </c>
      <c r="BL463" s="18" t="s">
        <v>180</v>
      </c>
      <c r="BM463" s="231" t="s">
        <v>665</v>
      </c>
    </row>
    <row r="464" s="13" customFormat="1">
      <c r="A464" s="13"/>
      <c r="B464" s="233"/>
      <c r="C464" s="234"/>
      <c r="D464" s="235" t="s">
        <v>182</v>
      </c>
      <c r="E464" s="236" t="s">
        <v>1</v>
      </c>
      <c r="F464" s="237" t="s">
        <v>493</v>
      </c>
      <c r="G464" s="234"/>
      <c r="H464" s="236" t="s">
        <v>1</v>
      </c>
      <c r="I464" s="238"/>
      <c r="J464" s="234"/>
      <c r="K464" s="234"/>
      <c r="L464" s="239"/>
      <c r="M464" s="240"/>
      <c r="N464" s="241"/>
      <c r="O464" s="241"/>
      <c r="P464" s="241"/>
      <c r="Q464" s="241"/>
      <c r="R464" s="241"/>
      <c r="S464" s="241"/>
      <c r="T464" s="242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43" t="s">
        <v>182</v>
      </c>
      <c r="AU464" s="243" t="s">
        <v>87</v>
      </c>
      <c r="AV464" s="13" t="s">
        <v>84</v>
      </c>
      <c r="AW464" s="13" t="s">
        <v>32</v>
      </c>
      <c r="AX464" s="13" t="s">
        <v>76</v>
      </c>
      <c r="AY464" s="243" t="s">
        <v>173</v>
      </c>
    </row>
    <row r="465" s="14" customFormat="1">
      <c r="A465" s="14"/>
      <c r="B465" s="244"/>
      <c r="C465" s="245"/>
      <c r="D465" s="235" t="s">
        <v>182</v>
      </c>
      <c r="E465" s="246" t="s">
        <v>1</v>
      </c>
      <c r="F465" s="247" t="s">
        <v>210</v>
      </c>
      <c r="G465" s="245"/>
      <c r="H465" s="248">
        <v>7</v>
      </c>
      <c r="I465" s="249"/>
      <c r="J465" s="245"/>
      <c r="K465" s="245"/>
      <c r="L465" s="250"/>
      <c r="M465" s="251"/>
      <c r="N465" s="252"/>
      <c r="O465" s="252"/>
      <c r="P465" s="252"/>
      <c r="Q465" s="252"/>
      <c r="R465" s="252"/>
      <c r="S465" s="252"/>
      <c r="T465" s="253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54" t="s">
        <v>182</v>
      </c>
      <c r="AU465" s="254" t="s">
        <v>87</v>
      </c>
      <c r="AV465" s="14" t="s">
        <v>87</v>
      </c>
      <c r="AW465" s="14" t="s">
        <v>32</v>
      </c>
      <c r="AX465" s="14" t="s">
        <v>84</v>
      </c>
      <c r="AY465" s="254" t="s">
        <v>173</v>
      </c>
    </row>
    <row r="466" s="2" customFormat="1" ht="24.15" customHeight="1">
      <c r="A466" s="39"/>
      <c r="B466" s="40"/>
      <c r="C466" s="277" t="s">
        <v>666</v>
      </c>
      <c r="D466" s="277" t="s">
        <v>406</v>
      </c>
      <c r="E466" s="278" t="s">
        <v>667</v>
      </c>
      <c r="F466" s="279" t="s">
        <v>668</v>
      </c>
      <c r="G466" s="280" t="s">
        <v>491</v>
      </c>
      <c r="H466" s="281">
        <v>7.0700000000000003</v>
      </c>
      <c r="I466" s="282"/>
      <c r="J466" s="283">
        <f>ROUND(I466*H466,2)</f>
        <v>0</v>
      </c>
      <c r="K466" s="279" t="s">
        <v>1</v>
      </c>
      <c r="L466" s="284"/>
      <c r="M466" s="285" t="s">
        <v>1</v>
      </c>
      <c r="N466" s="286" t="s">
        <v>41</v>
      </c>
      <c r="O466" s="92"/>
      <c r="P466" s="229">
        <f>O466*H466</f>
        <v>0</v>
      </c>
      <c r="Q466" s="229">
        <v>0.0024399999999999999</v>
      </c>
      <c r="R466" s="229">
        <f>Q466*H466</f>
        <v>0.0172508</v>
      </c>
      <c r="S466" s="229">
        <v>0</v>
      </c>
      <c r="T466" s="230">
        <f>S466*H466</f>
        <v>0</v>
      </c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R466" s="231" t="s">
        <v>215</v>
      </c>
      <c r="AT466" s="231" t="s">
        <v>406</v>
      </c>
      <c r="AU466" s="231" t="s">
        <v>87</v>
      </c>
      <c r="AY466" s="18" t="s">
        <v>173</v>
      </c>
      <c r="BE466" s="232">
        <f>IF(N466="základní",J466,0)</f>
        <v>0</v>
      </c>
      <c r="BF466" s="232">
        <f>IF(N466="snížená",J466,0)</f>
        <v>0</v>
      </c>
      <c r="BG466" s="232">
        <f>IF(N466="zákl. přenesená",J466,0)</f>
        <v>0</v>
      </c>
      <c r="BH466" s="232">
        <f>IF(N466="sníž. přenesená",J466,0)</f>
        <v>0</v>
      </c>
      <c r="BI466" s="232">
        <f>IF(N466="nulová",J466,0)</f>
        <v>0</v>
      </c>
      <c r="BJ466" s="18" t="s">
        <v>84</v>
      </c>
      <c r="BK466" s="232">
        <f>ROUND(I466*H466,2)</f>
        <v>0</v>
      </c>
      <c r="BL466" s="18" t="s">
        <v>180</v>
      </c>
      <c r="BM466" s="231" t="s">
        <v>669</v>
      </c>
    </row>
    <row r="467" s="13" customFormat="1">
      <c r="A467" s="13"/>
      <c r="B467" s="233"/>
      <c r="C467" s="234"/>
      <c r="D467" s="235" t="s">
        <v>182</v>
      </c>
      <c r="E467" s="236" t="s">
        <v>1</v>
      </c>
      <c r="F467" s="237" t="s">
        <v>493</v>
      </c>
      <c r="G467" s="234"/>
      <c r="H467" s="236" t="s">
        <v>1</v>
      </c>
      <c r="I467" s="238"/>
      <c r="J467" s="234"/>
      <c r="K467" s="234"/>
      <c r="L467" s="239"/>
      <c r="M467" s="240"/>
      <c r="N467" s="241"/>
      <c r="O467" s="241"/>
      <c r="P467" s="241"/>
      <c r="Q467" s="241"/>
      <c r="R467" s="241"/>
      <c r="S467" s="241"/>
      <c r="T467" s="242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43" t="s">
        <v>182</v>
      </c>
      <c r="AU467" s="243" t="s">
        <v>87</v>
      </c>
      <c r="AV467" s="13" t="s">
        <v>84</v>
      </c>
      <c r="AW467" s="13" t="s">
        <v>32</v>
      </c>
      <c r="AX467" s="13" t="s">
        <v>76</v>
      </c>
      <c r="AY467" s="243" t="s">
        <v>173</v>
      </c>
    </row>
    <row r="468" s="14" customFormat="1">
      <c r="A468" s="14"/>
      <c r="B468" s="244"/>
      <c r="C468" s="245"/>
      <c r="D468" s="235" t="s">
        <v>182</v>
      </c>
      <c r="E468" s="246" t="s">
        <v>1</v>
      </c>
      <c r="F468" s="247" t="s">
        <v>670</v>
      </c>
      <c r="G468" s="245"/>
      <c r="H468" s="248">
        <v>7.0700000000000003</v>
      </c>
      <c r="I468" s="249"/>
      <c r="J468" s="245"/>
      <c r="K468" s="245"/>
      <c r="L468" s="250"/>
      <c r="M468" s="251"/>
      <c r="N468" s="252"/>
      <c r="O468" s="252"/>
      <c r="P468" s="252"/>
      <c r="Q468" s="252"/>
      <c r="R468" s="252"/>
      <c r="S468" s="252"/>
      <c r="T468" s="253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54" t="s">
        <v>182</v>
      </c>
      <c r="AU468" s="254" t="s">
        <v>87</v>
      </c>
      <c r="AV468" s="14" t="s">
        <v>87</v>
      </c>
      <c r="AW468" s="14" t="s">
        <v>32</v>
      </c>
      <c r="AX468" s="14" t="s">
        <v>84</v>
      </c>
      <c r="AY468" s="254" t="s">
        <v>173</v>
      </c>
    </row>
    <row r="469" s="2" customFormat="1" ht="24.15" customHeight="1">
      <c r="A469" s="39"/>
      <c r="B469" s="40"/>
      <c r="C469" s="277" t="s">
        <v>671</v>
      </c>
      <c r="D469" s="277" t="s">
        <v>406</v>
      </c>
      <c r="E469" s="278" t="s">
        <v>672</v>
      </c>
      <c r="F469" s="279" t="s">
        <v>673</v>
      </c>
      <c r="G469" s="280" t="s">
        <v>491</v>
      </c>
      <c r="H469" s="281">
        <v>7</v>
      </c>
      <c r="I469" s="282"/>
      <c r="J469" s="283">
        <f>ROUND(I469*H469,2)</f>
        <v>0</v>
      </c>
      <c r="K469" s="279" t="s">
        <v>1</v>
      </c>
      <c r="L469" s="284"/>
      <c r="M469" s="285" t="s">
        <v>1</v>
      </c>
      <c r="N469" s="286" t="s">
        <v>41</v>
      </c>
      <c r="O469" s="92"/>
      <c r="P469" s="229">
        <f>O469*H469</f>
        <v>0</v>
      </c>
      <c r="Q469" s="229">
        <v>0.0023999999999999998</v>
      </c>
      <c r="R469" s="229">
        <f>Q469*H469</f>
        <v>0.016799999999999999</v>
      </c>
      <c r="S469" s="229">
        <v>0</v>
      </c>
      <c r="T469" s="230">
        <f>S469*H469</f>
        <v>0</v>
      </c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R469" s="231" t="s">
        <v>215</v>
      </c>
      <c r="AT469" s="231" t="s">
        <v>406</v>
      </c>
      <c r="AU469" s="231" t="s">
        <v>87</v>
      </c>
      <c r="AY469" s="18" t="s">
        <v>173</v>
      </c>
      <c r="BE469" s="232">
        <f>IF(N469="základní",J469,0)</f>
        <v>0</v>
      </c>
      <c r="BF469" s="232">
        <f>IF(N469="snížená",J469,0)</f>
        <v>0</v>
      </c>
      <c r="BG469" s="232">
        <f>IF(N469="zákl. přenesená",J469,0)</f>
        <v>0</v>
      </c>
      <c r="BH469" s="232">
        <f>IF(N469="sníž. přenesená",J469,0)</f>
        <v>0</v>
      </c>
      <c r="BI469" s="232">
        <f>IF(N469="nulová",J469,0)</f>
        <v>0</v>
      </c>
      <c r="BJ469" s="18" t="s">
        <v>84</v>
      </c>
      <c r="BK469" s="232">
        <f>ROUND(I469*H469,2)</f>
        <v>0</v>
      </c>
      <c r="BL469" s="18" t="s">
        <v>180</v>
      </c>
      <c r="BM469" s="231" t="s">
        <v>674</v>
      </c>
    </row>
    <row r="470" s="13" customFormat="1">
      <c r="A470" s="13"/>
      <c r="B470" s="233"/>
      <c r="C470" s="234"/>
      <c r="D470" s="235" t="s">
        <v>182</v>
      </c>
      <c r="E470" s="236" t="s">
        <v>1</v>
      </c>
      <c r="F470" s="237" t="s">
        <v>493</v>
      </c>
      <c r="G470" s="234"/>
      <c r="H470" s="236" t="s">
        <v>1</v>
      </c>
      <c r="I470" s="238"/>
      <c r="J470" s="234"/>
      <c r="K470" s="234"/>
      <c r="L470" s="239"/>
      <c r="M470" s="240"/>
      <c r="N470" s="241"/>
      <c r="O470" s="241"/>
      <c r="P470" s="241"/>
      <c r="Q470" s="241"/>
      <c r="R470" s="241"/>
      <c r="S470" s="241"/>
      <c r="T470" s="242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43" t="s">
        <v>182</v>
      </c>
      <c r="AU470" s="243" t="s">
        <v>87</v>
      </c>
      <c r="AV470" s="13" t="s">
        <v>84</v>
      </c>
      <c r="AW470" s="13" t="s">
        <v>32</v>
      </c>
      <c r="AX470" s="13" t="s">
        <v>76</v>
      </c>
      <c r="AY470" s="243" t="s">
        <v>173</v>
      </c>
    </row>
    <row r="471" s="14" customFormat="1">
      <c r="A471" s="14"/>
      <c r="B471" s="244"/>
      <c r="C471" s="245"/>
      <c r="D471" s="235" t="s">
        <v>182</v>
      </c>
      <c r="E471" s="246" t="s">
        <v>1</v>
      </c>
      <c r="F471" s="247" t="s">
        <v>210</v>
      </c>
      <c r="G471" s="245"/>
      <c r="H471" s="248">
        <v>7</v>
      </c>
      <c r="I471" s="249"/>
      <c r="J471" s="245"/>
      <c r="K471" s="245"/>
      <c r="L471" s="250"/>
      <c r="M471" s="251"/>
      <c r="N471" s="252"/>
      <c r="O471" s="252"/>
      <c r="P471" s="252"/>
      <c r="Q471" s="252"/>
      <c r="R471" s="252"/>
      <c r="S471" s="252"/>
      <c r="T471" s="253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54" t="s">
        <v>182</v>
      </c>
      <c r="AU471" s="254" t="s">
        <v>87</v>
      </c>
      <c r="AV471" s="14" t="s">
        <v>87</v>
      </c>
      <c r="AW471" s="14" t="s">
        <v>32</v>
      </c>
      <c r="AX471" s="14" t="s">
        <v>84</v>
      </c>
      <c r="AY471" s="254" t="s">
        <v>173</v>
      </c>
    </row>
    <row r="472" s="2" customFormat="1" ht="21.75" customHeight="1">
      <c r="A472" s="39"/>
      <c r="B472" s="40"/>
      <c r="C472" s="220" t="s">
        <v>675</v>
      </c>
      <c r="D472" s="220" t="s">
        <v>175</v>
      </c>
      <c r="E472" s="221" t="s">
        <v>676</v>
      </c>
      <c r="F472" s="222" t="s">
        <v>677</v>
      </c>
      <c r="G472" s="223" t="s">
        <v>491</v>
      </c>
      <c r="H472" s="224">
        <v>5</v>
      </c>
      <c r="I472" s="225"/>
      <c r="J472" s="226">
        <f>ROUND(I472*H472,2)</f>
        <v>0</v>
      </c>
      <c r="K472" s="222" t="s">
        <v>179</v>
      </c>
      <c r="L472" s="45"/>
      <c r="M472" s="227" t="s">
        <v>1</v>
      </c>
      <c r="N472" s="228" t="s">
        <v>41</v>
      </c>
      <c r="O472" s="92"/>
      <c r="P472" s="229">
        <f>O472*H472</f>
        <v>0</v>
      </c>
      <c r="Q472" s="229">
        <v>0.0016199999999999999</v>
      </c>
      <c r="R472" s="229">
        <f>Q472*H472</f>
        <v>0.0080999999999999996</v>
      </c>
      <c r="S472" s="229">
        <v>0</v>
      </c>
      <c r="T472" s="230">
        <f>S472*H472</f>
        <v>0</v>
      </c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R472" s="231" t="s">
        <v>180</v>
      </c>
      <c r="AT472" s="231" t="s">
        <v>175</v>
      </c>
      <c r="AU472" s="231" t="s">
        <v>87</v>
      </c>
      <c r="AY472" s="18" t="s">
        <v>173</v>
      </c>
      <c r="BE472" s="232">
        <f>IF(N472="základní",J472,0)</f>
        <v>0</v>
      </c>
      <c r="BF472" s="232">
        <f>IF(N472="snížená",J472,0)</f>
        <v>0</v>
      </c>
      <c r="BG472" s="232">
        <f>IF(N472="zákl. přenesená",J472,0)</f>
        <v>0</v>
      </c>
      <c r="BH472" s="232">
        <f>IF(N472="sníž. přenesená",J472,0)</f>
        <v>0</v>
      </c>
      <c r="BI472" s="232">
        <f>IF(N472="nulová",J472,0)</f>
        <v>0</v>
      </c>
      <c r="BJ472" s="18" t="s">
        <v>84</v>
      </c>
      <c r="BK472" s="232">
        <f>ROUND(I472*H472,2)</f>
        <v>0</v>
      </c>
      <c r="BL472" s="18" t="s">
        <v>180</v>
      </c>
      <c r="BM472" s="231" t="s">
        <v>678</v>
      </c>
    </row>
    <row r="473" s="13" customFormat="1">
      <c r="A473" s="13"/>
      <c r="B473" s="233"/>
      <c r="C473" s="234"/>
      <c r="D473" s="235" t="s">
        <v>182</v>
      </c>
      <c r="E473" s="236" t="s">
        <v>1</v>
      </c>
      <c r="F473" s="237" t="s">
        <v>493</v>
      </c>
      <c r="G473" s="234"/>
      <c r="H473" s="236" t="s">
        <v>1</v>
      </c>
      <c r="I473" s="238"/>
      <c r="J473" s="234"/>
      <c r="K473" s="234"/>
      <c r="L473" s="239"/>
      <c r="M473" s="240"/>
      <c r="N473" s="241"/>
      <c r="O473" s="241"/>
      <c r="P473" s="241"/>
      <c r="Q473" s="241"/>
      <c r="R473" s="241"/>
      <c r="S473" s="241"/>
      <c r="T473" s="242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43" t="s">
        <v>182</v>
      </c>
      <c r="AU473" s="243" t="s">
        <v>87</v>
      </c>
      <c r="AV473" s="13" t="s">
        <v>84</v>
      </c>
      <c r="AW473" s="13" t="s">
        <v>32</v>
      </c>
      <c r="AX473" s="13" t="s">
        <v>76</v>
      </c>
      <c r="AY473" s="243" t="s">
        <v>173</v>
      </c>
    </row>
    <row r="474" s="14" customFormat="1">
      <c r="A474" s="14"/>
      <c r="B474" s="244"/>
      <c r="C474" s="245"/>
      <c r="D474" s="235" t="s">
        <v>182</v>
      </c>
      <c r="E474" s="246" t="s">
        <v>1</v>
      </c>
      <c r="F474" s="247" t="s">
        <v>200</v>
      </c>
      <c r="G474" s="245"/>
      <c r="H474" s="248">
        <v>5</v>
      </c>
      <c r="I474" s="249"/>
      <c r="J474" s="245"/>
      <c r="K474" s="245"/>
      <c r="L474" s="250"/>
      <c r="M474" s="251"/>
      <c r="N474" s="252"/>
      <c r="O474" s="252"/>
      <c r="P474" s="252"/>
      <c r="Q474" s="252"/>
      <c r="R474" s="252"/>
      <c r="S474" s="252"/>
      <c r="T474" s="253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54" t="s">
        <v>182</v>
      </c>
      <c r="AU474" s="254" t="s">
        <v>87</v>
      </c>
      <c r="AV474" s="14" t="s">
        <v>87</v>
      </c>
      <c r="AW474" s="14" t="s">
        <v>32</v>
      </c>
      <c r="AX474" s="14" t="s">
        <v>84</v>
      </c>
      <c r="AY474" s="254" t="s">
        <v>173</v>
      </c>
    </row>
    <row r="475" s="2" customFormat="1" ht="24.15" customHeight="1">
      <c r="A475" s="39"/>
      <c r="B475" s="40"/>
      <c r="C475" s="277" t="s">
        <v>679</v>
      </c>
      <c r="D475" s="277" t="s">
        <v>406</v>
      </c>
      <c r="E475" s="278" t="s">
        <v>680</v>
      </c>
      <c r="F475" s="279" t="s">
        <v>681</v>
      </c>
      <c r="G475" s="280" t="s">
        <v>491</v>
      </c>
      <c r="H475" s="281">
        <v>5.0499999999999998</v>
      </c>
      <c r="I475" s="282"/>
      <c r="J475" s="283">
        <f>ROUND(I475*H475,2)</f>
        <v>0</v>
      </c>
      <c r="K475" s="279" t="s">
        <v>1</v>
      </c>
      <c r="L475" s="284"/>
      <c r="M475" s="285" t="s">
        <v>1</v>
      </c>
      <c r="N475" s="286" t="s">
        <v>41</v>
      </c>
      <c r="O475" s="92"/>
      <c r="P475" s="229">
        <f>O475*H475</f>
        <v>0</v>
      </c>
      <c r="Q475" s="229">
        <v>0.01847</v>
      </c>
      <c r="R475" s="229">
        <f>Q475*H475</f>
        <v>0.093273499999999995</v>
      </c>
      <c r="S475" s="229">
        <v>0</v>
      </c>
      <c r="T475" s="230">
        <f>S475*H475</f>
        <v>0</v>
      </c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R475" s="231" t="s">
        <v>215</v>
      </c>
      <c r="AT475" s="231" t="s">
        <v>406</v>
      </c>
      <c r="AU475" s="231" t="s">
        <v>87</v>
      </c>
      <c r="AY475" s="18" t="s">
        <v>173</v>
      </c>
      <c r="BE475" s="232">
        <f>IF(N475="základní",J475,0)</f>
        <v>0</v>
      </c>
      <c r="BF475" s="232">
        <f>IF(N475="snížená",J475,0)</f>
        <v>0</v>
      </c>
      <c r="BG475" s="232">
        <f>IF(N475="zákl. přenesená",J475,0)</f>
        <v>0</v>
      </c>
      <c r="BH475" s="232">
        <f>IF(N475="sníž. přenesená",J475,0)</f>
        <v>0</v>
      </c>
      <c r="BI475" s="232">
        <f>IF(N475="nulová",J475,0)</f>
        <v>0</v>
      </c>
      <c r="BJ475" s="18" t="s">
        <v>84</v>
      </c>
      <c r="BK475" s="232">
        <f>ROUND(I475*H475,2)</f>
        <v>0</v>
      </c>
      <c r="BL475" s="18" t="s">
        <v>180</v>
      </c>
      <c r="BM475" s="231" t="s">
        <v>682</v>
      </c>
    </row>
    <row r="476" s="13" customFormat="1">
      <c r="A476" s="13"/>
      <c r="B476" s="233"/>
      <c r="C476" s="234"/>
      <c r="D476" s="235" t="s">
        <v>182</v>
      </c>
      <c r="E476" s="236" t="s">
        <v>1</v>
      </c>
      <c r="F476" s="237" t="s">
        <v>493</v>
      </c>
      <c r="G476" s="234"/>
      <c r="H476" s="236" t="s">
        <v>1</v>
      </c>
      <c r="I476" s="238"/>
      <c r="J476" s="234"/>
      <c r="K476" s="234"/>
      <c r="L476" s="239"/>
      <c r="M476" s="240"/>
      <c r="N476" s="241"/>
      <c r="O476" s="241"/>
      <c r="P476" s="241"/>
      <c r="Q476" s="241"/>
      <c r="R476" s="241"/>
      <c r="S476" s="241"/>
      <c r="T476" s="242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43" t="s">
        <v>182</v>
      </c>
      <c r="AU476" s="243" t="s">
        <v>87</v>
      </c>
      <c r="AV476" s="13" t="s">
        <v>84</v>
      </c>
      <c r="AW476" s="13" t="s">
        <v>32</v>
      </c>
      <c r="AX476" s="13" t="s">
        <v>76</v>
      </c>
      <c r="AY476" s="243" t="s">
        <v>173</v>
      </c>
    </row>
    <row r="477" s="14" customFormat="1">
      <c r="A477" s="14"/>
      <c r="B477" s="244"/>
      <c r="C477" s="245"/>
      <c r="D477" s="235" t="s">
        <v>182</v>
      </c>
      <c r="E477" s="246" t="s">
        <v>1</v>
      </c>
      <c r="F477" s="247" t="s">
        <v>683</v>
      </c>
      <c r="G477" s="245"/>
      <c r="H477" s="248">
        <v>5.0499999999999998</v>
      </c>
      <c r="I477" s="249"/>
      <c r="J477" s="245"/>
      <c r="K477" s="245"/>
      <c r="L477" s="250"/>
      <c r="M477" s="251"/>
      <c r="N477" s="252"/>
      <c r="O477" s="252"/>
      <c r="P477" s="252"/>
      <c r="Q477" s="252"/>
      <c r="R477" s="252"/>
      <c r="S477" s="252"/>
      <c r="T477" s="253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54" t="s">
        <v>182</v>
      </c>
      <c r="AU477" s="254" t="s">
        <v>87</v>
      </c>
      <c r="AV477" s="14" t="s">
        <v>87</v>
      </c>
      <c r="AW477" s="14" t="s">
        <v>32</v>
      </c>
      <c r="AX477" s="14" t="s">
        <v>84</v>
      </c>
      <c r="AY477" s="254" t="s">
        <v>173</v>
      </c>
    </row>
    <row r="478" s="2" customFormat="1" ht="24.15" customHeight="1">
      <c r="A478" s="39"/>
      <c r="B478" s="40"/>
      <c r="C478" s="277" t="s">
        <v>684</v>
      </c>
      <c r="D478" s="277" t="s">
        <v>406</v>
      </c>
      <c r="E478" s="278" t="s">
        <v>685</v>
      </c>
      <c r="F478" s="279" t="s">
        <v>686</v>
      </c>
      <c r="G478" s="280" t="s">
        <v>491</v>
      </c>
      <c r="H478" s="281">
        <v>5</v>
      </c>
      <c r="I478" s="282"/>
      <c r="J478" s="283">
        <f>ROUND(I478*H478,2)</f>
        <v>0</v>
      </c>
      <c r="K478" s="279" t="s">
        <v>1</v>
      </c>
      <c r="L478" s="284"/>
      <c r="M478" s="285" t="s">
        <v>1</v>
      </c>
      <c r="N478" s="286" t="s">
        <v>41</v>
      </c>
      <c r="O478" s="92"/>
      <c r="P478" s="229">
        <f>O478*H478</f>
        <v>0</v>
      </c>
      <c r="Q478" s="229">
        <v>0.0065399999999999998</v>
      </c>
      <c r="R478" s="229">
        <f>Q478*H478</f>
        <v>0.0327</v>
      </c>
      <c r="S478" s="229">
        <v>0</v>
      </c>
      <c r="T478" s="230">
        <f>S478*H478</f>
        <v>0</v>
      </c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R478" s="231" t="s">
        <v>215</v>
      </c>
      <c r="AT478" s="231" t="s">
        <v>406</v>
      </c>
      <c r="AU478" s="231" t="s">
        <v>87</v>
      </c>
      <c r="AY478" s="18" t="s">
        <v>173</v>
      </c>
      <c r="BE478" s="232">
        <f>IF(N478="základní",J478,0)</f>
        <v>0</v>
      </c>
      <c r="BF478" s="232">
        <f>IF(N478="snížená",J478,0)</f>
        <v>0</v>
      </c>
      <c r="BG478" s="232">
        <f>IF(N478="zákl. přenesená",J478,0)</f>
        <v>0</v>
      </c>
      <c r="BH478" s="232">
        <f>IF(N478="sníž. přenesená",J478,0)</f>
        <v>0</v>
      </c>
      <c r="BI478" s="232">
        <f>IF(N478="nulová",J478,0)</f>
        <v>0</v>
      </c>
      <c r="BJ478" s="18" t="s">
        <v>84</v>
      </c>
      <c r="BK478" s="232">
        <f>ROUND(I478*H478,2)</f>
        <v>0</v>
      </c>
      <c r="BL478" s="18" t="s">
        <v>180</v>
      </c>
      <c r="BM478" s="231" t="s">
        <v>687</v>
      </c>
    </row>
    <row r="479" s="13" customFormat="1">
      <c r="A479" s="13"/>
      <c r="B479" s="233"/>
      <c r="C479" s="234"/>
      <c r="D479" s="235" t="s">
        <v>182</v>
      </c>
      <c r="E479" s="236" t="s">
        <v>1</v>
      </c>
      <c r="F479" s="237" t="s">
        <v>493</v>
      </c>
      <c r="G479" s="234"/>
      <c r="H479" s="236" t="s">
        <v>1</v>
      </c>
      <c r="I479" s="238"/>
      <c r="J479" s="234"/>
      <c r="K479" s="234"/>
      <c r="L479" s="239"/>
      <c r="M479" s="240"/>
      <c r="N479" s="241"/>
      <c r="O479" s="241"/>
      <c r="P479" s="241"/>
      <c r="Q479" s="241"/>
      <c r="R479" s="241"/>
      <c r="S479" s="241"/>
      <c r="T479" s="242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43" t="s">
        <v>182</v>
      </c>
      <c r="AU479" s="243" t="s">
        <v>87</v>
      </c>
      <c r="AV479" s="13" t="s">
        <v>84</v>
      </c>
      <c r="AW479" s="13" t="s">
        <v>32</v>
      </c>
      <c r="AX479" s="13" t="s">
        <v>76</v>
      </c>
      <c r="AY479" s="243" t="s">
        <v>173</v>
      </c>
    </row>
    <row r="480" s="14" customFormat="1">
      <c r="A480" s="14"/>
      <c r="B480" s="244"/>
      <c r="C480" s="245"/>
      <c r="D480" s="235" t="s">
        <v>182</v>
      </c>
      <c r="E480" s="246" t="s">
        <v>1</v>
      </c>
      <c r="F480" s="247" t="s">
        <v>200</v>
      </c>
      <c r="G480" s="245"/>
      <c r="H480" s="248">
        <v>5</v>
      </c>
      <c r="I480" s="249"/>
      <c r="J480" s="245"/>
      <c r="K480" s="245"/>
      <c r="L480" s="250"/>
      <c r="M480" s="251"/>
      <c r="N480" s="252"/>
      <c r="O480" s="252"/>
      <c r="P480" s="252"/>
      <c r="Q480" s="252"/>
      <c r="R480" s="252"/>
      <c r="S480" s="252"/>
      <c r="T480" s="253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54" t="s">
        <v>182</v>
      </c>
      <c r="AU480" s="254" t="s">
        <v>87</v>
      </c>
      <c r="AV480" s="14" t="s">
        <v>87</v>
      </c>
      <c r="AW480" s="14" t="s">
        <v>32</v>
      </c>
      <c r="AX480" s="14" t="s">
        <v>84</v>
      </c>
      <c r="AY480" s="254" t="s">
        <v>173</v>
      </c>
    </row>
    <row r="481" s="2" customFormat="1" ht="21.75" customHeight="1">
      <c r="A481" s="39"/>
      <c r="B481" s="40"/>
      <c r="C481" s="220" t="s">
        <v>688</v>
      </c>
      <c r="D481" s="220" t="s">
        <v>175</v>
      </c>
      <c r="E481" s="221" t="s">
        <v>689</v>
      </c>
      <c r="F481" s="222" t="s">
        <v>690</v>
      </c>
      <c r="G481" s="223" t="s">
        <v>491</v>
      </c>
      <c r="H481" s="224">
        <v>1</v>
      </c>
      <c r="I481" s="225"/>
      <c r="J481" s="226">
        <f>ROUND(I481*H481,2)</f>
        <v>0</v>
      </c>
      <c r="K481" s="222" t="s">
        <v>179</v>
      </c>
      <c r="L481" s="45"/>
      <c r="M481" s="227" t="s">
        <v>1</v>
      </c>
      <c r="N481" s="228" t="s">
        <v>41</v>
      </c>
      <c r="O481" s="92"/>
      <c r="P481" s="229">
        <f>O481*H481</f>
        <v>0</v>
      </c>
      <c r="Q481" s="229">
        <v>0.00165</v>
      </c>
      <c r="R481" s="229">
        <f>Q481*H481</f>
        <v>0.00165</v>
      </c>
      <c r="S481" s="229">
        <v>0</v>
      </c>
      <c r="T481" s="230">
        <f>S481*H481</f>
        <v>0</v>
      </c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R481" s="231" t="s">
        <v>180</v>
      </c>
      <c r="AT481" s="231" t="s">
        <v>175</v>
      </c>
      <c r="AU481" s="231" t="s">
        <v>87</v>
      </c>
      <c r="AY481" s="18" t="s">
        <v>173</v>
      </c>
      <c r="BE481" s="232">
        <f>IF(N481="základní",J481,0)</f>
        <v>0</v>
      </c>
      <c r="BF481" s="232">
        <f>IF(N481="snížená",J481,0)</f>
        <v>0</v>
      </c>
      <c r="BG481" s="232">
        <f>IF(N481="zákl. přenesená",J481,0)</f>
        <v>0</v>
      </c>
      <c r="BH481" s="232">
        <f>IF(N481="sníž. přenesená",J481,0)</f>
        <v>0</v>
      </c>
      <c r="BI481" s="232">
        <f>IF(N481="nulová",J481,0)</f>
        <v>0</v>
      </c>
      <c r="BJ481" s="18" t="s">
        <v>84</v>
      </c>
      <c r="BK481" s="232">
        <f>ROUND(I481*H481,2)</f>
        <v>0</v>
      </c>
      <c r="BL481" s="18" t="s">
        <v>180</v>
      </c>
      <c r="BM481" s="231" t="s">
        <v>691</v>
      </c>
    </row>
    <row r="482" s="13" customFormat="1">
      <c r="A482" s="13"/>
      <c r="B482" s="233"/>
      <c r="C482" s="234"/>
      <c r="D482" s="235" t="s">
        <v>182</v>
      </c>
      <c r="E482" s="236" t="s">
        <v>1</v>
      </c>
      <c r="F482" s="237" t="s">
        <v>493</v>
      </c>
      <c r="G482" s="234"/>
      <c r="H482" s="236" t="s">
        <v>1</v>
      </c>
      <c r="I482" s="238"/>
      <c r="J482" s="234"/>
      <c r="K482" s="234"/>
      <c r="L482" s="239"/>
      <c r="M482" s="240"/>
      <c r="N482" s="241"/>
      <c r="O482" s="241"/>
      <c r="P482" s="241"/>
      <c r="Q482" s="241"/>
      <c r="R482" s="241"/>
      <c r="S482" s="241"/>
      <c r="T482" s="242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43" t="s">
        <v>182</v>
      </c>
      <c r="AU482" s="243" t="s">
        <v>87</v>
      </c>
      <c r="AV482" s="13" t="s">
        <v>84</v>
      </c>
      <c r="AW482" s="13" t="s">
        <v>32</v>
      </c>
      <c r="AX482" s="13" t="s">
        <v>76</v>
      </c>
      <c r="AY482" s="243" t="s">
        <v>173</v>
      </c>
    </row>
    <row r="483" s="14" customFormat="1">
      <c r="A483" s="14"/>
      <c r="B483" s="244"/>
      <c r="C483" s="245"/>
      <c r="D483" s="235" t="s">
        <v>182</v>
      </c>
      <c r="E483" s="246" t="s">
        <v>1</v>
      </c>
      <c r="F483" s="247" t="s">
        <v>84</v>
      </c>
      <c r="G483" s="245"/>
      <c r="H483" s="248">
        <v>1</v>
      </c>
      <c r="I483" s="249"/>
      <c r="J483" s="245"/>
      <c r="K483" s="245"/>
      <c r="L483" s="250"/>
      <c r="M483" s="251"/>
      <c r="N483" s="252"/>
      <c r="O483" s="252"/>
      <c r="P483" s="252"/>
      <c r="Q483" s="252"/>
      <c r="R483" s="252"/>
      <c r="S483" s="252"/>
      <c r="T483" s="253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54" t="s">
        <v>182</v>
      </c>
      <c r="AU483" s="254" t="s">
        <v>87</v>
      </c>
      <c r="AV483" s="14" t="s">
        <v>87</v>
      </c>
      <c r="AW483" s="14" t="s">
        <v>32</v>
      </c>
      <c r="AX483" s="14" t="s">
        <v>84</v>
      </c>
      <c r="AY483" s="254" t="s">
        <v>173</v>
      </c>
    </row>
    <row r="484" s="2" customFormat="1" ht="24.15" customHeight="1">
      <c r="A484" s="39"/>
      <c r="B484" s="40"/>
      <c r="C484" s="277" t="s">
        <v>692</v>
      </c>
      <c r="D484" s="277" t="s">
        <v>406</v>
      </c>
      <c r="E484" s="278" t="s">
        <v>693</v>
      </c>
      <c r="F484" s="279" t="s">
        <v>694</v>
      </c>
      <c r="G484" s="280" t="s">
        <v>491</v>
      </c>
      <c r="H484" s="281">
        <v>1.01</v>
      </c>
      <c r="I484" s="282"/>
      <c r="J484" s="283">
        <f>ROUND(I484*H484,2)</f>
        <v>0</v>
      </c>
      <c r="K484" s="279" t="s">
        <v>1</v>
      </c>
      <c r="L484" s="284"/>
      <c r="M484" s="285" t="s">
        <v>1</v>
      </c>
      <c r="N484" s="286" t="s">
        <v>41</v>
      </c>
      <c r="O484" s="92"/>
      <c r="P484" s="229">
        <f>O484*H484</f>
        <v>0</v>
      </c>
      <c r="Q484" s="229">
        <v>0.02444</v>
      </c>
      <c r="R484" s="229">
        <f>Q484*H484</f>
        <v>0.024684399999999999</v>
      </c>
      <c r="S484" s="229">
        <v>0</v>
      </c>
      <c r="T484" s="230">
        <f>S484*H484</f>
        <v>0</v>
      </c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R484" s="231" t="s">
        <v>215</v>
      </c>
      <c r="AT484" s="231" t="s">
        <v>406</v>
      </c>
      <c r="AU484" s="231" t="s">
        <v>87</v>
      </c>
      <c r="AY484" s="18" t="s">
        <v>173</v>
      </c>
      <c r="BE484" s="232">
        <f>IF(N484="základní",J484,0)</f>
        <v>0</v>
      </c>
      <c r="BF484" s="232">
        <f>IF(N484="snížená",J484,0)</f>
        <v>0</v>
      </c>
      <c r="BG484" s="232">
        <f>IF(N484="zákl. přenesená",J484,0)</f>
        <v>0</v>
      </c>
      <c r="BH484" s="232">
        <f>IF(N484="sníž. přenesená",J484,0)</f>
        <v>0</v>
      </c>
      <c r="BI484" s="232">
        <f>IF(N484="nulová",J484,0)</f>
        <v>0</v>
      </c>
      <c r="BJ484" s="18" t="s">
        <v>84</v>
      </c>
      <c r="BK484" s="232">
        <f>ROUND(I484*H484,2)</f>
        <v>0</v>
      </c>
      <c r="BL484" s="18" t="s">
        <v>180</v>
      </c>
      <c r="BM484" s="231" t="s">
        <v>695</v>
      </c>
    </row>
    <row r="485" s="13" customFormat="1">
      <c r="A485" s="13"/>
      <c r="B485" s="233"/>
      <c r="C485" s="234"/>
      <c r="D485" s="235" t="s">
        <v>182</v>
      </c>
      <c r="E485" s="236" t="s">
        <v>1</v>
      </c>
      <c r="F485" s="237" t="s">
        <v>493</v>
      </c>
      <c r="G485" s="234"/>
      <c r="H485" s="236" t="s">
        <v>1</v>
      </c>
      <c r="I485" s="238"/>
      <c r="J485" s="234"/>
      <c r="K485" s="234"/>
      <c r="L485" s="239"/>
      <c r="M485" s="240"/>
      <c r="N485" s="241"/>
      <c r="O485" s="241"/>
      <c r="P485" s="241"/>
      <c r="Q485" s="241"/>
      <c r="R485" s="241"/>
      <c r="S485" s="241"/>
      <c r="T485" s="242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43" t="s">
        <v>182</v>
      </c>
      <c r="AU485" s="243" t="s">
        <v>87</v>
      </c>
      <c r="AV485" s="13" t="s">
        <v>84</v>
      </c>
      <c r="AW485" s="13" t="s">
        <v>32</v>
      </c>
      <c r="AX485" s="13" t="s">
        <v>76</v>
      </c>
      <c r="AY485" s="243" t="s">
        <v>173</v>
      </c>
    </row>
    <row r="486" s="14" customFormat="1">
      <c r="A486" s="14"/>
      <c r="B486" s="244"/>
      <c r="C486" s="245"/>
      <c r="D486" s="235" t="s">
        <v>182</v>
      </c>
      <c r="E486" s="246" t="s">
        <v>1</v>
      </c>
      <c r="F486" s="247" t="s">
        <v>696</v>
      </c>
      <c r="G486" s="245"/>
      <c r="H486" s="248">
        <v>1.01</v>
      </c>
      <c r="I486" s="249"/>
      <c r="J486" s="245"/>
      <c r="K486" s="245"/>
      <c r="L486" s="250"/>
      <c r="M486" s="251"/>
      <c r="N486" s="252"/>
      <c r="O486" s="252"/>
      <c r="P486" s="252"/>
      <c r="Q486" s="252"/>
      <c r="R486" s="252"/>
      <c r="S486" s="252"/>
      <c r="T486" s="253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54" t="s">
        <v>182</v>
      </c>
      <c r="AU486" s="254" t="s">
        <v>87</v>
      </c>
      <c r="AV486" s="14" t="s">
        <v>87</v>
      </c>
      <c r="AW486" s="14" t="s">
        <v>32</v>
      </c>
      <c r="AX486" s="14" t="s">
        <v>84</v>
      </c>
      <c r="AY486" s="254" t="s">
        <v>173</v>
      </c>
    </row>
    <row r="487" s="2" customFormat="1" ht="24.15" customHeight="1">
      <c r="A487" s="39"/>
      <c r="B487" s="40"/>
      <c r="C487" s="277" t="s">
        <v>697</v>
      </c>
      <c r="D487" s="277" t="s">
        <v>406</v>
      </c>
      <c r="E487" s="278" t="s">
        <v>698</v>
      </c>
      <c r="F487" s="279" t="s">
        <v>699</v>
      </c>
      <c r="G487" s="280" t="s">
        <v>491</v>
      </c>
      <c r="H487" s="281">
        <v>1</v>
      </c>
      <c r="I487" s="282"/>
      <c r="J487" s="283">
        <f>ROUND(I487*H487,2)</f>
        <v>0</v>
      </c>
      <c r="K487" s="279" t="s">
        <v>1</v>
      </c>
      <c r="L487" s="284"/>
      <c r="M487" s="285" t="s">
        <v>1</v>
      </c>
      <c r="N487" s="286" t="s">
        <v>41</v>
      </c>
      <c r="O487" s="92"/>
      <c r="P487" s="229">
        <f>O487*H487</f>
        <v>0</v>
      </c>
      <c r="Q487" s="229">
        <v>0.0065399999999999998</v>
      </c>
      <c r="R487" s="229">
        <f>Q487*H487</f>
        <v>0.0065399999999999998</v>
      </c>
      <c r="S487" s="229">
        <v>0</v>
      </c>
      <c r="T487" s="230">
        <f>S487*H487</f>
        <v>0</v>
      </c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R487" s="231" t="s">
        <v>215</v>
      </c>
      <c r="AT487" s="231" t="s">
        <v>406</v>
      </c>
      <c r="AU487" s="231" t="s">
        <v>87</v>
      </c>
      <c r="AY487" s="18" t="s">
        <v>173</v>
      </c>
      <c r="BE487" s="232">
        <f>IF(N487="základní",J487,0)</f>
        <v>0</v>
      </c>
      <c r="BF487" s="232">
        <f>IF(N487="snížená",J487,0)</f>
        <v>0</v>
      </c>
      <c r="BG487" s="232">
        <f>IF(N487="zákl. přenesená",J487,0)</f>
        <v>0</v>
      </c>
      <c r="BH487" s="232">
        <f>IF(N487="sníž. přenesená",J487,0)</f>
        <v>0</v>
      </c>
      <c r="BI487" s="232">
        <f>IF(N487="nulová",J487,0)</f>
        <v>0</v>
      </c>
      <c r="BJ487" s="18" t="s">
        <v>84</v>
      </c>
      <c r="BK487" s="232">
        <f>ROUND(I487*H487,2)</f>
        <v>0</v>
      </c>
      <c r="BL487" s="18" t="s">
        <v>180</v>
      </c>
      <c r="BM487" s="231" t="s">
        <v>700</v>
      </c>
    </row>
    <row r="488" s="13" customFormat="1">
      <c r="A488" s="13"/>
      <c r="B488" s="233"/>
      <c r="C488" s="234"/>
      <c r="D488" s="235" t="s">
        <v>182</v>
      </c>
      <c r="E488" s="236" t="s">
        <v>1</v>
      </c>
      <c r="F488" s="237" t="s">
        <v>493</v>
      </c>
      <c r="G488" s="234"/>
      <c r="H488" s="236" t="s">
        <v>1</v>
      </c>
      <c r="I488" s="238"/>
      <c r="J488" s="234"/>
      <c r="K488" s="234"/>
      <c r="L488" s="239"/>
      <c r="M488" s="240"/>
      <c r="N488" s="241"/>
      <c r="O488" s="241"/>
      <c r="P488" s="241"/>
      <c r="Q488" s="241"/>
      <c r="R488" s="241"/>
      <c r="S488" s="241"/>
      <c r="T488" s="242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43" t="s">
        <v>182</v>
      </c>
      <c r="AU488" s="243" t="s">
        <v>87</v>
      </c>
      <c r="AV488" s="13" t="s">
        <v>84</v>
      </c>
      <c r="AW488" s="13" t="s">
        <v>32</v>
      </c>
      <c r="AX488" s="13" t="s">
        <v>76</v>
      </c>
      <c r="AY488" s="243" t="s">
        <v>173</v>
      </c>
    </row>
    <row r="489" s="14" customFormat="1">
      <c r="A489" s="14"/>
      <c r="B489" s="244"/>
      <c r="C489" s="245"/>
      <c r="D489" s="235" t="s">
        <v>182</v>
      </c>
      <c r="E489" s="246" t="s">
        <v>1</v>
      </c>
      <c r="F489" s="247" t="s">
        <v>84</v>
      </c>
      <c r="G489" s="245"/>
      <c r="H489" s="248">
        <v>1</v>
      </c>
      <c r="I489" s="249"/>
      <c r="J489" s="245"/>
      <c r="K489" s="245"/>
      <c r="L489" s="250"/>
      <c r="M489" s="251"/>
      <c r="N489" s="252"/>
      <c r="O489" s="252"/>
      <c r="P489" s="252"/>
      <c r="Q489" s="252"/>
      <c r="R489" s="252"/>
      <c r="S489" s="252"/>
      <c r="T489" s="253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54" t="s">
        <v>182</v>
      </c>
      <c r="AU489" s="254" t="s">
        <v>87</v>
      </c>
      <c r="AV489" s="14" t="s">
        <v>87</v>
      </c>
      <c r="AW489" s="14" t="s">
        <v>32</v>
      </c>
      <c r="AX489" s="14" t="s">
        <v>84</v>
      </c>
      <c r="AY489" s="254" t="s">
        <v>173</v>
      </c>
    </row>
    <row r="490" s="2" customFormat="1" ht="16.5" customHeight="1">
      <c r="A490" s="39"/>
      <c r="B490" s="40"/>
      <c r="C490" s="220" t="s">
        <v>701</v>
      </c>
      <c r="D490" s="220" t="s">
        <v>175</v>
      </c>
      <c r="E490" s="221" t="s">
        <v>702</v>
      </c>
      <c r="F490" s="222" t="s">
        <v>703</v>
      </c>
      <c r="G490" s="223" t="s">
        <v>491</v>
      </c>
      <c r="H490" s="224">
        <v>2</v>
      </c>
      <c r="I490" s="225"/>
      <c r="J490" s="226">
        <f>ROUND(I490*H490,2)</f>
        <v>0</v>
      </c>
      <c r="K490" s="222" t="s">
        <v>179</v>
      </c>
      <c r="L490" s="45"/>
      <c r="M490" s="227" t="s">
        <v>1</v>
      </c>
      <c r="N490" s="228" t="s">
        <v>41</v>
      </c>
      <c r="O490" s="92"/>
      <c r="P490" s="229">
        <f>O490*H490</f>
        <v>0</v>
      </c>
      <c r="Q490" s="229">
        <v>0.0013600000000000001</v>
      </c>
      <c r="R490" s="229">
        <f>Q490*H490</f>
        <v>0.0027200000000000002</v>
      </c>
      <c r="S490" s="229">
        <v>0</v>
      </c>
      <c r="T490" s="230">
        <f>S490*H490</f>
        <v>0</v>
      </c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R490" s="231" t="s">
        <v>180</v>
      </c>
      <c r="AT490" s="231" t="s">
        <v>175</v>
      </c>
      <c r="AU490" s="231" t="s">
        <v>87</v>
      </c>
      <c r="AY490" s="18" t="s">
        <v>173</v>
      </c>
      <c r="BE490" s="232">
        <f>IF(N490="základní",J490,0)</f>
        <v>0</v>
      </c>
      <c r="BF490" s="232">
        <f>IF(N490="snížená",J490,0)</f>
        <v>0</v>
      </c>
      <c r="BG490" s="232">
        <f>IF(N490="zákl. přenesená",J490,0)</f>
        <v>0</v>
      </c>
      <c r="BH490" s="232">
        <f>IF(N490="sníž. přenesená",J490,0)</f>
        <v>0</v>
      </c>
      <c r="BI490" s="232">
        <f>IF(N490="nulová",J490,0)</f>
        <v>0</v>
      </c>
      <c r="BJ490" s="18" t="s">
        <v>84</v>
      </c>
      <c r="BK490" s="232">
        <f>ROUND(I490*H490,2)</f>
        <v>0</v>
      </c>
      <c r="BL490" s="18" t="s">
        <v>180</v>
      </c>
      <c r="BM490" s="231" t="s">
        <v>704</v>
      </c>
    </row>
    <row r="491" s="13" customFormat="1">
      <c r="A491" s="13"/>
      <c r="B491" s="233"/>
      <c r="C491" s="234"/>
      <c r="D491" s="235" t="s">
        <v>182</v>
      </c>
      <c r="E491" s="236" t="s">
        <v>1</v>
      </c>
      <c r="F491" s="237" t="s">
        <v>493</v>
      </c>
      <c r="G491" s="234"/>
      <c r="H491" s="236" t="s">
        <v>1</v>
      </c>
      <c r="I491" s="238"/>
      <c r="J491" s="234"/>
      <c r="K491" s="234"/>
      <c r="L491" s="239"/>
      <c r="M491" s="240"/>
      <c r="N491" s="241"/>
      <c r="O491" s="241"/>
      <c r="P491" s="241"/>
      <c r="Q491" s="241"/>
      <c r="R491" s="241"/>
      <c r="S491" s="241"/>
      <c r="T491" s="242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43" t="s">
        <v>182</v>
      </c>
      <c r="AU491" s="243" t="s">
        <v>87</v>
      </c>
      <c r="AV491" s="13" t="s">
        <v>84</v>
      </c>
      <c r="AW491" s="13" t="s">
        <v>32</v>
      </c>
      <c r="AX491" s="13" t="s">
        <v>76</v>
      </c>
      <c r="AY491" s="243" t="s">
        <v>173</v>
      </c>
    </row>
    <row r="492" s="14" customFormat="1">
      <c r="A492" s="14"/>
      <c r="B492" s="244"/>
      <c r="C492" s="245"/>
      <c r="D492" s="235" t="s">
        <v>182</v>
      </c>
      <c r="E492" s="246" t="s">
        <v>1</v>
      </c>
      <c r="F492" s="247" t="s">
        <v>87</v>
      </c>
      <c r="G492" s="245"/>
      <c r="H492" s="248">
        <v>2</v>
      </c>
      <c r="I492" s="249"/>
      <c r="J492" s="245"/>
      <c r="K492" s="245"/>
      <c r="L492" s="250"/>
      <c r="M492" s="251"/>
      <c r="N492" s="252"/>
      <c r="O492" s="252"/>
      <c r="P492" s="252"/>
      <c r="Q492" s="252"/>
      <c r="R492" s="252"/>
      <c r="S492" s="252"/>
      <c r="T492" s="253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54" t="s">
        <v>182</v>
      </c>
      <c r="AU492" s="254" t="s">
        <v>87</v>
      </c>
      <c r="AV492" s="14" t="s">
        <v>87</v>
      </c>
      <c r="AW492" s="14" t="s">
        <v>32</v>
      </c>
      <c r="AX492" s="14" t="s">
        <v>84</v>
      </c>
      <c r="AY492" s="254" t="s">
        <v>173</v>
      </c>
    </row>
    <row r="493" s="2" customFormat="1" ht="24.15" customHeight="1">
      <c r="A493" s="39"/>
      <c r="B493" s="40"/>
      <c r="C493" s="277" t="s">
        <v>705</v>
      </c>
      <c r="D493" s="277" t="s">
        <v>406</v>
      </c>
      <c r="E493" s="278" t="s">
        <v>706</v>
      </c>
      <c r="F493" s="279" t="s">
        <v>707</v>
      </c>
      <c r="G493" s="280" t="s">
        <v>491</v>
      </c>
      <c r="H493" s="281">
        <v>2</v>
      </c>
      <c r="I493" s="282"/>
      <c r="J493" s="283">
        <f>ROUND(I493*H493,2)</f>
        <v>0</v>
      </c>
      <c r="K493" s="279" t="s">
        <v>179</v>
      </c>
      <c r="L493" s="284"/>
      <c r="M493" s="285" t="s">
        <v>1</v>
      </c>
      <c r="N493" s="286" t="s">
        <v>41</v>
      </c>
      <c r="O493" s="92"/>
      <c r="P493" s="229">
        <f>O493*H493</f>
        <v>0</v>
      </c>
      <c r="Q493" s="229">
        <v>0.042500000000000003</v>
      </c>
      <c r="R493" s="229">
        <f>Q493*H493</f>
        <v>0.085000000000000006</v>
      </c>
      <c r="S493" s="229">
        <v>0</v>
      </c>
      <c r="T493" s="230">
        <f>S493*H493</f>
        <v>0</v>
      </c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R493" s="231" t="s">
        <v>215</v>
      </c>
      <c r="AT493" s="231" t="s">
        <v>406</v>
      </c>
      <c r="AU493" s="231" t="s">
        <v>87</v>
      </c>
      <c r="AY493" s="18" t="s">
        <v>173</v>
      </c>
      <c r="BE493" s="232">
        <f>IF(N493="základní",J493,0)</f>
        <v>0</v>
      </c>
      <c r="BF493" s="232">
        <f>IF(N493="snížená",J493,0)</f>
        <v>0</v>
      </c>
      <c r="BG493" s="232">
        <f>IF(N493="zákl. přenesená",J493,0)</f>
        <v>0</v>
      </c>
      <c r="BH493" s="232">
        <f>IF(N493="sníž. přenesená",J493,0)</f>
        <v>0</v>
      </c>
      <c r="BI493" s="232">
        <f>IF(N493="nulová",J493,0)</f>
        <v>0</v>
      </c>
      <c r="BJ493" s="18" t="s">
        <v>84</v>
      </c>
      <c r="BK493" s="232">
        <f>ROUND(I493*H493,2)</f>
        <v>0</v>
      </c>
      <c r="BL493" s="18" t="s">
        <v>180</v>
      </c>
      <c r="BM493" s="231" t="s">
        <v>708</v>
      </c>
    </row>
    <row r="494" s="13" customFormat="1">
      <c r="A494" s="13"/>
      <c r="B494" s="233"/>
      <c r="C494" s="234"/>
      <c r="D494" s="235" t="s">
        <v>182</v>
      </c>
      <c r="E494" s="236" t="s">
        <v>1</v>
      </c>
      <c r="F494" s="237" t="s">
        <v>493</v>
      </c>
      <c r="G494" s="234"/>
      <c r="H494" s="236" t="s">
        <v>1</v>
      </c>
      <c r="I494" s="238"/>
      <c r="J494" s="234"/>
      <c r="K494" s="234"/>
      <c r="L494" s="239"/>
      <c r="M494" s="240"/>
      <c r="N494" s="241"/>
      <c r="O494" s="241"/>
      <c r="P494" s="241"/>
      <c r="Q494" s="241"/>
      <c r="R494" s="241"/>
      <c r="S494" s="241"/>
      <c r="T494" s="242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43" t="s">
        <v>182</v>
      </c>
      <c r="AU494" s="243" t="s">
        <v>87</v>
      </c>
      <c r="AV494" s="13" t="s">
        <v>84</v>
      </c>
      <c r="AW494" s="13" t="s">
        <v>32</v>
      </c>
      <c r="AX494" s="13" t="s">
        <v>76</v>
      </c>
      <c r="AY494" s="243" t="s">
        <v>173</v>
      </c>
    </row>
    <row r="495" s="14" customFormat="1">
      <c r="A495" s="14"/>
      <c r="B495" s="244"/>
      <c r="C495" s="245"/>
      <c r="D495" s="235" t="s">
        <v>182</v>
      </c>
      <c r="E495" s="246" t="s">
        <v>1</v>
      </c>
      <c r="F495" s="247" t="s">
        <v>87</v>
      </c>
      <c r="G495" s="245"/>
      <c r="H495" s="248">
        <v>2</v>
      </c>
      <c r="I495" s="249"/>
      <c r="J495" s="245"/>
      <c r="K495" s="245"/>
      <c r="L495" s="250"/>
      <c r="M495" s="251"/>
      <c r="N495" s="252"/>
      <c r="O495" s="252"/>
      <c r="P495" s="252"/>
      <c r="Q495" s="252"/>
      <c r="R495" s="252"/>
      <c r="S495" s="252"/>
      <c r="T495" s="253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54" t="s">
        <v>182</v>
      </c>
      <c r="AU495" s="254" t="s">
        <v>87</v>
      </c>
      <c r="AV495" s="14" t="s">
        <v>87</v>
      </c>
      <c r="AW495" s="14" t="s">
        <v>32</v>
      </c>
      <c r="AX495" s="14" t="s">
        <v>84</v>
      </c>
      <c r="AY495" s="254" t="s">
        <v>173</v>
      </c>
    </row>
    <row r="496" s="2" customFormat="1" ht="16.5" customHeight="1">
      <c r="A496" s="39"/>
      <c r="B496" s="40"/>
      <c r="C496" s="277" t="s">
        <v>709</v>
      </c>
      <c r="D496" s="277" t="s">
        <v>406</v>
      </c>
      <c r="E496" s="278" t="s">
        <v>710</v>
      </c>
      <c r="F496" s="279" t="s">
        <v>711</v>
      </c>
      <c r="G496" s="280" t="s">
        <v>491</v>
      </c>
      <c r="H496" s="281">
        <v>2</v>
      </c>
      <c r="I496" s="282"/>
      <c r="J496" s="283">
        <f>ROUND(I496*H496,2)</f>
        <v>0</v>
      </c>
      <c r="K496" s="279" t="s">
        <v>179</v>
      </c>
      <c r="L496" s="284"/>
      <c r="M496" s="285" t="s">
        <v>1</v>
      </c>
      <c r="N496" s="286" t="s">
        <v>41</v>
      </c>
      <c r="O496" s="92"/>
      <c r="P496" s="229">
        <f>O496*H496</f>
        <v>0</v>
      </c>
      <c r="Q496" s="229">
        <v>0.0015</v>
      </c>
      <c r="R496" s="229">
        <f>Q496*H496</f>
        <v>0.0030000000000000001</v>
      </c>
      <c r="S496" s="229">
        <v>0</v>
      </c>
      <c r="T496" s="230">
        <f>S496*H496</f>
        <v>0</v>
      </c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R496" s="231" t="s">
        <v>215</v>
      </c>
      <c r="AT496" s="231" t="s">
        <v>406</v>
      </c>
      <c r="AU496" s="231" t="s">
        <v>87</v>
      </c>
      <c r="AY496" s="18" t="s">
        <v>173</v>
      </c>
      <c r="BE496" s="232">
        <f>IF(N496="základní",J496,0)</f>
        <v>0</v>
      </c>
      <c r="BF496" s="232">
        <f>IF(N496="snížená",J496,0)</f>
        <v>0</v>
      </c>
      <c r="BG496" s="232">
        <f>IF(N496="zákl. přenesená",J496,0)</f>
        <v>0</v>
      </c>
      <c r="BH496" s="232">
        <f>IF(N496="sníž. přenesená",J496,0)</f>
        <v>0</v>
      </c>
      <c r="BI496" s="232">
        <f>IF(N496="nulová",J496,0)</f>
        <v>0</v>
      </c>
      <c r="BJ496" s="18" t="s">
        <v>84</v>
      </c>
      <c r="BK496" s="232">
        <f>ROUND(I496*H496,2)</f>
        <v>0</v>
      </c>
      <c r="BL496" s="18" t="s">
        <v>180</v>
      </c>
      <c r="BM496" s="231" t="s">
        <v>712</v>
      </c>
    </row>
    <row r="497" s="13" customFormat="1">
      <c r="A497" s="13"/>
      <c r="B497" s="233"/>
      <c r="C497" s="234"/>
      <c r="D497" s="235" t="s">
        <v>182</v>
      </c>
      <c r="E497" s="236" t="s">
        <v>1</v>
      </c>
      <c r="F497" s="237" t="s">
        <v>493</v>
      </c>
      <c r="G497" s="234"/>
      <c r="H497" s="236" t="s">
        <v>1</v>
      </c>
      <c r="I497" s="238"/>
      <c r="J497" s="234"/>
      <c r="K497" s="234"/>
      <c r="L497" s="239"/>
      <c r="M497" s="240"/>
      <c r="N497" s="241"/>
      <c r="O497" s="241"/>
      <c r="P497" s="241"/>
      <c r="Q497" s="241"/>
      <c r="R497" s="241"/>
      <c r="S497" s="241"/>
      <c r="T497" s="242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43" t="s">
        <v>182</v>
      </c>
      <c r="AU497" s="243" t="s">
        <v>87</v>
      </c>
      <c r="AV497" s="13" t="s">
        <v>84</v>
      </c>
      <c r="AW497" s="13" t="s">
        <v>32</v>
      </c>
      <c r="AX497" s="13" t="s">
        <v>76</v>
      </c>
      <c r="AY497" s="243" t="s">
        <v>173</v>
      </c>
    </row>
    <row r="498" s="14" customFormat="1">
      <c r="A498" s="14"/>
      <c r="B498" s="244"/>
      <c r="C498" s="245"/>
      <c r="D498" s="235" t="s">
        <v>182</v>
      </c>
      <c r="E498" s="246" t="s">
        <v>1</v>
      </c>
      <c r="F498" s="247" t="s">
        <v>87</v>
      </c>
      <c r="G498" s="245"/>
      <c r="H498" s="248">
        <v>2</v>
      </c>
      <c r="I498" s="249"/>
      <c r="J498" s="245"/>
      <c r="K498" s="245"/>
      <c r="L498" s="250"/>
      <c r="M498" s="251"/>
      <c r="N498" s="252"/>
      <c r="O498" s="252"/>
      <c r="P498" s="252"/>
      <c r="Q498" s="252"/>
      <c r="R498" s="252"/>
      <c r="S498" s="252"/>
      <c r="T498" s="253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54" t="s">
        <v>182</v>
      </c>
      <c r="AU498" s="254" t="s">
        <v>87</v>
      </c>
      <c r="AV498" s="14" t="s">
        <v>87</v>
      </c>
      <c r="AW498" s="14" t="s">
        <v>32</v>
      </c>
      <c r="AX498" s="14" t="s">
        <v>84</v>
      </c>
      <c r="AY498" s="254" t="s">
        <v>173</v>
      </c>
    </row>
    <row r="499" s="2" customFormat="1" ht="24.15" customHeight="1">
      <c r="A499" s="39"/>
      <c r="B499" s="40"/>
      <c r="C499" s="220" t="s">
        <v>713</v>
      </c>
      <c r="D499" s="220" t="s">
        <v>175</v>
      </c>
      <c r="E499" s="221" t="s">
        <v>714</v>
      </c>
      <c r="F499" s="222" t="s">
        <v>715</v>
      </c>
      <c r="G499" s="223" t="s">
        <v>491</v>
      </c>
      <c r="H499" s="224">
        <v>1</v>
      </c>
      <c r="I499" s="225"/>
      <c r="J499" s="226">
        <f>ROUND(I499*H499,2)</f>
        <v>0</v>
      </c>
      <c r="K499" s="222" t="s">
        <v>179</v>
      </c>
      <c r="L499" s="45"/>
      <c r="M499" s="227" t="s">
        <v>1</v>
      </c>
      <c r="N499" s="228" t="s">
        <v>41</v>
      </c>
      <c r="O499" s="92"/>
      <c r="P499" s="229">
        <f>O499*H499</f>
        <v>0</v>
      </c>
      <c r="Q499" s="229">
        <v>0</v>
      </c>
      <c r="R499" s="229">
        <f>Q499*H499</f>
        <v>0</v>
      </c>
      <c r="S499" s="229">
        <v>0</v>
      </c>
      <c r="T499" s="230">
        <f>S499*H499</f>
        <v>0</v>
      </c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R499" s="231" t="s">
        <v>180</v>
      </c>
      <c r="AT499" s="231" t="s">
        <v>175</v>
      </c>
      <c r="AU499" s="231" t="s">
        <v>87</v>
      </c>
      <c r="AY499" s="18" t="s">
        <v>173</v>
      </c>
      <c r="BE499" s="232">
        <f>IF(N499="základní",J499,0)</f>
        <v>0</v>
      </c>
      <c r="BF499" s="232">
        <f>IF(N499="snížená",J499,0)</f>
        <v>0</v>
      </c>
      <c r="BG499" s="232">
        <f>IF(N499="zákl. přenesená",J499,0)</f>
        <v>0</v>
      </c>
      <c r="BH499" s="232">
        <f>IF(N499="sníž. přenesená",J499,0)</f>
        <v>0</v>
      </c>
      <c r="BI499" s="232">
        <f>IF(N499="nulová",J499,0)</f>
        <v>0</v>
      </c>
      <c r="BJ499" s="18" t="s">
        <v>84</v>
      </c>
      <c r="BK499" s="232">
        <f>ROUND(I499*H499,2)</f>
        <v>0</v>
      </c>
      <c r="BL499" s="18" t="s">
        <v>180</v>
      </c>
      <c r="BM499" s="231" t="s">
        <v>716</v>
      </c>
    </row>
    <row r="500" s="13" customFormat="1">
      <c r="A500" s="13"/>
      <c r="B500" s="233"/>
      <c r="C500" s="234"/>
      <c r="D500" s="235" t="s">
        <v>182</v>
      </c>
      <c r="E500" s="236" t="s">
        <v>1</v>
      </c>
      <c r="F500" s="237" t="s">
        <v>493</v>
      </c>
      <c r="G500" s="234"/>
      <c r="H500" s="236" t="s">
        <v>1</v>
      </c>
      <c r="I500" s="238"/>
      <c r="J500" s="234"/>
      <c r="K500" s="234"/>
      <c r="L500" s="239"/>
      <c r="M500" s="240"/>
      <c r="N500" s="241"/>
      <c r="O500" s="241"/>
      <c r="P500" s="241"/>
      <c r="Q500" s="241"/>
      <c r="R500" s="241"/>
      <c r="S500" s="241"/>
      <c r="T500" s="242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43" t="s">
        <v>182</v>
      </c>
      <c r="AU500" s="243" t="s">
        <v>87</v>
      </c>
      <c r="AV500" s="13" t="s">
        <v>84</v>
      </c>
      <c r="AW500" s="13" t="s">
        <v>32</v>
      </c>
      <c r="AX500" s="13" t="s">
        <v>76</v>
      </c>
      <c r="AY500" s="243" t="s">
        <v>173</v>
      </c>
    </row>
    <row r="501" s="14" customFormat="1">
      <c r="A501" s="14"/>
      <c r="B501" s="244"/>
      <c r="C501" s="245"/>
      <c r="D501" s="235" t="s">
        <v>182</v>
      </c>
      <c r="E501" s="246" t="s">
        <v>1</v>
      </c>
      <c r="F501" s="247" t="s">
        <v>84</v>
      </c>
      <c r="G501" s="245"/>
      <c r="H501" s="248">
        <v>1</v>
      </c>
      <c r="I501" s="249"/>
      <c r="J501" s="245"/>
      <c r="K501" s="245"/>
      <c r="L501" s="250"/>
      <c r="M501" s="251"/>
      <c r="N501" s="252"/>
      <c r="O501" s="252"/>
      <c r="P501" s="252"/>
      <c r="Q501" s="252"/>
      <c r="R501" s="252"/>
      <c r="S501" s="252"/>
      <c r="T501" s="253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54" t="s">
        <v>182</v>
      </c>
      <c r="AU501" s="254" t="s">
        <v>87</v>
      </c>
      <c r="AV501" s="14" t="s">
        <v>87</v>
      </c>
      <c r="AW501" s="14" t="s">
        <v>32</v>
      </c>
      <c r="AX501" s="14" t="s">
        <v>84</v>
      </c>
      <c r="AY501" s="254" t="s">
        <v>173</v>
      </c>
    </row>
    <row r="502" s="2" customFormat="1" ht="24.15" customHeight="1">
      <c r="A502" s="39"/>
      <c r="B502" s="40"/>
      <c r="C502" s="277" t="s">
        <v>717</v>
      </c>
      <c r="D502" s="277" t="s">
        <v>406</v>
      </c>
      <c r="E502" s="278" t="s">
        <v>718</v>
      </c>
      <c r="F502" s="279" t="s">
        <v>719</v>
      </c>
      <c r="G502" s="280" t="s">
        <v>491</v>
      </c>
      <c r="H502" s="281">
        <v>1.01</v>
      </c>
      <c r="I502" s="282"/>
      <c r="J502" s="283">
        <f>ROUND(I502*H502,2)</f>
        <v>0</v>
      </c>
      <c r="K502" s="279" t="s">
        <v>1</v>
      </c>
      <c r="L502" s="284"/>
      <c r="M502" s="285" t="s">
        <v>1</v>
      </c>
      <c r="N502" s="286" t="s">
        <v>41</v>
      </c>
      <c r="O502" s="92"/>
      <c r="P502" s="229">
        <f>O502*H502</f>
        <v>0</v>
      </c>
      <c r="Q502" s="229">
        <v>0.0034499999999999999</v>
      </c>
      <c r="R502" s="229">
        <f>Q502*H502</f>
        <v>0.0034845000000000002</v>
      </c>
      <c r="S502" s="229">
        <v>0</v>
      </c>
      <c r="T502" s="230">
        <f>S502*H502</f>
        <v>0</v>
      </c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R502" s="231" t="s">
        <v>215</v>
      </c>
      <c r="AT502" s="231" t="s">
        <v>406</v>
      </c>
      <c r="AU502" s="231" t="s">
        <v>87</v>
      </c>
      <c r="AY502" s="18" t="s">
        <v>173</v>
      </c>
      <c r="BE502" s="232">
        <f>IF(N502="základní",J502,0)</f>
        <v>0</v>
      </c>
      <c r="BF502" s="232">
        <f>IF(N502="snížená",J502,0)</f>
        <v>0</v>
      </c>
      <c r="BG502" s="232">
        <f>IF(N502="zákl. přenesená",J502,0)</f>
        <v>0</v>
      </c>
      <c r="BH502" s="232">
        <f>IF(N502="sníž. přenesená",J502,0)</f>
        <v>0</v>
      </c>
      <c r="BI502" s="232">
        <f>IF(N502="nulová",J502,0)</f>
        <v>0</v>
      </c>
      <c r="BJ502" s="18" t="s">
        <v>84</v>
      </c>
      <c r="BK502" s="232">
        <f>ROUND(I502*H502,2)</f>
        <v>0</v>
      </c>
      <c r="BL502" s="18" t="s">
        <v>180</v>
      </c>
      <c r="BM502" s="231" t="s">
        <v>720</v>
      </c>
    </row>
    <row r="503" s="13" customFormat="1">
      <c r="A503" s="13"/>
      <c r="B503" s="233"/>
      <c r="C503" s="234"/>
      <c r="D503" s="235" t="s">
        <v>182</v>
      </c>
      <c r="E503" s="236" t="s">
        <v>1</v>
      </c>
      <c r="F503" s="237" t="s">
        <v>493</v>
      </c>
      <c r="G503" s="234"/>
      <c r="H503" s="236" t="s">
        <v>1</v>
      </c>
      <c r="I503" s="238"/>
      <c r="J503" s="234"/>
      <c r="K503" s="234"/>
      <c r="L503" s="239"/>
      <c r="M503" s="240"/>
      <c r="N503" s="241"/>
      <c r="O503" s="241"/>
      <c r="P503" s="241"/>
      <c r="Q503" s="241"/>
      <c r="R503" s="241"/>
      <c r="S503" s="241"/>
      <c r="T503" s="242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43" t="s">
        <v>182</v>
      </c>
      <c r="AU503" s="243" t="s">
        <v>87</v>
      </c>
      <c r="AV503" s="13" t="s">
        <v>84</v>
      </c>
      <c r="AW503" s="13" t="s">
        <v>32</v>
      </c>
      <c r="AX503" s="13" t="s">
        <v>76</v>
      </c>
      <c r="AY503" s="243" t="s">
        <v>173</v>
      </c>
    </row>
    <row r="504" s="14" customFormat="1">
      <c r="A504" s="14"/>
      <c r="B504" s="244"/>
      <c r="C504" s="245"/>
      <c r="D504" s="235" t="s">
        <v>182</v>
      </c>
      <c r="E504" s="246" t="s">
        <v>1</v>
      </c>
      <c r="F504" s="247" t="s">
        <v>696</v>
      </c>
      <c r="G504" s="245"/>
      <c r="H504" s="248">
        <v>1.01</v>
      </c>
      <c r="I504" s="249"/>
      <c r="J504" s="245"/>
      <c r="K504" s="245"/>
      <c r="L504" s="250"/>
      <c r="M504" s="251"/>
      <c r="N504" s="252"/>
      <c r="O504" s="252"/>
      <c r="P504" s="252"/>
      <c r="Q504" s="252"/>
      <c r="R504" s="252"/>
      <c r="S504" s="252"/>
      <c r="T504" s="253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54" t="s">
        <v>182</v>
      </c>
      <c r="AU504" s="254" t="s">
        <v>87</v>
      </c>
      <c r="AV504" s="14" t="s">
        <v>87</v>
      </c>
      <c r="AW504" s="14" t="s">
        <v>32</v>
      </c>
      <c r="AX504" s="14" t="s">
        <v>84</v>
      </c>
      <c r="AY504" s="254" t="s">
        <v>173</v>
      </c>
    </row>
    <row r="505" s="2" customFormat="1" ht="24.15" customHeight="1">
      <c r="A505" s="39"/>
      <c r="B505" s="40"/>
      <c r="C505" s="220" t="s">
        <v>721</v>
      </c>
      <c r="D505" s="220" t="s">
        <v>175</v>
      </c>
      <c r="E505" s="221" t="s">
        <v>722</v>
      </c>
      <c r="F505" s="222" t="s">
        <v>723</v>
      </c>
      <c r="G505" s="223" t="s">
        <v>491</v>
      </c>
      <c r="H505" s="224">
        <v>6</v>
      </c>
      <c r="I505" s="225"/>
      <c r="J505" s="226">
        <f>ROUND(I505*H505,2)</f>
        <v>0</v>
      </c>
      <c r="K505" s="222" t="s">
        <v>179</v>
      </c>
      <c r="L505" s="45"/>
      <c r="M505" s="227" t="s">
        <v>1</v>
      </c>
      <c r="N505" s="228" t="s">
        <v>41</v>
      </c>
      <c r="O505" s="92"/>
      <c r="P505" s="229">
        <f>O505*H505</f>
        <v>0</v>
      </c>
      <c r="Q505" s="229">
        <v>0</v>
      </c>
      <c r="R505" s="229">
        <f>Q505*H505</f>
        <v>0</v>
      </c>
      <c r="S505" s="229">
        <v>0</v>
      </c>
      <c r="T505" s="230">
        <f>S505*H505</f>
        <v>0</v>
      </c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R505" s="231" t="s">
        <v>180</v>
      </c>
      <c r="AT505" s="231" t="s">
        <v>175</v>
      </c>
      <c r="AU505" s="231" t="s">
        <v>87</v>
      </c>
      <c r="AY505" s="18" t="s">
        <v>173</v>
      </c>
      <c r="BE505" s="232">
        <f>IF(N505="základní",J505,0)</f>
        <v>0</v>
      </c>
      <c r="BF505" s="232">
        <f>IF(N505="snížená",J505,0)</f>
        <v>0</v>
      </c>
      <c r="BG505" s="232">
        <f>IF(N505="zákl. přenesená",J505,0)</f>
        <v>0</v>
      </c>
      <c r="BH505" s="232">
        <f>IF(N505="sníž. přenesená",J505,0)</f>
        <v>0</v>
      </c>
      <c r="BI505" s="232">
        <f>IF(N505="nulová",J505,0)</f>
        <v>0</v>
      </c>
      <c r="BJ505" s="18" t="s">
        <v>84</v>
      </c>
      <c r="BK505" s="232">
        <f>ROUND(I505*H505,2)</f>
        <v>0</v>
      </c>
      <c r="BL505" s="18" t="s">
        <v>180</v>
      </c>
      <c r="BM505" s="231" t="s">
        <v>724</v>
      </c>
    </row>
    <row r="506" s="13" customFormat="1">
      <c r="A506" s="13"/>
      <c r="B506" s="233"/>
      <c r="C506" s="234"/>
      <c r="D506" s="235" t="s">
        <v>182</v>
      </c>
      <c r="E506" s="236" t="s">
        <v>1</v>
      </c>
      <c r="F506" s="237" t="s">
        <v>493</v>
      </c>
      <c r="G506" s="234"/>
      <c r="H506" s="236" t="s">
        <v>1</v>
      </c>
      <c r="I506" s="238"/>
      <c r="J506" s="234"/>
      <c r="K506" s="234"/>
      <c r="L506" s="239"/>
      <c r="M506" s="240"/>
      <c r="N506" s="241"/>
      <c r="O506" s="241"/>
      <c r="P506" s="241"/>
      <c r="Q506" s="241"/>
      <c r="R506" s="241"/>
      <c r="S506" s="241"/>
      <c r="T506" s="242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43" t="s">
        <v>182</v>
      </c>
      <c r="AU506" s="243" t="s">
        <v>87</v>
      </c>
      <c r="AV506" s="13" t="s">
        <v>84</v>
      </c>
      <c r="AW506" s="13" t="s">
        <v>32</v>
      </c>
      <c r="AX506" s="13" t="s">
        <v>76</v>
      </c>
      <c r="AY506" s="243" t="s">
        <v>173</v>
      </c>
    </row>
    <row r="507" s="14" customFormat="1">
      <c r="A507" s="14"/>
      <c r="B507" s="244"/>
      <c r="C507" s="245"/>
      <c r="D507" s="235" t="s">
        <v>182</v>
      </c>
      <c r="E507" s="246" t="s">
        <v>1</v>
      </c>
      <c r="F507" s="247" t="s">
        <v>106</v>
      </c>
      <c r="G507" s="245"/>
      <c r="H507" s="248">
        <v>6</v>
      </c>
      <c r="I507" s="249"/>
      <c r="J507" s="245"/>
      <c r="K507" s="245"/>
      <c r="L507" s="250"/>
      <c r="M507" s="251"/>
      <c r="N507" s="252"/>
      <c r="O507" s="252"/>
      <c r="P507" s="252"/>
      <c r="Q507" s="252"/>
      <c r="R507" s="252"/>
      <c r="S507" s="252"/>
      <c r="T507" s="253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54" t="s">
        <v>182</v>
      </c>
      <c r="AU507" s="254" t="s">
        <v>87</v>
      </c>
      <c r="AV507" s="14" t="s">
        <v>87</v>
      </c>
      <c r="AW507" s="14" t="s">
        <v>32</v>
      </c>
      <c r="AX507" s="14" t="s">
        <v>84</v>
      </c>
      <c r="AY507" s="254" t="s">
        <v>173</v>
      </c>
    </row>
    <row r="508" s="2" customFormat="1" ht="24.15" customHeight="1">
      <c r="A508" s="39"/>
      <c r="B508" s="40"/>
      <c r="C508" s="277" t="s">
        <v>725</v>
      </c>
      <c r="D508" s="277" t="s">
        <v>406</v>
      </c>
      <c r="E508" s="278" t="s">
        <v>726</v>
      </c>
      <c r="F508" s="279" t="s">
        <v>727</v>
      </c>
      <c r="G508" s="280" t="s">
        <v>491</v>
      </c>
      <c r="H508" s="281">
        <v>6.0599999999999996</v>
      </c>
      <c r="I508" s="282"/>
      <c r="J508" s="283">
        <f>ROUND(I508*H508,2)</f>
        <v>0</v>
      </c>
      <c r="K508" s="279" t="s">
        <v>1</v>
      </c>
      <c r="L508" s="284"/>
      <c r="M508" s="285" t="s">
        <v>1</v>
      </c>
      <c r="N508" s="286" t="s">
        <v>41</v>
      </c>
      <c r="O508" s="92"/>
      <c r="P508" s="229">
        <f>O508*H508</f>
        <v>0</v>
      </c>
      <c r="Q508" s="229">
        <v>0.0043</v>
      </c>
      <c r="R508" s="229">
        <f>Q508*H508</f>
        <v>0.026057999999999998</v>
      </c>
      <c r="S508" s="229">
        <v>0</v>
      </c>
      <c r="T508" s="230">
        <f>S508*H508</f>
        <v>0</v>
      </c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R508" s="231" t="s">
        <v>215</v>
      </c>
      <c r="AT508" s="231" t="s">
        <v>406</v>
      </c>
      <c r="AU508" s="231" t="s">
        <v>87</v>
      </c>
      <c r="AY508" s="18" t="s">
        <v>173</v>
      </c>
      <c r="BE508" s="232">
        <f>IF(N508="základní",J508,0)</f>
        <v>0</v>
      </c>
      <c r="BF508" s="232">
        <f>IF(N508="snížená",J508,0)</f>
        <v>0</v>
      </c>
      <c r="BG508" s="232">
        <f>IF(N508="zákl. přenesená",J508,0)</f>
        <v>0</v>
      </c>
      <c r="BH508" s="232">
        <f>IF(N508="sníž. přenesená",J508,0)</f>
        <v>0</v>
      </c>
      <c r="BI508" s="232">
        <f>IF(N508="nulová",J508,0)</f>
        <v>0</v>
      </c>
      <c r="BJ508" s="18" t="s">
        <v>84</v>
      </c>
      <c r="BK508" s="232">
        <f>ROUND(I508*H508,2)</f>
        <v>0</v>
      </c>
      <c r="BL508" s="18" t="s">
        <v>180</v>
      </c>
      <c r="BM508" s="231" t="s">
        <v>728</v>
      </c>
    </row>
    <row r="509" s="13" customFormat="1">
      <c r="A509" s="13"/>
      <c r="B509" s="233"/>
      <c r="C509" s="234"/>
      <c r="D509" s="235" t="s">
        <v>182</v>
      </c>
      <c r="E509" s="236" t="s">
        <v>1</v>
      </c>
      <c r="F509" s="237" t="s">
        <v>493</v>
      </c>
      <c r="G509" s="234"/>
      <c r="H509" s="236" t="s">
        <v>1</v>
      </c>
      <c r="I509" s="238"/>
      <c r="J509" s="234"/>
      <c r="K509" s="234"/>
      <c r="L509" s="239"/>
      <c r="M509" s="240"/>
      <c r="N509" s="241"/>
      <c r="O509" s="241"/>
      <c r="P509" s="241"/>
      <c r="Q509" s="241"/>
      <c r="R509" s="241"/>
      <c r="S509" s="241"/>
      <c r="T509" s="242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43" t="s">
        <v>182</v>
      </c>
      <c r="AU509" s="243" t="s">
        <v>87</v>
      </c>
      <c r="AV509" s="13" t="s">
        <v>84</v>
      </c>
      <c r="AW509" s="13" t="s">
        <v>32</v>
      </c>
      <c r="AX509" s="13" t="s">
        <v>76</v>
      </c>
      <c r="AY509" s="243" t="s">
        <v>173</v>
      </c>
    </row>
    <row r="510" s="14" customFormat="1">
      <c r="A510" s="14"/>
      <c r="B510" s="244"/>
      <c r="C510" s="245"/>
      <c r="D510" s="235" t="s">
        <v>182</v>
      </c>
      <c r="E510" s="246" t="s">
        <v>1</v>
      </c>
      <c r="F510" s="247" t="s">
        <v>729</v>
      </c>
      <c r="G510" s="245"/>
      <c r="H510" s="248">
        <v>6.0599999999999996</v>
      </c>
      <c r="I510" s="249"/>
      <c r="J510" s="245"/>
      <c r="K510" s="245"/>
      <c r="L510" s="250"/>
      <c r="M510" s="251"/>
      <c r="N510" s="252"/>
      <c r="O510" s="252"/>
      <c r="P510" s="252"/>
      <c r="Q510" s="252"/>
      <c r="R510" s="252"/>
      <c r="S510" s="252"/>
      <c r="T510" s="253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54" t="s">
        <v>182</v>
      </c>
      <c r="AU510" s="254" t="s">
        <v>87</v>
      </c>
      <c r="AV510" s="14" t="s">
        <v>87</v>
      </c>
      <c r="AW510" s="14" t="s">
        <v>32</v>
      </c>
      <c r="AX510" s="14" t="s">
        <v>84</v>
      </c>
      <c r="AY510" s="254" t="s">
        <v>173</v>
      </c>
    </row>
    <row r="511" s="2" customFormat="1" ht="16.5" customHeight="1">
      <c r="A511" s="39"/>
      <c r="B511" s="40"/>
      <c r="C511" s="220" t="s">
        <v>730</v>
      </c>
      <c r="D511" s="220" t="s">
        <v>175</v>
      </c>
      <c r="E511" s="221" t="s">
        <v>731</v>
      </c>
      <c r="F511" s="222" t="s">
        <v>732</v>
      </c>
      <c r="G511" s="223" t="s">
        <v>491</v>
      </c>
      <c r="H511" s="224">
        <v>7</v>
      </c>
      <c r="I511" s="225"/>
      <c r="J511" s="226">
        <f>ROUND(I511*H511,2)</f>
        <v>0</v>
      </c>
      <c r="K511" s="222" t="s">
        <v>179</v>
      </c>
      <c r="L511" s="45"/>
      <c r="M511" s="227" t="s">
        <v>1</v>
      </c>
      <c r="N511" s="228" t="s">
        <v>41</v>
      </c>
      <c r="O511" s="92"/>
      <c r="P511" s="229">
        <f>O511*H511</f>
        <v>0</v>
      </c>
      <c r="Q511" s="229">
        <v>0.040000000000000001</v>
      </c>
      <c r="R511" s="229">
        <f>Q511*H511</f>
        <v>0.28000000000000003</v>
      </c>
      <c r="S511" s="229">
        <v>0</v>
      </c>
      <c r="T511" s="230">
        <f>S511*H511</f>
        <v>0</v>
      </c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R511" s="231" t="s">
        <v>180</v>
      </c>
      <c r="AT511" s="231" t="s">
        <v>175</v>
      </c>
      <c r="AU511" s="231" t="s">
        <v>87</v>
      </c>
      <c r="AY511" s="18" t="s">
        <v>173</v>
      </c>
      <c r="BE511" s="232">
        <f>IF(N511="základní",J511,0)</f>
        <v>0</v>
      </c>
      <c r="BF511" s="232">
        <f>IF(N511="snížená",J511,0)</f>
        <v>0</v>
      </c>
      <c r="BG511" s="232">
        <f>IF(N511="zákl. přenesená",J511,0)</f>
        <v>0</v>
      </c>
      <c r="BH511" s="232">
        <f>IF(N511="sníž. přenesená",J511,0)</f>
        <v>0</v>
      </c>
      <c r="BI511" s="232">
        <f>IF(N511="nulová",J511,0)</f>
        <v>0</v>
      </c>
      <c r="BJ511" s="18" t="s">
        <v>84</v>
      </c>
      <c r="BK511" s="232">
        <f>ROUND(I511*H511,2)</f>
        <v>0</v>
      </c>
      <c r="BL511" s="18" t="s">
        <v>180</v>
      </c>
      <c r="BM511" s="231" t="s">
        <v>733</v>
      </c>
    </row>
    <row r="512" s="13" customFormat="1">
      <c r="A512" s="13"/>
      <c r="B512" s="233"/>
      <c r="C512" s="234"/>
      <c r="D512" s="235" t="s">
        <v>182</v>
      </c>
      <c r="E512" s="236" t="s">
        <v>1</v>
      </c>
      <c r="F512" s="237" t="s">
        <v>493</v>
      </c>
      <c r="G512" s="234"/>
      <c r="H512" s="236" t="s">
        <v>1</v>
      </c>
      <c r="I512" s="238"/>
      <c r="J512" s="234"/>
      <c r="K512" s="234"/>
      <c r="L512" s="239"/>
      <c r="M512" s="240"/>
      <c r="N512" s="241"/>
      <c r="O512" s="241"/>
      <c r="P512" s="241"/>
      <c r="Q512" s="241"/>
      <c r="R512" s="241"/>
      <c r="S512" s="241"/>
      <c r="T512" s="242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43" t="s">
        <v>182</v>
      </c>
      <c r="AU512" s="243" t="s">
        <v>87</v>
      </c>
      <c r="AV512" s="13" t="s">
        <v>84</v>
      </c>
      <c r="AW512" s="13" t="s">
        <v>32</v>
      </c>
      <c r="AX512" s="13" t="s">
        <v>76</v>
      </c>
      <c r="AY512" s="243" t="s">
        <v>173</v>
      </c>
    </row>
    <row r="513" s="14" customFormat="1">
      <c r="A513" s="14"/>
      <c r="B513" s="244"/>
      <c r="C513" s="245"/>
      <c r="D513" s="235" t="s">
        <v>182</v>
      </c>
      <c r="E513" s="246" t="s">
        <v>1</v>
      </c>
      <c r="F513" s="247" t="s">
        <v>210</v>
      </c>
      <c r="G513" s="245"/>
      <c r="H513" s="248">
        <v>7</v>
      </c>
      <c r="I513" s="249"/>
      <c r="J513" s="245"/>
      <c r="K513" s="245"/>
      <c r="L513" s="250"/>
      <c r="M513" s="251"/>
      <c r="N513" s="252"/>
      <c r="O513" s="252"/>
      <c r="P513" s="252"/>
      <c r="Q513" s="252"/>
      <c r="R513" s="252"/>
      <c r="S513" s="252"/>
      <c r="T513" s="253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54" t="s">
        <v>182</v>
      </c>
      <c r="AU513" s="254" t="s">
        <v>87</v>
      </c>
      <c r="AV513" s="14" t="s">
        <v>87</v>
      </c>
      <c r="AW513" s="14" t="s">
        <v>32</v>
      </c>
      <c r="AX513" s="14" t="s">
        <v>84</v>
      </c>
      <c r="AY513" s="254" t="s">
        <v>173</v>
      </c>
    </row>
    <row r="514" s="2" customFormat="1" ht="16.5" customHeight="1">
      <c r="A514" s="39"/>
      <c r="B514" s="40"/>
      <c r="C514" s="277" t="s">
        <v>734</v>
      </c>
      <c r="D514" s="277" t="s">
        <v>406</v>
      </c>
      <c r="E514" s="278" t="s">
        <v>735</v>
      </c>
      <c r="F514" s="279" t="s">
        <v>736</v>
      </c>
      <c r="G514" s="280" t="s">
        <v>491</v>
      </c>
      <c r="H514" s="281">
        <v>7</v>
      </c>
      <c r="I514" s="282"/>
      <c r="J514" s="283">
        <f>ROUND(I514*H514,2)</f>
        <v>0</v>
      </c>
      <c r="K514" s="279" t="s">
        <v>179</v>
      </c>
      <c r="L514" s="284"/>
      <c r="M514" s="285" t="s">
        <v>1</v>
      </c>
      <c r="N514" s="286" t="s">
        <v>41</v>
      </c>
      <c r="O514" s="92"/>
      <c r="P514" s="229">
        <f>O514*H514</f>
        <v>0</v>
      </c>
      <c r="Q514" s="229">
        <v>0.0073000000000000001</v>
      </c>
      <c r="R514" s="229">
        <f>Q514*H514</f>
        <v>0.0511</v>
      </c>
      <c r="S514" s="229">
        <v>0</v>
      </c>
      <c r="T514" s="230">
        <f>S514*H514</f>
        <v>0</v>
      </c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R514" s="231" t="s">
        <v>215</v>
      </c>
      <c r="AT514" s="231" t="s">
        <v>406</v>
      </c>
      <c r="AU514" s="231" t="s">
        <v>87</v>
      </c>
      <c r="AY514" s="18" t="s">
        <v>173</v>
      </c>
      <c r="BE514" s="232">
        <f>IF(N514="základní",J514,0)</f>
        <v>0</v>
      </c>
      <c r="BF514" s="232">
        <f>IF(N514="snížená",J514,0)</f>
        <v>0</v>
      </c>
      <c r="BG514" s="232">
        <f>IF(N514="zákl. přenesená",J514,0)</f>
        <v>0</v>
      </c>
      <c r="BH514" s="232">
        <f>IF(N514="sníž. přenesená",J514,0)</f>
        <v>0</v>
      </c>
      <c r="BI514" s="232">
        <f>IF(N514="nulová",J514,0)</f>
        <v>0</v>
      </c>
      <c r="BJ514" s="18" t="s">
        <v>84</v>
      </c>
      <c r="BK514" s="232">
        <f>ROUND(I514*H514,2)</f>
        <v>0</v>
      </c>
      <c r="BL514" s="18" t="s">
        <v>180</v>
      </c>
      <c r="BM514" s="231" t="s">
        <v>737</v>
      </c>
    </row>
    <row r="515" s="13" customFormat="1">
      <c r="A515" s="13"/>
      <c r="B515" s="233"/>
      <c r="C515" s="234"/>
      <c r="D515" s="235" t="s">
        <v>182</v>
      </c>
      <c r="E515" s="236" t="s">
        <v>1</v>
      </c>
      <c r="F515" s="237" t="s">
        <v>493</v>
      </c>
      <c r="G515" s="234"/>
      <c r="H515" s="236" t="s">
        <v>1</v>
      </c>
      <c r="I515" s="238"/>
      <c r="J515" s="234"/>
      <c r="K515" s="234"/>
      <c r="L515" s="239"/>
      <c r="M515" s="240"/>
      <c r="N515" s="241"/>
      <c r="O515" s="241"/>
      <c r="P515" s="241"/>
      <c r="Q515" s="241"/>
      <c r="R515" s="241"/>
      <c r="S515" s="241"/>
      <c r="T515" s="242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43" t="s">
        <v>182</v>
      </c>
      <c r="AU515" s="243" t="s">
        <v>87</v>
      </c>
      <c r="AV515" s="13" t="s">
        <v>84</v>
      </c>
      <c r="AW515" s="13" t="s">
        <v>32</v>
      </c>
      <c r="AX515" s="13" t="s">
        <v>76</v>
      </c>
      <c r="AY515" s="243" t="s">
        <v>173</v>
      </c>
    </row>
    <row r="516" s="14" customFormat="1">
      <c r="A516" s="14"/>
      <c r="B516" s="244"/>
      <c r="C516" s="245"/>
      <c r="D516" s="235" t="s">
        <v>182</v>
      </c>
      <c r="E516" s="246" t="s">
        <v>1</v>
      </c>
      <c r="F516" s="247" t="s">
        <v>210</v>
      </c>
      <c r="G516" s="245"/>
      <c r="H516" s="248">
        <v>7</v>
      </c>
      <c r="I516" s="249"/>
      <c r="J516" s="245"/>
      <c r="K516" s="245"/>
      <c r="L516" s="250"/>
      <c r="M516" s="251"/>
      <c r="N516" s="252"/>
      <c r="O516" s="252"/>
      <c r="P516" s="252"/>
      <c r="Q516" s="252"/>
      <c r="R516" s="252"/>
      <c r="S516" s="252"/>
      <c r="T516" s="253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54" t="s">
        <v>182</v>
      </c>
      <c r="AU516" s="254" t="s">
        <v>87</v>
      </c>
      <c r="AV516" s="14" t="s">
        <v>87</v>
      </c>
      <c r="AW516" s="14" t="s">
        <v>32</v>
      </c>
      <c r="AX516" s="14" t="s">
        <v>84</v>
      </c>
      <c r="AY516" s="254" t="s">
        <v>173</v>
      </c>
    </row>
    <row r="517" s="2" customFormat="1" ht="24.15" customHeight="1">
      <c r="A517" s="39"/>
      <c r="B517" s="40"/>
      <c r="C517" s="277" t="s">
        <v>738</v>
      </c>
      <c r="D517" s="277" t="s">
        <v>406</v>
      </c>
      <c r="E517" s="278" t="s">
        <v>739</v>
      </c>
      <c r="F517" s="279" t="s">
        <v>740</v>
      </c>
      <c r="G517" s="280" t="s">
        <v>491</v>
      </c>
      <c r="H517" s="281">
        <v>7</v>
      </c>
      <c r="I517" s="282"/>
      <c r="J517" s="283">
        <f>ROUND(I517*H517,2)</f>
        <v>0</v>
      </c>
      <c r="K517" s="279" t="s">
        <v>179</v>
      </c>
      <c r="L517" s="284"/>
      <c r="M517" s="285" t="s">
        <v>1</v>
      </c>
      <c r="N517" s="286" t="s">
        <v>41</v>
      </c>
      <c r="O517" s="92"/>
      <c r="P517" s="229">
        <f>O517*H517</f>
        <v>0</v>
      </c>
      <c r="Q517" s="229">
        <v>0.00029999999999999997</v>
      </c>
      <c r="R517" s="229">
        <f>Q517*H517</f>
        <v>0.0020999999999999999</v>
      </c>
      <c r="S517" s="229">
        <v>0</v>
      </c>
      <c r="T517" s="230">
        <f>S517*H517</f>
        <v>0</v>
      </c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R517" s="231" t="s">
        <v>215</v>
      </c>
      <c r="AT517" s="231" t="s">
        <v>406</v>
      </c>
      <c r="AU517" s="231" t="s">
        <v>87</v>
      </c>
      <c r="AY517" s="18" t="s">
        <v>173</v>
      </c>
      <c r="BE517" s="232">
        <f>IF(N517="základní",J517,0)</f>
        <v>0</v>
      </c>
      <c r="BF517" s="232">
        <f>IF(N517="snížená",J517,0)</f>
        <v>0</v>
      </c>
      <c r="BG517" s="232">
        <f>IF(N517="zákl. přenesená",J517,0)</f>
        <v>0</v>
      </c>
      <c r="BH517" s="232">
        <f>IF(N517="sníž. přenesená",J517,0)</f>
        <v>0</v>
      </c>
      <c r="BI517" s="232">
        <f>IF(N517="nulová",J517,0)</f>
        <v>0</v>
      </c>
      <c r="BJ517" s="18" t="s">
        <v>84</v>
      </c>
      <c r="BK517" s="232">
        <f>ROUND(I517*H517,2)</f>
        <v>0</v>
      </c>
      <c r="BL517" s="18" t="s">
        <v>180</v>
      </c>
      <c r="BM517" s="231" t="s">
        <v>741</v>
      </c>
    </row>
    <row r="518" s="13" customFormat="1">
      <c r="A518" s="13"/>
      <c r="B518" s="233"/>
      <c r="C518" s="234"/>
      <c r="D518" s="235" t="s">
        <v>182</v>
      </c>
      <c r="E518" s="236" t="s">
        <v>1</v>
      </c>
      <c r="F518" s="237" t="s">
        <v>493</v>
      </c>
      <c r="G518" s="234"/>
      <c r="H518" s="236" t="s">
        <v>1</v>
      </c>
      <c r="I518" s="238"/>
      <c r="J518" s="234"/>
      <c r="K518" s="234"/>
      <c r="L518" s="239"/>
      <c r="M518" s="240"/>
      <c r="N518" s="241"/>
      <c r="O518" s="241"/>
      <c r="P518" s="241"/>
      <c r="Q518" s="241"/>
      <c r="R518" s="241"/>
      <c r="S518" s="241"/>
      <c r="T518" s="242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43" t="s">
        <v>182</v>
      </c>
      <c r="AU518" s="243" t="s">
        <v>87</v>
      </c>
      <c r="AV518" s="13" t="s">
        <v>84</v>
      </c>
      <c r="AW518" s="13" t="s">
        <v>32</v>
      </c>
      <c r="AX518" s="13" t="s">
        <v>76</v>
      </c>
      <c r="AY518" s="243" t="s">
        <v>173</v>
      </c>
    </row>
    <row r="519" s="14" customFormat="1">
      <c r="A519" s="14"/>
      <c r="B519" s="244"/>
      <c r="C519" s="245"/>
      <c r="D519" s="235" t="s">
        <v>182</v>
      </c>
      <c r="E519" s="246" t="s">
        <v>1</v>
      </c>
      <c r="F519" s="247" t="s">
        <v>210</v>
      </c>
      <c r="G519" s="245"/>
      <c r="H519" s="248">
        <v>7</v>
      </c>
      <c r="I519" s="249"/>
      <c r="J519" s="245"/>
      <c r="K519" s="245"/>
      <c r="L519" s="250"/>
      <c r="M519" s="251"/>
      <c r="N519" s="252"/>
      <c r="O519" s="252"/>
      <c r="P519" s="252"/>
      <c r="Q519" s="252"/>
      <c r="R519" s="252"/>
      <c r="S519" s="252"/>
      <c r="T519" s="253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54" t="s">
        <v>182</v>
      </c>
      <c r="AU519" s="254" t="s">
        <v>87</v>
      </c>
      <c r="AV519" s="14" t="s">
        <v>87</v>
      </c>
      <c r="AW519" s="14" t="s">
        <v>32</v>
      </c>
      <c r="AX519" s="14" t="s">
        <v>84</v>
      </c>
      <c r="AY519" s="254" t="s">
        <v>173</v>
      </c>
    </row>
    <row r="520" s="2" customFormat="1" ht="16.5" customHeight="1">
      <c r="A520" s="39"/>
      <c r="B520" s="40"/>
      <c r="C520" s="220" t="s">
        <v>742</v>
      </c>
      <c r="D520" s="220" t="s">
        <v>175</v>
      </c>
      <c r="E520" s="221" t="s">
        <v>743</v>
      </c>
      <c r="F520" s="222" t="s">
        <v>744</v>
      </c>
      <c r="G520" s="223" t="s">
        <v>491</v>
      </c>
      <c r="H520" s="224">
        <v>6</v>
      </c>
      <c r="I520" s="225"/>
      <c r="J520" s="226">
        <f>ROUND(I520*H520,2)</f>
        <v>0</v>
      </c>
      <c r="K520" s="222" t="s">
        <v>179</v>
      </c>
      <c r="L520" s="45"/>
      <c r="M520" s="227" t="s">
        <v>1</v>
      </c>
      <c r="N520" s="228" t="s">
        <v>41</v>
      </c>
      <c r="O520" s="92"/>
      <c r="P520" s="229">
        <f>O520*H520</f>
        <v>0</v>
      </c>
      <c r="Q520" s="229">
        <v>0.040000000000000001</v>
      </c>
      <c r="R520" s="229">
        <f>Q520*H520</f>
        <v>0.23999999999999999</v>
      </c>
      <c r="S520" s="229">
        <v>0</v>
      </c>
      <c r="T520" s="230">
        <f>S520*H520</f>
        <v>0</v>
      </c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R520" s="231" t="s">
        <v>180</v>
      </c>
      <c r="AT520" s="231" t="s">
        <v>175</v>
      </c>
      <c r="AU520" s="231" t="s">
        <v>87</v>
      </c>
      <c r="AY520" s="18" t="s">
        <v>173</v>
      </c>
      <c r="BE520" s="232">
        <f>IF(N520="základní",J520,0)</f>
        <v>0</v>
      </c>
      <c r="BF520" s="232">
        <f>IF(N520="snížená",J520,0)</f>
        <v>0</v>
      </c>
      <c r="BG520" s="232">
        <f>IF(N520="zákl. přenesená",J520,0)</f>
        <v>0</v>
      </c>
      <c r="BH520" s="232">
        <f>IF(N520="sníž. přenesená",J520,0)</f>
        <v>0</v>
      </c>
      <c r="BI520" s="232">
        <f>IF(N520="nulová",J520,0)</f>
        <v>0</v>
      </c>
      <c r="BJ520" s="18" t="s">
        <v>84</v>
      </c>
      <c r="BK520" s="232">
        <f>ROUND(I520*H520,2)</f>
        <v>0</v>
      </c>
      <c r="BL520" s="18" t="s">
        <v>180</v>
      </c>
      <c r="BM520" s="231" t="s">
        <v>745</v>
      </c>
    </row>
    <row r="521" s="13" customFormat="1">
      <c r="A521" s="13"/>
      <c r="B521" s="233"/>
      <c r="C521" s="234"/>
      <c r="D521" s="235" t="s">
        <v>182</v>
      </c>
      <c r="E521" s="236" t="s">
        <v>1</v>
      </c>
      <c r="F521" s="237" t="s">
        <v>493</v>
      </c>
      <c r="G521" s="234"/>
      <c r="H521" s="236" t="s">
        <v>1</v>
      </c>
      <c r="I521" s="238"/>
      <c r="J521" s="234"/>
      <c r="K521" s="234"/>
      <c r="L521" s="239"/>
      <c r="M521" s="240"/>
      <c r="N521" s="241"/>
      <c r="O521" s="241"/>
      <c r="P521" s="241"/>
      <c r="Q521" s="241"/>
      <c r="R521" s="241"/>
      <c r="S521" s="241"/>
      <c r="T521" s="242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43" t="s">
        <v>182</v>
      </c>
      <c r="AU521" s="243" t="s">
        <v>87</v>
      </c>
      <c r="AV521" s="13" t="s">
        <v>84</v>
      </c>
      <c r="AW521" s="13" t="s">
        <v>32</v>
      </c>
      <c r="AX521" s="13" t="s">
        <v>76</v>
      </c>
      <c r="AY521" s="243" t="s">
        <v>173</v>
      </c>
    </row>
    <row r="522" s="14" customFormat="1">
      <c r="A522" s="14"/>
      <c r="B522" s="244"/>
      <c r="C522" s="245"/>
      <c r="D522" s="235" t="s">
        <v>182</v>
      </c>
      <c r="E522" s="246" t="s">
        <v>1</v>
      </c>
      <c r="F522" s="247" t="s">
        <v>106</v>
      </c>
      <c r="G522" s="245"/>
      <c r="H522" s="248">
        <v>6</v>
      </c>
      <c r="I522" s="249"/>
      <c r="J522" s="245"/>
      <c r="K522" s="245"/>
      <c r="L522" s="250"/>
      <c r="M522" s="251"/>
      <c r="N522" s="252"/>
      <c r="O522" s="252"/>
      <c r="P522" s="252"/>
      <c r="Q522" s="252"/>
      <c r="R522" s="252"/>
      <c r="S522" s="252"/>
      <c r="T522" s="253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54" t="s">
        <v>182</v>
      </c>
      <c r="AU522" s="254" t="s">
        <v>87</v>
      </c>
      <c r="AV522" s="14" t="s">
        <v>87</v>
      </c>
      <c r="AW522" s="14" t="s">
        <v>32</v>
      </c>
      <c r="AX522" s="14" t="s">
        <v>84</v>
      </c>
      <c r="AY522" s="254" t="s">
        <v>173</v>
      </c>
    </row>
    <row r="523" s="2" customFormat="1" ht="24.15" customHeight="1">
      <c r="A523" s="39"/>
      <c r="B523" s="40"/>
      <c r="C523" s="277" t="s">
        <v>746</v>
      </c>
      <c r="D523" s="277" t="s">
        <v>406</v>
      </c>
      <c r="E523" s="278" t="s">
        <v>747</v>
      </c>
      <c r="F523" s="279" t="s">
        <v>748</v>
      </c>
      <c r="G523" s="280" t="s">
        <v>491</v>
      </c>
      <c r="H523" s="281">
        <v>6</v>
      </c>
      <c r="I523" s="282"/>
      <c r="J523" s="283">
        <f>ROUND(I523*H523,2)</f>
        <v>0</v>
      </c>
      <c r="K523" s="279" t="s">
        <v>179</v>
      </c>
      <c r="L523" s="284"/>
      <c r="M523" s="285" t="s">
        <v>1</v>
      </c>
      <c r="N523" s="286" t="s">
        <v>41</v>
      </c>
      <c r="O523" s="92"/>
      <c r="P523" s="229">
        <f>O523*H523</f>
        <v>0</v>
      </c>
      <c r="Q523" s="229">
        <v>0.013299999999999999</v>
      </c>
      <c r="R523" s="229">
        <f>Q523*H523</f>
        <v>0.079799999999999996</v>
      </c>
      <c r="S523" s="229">
        <v>0</v>
      </c>
      <c r="T523" s="230">
        <f>S523*H523</f>
        <v>0</v>
      </c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R523" s="231" t="s">
        <v>215</v>
      </c>
      <c r="AT523" s="231" t="s">
        <v>406</v>
      </c>
      <c r="AU523" s="231" t="s">
        <v>87</v>
      </c>
      <c r="AY523" s="18" t="s">
        <v>173</v>
      </c>
      <c r="BE523" s="232">
        <f>IF(N523="základní",J523,0)</f>
        <v>0</v>
      </c>
      <c r="BF523" s="232">
        <f>IF(N523="snížená",J523,0)</f>
        <v>0</v>
      </c>
      <c r="BG523" s="232">
        <f>IF(N523="zákl. přenesená",J523,0)</f>
        <v>0</v>
      </c>
      <c r="BH523" s="232">
        <f>IF(N523="sníž. přenesená",J523,0)</f>
        <v>0</v>
      </c>
      <c r="BI523" s="232">
        <f>IF(N523="nulová",J523,0)</f>
        <v>0</v>
      </c>
      <c r="BJ523" s="18" t="s">
        <v>84</v>
      </c>
      <c r="BK523" s="232">
        <f>ROUND(I523*H523,2)</f>
        <v>0</v>
      </c>
      <c r="BL523" s="18" t="s">
        <v>180</v>
      </c>
      <c r="BM523" s="231" t="s">
        <v>749</v>
      </c>
    </row>
    <row r="524" s="13" customFormat="1">
      <c r="A524" s="13"/>
      <c r="B524" s="233"/>
      <c r="C524" s="234"/>
      <c r="D524" s="235" t="s">
        <v>182</v>
      </c>
      <c r="E524" s="236" t="s">
        <v>1</v>
      </c>
      <c r="F524" s="237" t="s">
        <v>493</v>
      </c>
      <c r="G524" s="234"/>
      <c r="H524" s="236" t="s">
        <v>1</v>
      </c>
      <c r="I524" s="238"/>
      <c r="J524" s="234"/>
      <c r="K524" s="234"/>
      <c r="L524" s="239"/>
      <c r="M524" s="240"/>
      <c r="N524" s="241"/>
      <c r="O524" s="241"/>
      <c r="P524" s="241"/>
      <c r="Q524" s="241"/>
      <c r="R524" s="241"/>
      <c r="S524" s="241"/>
      <c r="T524" s="242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43" t="s">
        <v>182</v>
      </c>
      <c r="AU524" s="243" t="s">
        <v>87</v>
      </c>
      <c r="AV524" s="13" t="s">
        <v>84</v>
      </c>
      <c r="AW524" s="13" t="s">
        <v>32</v>
      </c>
      <c r="AX524" s="13" t="s">
        <v>76</v>
      </c>
      <c r="AY524" s="243" t="s">
        <v>173</v>
      </c>
    </row>
    <row r="525" s="14" customFormat="1">
      <c r="A525" s="14"/>
      <c r="B525" s="244"/>
      <c r="C525" s="245"/>
      <c r="D525" s="235" t="s">
        <v>182</v>
      </c>
      <c r="E525" s="246" t="s">
        <v>1</v>
      </c>
      <c r="F525" s="247" t="s">
        <v>106</v>
      </c>
      <c r="G525" s="245"/>
      <c r="H525" s="248">
        <v>6</v>
      </c>
      <c r="I525" s="249"/>
      <c r="J525" s="245"/>
      <c r="K525" s="245"/>
      <c r="L525" s="250"/>
      <c r="M525" s="251"/>
      <c r="N525" s="252"/>
      <c r="O525" s="252"/>
      <c r="P525" s="252"/>
      <c r="Q525" s="252"/>
      <c r="R525" s="252"/>
      <c r="S525" s="252"/>
      <c r="T525" s="253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54" t="s">
        <v>182</v>
      </c>
      <c r="AU525" s="254" t="s">
        <v>87</v>
      </c>
      <c r="AV525" s="14" t="s">
        <v>87</v>
      </c>
      <c r="AW525" s="14" t="s">
        <v>32</v>
      </c>
      <c r="AX525" s="14" t="s">
        <v>84</v>
      </c>
      <c r="AY525" s="254" t="s">
        <v>173</v>
      </c>
    </row>
    <row r="526" s="2" customFormat="1" ht="24.15" customHeight="1">
      <c r="A526" s="39"/>
      <c r="B526" s="40"/>
      <c r="C526" s="277" t="s">
        <v>750</v>
      </c>
      <c r="D526" s="277" t="s">
        <v>406</v>
      </c>
      <c r="E526" s="278" t="s">
        <v>751</v>
      </c>
      <c r="F526" s="279" t="s">
        <v>752</v>
      </c>
      <c r="G526" s="280" t="s">
        <v>491</v>
      </c>
      <c r="H526" s="281">
        <v>6</v>
      </c>
      <c r="I526" s="282"/>
      <c r="J526" s="283">
        <f>ROUND(I526*H526,2)</f>
        <v>0</v>
      </c>
      <c r="K526" s="279" t="s">
        <v>179</v>
      </c>
      <c r="L526" s="284"/>
      <c r="M526" s="285" t="s">
        <v>1</v>
      </c>
      <c r="N526" s="286" t="s">
        <v>41</v>
      </c>
      <c r="O526" s="92"/>
      <c r="P526" s="229">
        <f>O526*H526</f>
        <v>0</v>
      </c>
      <c r="Q526" s="229">
        <v>0.00029999999999999997</v>
      </c>
      <c r="R526" s="229">
        <f>Q526*H526</f>
        <v>0.0018</v>
      </c>
      <c r="S526" s="229">
        <v>0</v>
      </c>
      <c r="T526" s="230">
        <f>S526*H526</f>
        <v>0</v>
      </c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R526" s="231" t="s">
        <v>215</v>
      </c>
      <c r="AT526" s="231" t="s">
        <v>406</v>
      </c>
      <c r="AU526" s="231" t="s">
        <v>87</v>
      </c>
      <c r="AY526" s="18" t="s">
        <v>173</v>
      </c>
      <c r="BE526" s="232">
        <f>IF(N526="základní",J526,0)</f>
        <v>0</v>
      </c>
      <c r="BF526" s="232">
        <f>IF(N526="snížená",J526,0)</f>
        <v>0</v>
      </c>
      <c r="BG526" s="232">
        <f>IF(N526="zákl. přenesená",J526,0)</f>
        <v>0</v>
      </c>
      <c r="BH526" s="232">
        <f>IF(N526="sníž. přenesená",J526,0)</f>
        <v>0</v>
      </c>
      <c r="BI526" s="232">
        <f>IF(N526="nulová",J526,0)</f>
        <v>0</v>
      </c>
      <c r="BJ526" s="18" t="s">
        <v>84</v>
      </c>
      <c r="BK526" s="232">
        <f>ROUND(I526*H526,2)</f>
        <v>0</v>
      </c>
      <c r="BL526" s="18" t="s">
        <v>180</v>
      </c>
      <c r="BM526" s="231" t="s">
        <v>753</v>
      </c>
    </row>
    <row r="527" s="13" customFormat="1">
      <c r="A527" s="13"/>
      <c r="B527" s="233"/>
      <c r="C527" s="234"/>
      <c r="D527" s="235" t="s">
        <v>182</v>
      </c>
      <c r="E527" s="236" t="s">
        <v>1</v>
      </c>
      <c r="F527" s="237" t="s">
        <v>493</v>
      </c>
      <c r="G527" s="234"/>
      <c r="H527" s="236" t="s">
        <v>1</v>
      </c>
      <c r="I527" s="238"/>
      <c r="J527" s="234"/>
      <c r="K527" s="234"/>
      <c r="L527" s="239"/>
      <c r="M527" s="240"/>
      <c r="N527" s="241"/>
      <c r="O527" s="241"/>
      <c r="P527" s="241"/>
      <c r="Q527" s="241"/>
      <c r="R527" s="241"/>
      <c r="S527" s="241"/>
      <c r="T527" s="242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43" t="s">
        <v>182</v>
      </c>
      <c r="AU527" s="243" t="s">
        <v>87</v>
      </c>
      <c r="AV527" s="13" t="s">
        <v>84</v>
      </c>
      <c r="AW527" s="13" t="s">
        <v>32</v>
      </c>
      <c r="AX527" s="13" t="s">
        <v>76</v>
      </c>
      <c r="AY527" s="243" t="s">
        <v>173</v>
      </c>
    </row>
    <row r="528" s="14" customFormat="1">
      <c r="A528" s="14"/>
      <c r="B528" s="244"/>
      <c r="C528" s="245"/>
      <c r="D528" s="235" t="s">
        <v>182</v>
      </c>
      <c r="E528" s="246" t="s">
        <v>1</v>
      </c>
      <c r="F528" s="247" t="s">
        <v>106</v>
      </c>
      <c r="G528" s="245"/>
      <c r="H528" s="248">
        <v>6</v>
      </c>
      <c r="I528" s="249"/>
      <c r="J528" s="245"/>
      <c r="K528" s="245"/>
      <c r="L528" s="250"/>
      <c r="M528" s="251"/>
      <c r="N528" s="252"/>
      <c r="O528" s="252"/>
      <c r="P528" s="252"/>
      <c r="Q528" s="252"/>
      <c r="R528" s="252"/>
      <c r="S528" s="252"/>
      <c r="T528" s="253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54" t="s">
        <v>182</v>
      </c>
      <c r="AU528" s="254" t="s">
        <v>87</v>
      </c>
      <c r="AV528" s="14" t="s">
        <v>87</v>
      </c>
      <c r="AW528" s="14" t="s">
        <v>32</v>
      </c>
      <c r="AX528" s="14" t="s">
        <v>84</v>
      </c>
      <c r="AY528" s="254" t="s">
        <v>173</v>
      </c>
    </row>
    <row r="529" s="2" customFormat="1" ht="16.5" customHeight="1">
      <c r="A529" s="39"/>
      <c r="B529" s="40"/>
      <c r="C529" s="220" t="s">
        <v>754</v>
      </c>
      <c r="D529" s="220" t="s">
        <v>175</v>
      </c>
      <c r="E529" s="221" t="s">
        <v>755</v>
      </c>
      <c r="F529" s="222" t="s">
        <v>756</v>
      </c>
      <c r="G529" s="223" t="s">
        <v>491</v>
      </c>
      <c r="H529" s="224">
        <v>2</v>
      </c>
      <c r="I529" s="225"/>
      <c r="J529" s="226">
        <f>ROUND(I529*H529,2)</f>
        <v>0</v>
      </c>
      <c r="K529" s="222" t="s">
        <v>179</v>
      </c>
      <c r="L529" s="45"/>
      <c r="M529" s="227" t="s">
        <v>1</v>
      </c>
      <c r="N529" s="228" t="s">
        <v>41</v>
      </c>
      <c r="O529" s="92"/>
      <c r="P529" s="229">
        <f>O529*H529</f>
        <v>0</v>
      </c>
      <c r="Q529" s="229">
        <v>0.050000000000000003</v>
      </c>
      <c r="R529" s="229">
        <f>Q529*H529</f>
        <v>0.10000000000000001</v>
      </c>
      <c r="S529" s="229">
        <v>0</v>
      </c>
      <c r="T529" s="230">
        <f>S529*H529</f>
        <v>0</v>
      </c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R529" s="231" t="s">
        <v>180</v>
      </c>
      <c r="AT529" s="231" t="s">
        <v>175</v>
      </c>
      <c r="AU529" s="231" t="s">
        <v>87</v>
      </c>
      <c r="AY529" s="18" t="s">
        <v>173</v>
      </c>
      <c r="BE529" s="232">
        <f>IF(N529="základní",J529,0)</f>
        <v>0</v>
      </c>
      <c r="BF529" s="232">
        <f>IF(N529="snížená",J529,0)</f>
        <v>0</v>
      </c>
      <c r="BG529" s="232">
        <f>IF(N529="zákl. přenesená",J529,0)</f>
        <v>0</v>
      </c>
      <c r="BH529" s="232">
        <f>IF(N529="sníž. přenesená",J529,0)</f>
        <v>0</v>
      </c>
      <c r="BI529" s="232">
        <f>IF(N529="nulová",J529,0)</f>
        <v>0</v>
      </c>
      <c r="BJ529" s="18" t="s">
        <v>84</v>
      </c>
      <c r="BK529" s="232">
        <f>ROUND(I529*H529,2)</f>
        <v>0</v>
      </c>
      <c r="BL529" s="18" t="s">
        <v>180</v>
      </c>
      <c r="BM529" s="231" t="s">
        <v>757</v>
      </c>
    </row>
    <row r="530" s="13" customFormat="1">
      <c r="A530" s="13"/>
      <c r="B530" s="233"/>
      <c r="C530" s="234"/>
      <c r="D530" s="235" t="s">
        <v>182</v>
      </c>
      <c r="E530" s="236" t="s">
        <v>1</v>
      </c>
      <c r="F530" s="237" t="s">
        <v>493</v>
      </c>
      <c r="G530" s="234"/>
      <c r="H530" s="236" t="s">
        <v>1</v>
      </c>
      <c r="I530" s="238"/>
      <c r="J530" s="234"/>
      <c r="K530" s="234"/>
      <c r="L530" s="239"/>
      <c r="M530" s="240"/>
      <c r="N530" s="241"/>
      <c r="O530" s="241"/>
      <c r="P530" s="241"/>
      <c r="Q530" s="241"/>
      <c r="R530" s="241"/>
      <c r="S530" s="241"/>
      <c r="T530" s="242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43" t="s">
        <v>182</v>
      </c>
      <c r="AU530" s="243" t="s">
        <v>87</v>
      </c>
      <c r="AV530" s="13" t="s">
        <v>84</v>
      </c>
      <c r="AW530" s="13" t="s">
        <v>32</v>
      </c>
      <c r="AX530" s="13" t="s">
        <v>76</v>
      </c>
      <c r="AY530" s="243" t="s">
        <v>173</v>
      </c>
    </row>
    <row r="531" s="14" customFormat="1">
      <c r="A531" s="14"/>
      <c r="B531" s="244"/>
      <c r="C531" s="245"/>
      <c r="D531" s="235" t="s">
        <v>182</v>
      </c>
      <c r="E531" s="246" t="s">
        <v>1</v>
      </c>
      <c r="F531" s="247" t="s">
        <v>87</v>
      </c>
      <c r="G531" s="245"/>
      <c r="H531" s="248">
        <v>2</v>
      </c>
      <c r="I531" s="249"/>
      <c r="J531" s="245"/>
      <c r="K531" s="245"/>
      <c r="L531" s="250"/>
      <c r="M531" s="251"/>
      <c r="N531" s="252"/>
      <c r="O531" s="252"/>
      <c r="P531" s="252"/>
      <c r="Q531" s="252"/>
      <c r="R531" s="252"/>
      <c r="S531" s="252"/>
      <c r="T531" s="253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54" t="s">
        <v>182</v>
      </c>
      <c r="AU531" s="254" t="s">
        <v>87</v>
      </c>
      <c r="AV531" s="14" t="s">
        <v>87</v>
      </c>
      <c r="AW531" s="14" t="s">
        <v>32</v>
      </c>
      <c r="AX531" s="14" t="s">
        <v>84</v>
      </c>
      <c r="AY531" s="254" t="s">
        <v>173</v>
      </c>
    </row>
    <row r="532" s="2" customFormat="1" ht="16.5" customHeight="1">
      <c r="A532" s="39"/>
      <c r="B532" s="40"/>
      <c r="C532" s="277" t="s">
        <v>758</v>
      </c>
      <c r="D532" s="277" t="s">
        <v>406</v>
      </c>
      <c r="E532" s="278" t="s">
        <v>759</v>
      </c>
      <c r="F532" s="279" t="s">
        <v>760</v>
      </c>
      <c r="G532" s="280" t="s">
        <v>491</v>
      </c>
      <c r="H532" s="281">
        <v>2</v>
      </c>
      <c r="I532" s="282"/>
      <c r="J532" s="283">
        <f>ROUND(I532*H532,2)</f>
        <v>0</v>
      </c>
      <c r="K532" s="279" t="s">
        <v>179</v>
      </c>
      <c r="L532" s="284"/>
      <c r="M532" s="285" t="s">
        <v>1</v>
      </c>
      <c r="N532" s="286" t="s">
        <v>41</v>
      </c>
      <c r="O532" s="92"/>
      <c r="P532" s="229">
        <f>O532*H532</f>
        <v>0</v>
      </c>
      <c r="Q532" s="229">
        <v>0.029499999999999998</v>
      </c>
      <c r="R532" s="229">
        <f>Q532*H532</f>
        <v>0.058999999999999997</v>
      </c>
      <c r="S532" s="229">
        <v>0</v>
      </c>
      <c r="T532" s="230">
        <f>S532*H532</f>
        <v>0</v>
      </c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R532" s="231" t="s">
        <v>215</v>
      </c>
      <c r="AT532" s="231" t="s">
        <v>406</v>
      </c>
      <c r="AU532" s="231" t="s">
        <v>87</v>
      </c>
      <c r="AY532" s="18" t="s">
        <v>173</v>
      </c>
      <c r="BE532" s="232">
        <f>IF(N532="základní",J532,0)</f>
        <v>0</v>
      </c>
      <c r="BF532" s="232">
        <f>IF(N532="snížená",J532,0)</f>
        <v>0</v>
      </c>
      <c r="BG532" s="232">
        <f>IF(N532="zákl. přenesená",J532,0)</f>
        <v>0</v>
      </c>
      <c r="BH532" s="232">
        <f>IF(N532="sníž. přenesená",J532,0)</f>
        <v>0</v>
      </c>
      <c r="BI532" s="232">
        <f>IF(N532="nulová",J532,0)</f>
        <v>0</v>
      </c>
      <c r="BJ532" s="18" t="s">
        <v>84</v>
      </c>
      <c r="BK532" s="232">
        <f>ROUND(I532*H532,2)</f>
        <v>0</v>
      </c>
      <c r="BL532" s="18" t="s">
        <v>180</v>
      </c>
      <c r="BM532" s="231" t="s">
        <v>761</v>
      </c>
    </row>
    <row r="533" s="13" customFormat="1">
      <c r="A533" s="13"/>
      <c r="B533" s="233"/>
      <c r="C533" s="234"/>
      <c r="D533" s="235" t="s">
        <v>182</v>
      </c>
      <c r="E533" s="236" t="s">
        <v>1</v>
      </c>
      <c r="F533" s="237" t="s">
        <v>493</v>
      </c>
      <c r="G533" s="234"/>
      <c r="H533" s="236" t="s">
        <v>1</v>
      </c>
      <c r="I533" s="238"/>
      <c r="J533" s="234"/>
      <c r="K533" s="234"/>
      <c r="L533" s="239"/>
      <c r="M533" s="240"/>
      <c r="N533" s="241"/>
      <c r="O533" s="241"/>
      <c r="P533" s="241"/>
      <c r="Q533" s="241"/>
      <c r="R533" s="241"/>
      <c r="S533" s="241"/>
      <c r="T533" s="242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43" t="s">
        <v>182</v>
      </c>
      <c r="AU533" s="243" t="s">
        <v>87</v>
      </c>
      <c r="AV533" s="13" t="s">
        <v>84</v>
      </c>
      <c r="AW533" s="13" t="s">
        <v>32</v>
      </c>
      <c r="AX533" s="13" t="s">
        <v>76</v>
      </c>
      <c r="AY533" s="243" t="s">
        <v>173</v>
      </c>
    </row>
    <row r="534" s="14" customFormat="1">
      <c r="A534" s="14"/>
      <c r="B534" s="244"/>
      <c r="C534" s="245"/>
      <c r="D534" s="235" t="s">
        <v>182</v>
      </c>
      <c r="E534" s="246" t="s">
        <v>1</v>
      </c>
      <c r="F534" s="247" t="s">
        <v>87</v>
      </c>
      <c r="G534" s="245"/>
      <c r="H534" s="248">
        <v>2</v>
      </c>
      <c r="I534" s="249"/>
      <c r="J534" s="245"/>
      <c r="K534" s="245"/>
      <c r="L534" s="250"/>
      <c r="M534" s="251"/>
      <c r="N534" s="252"/>
      <c r="O534" s="252"/>
      <c r="P534" s="252"/>
      <c r="Q534" s="252"/>
      <c r="R534" s="252"/>
      <c r="S534" s="252"/>
      <c r="T534" s="253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54" t="s">
        <v>182</v>
      </c>
      <c r="AU534" s="254" t="s">
        <v>87</v>
      </c>
      <c r="AV534" s="14" t="s">
        <v>87</v>
      </c>
      <c r="AW534" s="14" t="s">
        <v>32</v>
      </c>
      <c r="AX534" s="14" t="s">
        <v>84</v>
      </c>
      <c r="AY534" s="254" t="s">
        <v>173</v>
      </c>
    </row>
    <row r="535" s="2" customFormat="1" ht="24.15" customHeight="1">
      <c r="A535" s="39"/>
      <c r="B535" s="40"/>
      <c r="C535" s="277" t="s">
        <v>762</v>
      </c>
      <c r="D535" s="277" t="s">
        <v>406</v>
      </c>
      <c r="E535" s="278" t="s">
        <v>763</v>
      </c>
      <c r="F535" s="279" t="s">
        <v>764</v>
      </c>
      <c r="G535" s="280" t="s">
        <v>491</v>
      </c>
      <c r="H535" s="281">
        <v>2</v>
      </c>
      <c r="I535" s="282"/>
      <c r="J535" s="283">
        <f>ROUND(I535*H535,2)</f>
        <v>0</v>
      </c>
      <c r="K535" s="279" t="s">
        <v>179</v>
      </c>
      <c r="L535" s="284"/>
      <c r="M535" s="285" t="s">
        <v>1</v>
      </c>
      <c r="N535" s="286" t="s">
        <v>41</v>
      </c>
      <c r="O535" s="92"/>
      <c r="P535" s="229">
        <f>O535*H535</f>
        <v>0</v>
      </c>
      <c r="Q535" s="229">
        <v>0.0025000000000000001</v>
      </c>
      <c r="R535" s="229">
        <f>Q535*H535</f>
        <v>0.0050000000000000001</v>
      </c>
      <c r="S535" s="229">
        <v>0</v>
      </c>
      <c r="T535" s="230">
        <f>S535*H535</f>
        <v>0</v>
      </c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R535" s="231" t="s">
        <v>215</v>
      </c>
      <c r="AT535" s="231" t="s">
        <v>406</v>
      </c>
      <c r="AU535" s="231" t="s">
        <v>87</v>
      </c>
      <c r="AY535" s="18" t="s">
        <v>173</v>
      </c>
      <c r="BE535" s="232">
        <f>IF(N535="základní",J535,0)</f>
        <v>0</v>
      </c>
      <c r="BF535" s="232">
        <f>IF(N535="snížená",J535,0)</f>
        <v>0</v>
      </c>
      <c r="BG535" s="232">
        <f>IF(N535="zákl. přenesená",J535,0)</f>
        <v>0</v>
      </c>
      <c r="BH535" s="232">
        <f>IF(N535="sníž. přenesená",J535,0)</f>
        <v>0</v>
      </c>
      <c r="BI535" s="232">
        <f>IF(N535="nulová",J535,0)</f>
        <v>0</v>
      </c>
      <c r="BJ535" s="18" t="s">
        <v>84</v>
      </c>
      <c r="BK535" s="232">
        <f>ROUND(I535*H535,2)</f>
        <v>0</v>
      </c>
      <c r="BL535" s="18" t="s">
        <v>180</v>
      </c>
      <c r="BM535" s="231" t="s">
        <v>765</v>
      </c>
    </row>
    <row r="536" s="13" customFormat="1">
      <c r="A536" s="13"/>
      <c r="B536" s="233"/>
      <c r="C536" s="234"/>
      <c r="D536" s="235" t="s">
        <v>182</v>
      </c>
      <c r="E536" s="236" t="s">
        <v>1</v>
      </c>
      <c r="F536" s="237" t="s">
        <v>493</v>
      </c>
      <c r="G536" s="234"/>
      <c r="H536" s="236" t="s">
        <v>1</v>
      </c>
      <c r="I536" s="238"/>
      <c r="J536" s="234"/>
      <c r="K536" s="234"/>
      <c r="L536" s="239"/>
      <c r="M536" s="240"/>
      <c r="N536" s="241"/>
      <c r="O536" s="241"/>
      <c r="P536" s="241"/>
      <c r="Q536" s="241"/>
      <c r="R536" s="241"/>
      <c r="S536" s="241"/>
      <c r="T536" s="242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43" t="s">
        <v>182</v>
      </c>
      <c r="AU536" s="243" t="s">
        <v>87</v>
      </c>
      <c r="AV536" s="13" t="s">
        <v>84</v>
      </c>
      <c r="AW536" s="13" t="s">
        <v>32</v>
      </c>
      <c r="AX536" s="13" t="s">
        <v>76</v>
      </c>
      <c r="AY536" s="243" t="s">
        <v>173</v>
      </c>
    </row>
    <row r="537" s="14" customFormat="1">
      <c r="A537" s="14"/>
      <c r="B537" s="244"/>
      <c r="C537" s="245"/>
      <c r="D537" s="235" t="s">
        <v>182</v>
      </c>
      <c r="E537" s="246" t="s">
        <v>1</v>
      </c>
      <c r="F537" s="247" t="s">
        <v>87</v>
      </c>
      <c r="G537" s="245"/>
      <c r="H537" s="248">
        <v>2</v>
      </c>
      <c r="I537" s="249"/>
      <c r="J537" s="245"/>
      <c r="K537" s="245"/>
      <c r="L537" s="250"/>
      <c r="M537" s="251"/>
      <c r="N537" s="252"/>
      <c r="O537" s="252"/>
      <c r="P537" s="252"/>
      <c r="Q537" s="252"/>
      <c r="R537" s="252"/>
      <c r="S537" s="252"/>
      <c r="T537" s="253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54" t="s">
        <v>182</v>
      </c>
      <c r="AU537" s="254" t="s">
        <v>87</v>
      </c>
      <c r="AV537" s="14" t="s">
        <v>87</v>
      </c>
      <c r="AW537" s="14" t="s">
        <v>32</v>
      </c>
      <c r="AX537" s="14" t="s">
        <v>84</v>
      </c>
      <c r="AY537" s="254" t="s">
        <v>173</v>
      </c>
    </row>
    <row r="538" s="2" customFormat="1" ht="21.75" customHeight="1">
      <c r="A538" s="39"/>
      <c r="B538" s="40"/>
      <c r="C538" s="220" t="s">
        <v>766</v>
      </c>
      <c r="D538" s="220" t="s">
        <v>175</v>
      </c>
      <c r="E538" s="221" t="s">
        <v>767</v>
      </c>
      <c r="F538" s="222" t="s">
        <v>768</v>
      </c>
      <c r="G538" s="223" t="s">
        <v>491</v>
      </c>
      <c r="H538" s="224">
        <v>1</v>
      </c>
      <c r="I538" s="225"/>
      <c r="J538" s="226">
        <f>ROUND(I538*H538,2)</f>
        <v>0</v>
      </c>
      <c r="K538" s="222" t="s">
        <v>179</v>
      </c>
      <c r="L538" s="45"/>
      <c r="M538" s="227" t="s">
        <v>1</v>
      </c>
      <c r="N538" s="228" t="s">
        <v>41</v>
      </c>
      <c r="O538" s="92"/>
      <c r="P538" s="229">
        <f>O538*H538</f>
        <v>0</v>
      </c>
      <c r="Q538" s="229">
        <v>0</v>
      </c>
      <c r="R538" s="229">
        <f>Q538*H538</f>
        <v>0</v>
      </c>
      <c r="S538" s="229">
        <v>0.033000000000000002</v>
      </c>
      <c r="T538" s="230">
        <f>S538*H538</f>
        <v>0.033000000000000002</v>
      </c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R538" s="231" t="s">
        <v>180</v>
      </c>
      <c r="AT538" s="231" t="s">
        <v>175</v>
      </c>
      <c r="AU538" s="231" t="s">
        <v>87</v>
      </c>
      <c r="AY538" s="18" t="s">
        <v>173</v>
      </c>
      <c r="BE538" s="232">
        <f>IF(N538="základní",J538,0)</f>
        <v>0</v>
      </c>
      <c r="BF538" s="232">
        <f>IF(N538="snížená",J538,0)</f>
        <v>0</v>
      </c>
      <c r="BG538" s="232">
        <f>IF(N538="zákl. přenesená",J538,0)</f>
        <v>0</v>
      </c>
      <c r="BH538" s="232">
        <f>IF(N538="sníž. přenesená",J538,0)</f>
        <v>0</v>
      </c>
      <c r="BI538" s="232">
        <f>IF(N538="nulová",J538,0)</f>
        <v>0</v>
      </c>
      <c r="BJ538" s="18" t="s">
        <v>84</v>
      </c>
      <c r="BK538" s="232">
        <f>ROUND(I538*H538,2)</f>
        <v>0</v>
      </c>
      <c r="BL538" s="18" t="s">
        <v>180</v>
      </c>
      <c r="BM538" s="231" t="s">
        <v>769</v>
      </c>
    </row>
    <row r="539" s="13" customFormat="1">
      <c r="A539" s="13"/>
      <c r="B539" s="233"/>
      <c r="C539" s="234"/>
      <c r="D539" s="235" t="s">
        <v>182</v>
      </c>
      <c r="E539" s="236" t="s">
        <v>1</v>
      </c>
      <c r="F539" s="237" t="s">
        <v>493</v>
      </c>
      <c r="G539" s="234"/>
      <c r="H539" s="236" t="s">
        <v>1</v>
      </c>
      <c r="I539" s="238"/>
      <c r="J539" s="234"/>
      <c r="K539" s="234"/>
      <c r="L539" s="239"/>
      <c r="M539" s="240"/>
      <c r="N539" s="241"/>
      <c r="O539" s="241"/>
      <c r="P539" s="241"/>
      <c r="Q539" s="241"/>
      <c r="R539" s="241"/>
      <c r="S539" s="241"/>
      <c r="T539" s="242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43" t="s">
        <v>182</v>
      </c>
      <c r="AU539" s="243" t="s">
        <v>87</v>
      </c>
      <c r="AV539" s="13" t="s">
        <v>84</v>
      </c>
      <c r="AW539" s="13" t="s">
        <v>32</v>
      </c>
      <c r="AX539" s="13" t="s">
        <v>76</v>
      </c>
      <c r="AY539" s="243" t="s">
        <v>173</v>
      </c>
    </row>
    <row r="540" s="14" customFormat="1">
      <c r="A540" s="14"/>
      <c r="B540" s="244"/>
      <c r="C540" s="245"/>
      <c r="D540" s="235" t="s">
        <v>182</v>
      </c>
      <c r="E540" s="246" t="s">
        <v>1</v>
      </c>
      <c r="F540" s="247" t="s">
        <v>84</v>
      </c>
      <c r="G540" s="245"/>
      <c r="H540" s="248">
        <v>1</v>
      </c>
      <c r="I540" s="249"/>
      <c r="J540" s="245"/>
      <c r="K540" s="245"/>
      <c r="L540" s="250"/>
      <c r="M540" s="251"/>
      <c r="N540" s="252"/>
      <c r="O540" s="252"/>
      <c r="P540" s="252"/>
      <c r="Q540" s="252"/>
      <c r="R540" s="252"/>
      <c r="S540" s="252"/>
      <c r="T540" s="253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54" t="s">
        <v>182</v>
      </c>
      <c r="AU540" s="254" t="s">
        <v>87</v>
      </c>
      <c r="AV540" s="14" t="s">
        <v>87</v>
      </c>
      <c r="AW540" s="14" t="s">
        <v>32</v>
      </c>
      <c r="AX540" s="14" t="s">
        <v>84</v>
      </c>
      <c r="AY540" s="254" t="s">
        <v>173</v>
      </c>
    </row>
    <row r="541" s="2" customFormat="1" ht="24.15" customHeight="1">
      <c r="A541" s="39"/>
      <c r="B541" s="40"/>
      <c r="C541" s="220" t="s">
        <v>770</v>
      </c>
      <c r="D541" s="220" t="s">
        <v>175</v>
      </c>
      <c r="E541" s="221" t="s">
        <v>771</v>
      </c>
      <c r="F541" s="222" t="s">
        <v>772</v>
      </c>
      <c r="G541" s="223" t="s">
        <v>491</v>
      </c>
      <c r="H541" s="224">
        <v>1</v>
      </c>
      <c r="I541" s="225"/>
      <c r="J541" s="226">
        <f>ROUND(I541*H541,2)</f>
        <v>0</v>
      </c>
      <c r="K541" s="222" t="s">
        <v>179</v>
      </c>
      <c r="L541" s="45"/>
      <c r="M541" s="227" t="s">
        <v>1</v>
      </c>
      <c r="N541" s="228" t="s">
        <v>41</v>
      </c>
      <c r="O541" s="92"/>
      <c r="P541" s="229">
        <f>O541*H541</f>
        <v>0</v>
      </c>
      <c r="Q541" s="229">
        <v>0</v>
      </c>
      <c r="R541" s="229">
        <f>Q541*H541</f>
        <v>0</v>
      </c>
      <c r="S541" s="229">
        <v>0.022599999999999999</v>
      </c>
      <c r="T541" s="230">
        <f>S541*H541</f>
        <v>0.022599999999999999</v>
      </c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R541" s="231" t="s">
        <v>180</v>
      </c>
      <c r="AT541" s="231" t="s">
        <v>175</v>
      </c>
      <c r="AU541" s="231" t="s">
        <v>87</v>
      </c>
      <c r="AY541" s="18" t="s">
        <v>173</v>
      </c>
      <c r="BE541" s="232">
        <f>IF(N541="základní",J541,0)</f>
        <v>0</v>
      </c>
      <c r="BF541" s="232">
        <f>IF(N541="snížená",J541,0)</f>
        <v>0</v>
      </c>
      <c r="BG541" s="232">
        <f>IF(N541="zákl. přenesená",J541,0)</f>
        <v>0</v>
      </c>
      <c r="BH541" s="232">
        <f>IF(N541="sníž. přenesená",J541,0)</f>
        <v>0</v>
      </c>
      <c r="BI541" s="232">
        <f>IF(N541="nulová",J541,0)</f>
        <v>0</v>
      </c>
      <c r="BJ541" s="18" t="s">
        <v>84</v>
      </c>
      <c r="BK541" s="232">
        <f>ROUND(I541*H541,2)</f>
        <v>0</v>
      </c>
      <c r="BL541" s="18" t="s">
        <v>180</v>
      </c>
      <c r="BM541" s="231" t="s">
        <v>773</v>
      </c>
    </row>
    <row r="542" s="13" customFormat="1">
      <c r="A542" s="13"/>
      <c r="B542" s="233"/>
      <c r="C542" s="234"/>
      <c r="D542" s="235" t="s">
        <v>182</v>
      </c>
      <c r="E542" s="236" t="s">
        <v>1</v>
      </c>
      <c r="F542" s="237" t="s">
        <v>493</v>
      </c>
      <c r="G542" s="234"/>
      <c r="H542" s="236" t="s">
        <v>1</v>
      </c>
      <c r="I542" s="238"/>
      <c r="J542" s="234"/>
      <c r="K542" s="234"/>
      <c r="L542" s="239"/>
      <c r="M542" s="240"/>
      <c r="N542" s="241"/>
      <c r="O542" s="241"/>
      <c r="P542" s="241"/>
      <c r="Q542" s="241"/>
      <c r="R542" s="241"/>
      <c r="S542" s="241"/>
      <c r="T542" s="242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43" t="s">
        <v>182</v>
      </c>
      <c r="AU542" s="243" t="s">
        <v>87</v>
      </c>
      <c r="AV542" s="13" t="s">
        <v>84</v>
      </c>
      <c r="AW542" s="13" t="s">
        <v>32</v>
      </c>
      <c r="AX542" s="13" t="s">
        <v>76</v>
      </c>
      <c r="AY542" s="243" t="s">
        <v>173</v>
      </c>
    </row>
    <row r="543" s="14" customFormat="1">
      <c r="A543" s="14"/>
      <c r="B543" s="244"/>
      <c r="C543" s="245"/>
      <c r="D543" s="235" t="s">
        <v>182</v>
      </c>
      <c r="E543" s="246" t="s">
        <v>1</v>
      </c>
      <c r="F543" s="247" t="s">
        <v>84</v>
      </c>
      <c r="G543" s="245"/>
      <c r="H543" s="248">
        <v>1</v>
      </c>
      <c r="I543" s="249"/>
      <c r="J543" s="245"/>
      <c r="K543" s="245"/>
      <c r="L543" s="250"/>
      <c r="M543" s="251"/>
      <c r="N543" s="252"/>
      <c r="O543" s="252"/>
      <c r="P543" s="252"/>
      <c r="Q543" s="252"/>
      <c r="R543" s="252"/>
      <c r="S543" s="252"/>
      <c r="T543" s="253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54" t="s">
        <v>182</v>
      </c>
      <c r="AU543" s="254" t="s">
        <v>87</v>
      </c>
      <c r="AV543" s="14" t="s">
        <v>87</v>
      </c>
      <c r="AW543" s="14" t="s">
        <v>32</v>
      </c>
      <c r="AX543" s="14" t="s">
        <v>84</v>
      </c>
      <c r="AY543" s="254" t="s">
        <v>173</v>
      </c>
    </row>
    <row r="544" s="2" customFormat="1" ht="24.15" customHeight="1">
      <c r="A544" s="39"/>
      <c r="B544" s="40"/>
      <c r="C544" s="220" t="s">
        <v>774</v>
      </c>
      <c r="D544" s="220" t="s">
        <v>175</v>
      </c>
      <c r="E544" s="221" t="s">
        <v>775</v>
      </c>
      <c r="F544" s="222" t="s">
        <v>776</v>
      </c>
      <c r="G544" s="223" t="s">
        <v>491</v>
      </c>
      <c r="H544" s="224">
        <v>14</v>
      </c>
      <c r="I544" s="225"/>
      <c r="J544" s="226">
        <f>ROUND(I544*H544,2)</f>
        <v>0</v>
      </c>
      <c r="K544" s="222" t="s">
        <v>179</v>
      </c>
      <c r="L544" s="45"/>
      <c r="M544" s="227" t="s">
        <v>1</v>
      </c>
      <c r="N544" s="228" t="s">
        <v>41</v>
      </c>
      <c r="O544" s="92"/>
      <c r="P544" s="229">
        <f>O544*H544</f>
        <v>0</v>
      </c>
      <c r="Q544" s="229">
        <v>0</v>
      </c>
      <c r="R544" s="229">
        <f>Q544*H544</f>
        <v>0</v>
      </c>
      <c r="S544" s="229">
        <v>0.050000000000000003</v>
      </c>
      <c r="T544" s="230">
        <f>S544*H544</f>
        <v>0.70000000000000007</v>
      </c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R544" s="231" t="s">
        <v>180</v>
      </c>
      <c r="AT544" s="231" t="s">
        <v>175</v>
      </c>
      <c r="AU544" s="231" t="s">
        <v>87</v>
      </c>
      <c r="AY544" s="18" t="s">
        <v>173</v>
      </c>
      <c r="BE544" s="232">
        <f>IF(N544="základní",J544,0)</f>
        <v>0</v>
      </c>
      <c r="BF544" s="232">
        <f>IF(N544="snížená",J544,0)</f>
        <v>0</v>
      </c>
      <c r="BG544" s="232">
        <f>IF(N544="zákl. přenesená",J544,0)</f>
        <v>0</v>
      </c>
      <c r="BH544" s="232">
        <f>IF(N544="sníž. přenesená",J544,0)</f>
        <v>0</v>
      </c>
      <c r="BI544" s="232">
        <f>IF(N544="nulová",J544,0)</f>
        <v>0</v>
      </c>
      <c r="BJ544" s="18" t="s">
        <v>84</v>
      </c>
      <c r="BK544" s="232">
        <f>ROUND(I544*H544,2)</f>
        <v>0</v>
      </c>
      <c r="BL544" s="18" t="s">
        <v>180</v>
      </c>
      <c r="BM544" s="231" t="s">
        <v>777</v>
      </c>
    </row>
    <row r="545" s="13" customFormat="1">
      <c r="A545" s="13"/>
      <c r="B545" s="233"/>
      <c r="C545" s="234"/>
      <c r="D545" s="235" t="s">
        <v>182</v>
      </c>
      <c r="E545" s="236" t="s">
        <v>1</v>
      </c>
      <c r="F545" s="237" t="s">
        <v>778</v>
      </c>
      <c r="G545" s="234"/>
      <c r="H545" s="236" t="s">
        <v>1</v>
      </c>
      <c r="I545" s="238"/>
      <c r="J545" s="234"/>
      <c r="K545" s="234"/>
      <c r="L545" s="239"/>
      <c r="M545" s="240"/>
      <c r="N545" s="241"/>
      <c r="O545" s="241"/>
      <c r="P545" s="241"/>
      <c r="Q545" s="241"/>
      <c r="R545" s="241"/>
      <c r="S545" s="241"/>
      <c r="T545" s="242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43" t="s">
        <v>182</v>
      </c>
      <c r="AU545" s="243" t="s">
        <v>87</v>
      </c>
      <c r="AV545" s="13" t="s">
        <v>84</v>
      </c>
      <c r="AW545" s="13" t="s">
        <v>32</v>
      </c>
      <c r="AX545" s="13" t="s">
        <v>76</v>
      </c>
      <c r="AY545" s="243" t="s">
        <v>173</v>
      </c>
    </row>
    <row r="546" s="14" customFormat="1">
      <c r="A546" s="14"/>
      <c r="B546" s="244"/>
      <c r="C546" s="245"/>
      <c r="D546" s="235" t="s">
        <v>182</v>
      </c>
      <c r="E546" s="246" t="s">
        <v>1</v>
      </c>
      <c r="F546" s="247" t="s">
        <v>779</v>
      </c>
      <c r="G546" s="245"/>
      <c r="H546" s="248">
        <v>1</v>
      </c>
      <c r="I546" s="249"/>
      <c r="J546" s="245"/>
      <c r="K546" s="245"/>
      <c r="L546" s="250"/>
      <c r="M546" s="251"/>
      <c r="N546" s="252"/>
      <c r="O546" s="252"/>
      <c r="P546" s="252"/>
      <c r="Q546" s="252"/>
      <c r="R546" s="252"/>
      <c r="S546" s="252"/>
      <c r="T546" s="253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54" t="s">
        <v>182</v>
      </c>
      <c r="AU546" s="254" t="s">
        <v>87</v>
      </c>
      <c r="AV546" s="14" t="s">
        <v>87</v>
      </c>
      <c r="AW546" s="14" t="s">
        <v>32</v>
      </c>
      <c r="AX546" s="14" t="s">
        <v>76</v>
      </c>
      <c r="AY546" s="254" t="s">
        <v>173</v>
      </c>
    </row>
    <row r="547" s="14" customFormat="1">
      <c r="A547" s="14"/>
      <c r="B547" s="244"/>
      <c r="C547" s="245"/>
      <c r="D547" s="235" t="s">
        <v>182</v>
      </c>
      <c r="E547" s="246" t="s">
        <v>1</v>
      </c>
      <c r="F547" s="247" t="s">
        <v>780</v>
      </c>
      <c r="G547" s="245"/>
      <c r="H547" s="248">
        <v>6</v>
      </c>
      <c r="I547" s="249"/>
      <c r="J547" s="245"/>
      <c r="K547" s="245"/>
      <c r="L547" s="250"/>
      <c r="M547" s="251"/>
      <c r="N547" s="252"/>
      <c r="O547" s="252"/>
      <c r="P547" s="252"/>
      <c r="Q547" s="252"/>
      <c r="R547" s="252"/>
      <c r="S547" s="252"/>
      <c r="T547" s="253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54" t="s">
        <v>182</v>
      </c>
      <c r="AU547" s="254" t="s">
        <v>87</v>
      </c>
      <c r="AV547" s="14" t="s">
        <v>87</v>
      </c>
      <c r="AW547" s="14" t="s">
        <v>32</v>
      </c>
      <c r="AX547" s="14" t="s">
        <v>76</v>
      </c>
      <c r="AY547" s="254" t="s">
        <v>173</v>
      </c>
    </row>
    <row r="548" s="14" customFormat="1">
      <c r="A548" s="14"/>
      <c r="B548" s="244"/>
      <c r="C548" s="245"/>
      <c r="D548" s="235" t="s">
        <v>182</v>
      </c>
      <c r="E548" s="246" t="s">
        <v>1</v>
      </c>
      <c r="F548" s="247" t="s">
        <v>781</v>
      </c>
      <c r="G548" s="245"/>
      <c r="H548" s="248">
        <v>7</v>
      </c>
      <c r="I548" s="249"/>
      <c r="J548" s="245"/>
      <c r="K548" s="245"/>
      <c r="L548" s="250"/>
      <c r="M548" s="251"/>
      <c r="N548" s="252"/>
      <c r="O548" s="252"/>
      <c r="P548" s="252"/>
      <c r="Q548" s="252"/>
      <c r="R548" s="252"/>
      <c r="S548" s="252"/>
      <c r="T548" s="253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54" t="s">
        <v>182</v>
      </c>
      <c r="AU548" s="254" t="s">
        <v>87</v>
      </c>
      <c r="AV548" s="14" t="s">
        <v>87</v>
      </c>
      <c r="AW548" s="14" t="s">
        <v>32</v>
      </c>
      <c r="AX548" s="14" t="s">
        <v>76</v>
      </c>
      <c r="AY548" s="254" t="s">
        <v>173</v>
      </c>
    </row>
    <row r="549" s="15" customFormat="1">
      <c r="A549" s="15"/>
      <c r="B549" s="255"/>
      <c r="C549" s="256"/>
      <c r="D549" s="235" t="s">
        <v>182</v>
      </c>
      <c r="E549" s="257" t="s">
        <v>1</v>
      </c>
      <c r="F549" s="258" t="s">
        <v>120</v>
      </c>
      <c r="G549" s="256"/>
      <c r="H549" s="259">
        <v>14</v>
      </c>
      <c r="I549" s="260"/>
      <c r="J549" s="256"/>
      <c r="K549" s="256"/>
      <c r="L549" s="261"/>
      <c r="M549" s="262"/>
      <c r="N549" s="263"/>
      <c r="O549" s="263"/>
      <c r="P549" s="263"/>
      <c r="Q549" s="263"/>
      <c r="R549" s="263"/>
      <c r="S549" s="263"/>
      <c r="T549" s="264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T549" s="265" t="s">
        <v>182</v>
      </c>
      <c r="AU549" s="265" t="s">
        <v>87</v>
      </c>
      <c r="AV549" s="15" t="s">
        <v>180</v>
      </c>
      <c r="AW549" s="15" t="s">
        <v>32</v>
      </c>
      <c r="AX549" s="15" t="s">
        <v>84</v>
      </c>
      <c r="AY549" s="265" t="s">
        <v>173</v>
      </c>
    </row>
    <row r="550" s="2" customFormat="1" ht="16.5" customHeight="1">
      <c r="A550" s="39"/>
      <c r="B550" s="40"/>
      <c r="C550" s="220" t="s">
        <v>782</v>
      </c>
      <c r="D550" s="220" t="s">
        <v>175</v>
      </c>
      <c r="E550" s="221" t="s">
        <v>783</v>
      </c>
      <c r="F550" s="222" t="s">
        <v>784</v>
      </c>
      <c r="G550" s="223" t="s">
        <v>192</v>
      </c>
      <c r="H550" s="224">
        <v>29</v>
      </c>
      <c r="I550" s="225"/>
      <c r="J550" s="226">
        <f>ROUND(I550*H550,2)</f>
        <v>0</v>
      </c>
      <c r="K550" s="222" t="s">
        <v>179</v>
      </c>
      <c r="L550" s="45"/>
      <c r="M550" s="227" t="s">
        <v>1</v>
      </c>
      <c r="N550" s="228" t="s">
        <v>41</v>
      </c>
      <c r="O550" s="92"/>
      <c r="P550" s="229">
        <f>O550*H550</f>
        <v>0</v>
      </c>
      <c r="Q550" s="229">
        <v>0</v>
      </c>
      <c r="R550" s="229">
        <f>Q550*H550</f>
        <v>0</v>
      </c>
      <c r="S550" s="229">
        <v>0</v>
      </c>
      <c r="T550" s="230">
        <f>S550*H550</f>
        <v>0</v>
      </c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R550" s="231" t="s">
        <v>180</v>
      </c>
      <c r="AT550" s="231" t="s">
        <v>175</v>
      </c>
      <c r="AU550" s="231" t="s">
        <v>87</v>
      </c>
      <c r="AY550" s="18" t="s">
        <v>173</v>
      </c>
      <c r="BE550" s="232">
        <f>IF(N550="základní",J550,0)</f>
        <v>0</v>
      </c>
      <c r="BF550" s="232">
        <f>IF(N550="snížená",J550,0)</f>
        <v>0</v>
      </c>
      <c r="BG550" s="232">
        <f>IF(N550="zákl. přenesená",J550,0)</f>
        <v>0</v>
      </c>
      <c r="BH550" s="232">
        <f>IF(N550="sníž. přenesená",J550,0)</f>
        <v>0</v>
      </c>
      <c r="BI550" s="232">
        <f>IF(N550="nulová",J550,0)</f>
        <v>0</v>
      </c>
      <c r="BJ550" s="18" t="s">
        <v>84</v>
      </c>
      <c r="BK550" s="232">
        <f>ROUND(I550*H550,2)</f>
        <v>0</v>
      </c>
      <c r="BL550" s="18" t="s">
        <v>180</v>
      </c>
      <c r="BM550" s="231" t="s">
        <v>785</v>
      </c>
    </row>
    <row r="551" s="13" customFormat="1">
      <c r="A551" s="13"/>
      <c r="B551" s="233"/>
      <c r="C551" s="234"/>
      <c r="D551" s="235" t="s">
        <v>182</v>
      </c>
      <c r="E551" s="236" t="s">
        <v>1</v>
      </c>
      <c r="F551" s="237" t="s">
        <v>183</v>
      </c>
      <c r="G551" s="234"/>
      <c r="H551" s="236" t="s">
        <v>1</v>
      </c>
      <c r="I551" s="238"/>
      <c r="J551" s="234"/>
      <c r="K551" s="234"/>
      <c r="L551" s="239"/>
      <c r="M551" s="240"/>
      <c r="N551" s="241"/>
      <c r="O551" s="241"/>
      <c r="P551" s="241"/>
      <c r="Q551" s="241"/>
      <c r="R551" s="241"/>
      <c r="S551" s="241"/>
      <c r="T551" s="242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43" t="s">
        <v>182</v>
      </c>
      <c r="AU551" s="243" t="s">
        <v>87</v>
      </c>
      <c r="AV551" s="13" t="s">
        <v>84</v>
      </c>
      <c r="AW551" s="13" t="s">
        <v>32</v>
      </c>
      <c r="AX551" s="13" t="s">
        <v>76</v>
      </c>
      <c r="AY551" s="243" t="s">
        <v>173</v>
      </c>
    </row>
    <row r="552" s="14" customFormat="1">
      <c r="A552" s="14"/>
      <c r="B552" s="244"/>
      <c r="C552" s="245"/>
      <c r="D552" s="235" t="s">
        <v>182</v>
      </c>
      <c r="E552" s="246" t="s">
        <v>1</v>
      </c>
      <c r="F552" s="247" t="s">
        <v>786</v>
      </c>
      <c r="G552" s="245"/>
      <c r="H552" s="248">
        <v>29</v>
      </c>
      <c r="I552" s="249"/>
      <c r="J552" s="245"/>
      <c r="K552" s="245"/>
      <c r="L552" s="250"/>
      <c r="M552" s="251"/>
      <c r="N552" s="252"/>
      <c r="O552" s="252"/>
      <c r="P552" s="252"/>
      <c r="Q552" s="252"/>
      <c r="R552" s="252"/>
      <c r="S552" s="252"/>
      <c r="T552" s="253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54" t="s">
        <v>182</v>
      </c>
      <c r="AU552" s="254" t="s">
        <v>87</v>
      </c>
      <c r="AV552" s="14" t="s">
        <v>87</v>
      </c>
      <c r="AW552" s="14" t="s">
        <v>32</v>
      </c>
      <c r="AX552" s="14" t="s">
        <v>84</v>
      </c>
      <c r="AY552" s="254" t="s">
        <v>173</v>
      </c>
    </row>
    <row r="553" s="2" customFormat="1" ht="21.75" customHeight="1">
      <c r="A553" s="39"/>
      <c r="B553" s="40"/>
      <c r="C553" s="220" t="s">
        <v>787</v>
      </c>
      <c r="D553" s="220" t="s">
        <v>175</v>
      </c>
      <c r="E553" s="221" t="s">
        <v>788</v>
      </c>
      <c r="F553" s="222" t="s">
        <v>789</v>
      </c>
      <c r="G553" s="223" t="s">
        <v>192</v>
      </c>
      <c r="H553" s="224">
        <v>158</v>
      </c>
      <c r="I553" s="225"/>
      <c r="J553" s="226">
        <f>ROUND(I553*H553,2)</f>
        <v>0</v>
      </c>
      <c r="K553" s="222" t="s">
        <v>179</v>
      </c>
      <c r="L553" s="45"/>
      <c r="M553" s="227" t="s">
        <v>1</v>
      </c>
      <c r="N553" s="228" t="s">
        <v>41</v>
      </c>
      <c r="O553" s="92"/>
      <c r="P553" s="229">
        <f>O553*H553</f>
        <v>0</v>
      </c>
      <c r="Q553" s="229">
        <v>0</v>
      </c>
      <c r="R553" s="229">
        <f>Q553*H553</f>
        <v>0</v>
      </c>
      <c r="S553" s="229">
        <v>0</v>
      </c>
      <c r="T553" s="230">
        <f>S553*H553</f>
        <v>0</v>
      </c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R553" s="231" t="s">
        <v>180</v>
      </c>
      <c r="AT553" s="231" t="s">
        <v>175</v>
      </c>
      <c r="AU553" s="231" t="s">
        <v>87</v>
      </c>
      <c r="AY553" s="18" t="s">
        <v>173</v>
      </c>
      <c r="BE553" s="232">
        <f>IF(N553="základní",J553,0)</f>
        <v>0</v>
      </c>
      <c r="BF553" s="232">
        <f>IF(N553="snížená",J553,0)</f>
        <v>0</v>
      </c>
      <c r="BG553" s="232">
        <f>IF(N553="zákl. přenesená",J553,0)</f>
        <v>0</v>
      </c>
      <c r="BH553" s="232">
        <f>IF(N553="sníž. přenesená",J553,0)</f>
        <v>0</v>
      </c>
      <c r="BI553" s="232">
        <f>IF(N553="nulová",J553,0)</f>
        <v>0</v>
      </c>
      <c r="BJ553" s="18" t="s">
        <v>84</v>
      </c>
      <c r="BK553" s="232">
        <f>ROUND(I553*H553,2)</f>
        <v>0</v>
      </c>
      <c r="BL553" s="18" t="s">
        <v>180</v>
      </c>
      <c r="BM553" s="231" t="s">
        <v>790</v>
      </c>
    </row>
    <row r="554" s="13" customFormat="1">
      <c r="A554" s="13"/>
      <c r="B554" s="233"/>
      <c r="C554" s="234"/>
      <c r="D554" s="235" t="s">
        <v>182</v>
      </c>
      <c r="E554" s="236" t="s">
        <v>1</v>
      </c>
      <c r="F554" s="237" t="s">
        <v>183</v>
      </c>
      <c r="G554" s="234"/>
      <c r="H554" s="236" t="s">
        <v>1</v>
      </c>
      <c r="I554" s="238"/>
      <c r="J554" s="234"/>
      <c r="K554" s="234"/>
      <c r="L554" s="239"/>
      <c r="M554" s="240"/>
      <c r="N554" s="241"/>
      <c r="O554" s="241"/>
      <c r="P554" s="241"/>
      <c r="Q554" s="241"/>
      <c r="R554" s="241"/>
      <c r="S554" s="241"/>
      <c r="T554" s="242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43" t="s">
        <v>182</v>
      </c>
      <c r="AU554" s="243" t="s">
        <v>87</v>
      </c>
      <c r="AV554" s="13" t="s">
        <v>84</v>
      </c>
      <c r="AW554" s="13" t="s">
        <v>32</v>
      </c>
      <c r="AX554" s="13" t="s">
        <v>76</v>
      </c>
      <c r="AY554" s="243" t="s">
        <v>173</v>
      </c>
    </row>
    <row r="555" s="14" customFormat="1">
      <c r="A555" s="14"/>
      <c r="B555" s="244"/>
      <c r="C555" s="245"/>
      <c r="D555" s="235" t="s">
        <v>182</v>
      </c>
      <c r="E555" s="246" t="s">
        <v>1</v>
      </c>
      <c r="F555" s="247" t="s">
        <v>791</v>
      </c>
      <c r="G555" s="245"/>
      <c r="H555" s="248">
        <v>158</v>
      </c>
      <c r="I555" s="249"/>
      <c r="J555" s="245"/>
      <c r="K555" s="245"/>
      <c r="L555" s="250"/>
      <c r="M555" s="251"/>
      <c r="N555" s="252"/>
      <c r="O555" s="252"/>
      <c r="P555" s="252"/>
      <c r="Q555" s="252"/>
      <c r="R555" s="252"/>
      <c r="S555" s="252"/>
      <c r="T555" s="253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54" t="s">
        <v>182</v>
      </c>
      <c r="AU555" s="254" t="s">
        <v>87</v>
      </c>
      <c r="AV555" s="14" t="s">
        <v>87</v>
      </c>
      <c r="AW555" s="14" t="s">
        <v>32</v>
      </c>
      <c r="AX555" s="14" t="s">
        <v>84</v>
      </c>
      <c r="AY555" s="254" t="s">
        <v>173</v>
      </c>
    </row>
    <row r="556" s="2" customFormat="1" ht="24.15" customHeight="1">
      <c r="A556" s="39"/>
      <c r="B556" s="40"/>
      <c r="C556" s="220" t="s">
        <v>792</v>
      </c>
      <c r="D556" s="220" t="s">
        <v>175</v>
      </c>
      <c r="E556" s="221" t="s">
        <v>793</v>
      </c>
      <c r="F556" s="222" t="s">
        <v>794</v>
      </c>
      <c r="G556" s="223" t="s">
        <v>192</v>
      </c>
      <c r="H556" s="224">
        <v>187</v>
      </c>
      <c r="I556" s="225"/>
      <c r="J556" s="226">
        <f>ROUND(I556*H556,2)</f>
        <v>0</v>
      </c>
      <c r="K556" s="222" t="s">
        <v>179</v>
      </c>
      <c r="L556" s="45"/>
      <c r="M556" s="227" t="s">
        <v>1</v>
      </c>
      <c r="N556" s="228" t="s">
        <v>41</v>
      </c>
      <c r="O556" s="92"/>
      <c r="P556" s="229">
        <f>O556*H556</f>
        <v>0</v>
      </c>
      <c r="Q556" s="229">
        <v>0</v>
      </c>
      <c r="R556" s="229">
        <f>Q556*H556</f>
        <v>0</v>
      </c>
      <c r="S556" s="229">
        <v>0</v>
      </c>
      <c r="T556" s="230">
        <f>S556*H556</f>
        <v>0</v>
      </c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R556" s="231" t="s">
        <v>180</v>
      </c>
      <c r="AT556" s="231" t="s">
        <v>175</v>
      </c>
      <c r="AU556" s="231" t="s">
        <v>87</v>
      </c>
      <c r="AY556" s="18" t="s">
        <v>173</v>
      </c>
      <c r="BE556" s="232">
        <f>IF(N556="základní",J556,0)</f>
        <v>0</v>
      </c>
      <c r="BF556" s="232">
        <f>IF(N556="snížená",J556,0)</f>
        <v>0</v>
      </c>
      <c r="BG556" s="232">
        <f>IF(N556="zákl. přenesená",J556,0)</f>
        <v>0</v>
      </c>
      <c r="BH556" s="232">
        <f>IF(N556="sníž. přenesená",J556,0)</f>
        <v>0</v>
      </c>
      <c r="BI556" s="232">
        <f>IF(N556="nulová",J556,0)</f>
        <v>0</v>
      </c>
      <c r="BJ556" s="18" t="s">
        <v>84</v>
      </c>
      <c r="BK556" s="232">
        <f>ROUND(I556*H556,2)</f>
        <v>0</v>
      </c>
      <c r="BL556" s="18" t="s">
        <v>180</v>
      </c>
      <c r="BM556" s="231" t="s">
        <v>795</v>
      </c>
    </row>
    <row r="557" s="13" customFormat="1">
      <c r="A557" s="13"/>
      <c r="B557" s="233"/>
      <c r="C557" s="234"/>
      <c r="D557" s="235" t="s">
        <v>182</v>
      </c>
      <c r="E557" s="236" t="s">
        <v>1</v>
      </c>
      <c r="F557" s="237" t="s">
        <v>183</v>
      </c>
      <c r="G557" s="234"/>
      <c r="H557" s="236" t="s">
        <v>1</v>
      </c>
      <c r="I557" s="238"/>
      <c r="J557" s="234"/>
      <c r="K557" s="234"/>
      <c r="L557" s="239"/>
      <c r="M557" s="240"/>
      <c r="N557" s="241"/>
      <c r="O557" s="241"/>
      <c r="P557" s="241"/>
      <c r="Q557" s="241"/>
      <c r="R557" s="241"/>
      <c r="S557" s="241"/>
      <c r="T557" s="242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43" t="s">
        <v>182</v>
      </c>
      <c r="AU557" s="243" t="s">
        <v>87</v>
      </c>
      <c r="AV557" s="13" t="s">
        <v>84</v>
      </c>
      <c r="AW557" s="13" t="s">
        <v>32</v>
      </c>
      <c r="AX557" s="13" t="s">
        <v>76</v>
      </c>
      <c r="AY557" s="243" t="s">
        <v>173</v>
      </c>
    </row>
    <row r="558" s="14" customFormat="1">
      <c r="A558" s="14"/>
      <c r="B558" s="244"/>
      <c r="C558" s="245"/>
      <c r="D558" s="235" t="s">
        <v>182</v>
      </c>
      <c r="E558" s="246" t="s">
        <v>1</v>
      </c>
      <c r="F558" s="247" t="s">
        <v>796</v>
      </c>
      <c r="G558" s="245"/>
      <c r="H558" s="248">
        <v>187</v>
      </c>
      <c r="I558" s="249"/>
      <c r="J558" s="245"/>
      <c r="K558" s="245"/>
      <c r="L558" s="250"/>
      <c r="M558" s="251"/>
      <c r="N558" s="252"/>
      <c r="O558" s="252"/>
      <c r="P558" s="252"/>
      <c r="Q558" s="252"/>
      <c r="R558" s="252"/>
      <c r="S558" s="252"/>
      <c r="T558" s="253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54" t="s">
        <v>182</v>
      </c>
      <c r="AU558" s="254" t="s">
        <v>87</v>
      </c>
      <c r="AV558" s="14" t="s">
        <v>87</v>
      </c>
      <c r="AW558" s="14" t="s">
        <v>32</v>
      </c>
      <c r="AX558" s="14" t="s">
        <v>84</v>
      </c>
      <c r="AY558" s="254" t="s">
        <v>173</v>
      </c>
    </row>
    <row r="559" s="2" customFormat="1" ht="24.15" customHeight="1">
      <c r="A559" s="39"/>
      <c r="B559" s="40"/>
      <c r="C559" s="220" t="s">
        <v>797</v>
      </c>
      <c r="D559" s="220" t="s">
        <v>175</v>
      </c>
      <c r="E559" s="221" t="s">
        <v>798</v>
      </c>
      <c r="F559" s="222" t="s">
        <v>799</v>
      </c>
      <c r="G559" s="223" t="s">
        <v>491</v>
      </c>
      <c r="H559" s="224">
        <v>2</v>
      </c>
      <c r="I559" s="225"/>
      <c r="J559" s="226">
        <f>ROUND(I559*H559,2)</f>
        <v>0</v>
      </c>
      <c r="K559" s="222" t="s">
        <v>179</v>
      </c>
      <c r="L559" s="45"/>
      <c r="M559" s="227" t="s">
        <v>1</v>
      </c>
      <c r="N559" s="228" t="s">
        <v>41</v>
      </c>
      <c r="O559" s="92"/>
      <c r="P559" s="229">
        <f>O559*H559</f>
        <v>0</v>
      </c>
      <c r="Q559" s="229">
        <v>0.45937</v>
      </c>
      <c r="R559" s="229">
        <f>Q559*H559</f>
        <v>0.91874</v>
      </c>
      <c r="S559" s="229">
        <v>0</v>
      </c>
      <c r="T559" s="230">
        <f>S559*H559</f>
        <v>0</v>
      </c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  <c r="AR559" s="231" t="s">
        <v>180</v>
      </c>
      <c r="AT559" s="231" t="s">
        <v>175</v>
      </c>
      <c r="AU559" s="231" t="s">
        <v>87</v>
      </c>
      <c r="AY559" s="18" t="s">
        <v>173</v>
      </c>
      <c r="BE559" s="232">
        <f>IF(N559="základní",J559,0)</f>
        <v>0</v>
      </c>
      <c r="BF559" s="232">
        <f>IF(N559="snížená",J559,0)</f>
        <v>0</v>
      </c>
      <c r="BG559" s="232">
        <f>IF(N559="zákl. přenesená",J559,0)</f>
        <v>0</v>
      </c>
      <c r="BH559" s="232">
        <f>IF(N559="sníž. přenesená",J559,0)</f>
        <v>0</v>
      </c>
      <c r="BI559" s="232">
        <f>IF(N559="nulová",J559,0)</f>
        <v>0</v>
      </c>
      <c r="BJ559" s="18" t="s">
        <v>84</v>
      </c>
      <c r="BK559" s="232">
        <f>ROUND(I559*H559,2)</f>
        <v>0</v>
      </c>
      <c r="BL559" s="18" t="s">
        <v>180</v>
      </c>
      <c r="BM559" s="231" t="s">
        <v>800</v>
      </c>
    </row>
    <row r="560" s="13" customFormat="1">
      <c r="A560" s="13"/>
      <c r="B560" s="233"/>
      <c r="C560" s="234"/>
      <c r="D560" s="235" t="s">
        <v>182</v>
      </c>
      <c r="E560" s="236" t="s">
        <v>1</v>
      </c>
      <c r="F560" s="237" t="s">
        <v>183</v>
      </c>
      <c r="G560" s="234"/>
      <c r="H560" s="236" t="s">
        <v>1</v>
      </c>
      <c r="I560" s="238"/>
      <c r="J560" s="234"/>
      <c r="K560" s="234"/>
      <c r="L560" s="239"/>
      <c r="M560" s="240"/>
      <c r="N560" s="241"/>
      <c r="O560" s="241"/>
      <c r="P560" s="241"/>
      <c r="Q560" s="241"/>
      <c r="R560" s="241"/>
      <c r="S560" s="241"/>
      <c r="T560" s="242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43" t="s">
        <v>182</v>
      </c>
      <c r="AU560" s="243" t="s">
        <v>87</v>
      </c>
      <c r="AV560" s="13" t="s">
        <v>84</v>
      </c>
      <c r="AW560" s="13" t="s">
        <v>32</v>
      </c>
      <c r="AX560" s="13" t="s">
        <v>76</v>
      </c>
      <c r="AY560" s="243" t="s">
        <v>173</v>
      </c>
    </row>
    <row r="561" s="14" customFormat="1">
      <c r="A561" s="14"/>
      <c r="B561" s="244"/>
      <c r="C561" s="245"/>
      <c r="D561" s="235" t="s">
        <v>182</v>
      </c>
      <c r="E561" s="246" t="s">
        <v>1</v>
      </c>
      <c r="F561" s="247" t="s">
        <v>87</v>
      </c>
      <c r="G561" s="245"/>
      <c r="H561" s="248">
        <v>2</v>
      </c>
      <c r="I561" s="249"/>
      <c r="J561" s="245"/>
      <c r="K561" s="245"/>
      <c r="L561" s="250"/>
      <c r="M561" s="251"/>
      <c r="N561" s="252"/>
      <c r="O561" s="252"/>
      <c r="P561" s="252"/>
      <c r="Q561" s="252"/>
      <c r="R561" s="252"/>
      <c r="S561" s="252"/>
      <c r="T561" s="253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254" t="s">
        <v>182</v>
      </c>
      <c r="AU561" s="254" t="s">
        <v>87</v>
      </c>
      <c r="AV561" s="14" t="s">
        <v>87</v>
      </c>
      <c r="AW561" s="14" t="s">
        <v>32</v>
      </c>
      <c r="AX561" s="14" t="s">
        <v>84</v>
      </c>
      <c r="AY561" s="254" t="s">
        <v>173</v>
      </c>
    </row>
    <row r="562" s="2" customFormat="1" ht="33" customHeight="1">
      <c r="A562" s="39"/>
      <c r="B562" s="40"/>
      <c r="C562" s="220" t="s">
        <v>801</v>
      </c>
      <c r="D562" s="220" t="s">
        <v>175</v>
      </c>
      <c r="E562" s="221" t="s">
        <v>802</v>
      </c>
      <c r="F562" s="222" t="s">
        <v>803</v>
      </c>
      <c r="G562" s="223" t="s">
        <v>491</v>
      </c>
      <c r="H562" s="224">
        <v>8</v>
      </c>
      <c r="I562" s="225"/>
      <c r="J562" s="226">
        <f>ROUND(I562*H562,2)</f>
        <v>0</v>
      </c>
      <c r="K562" s="222" t="s">
        <v>1</v>
      </c>
      <c r="L562" s="45"/>
      <c r="M562" s="227" t="s">
        <v>1</v>
      </c>
      <c r="N562" s="228" t="s">
        <v>41</v>
      </c>
      <c r="O562" s="92"/>
      <c r="P562" s="229">
        <f>O562*H562</f>
        <v>0</v>
      </c>
      <c r="Q562" s="229">
        <v>0.31108000000000002</v>
      </c>
      <c r="R562" s="229">
        <f>Q562*H562</f>
        <v>2.4886400000000002</v>
      </c>
      <c r="S562" s="229">
        <v>0</v>
      </c>
      <c r="T562" s="230">
        <f>S562*H562</f>
        <v>0</v>
      </c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  <c r="AR562" s="231" t="s">
        <v>180</v>
      </c>
      <c r="AT562" s="231" t="s">
        <v>175</v>
      </c>
      <c r="AU562" s="231" t="s">
        <v>87</v>
      </c>
      <c r="AY562" s="18" t="s">
        <v>173</v>
      </c>
      <c r="BE562" s="232">
        <f>IF(N562="základní",J562,0)</f>
        <v>0</v>
      </c>
      <c r="BF562" s="232">
        <f>IF(N562="snížená",J562,0)</f>
        <v>0</v>
      </c>
      <c r="BG562" s="232">
        <f>IF(N562="zákl. přenesená",J562,0)</f>
        <v>0</v>
      </c>
      <c r="BH562" s="232">
        <f>IF(N562="sníž. přenesená",J562,0)</f>
        <v>0</v>
      </c>
      <c r="BI562" s="232">
        <f>IF(N562="nulová",J562,0)</f>
        <v>0</v>
      </c>
      <c r="BJ562" s="18" t="s">
        <v>84</v>
      </c>
      <c r="BK562" s="232">
        <f>ROUND(I562*H562,2)</f>
        <v>0</v>
      </c>
      <c r="BL562" s="18" t="s">
        <v>180</v>
      </c>
      <c r="BM562" s="231" t="s">
        <v>804</v>
      </c>
    </row>
    <row r="563" s="13" customFormat="1">
      <c r="A563" s="13"/>
      <c r="B563" s="233"/>
      <c r="C563" s="234"/>
      <c r="D563" s="235" t="s">
        <v>182</v>
      </c>
      <c r="E563" s="236" t="s">
        <v>1</v>
      </c>
      <c r="F563" s="237" t="s">
        <v>183</v>
      </c>
      <c r="G563" s="234"/>
      <c r="H563" s="236" t="s">
        <v>1</v>
      </c>
      <c r="I563" s="238"/>
      <c r="J563" s="234"/>
      <c r="K563" s="234"/>
      <c r="L563" s="239"/>
      <c r="M563" s="240"/>
      <c r="N563" s="241"/>
      <c r="O563" s="241"/>
      <c r="P563" s="241"/>
      <c r="Q563" s="241"/>
      <c r="R563" s="241"/>
      <c r="S563" s="241"/>
      <c r="T563" s="242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43" t="s">
        <v>182</v>
      </c>
      <c r="AU563" s="243" t="s">
        <v>87</v>
      </c>
      <c r="AV563" s="13" t="s">
        <v>84</v>
      </c>
      <c r="AW563" s="13" t="s">
        <v>32</v>
      </c>
      <c r="AX563" s="13" t="s">
        <v>76</v>
      </c>
      <c r="AY563" s="243" t="s">
        <v>173</v>
      </c>
    </row>
    <row r="564" s="14" customFormat="1">
      <c r="A564" s="14"/>
      <c r="B564" s="244"/>
      <c r="C564" s="245"/>
      <c r="D564" s="235" t="s">
        <v>182</v>
      </c>
      <c r="E564" s="246" t="s">
        <v>1</v>
      </c>
      <c r="F564" s="247" t="s">
        <v>805</v>
      </c>
      <c r="G564" s="245"/>
      <c r="H564" s="248">
        <v>8</v>
      </c>
      <c r="I564" s="249"/>
      <c r="J564" s="245"/>
      <c r="K564" s="245"/>
      <c r="L564" s="250"/>
      <c r="M564" s="251"/>
      <c r="N564" s="252"/>
      <c r="O564" s="252"/>
      <c r="P564" s="252"/>
      <c r="Q564" s="252"/>
      <c r="R564" s="252"/>
      <c r="S564" s="252"/>
      <c r="T564" s="253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54" t="s">
        <v>182</v>
      </c>
      <c r="AU564" s="254" t="s">
        <v>87</v>
      </c>
      <c r="AV564" s="14" t="s">
        <v>87</v>
      </c>
      <c r="AW564" s="14" t="s">
        <v>32</v>
      </c>
      <c r="AX564" s="14" t="s">
        <v>84</v>
      </c>
      <c r="AY564" s="254" t="s">
        <v>173</v>
      </c>
    </row>
    <row r="565" s="2" customFormat="1" ht="16.5" customHeight="1">
      <c r="A565" s="39"/>
      <c r="B565" s="40"/>
      <c r="C565" s="220" t="s">
        <v>806</v>
      </c>
      <c r="D565" s="220" t="s">
        <v>175</v>
      </c>
      <c r="E565" s="221" t="s">
        <v>807</v>
      </c>
      <c r="F565" s="222" t="s">
        <v>808</v>
      </c>
      <c r="G565" s="223" t="s">
        <v>491</v>
      </c>
      <c r="H565" s="224">
        <v>8</v>
      </c>
      <c r="I565" s="225"/>
      <c r="J565" s="226">
        <f>ROUND(I565*H565,2)</f>
        <v>0</v>
      </c>
      <c r="K565" s="222" t="s">
        <v>179</v>
      </c>
      <c r="L565" s="45"/>
      <c r="M565" s="227" t="s">
        <v>1</v>
      </c>
      <c r="N565" s="228" t="s">
        <v>41</v>
      </c>
      <c r="O565" s="92"/>
      <c r="P565" s="229">
        <f>O565*H565</f>
        <v>0</v>
      </c>
      <c r="Q565" s="229">
        <v>0.00033</v>
      </c>
      <c r="R565" s="229">
        <f>Q565*H565</f>
        <v>0.00264</v>
      </c>
      <c r="S565" s="229">
        <v>0</v>
      </c>
      <c r="T565" s="230">
        <f>S565*H565</f>
        <v>0</v>
      </c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R565" s="231" t="s">
        <v>180</v>
      </c>
      <c r="AT565" s="231" t="s">
        <v>175</v>
      </c>
      <c r="AU565" s="231" t="s">
        <v>87</v>
      </c>
      <c r="AY565" s="18" t="s">
        <v>173</v>
      </c>
      <c r="BE565" s="232">
        <f>IF(N565="základní",J565,0)</f>
        <v>0</v>
      </c>
      <c r="BF565" s="232">
        <f>IF(N565="snížená",J565,0)</f>
        <v>0</v>
      </c>
      <c r="BG565" s="232">
        <f>IF(N565="zákl. přenesená",J565,0)</f>
        <v>0</v>
      </c>
      <c r="BH565" s="232">
        <f>IF(N565="sníž. přenesená",J565,0)</f>
        <v>0</v>
      </c>
      <c r="BI565" s="232">
        <f>IF(N565="nulová",J565,0)</f>
        <v>0</v>
      </c>
      <c r="BJ565" s="18" t="s">
        <v>84</v>
      </c>
      <c r="BK565" s="232">
        <f>ROUND(I565*H565,2)</f>
        <v>0</v>
      </c>
      <c r="BL565" s="18" t="s">
        <v>180</v>
      </c>
      <c r="BM565" s="231" t="s">
        <v>809</v>
      </c>
    </row>
    <row r="566" s="13" customFormat="1">
      <c r="A566" s="13"/>
      <c r="B566" s="233"/>
      <c r="C566" s="234"/>
      <c r="D566" s="235" t="s">
        <v>182</v>
      </c>
      <c r="E566" s="236" t="s">
        <v>1</v>
      </c>
      <c r="F566" s="237" t="s">
        <v>493</v>
      </c>
      <c r="G566" s="234"/>
      <c r="H566" s="236" t="s">
        <v>1</v>
      </c>
      <c r="I566" s="238"/>
      <c r="J566" s="234"/>
      <c r="K566" s="234"/>
      <c r="L566" s="239"/>
      <c r="M566" s="240"/>
      <c r="N566" s="241"/>
      <c r="O566" s="241"/>
      <c r="P566" s="241"/>
      <c r="Q566" s="241"/>
      <c r="R566" s="241"/>
      <c r="S566" s="241"/>
      <c r="T566" s="242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43" t="s">
        <v>182</v>
      </c>
      <c r="AU566" s="243" t="s">
        <v>87</v>
      </c>
      <c r="AV566" s="13" t="s">
        <v>84</v>
      </c>
      <c r="AW566" s="13" t="s">
        <v>32</v>
      </c>
      <c r="AX566" s="13" t="s">
        <v>76</v>
      </c>
      <c r="AY566" s="243" t="s">
        <v>173</v>
      </c>
    </row>
    <row r="567" s="14" customFormat="1">
      <c r="A567" s="14"/>
      <c r="B567" s="244"/>
      <c r="C567" s="245"/>
      <c r="D567" s="235" t="s">
        <v>182</v>
      </c>
      <c r="E567" s="246" t="s">
        <v>1</v>
      </c>
      <c r="F567" s="247" t="s">
        <v>805</v>
      </c>
      <c r="G567" s="245"/>
      <c r="H567" s="248">
        <v>8</v>
      </c>
      <c r="I567" s="249"/>
      <c r="J567" s="245"/>
      <c r="K567" s="245"/>
      <c r="L567" s="250"/>
      <c r="M567" s="251"/>
      <c r="N567" s="252"/>
      <c r="O567" s="252"/>
      <c r="P567" s="252"/>
      <c r="Q567" s="252"/>
      <c r="R567" s="252"/>
      <c r="S567" s="252"/>
      <c r="T567" s="253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54" t="s">
        <v>182</v>
      </c>
      <c r="AU567" s="254" t="s">
        <v>87</v>
      </c>
      <c r="AV567" s="14" t="s">
        <v>87</v>
      </c>
      <c r="AW567" s="14" t="s">
        <v>32</v>
      </c>
      <c r="AX567" s="14" t="s">
        <v>84</v>
      </c>
      <c r="AY567" s="254" t="s">
        <v>173</v>
      </c>
    </row>
    <row r="568" s="2" customFormat="1" ht="21.75" customHeight="1">
      <c r="A568" s="39"/>
      <c r="B568" s="40"/>
      <c r="C568" s="220" t="s">
        <v>810</v>
      </c>
      <c r="D568" s="220" t="s">
        <v>175</v>
      </c>
      <c r="E568" s="221" t="s">
        <v>811</v>
      </c>
      <c r="F568" s="222" t="s">
        <v>812</v>
      </c>
      <c r="G568" s="223" t="s">
        <v>192</v>
      </c>
      <c r="H568" s="224">
        <v>53.549999999999997</v>
      </c>
      <c r="I568" s="225"/>
      <c r="J568" s="226">
        <f>ROUND(I568*H568,2)</f>
        <v>0</v>
      </c>
      <c r="K568" s="222" t="s">
        <v>179</v>
      </c>
      <c r="L568" s="45"/>
      <c r="M568" s="227" t="s">
        <v>1</v>
      </c>
      <c r="N568" s="228" t="s">
        <v>41</v>
      </c>
      <c r="O568" s="92"/>
      <c r="P568" s="229">
        <f>O568*H568</f>
        <v>0</v>
      </c>
      <c r="Q568" s="229">
        <v>0.00012999999999999999</v>
      </c>
      <c r="R568" s="229">
        <f>Q568*H568</f>
        <v>0.0069614999999999989</v>
      </c>
      <c r="S568" s="229">
        <v>0</v>
      </c>
      <c r="T568" s="230">
        <f>S568*H568</f>
        <v>0</v>
      </c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R568" s="231" t="s">
        <v>180</v>
      </c>
      <c r="AT568" s="231" t="s">
        <v>175</v>
      </c>
      <c r="AU568" s="231" t="s">
        <v>87</v>
      </c>
      <c r="AY568" s="18" t="s">
        <v>173</v>
      </c>
      <c r="BE568" s="232">
        <f>IF(N568="základní",J568,0)</f>
        <v>0</v>
      </c>
      <c r="BF568" s="232">
        <f>IF(N568="snížená",J568,0)</f>
        <v>0</v>
      </c>
      <c r="BG568" s="232">
        <f>IF(N568="zákl. přenesená",J568,0)</f>
        <v>0</v>
      </c>
      <c r="BH568" s="232">
        <f>IF(N568="sníž. přenesená",J568,0)</f>
        <v>0</v>
      </c>
      <c r="BI568" s="232">
        <f>IF(N568="nulová",J568,0)</f>
        <v>0</v>
      </c>
      <c r="BJ568" s="18" t="s">
        <v>84</v>
      </c>
      <c r="BK568" s="232">
        <f>ROUND(I568*H568,2)</f>
        <v>0</v>
      </c>
      <c r="BL568" s="18" t="s">
        <v>180</v>
      </c>
      <c r="BM568" s="231" t="s">
        <v>813</v>
      </c>
    </row>
    <row r="569" s="13" customFormat="1">
      <c r="A569" s="13"/>
      <c r="B569" s="233"/>
      <c r="C569" s="234"/>
      <c r="D569" s="235" t="s">
        <v>182</v>
      </c>
      <c r="E569" s="236" t="s">
        <v>1</v>
      </c>
      <c r="F569" s="237" t="s">
        <v>183</v>
      </c>
      <c r="G569" s="234"/>
      <c r="H569" s="236" t="s">
        <v>1</v>
      </c>
      <c r="I569" s="238"/>
      <c r="J569" s="234"/>
      <c r="K569" s="234"/>
      <c r="L569" s="239"/>
      <c r="M569" s="240"/>
      <c r="N569" s="241"/>
      <c r="O569" s="241"/>
      <c r="P569" s="241"/>
      <c r="Q569" s="241"/>
      <c r="R569" s="241"/>
      <c r="S569" s="241"/>
      <c r="T569" s="242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43" t="s">
        <v>182</v>
      </c>
      <c r="AU569" s="243" t="s">
        <v>87</v>
      </c>
      <c r="AV569" s="13" t="s">
        <v>84</v>
      </c>
      <c r="AW569" s="13" t="s">
        <v>32</v>
      </c>
      <c r="AX569" s="13" t="s">
        <v>76</v>
      </c>
      <c r="AY569" s="243" t="s">
        <v>173</v>
      </c>
    </row>
    <row r="570" s="14" customFormat="1">
      <c r="A570" s="14"/>
      <c r="B570" s="244"/>
      <c r="C570" s="245"/>
      <c r="D570" s="235" t="s">
        <v>182</v>
      </c>
      <c r="E570" s="246" t="s">
        <v>1</v>
      </c>
      <c r="F570" s="247" t="s">
        <v>814</v>
      </c>
      <c r="G570" s="245"/>
      <c r="H570" s="248">
        <v>53.549999999999997</v>
      </c>
      <c r="I570" s="249"/>
      <c r="J570" s="245"/>
      <c r="K570" s="245"/>
      <c r="L570" s="250"/>
      <c r="M570" s="251"/>
      <c r="N570" s="252"/>
      <c r="O570" s="252"/>
      <c r="P570" s="252"/>
      <c r="Q570" s="252"/>
      <c r="R570" s="252"/>
      <c r="S570" s="252"/>
      <c r="T570" s="253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54" t="s">
        <v>182</v>
      </c>
      <c r="AU570" s="254" t="s">
        <v>87</v>
      </c>
      <c r="AV570" s="14" t="s">
        <v>87</v>
      </c>
      <c r="AW570" s="14" t="s">
        <v>32</v>
      </c>
      <c r="AX570" s="14" t="s">
        <v>84</v>
      </c>
      <c r="AY570" s="254" t="s">
        <v>173</v>
      </c>
    </row>
    <row r="571" s="2" customFormat="1" ht="16.5" customHeight="1">
      <c r="A571" s="39"/>
      <c r="B571" s="40"/>
      <c r="C571" s="220" t="s">
        <v>815</v>
      </c>
      <c r="D571" s="220" t="s">
        <v>175</v>
      </c>
      <c r="E571" s="221" t="s">
        <v>816</v>
      </c>
      <c r="F571" s="222" t="s">
        <v>817</v>
      </c>
      <c r="G571" s="223" t="s">
        <v>406</v>
      </c>
      <c r="H571" s="224">
        <v>187</v>
      </c>
      <c r="I571" s="225"/>
      <c r="J571" s="226">
        <f>ROUND(I571*H571,2)</f>
        <v>0</v>
      </c>
      <c r="K571" s="222" t="s">
        <v>1</v>
      </c>
      <c r="L571" s="45"/>
      <c r="M571" s="227" t="s">
        <v>1</v>
      </c>
      <c r="N571" s="228" t="s">
        <v>41</v>
      </c>
      <c r="O571" s="92"/>
      <c r="P571" s="229">
        <f>O571*H571</f>
        <v>0</v>
      </c>
      <c r="Q571" s="229">
        <v>2.0000000000000002E-05</v>
      </c>
      <c r="R571" s="229">
        <f>Q571*H571</f>
        <v>0.0037400000000000003</v>
      </c>
      <c r="S571" s="229">
        <v>0</v>
      </c>
      <c r="T571" s="230">
        <f>S571*H571</f>
        <v>0</v>
      </c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R571" s="231" t="s">
        <v>180</v>
      </c>
      <c r="AT571" s="231" t="s">
        <v>175</v>
      </c>
      <c r="AU571" s="231" t="s">
        <v>87</v>
      </c>
      <c r="AY571" s="18" t="s">
        <v>173</v>
      </c>
      <c r="BE571" s="232">
        <f>IF(N571="základní",J571,0)</f>
        <v>0</v>
      </c>
      <c r="BF571" s="232">
        <f>IF(N571="snížená",J571,0)</f>
        <v>0</v>
      </c>
      <c r="BG571" s="232">
        <f>IF(N571="zákl. přenesená",J571,0)</f>
        <v>0</v>
      </c>
      <c r="BH571" s="232">
        <f>IF(N571="sníž. přenesená",J571,0)</f>
        <v>0</v>
      </c>
      <c r="BI571" s="232">
        <f>IF(N571="nulová",J571,0)</f>
        <v>0</v>
      </c>
      <c r="BJ571" s="18" t="s">
        <v>84</v>
      </c>
      <c r="BK571" s="232">
        <f>ROUND(I571*H571,2)</f>
        <v>0</v>
      </c>
      <c r="BL571" s="18" t="s">
        <v>180</v>
      </c>
      <c r="BM571" s="231" t="s">
        <v>818</v>
      </c>
    </row>
    <row r="572" s="13" customFormat="1">
      <c r="A572" s="13"/>
      <c r="B572" s="233"/>
      <c r="C572" s="234"/>
      <c r="D572" s="235" t="s">
        <v>182</v>
      </c>
      <c r="E572" s="236" t="s">
        <v>1</v>
      </c>
      <c r="F572" s="237" t="s">
        <v>481</v>
      </c>
      <c r="G572" s="234"/>
      <c r="H572" s="236" t="s">
        <v>1</v>
      </c>
      <c r="I572" s="238"/>
      <c r="J572" s="234"/>
      <c r="K572" s="234"/>
      <c r="L572" s="239"/>
      <c r="M572" s="240"/>
      <c r="N572" s="241"/>
      <c r="O572" s="241"/>
      <c r="P572" s="241"/>
      <c r="Q572" s="241"/>
      <c r="R572" s="241"/>
      <c r="S572" s="241"/>
      <c r="T572" s="242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43" t="s">
        <v>182</v>
      </c>
      <c r="AU572" s="243" t="s">
        <v>87</v>
      </c>
      <c r="AV572" s="13" t="s">
        <v>84</v>
      </c>
      <c r="AW572" s="13" t="s">
        <v>32</v>
      </c>
      <c r="AX572" s="13" t="s">
        <v>76</v>
      </c>
      <c r="AY572" s="243" t="s">
        <v>173</v>
      </c>
    </row>
    <row r="573" s="14" customFormat="1">
      <c r="A573" s="14"/>
      <c r="B573" s="244"/>
      <c r="C573" s="245"/>
      <c r="D573" s="235" t="s">
        <v>182</v>
      </c>
      <c r="E573" s="246" t="s">
        <v>1</v>
      </c>
      <c r="F573" s="247" t="s">
        <v>796</v>
      </c>
      <c r="G573" s="245"/>
      <c r="H573" s="248">
        <v>187</v>
      </c>
      <c r="I573" s="249"/>
      <c r="J573" s="245"/>
      <c r="K573" s="245"/>
      <c r="L573" s="250"/>
      <c r="M573" s="251"/>
      <c r="N573" s="252"/>
      <c r="O573" s="252"/>
      <c r="P573" s="252"/>
      <c r="Q573" s="252"/>
      <c r="R573" s="252"/>
      <c r="S573" s="252"/>
      <c r="T573" s="253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54" t="s">
        <v>182</v>
      </c>
      <c r="AU573" s="254" t="s">
        <v>87</v>
      </c>
      <c r="AV573" s="14" t="s">
        <v>87</v>
      </c>
      <c r="AW573" s="14" t="s">
        <v>32</v>
      </c>
      <c r="AX573" s="14" t="s">
        <v>84</v>
      </c>
      <c r="AY573" s="254" t="s">
        <v>173</v>
      </c>
    </row>
    <row r="574" s="2" customFormat="1" ht="16.5" customHeight="1">
      <c r="A574" s="39"/>
      <c r="B574" s="40"/>
      <c r="C574" s="277" t="s">
        <v>819</v>
      </c>
      <c r="D574" s="277" t="s">
        <v>406</v>
      </c>
      <c r="E574" s="278" t="s">
        <v>820</v>
      </c>
      <c r="F574" s="279" t="s">
        <v>821</v>
      </c>
      <c r="G574" s="280" t="s">
        <v>406</v>
      </c>
      <c r="H574" s="281">
        <v>211.31</v>
      </c>
      <c r="I574" s="282"/>
      <c r="J574" s="283">
        <f>ROUND(I574*H574,2)</f>
        <v>0</v>
      </c>
      <c r="K574" s="279" t="s">
        <v>1</v>
      </c>
      <c r="L574" s="284"/>
      <c r="M574" s="285" t="s">
        <v>1</v>
      </c>
      <c r="N574" s="286" t="s">
        <v>41</v>
      </c>
      <c r="O574" s="92"/>
      <c r="P574" s="229">
        <f>O574*H574</f>
        <v>0</v>
      </c>
      <c r="Q574" s="229">
        <v>0.00024000000000000001</v>
      </c>
      <c r="R574" s="229">
        <f>Q574*H574</f>
        <v>0.0507144</v>
      </c>
      <c r="S574" s="229">
        <v>0</v>
      </c>
      <c r="T574" s="230">
        <f>S574*H574</f>
        <v>0</v>
      </c>
      <c r="U574" s="39"/>
      <c r="V574" s="39"/>
      <c r="W574" s="39"/>
      <c r="X574" s="39"/>
      <c r="Y574" s="39"/>
      <c r="Z574" s="39"/>
      <c r="AA574" s="39"/>
      <c r="AB574" s="39"/>
      <c r="AC574" s="39"/>
      <c r="AD574" s="39"/>
      <c r="AE574" s="39"/>
      <c r="AR574" s="231" t="s">
        <v>215</v>
      </c>
      <c r="AT574" s="231" t="s">
        <v>406</v>
      </c>
      <c r="AU574" s="231" t="s">
        <v>87</v>
      </c>
      <c r="AY574" s="18" t="s">
        <v>173</v>
      </c>
      <c r="BE574" s="232">
        <f>IF(N574="základní",J574,0)</f>
        <v>0</v>
      </c>
      <c r="BF574" s="232">
        <f>IF(N574="snížená",J574,0)</f>
        <v>0</v>
      </c>
      <c r="BG574" s="232">
        <f>IF(N574="zákl. přenesená",J574,0)</f>
        <v>0</v>
      </c>
      <c r="BH574" s="232">
        <f>IF(N574="sníž. přenesená",J574,0)</f>
        <v>0</v>
      </c>
      <c r="BI574" s="232">
        <f>IF(N574="nulová",J574,0)</f>
        <v>0</v>
      </c>
      <c r="BJ574" s="18" t="s">
        <v>84</v>
      </c>
      <c r="BK574" s="232">
        <f>ROUND(I574*H574,2)</f>
        <v>0</v>
      </c>
      <c r="BL574" s="18" t="s">
        <v>180</v>
      </c>
      <c r="BM574" s="231" t="s">
        <v>822</v>
      </c>
    </row>
    <row r="575" s="13" customFormat="1">
      <c r="A575" s="13"/>
      <c r="B575" s="233"/>
      <c r="C575" s="234"/>
      <c r="D575" s="235" t="s">
        <v>182</v>
      </c>
      <c r="E575" s="236" t="s">
        <v>1</v>
      </c>
      <c r="F575" s="237" t="s">
        <v>481</v>
      </c>
      <c r="G575" s="234"/>
      <c r="H575" s="236" t="s">
        <v>1</v>
      </c>
      <c r="I575" s="238"/>
      <c r="J575" s="234"/>
      <c r="K575" s="234"/>
      <c r="L575" s="239"/>
      <c r="M575" s="240"/>
      <c r="N575" s="241"/>
      <c r="O575" s="241"/>
      <c r="P575" s="241"/>
      <c r="Q575" s="241"/>
      <c r="R575" s="241"/>
      <c r="S575" s="241"/>
      <c r="T575" s="242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43" t="s">
        <v>182</v>
      </c>
      <c r="AU575" s="243" t="s">
        <v>87</v>
      </c>
      <c r="AV575" s="13" t="s">
        <v>84</v>
      </c>
      <c r="AW575" s="13" t="s">
        <v>32</v>
      </c>
      <c r="AX575" s="13" t="s">
        <v>76</v>
      </c>
      <c r="AY575" s="243" t="s">
        <v>173</v>
      </c>
    </row>
    <row r="576" s="14" customFormat="1">
      <c r="A576" s="14"/>
      <c r="B576" s="244"/>
      <c r="C576" s="245"/>
      <c r="D576" s="235" t="s">
        <v>182</v>
      </c>
      <c r="E576" s="246" t="s">
        <v>1</v>
      </c>
      <c r="F576" s="247" t="s">
        <v>823</v>
      </c>
      <c r="G576" s="245"/>
      <c r="H576" s="248">
        <v>211.31</v>
      </c>
      <c r="I576" s="249"/>
      <c r="J576" s="245"/>
      <c r="K576" s="245"/>
      <c r="L576" s="250"/>
      <c r="M576" s="251"/>
      <c r="N576" s="252"/>
      <c r="O576" s="252"/>
      <c r="P576" s="252"/>
      <c r="Q576" s="252"/>
      <c r="R576" s="252"/>
      <c r="S576" s="252"/>
      <c r="T576" s="253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54" t="s">
        <v>182</v>
      </c>
      <c r="AU576" s="254" t="s">
        <v>87</v>
      </c>
      <c r="AV576" s="14" t="s">
        <v>87</v>
      </c>
      <c r="AW576" s="14" t="s">
        <v>32</v>
      </c>
      <c r="AX576" s="14" t="s">
        <v>84</v>
      </c>
      <c r="AY576" s="254" t="s">
        <v>173</v>
      </c>
    </row>
    <row r="577" s="12" customFormat="1" ht="22.8" customHeight="1">
      <c r="A577" s="12"/>
      <c r="B577" s="204"/>
      <c r="C577" s="205"/>
      <c r="D577" s="206" t="s">
        <v>75</v>
      </c>
      <c r="E577" s="218" t="s">
        <v>220</v>
      </c>
      <c r="F577" s="218" t="s">
        <v>824</v>
      </c>
      <c r="G577" s="205"/>
      <c r="H577" s="205"/>
      <c r="I577" s="208"/>
      <c r="J577" s="219">
        <f>BK577</f>
        <v>0</v>
      </c>
      <c r="K577" s="205"/>
      <c r="L577" s="210"/>
      <c r="M577" s="211"/>
      <c r="N577" s="212"/>
      <c r="O577" s="212"/>
      <c r="P577" s="213">
        <f>SUM(P578:P586)</f>
        <v>0</v>
      </c>
      <c r="Q577" s="212"/>
      <c r="R577" s="213">
        <f>SUM(R578:R586)</f>
        <v>0.56150999999999995</v>
      </c>
      <c r="S577" s="212"/>
      <c r="T577" s="214">
        <f>SUM(T578:T586)</f>
        <v>0</v>
      </c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R577" s="215" t="s">
        <v>84</v>
      </c>
      <c r="AT577" s="216" t="s">
        <v>75</v>
      </c>
      <c r="AU577" s="216" t="s">
        <v>84</v>
      </c>
      <c r="AY577" s="215" t="s">
        <v>173</v>
      </c>
      <c r="BK577" s="217">
        <f>SUM(BK578:BK586)</f>
        <v>0</v>
      </c>
    </row>
    <row r="578" s="2" customFormat="1" ht="33" customHeight="1">
      <c r="A578" s="39"/>
      <c r="B578" s="40"/>
      <c r="C578" s="220" t="s">
        <v>825</v>
      </c>
      <c r="D578" s="220" t="s">
        <v>175</v>
      </c>
      <c r="E578" s="221" t="s">
        <v>826</v>
      </c>
      <c r="F578" s="222" t="s">
        <v>827</v>
      </c>
      <c r="G578" s="223" t="s">
        <v>192</v>
      </c>
      <c r="H578" s="224">
        <v>4.5</v>
      </c>
      <c r="I578" s="225"/>
      <c r="J578" s="226">
        <f>ROUND(I578*H578,2)</f>
        <v>0</v>
      </c>
      <c r="K578" s="222" t="s">
        <v>179</v>
      </c>
      <c r="L578" s="45"/>
      <c r="M578" s="227" t="s">
        <v>1</v>
      </c>
      <c r="N578" s="228" t="s">
        <v>41</v>
      </c>
      <c r="O578" s="92"/>
      <c r="P578" s="229">
        <f>O578*H578</f>
        <v>0</v>
      </c>
      <c r="Q578" s="229">
        <v>0.12478</v>
      </c>
      <c r="R578" s="229">
        <f>Q578*H578</f>
        <v>0.56150999999999995</v>
      </c>
      <c r="S578" s="229">
        <v>0</v>
      </c>
      <c r="T578" s="230">
        <f>S578*H578</f>
        <v>0</v>
      </c>
      <c r="U578" s="39"/>
      <c r="V578" s="39"/>
      <c r="W578" s="39"/>
      <c r="X578" s="39"/>
      <c r="Y578" s="39"/>
      <c r="Z578" s="39"/>
      <c r="AA578" s="39"/>
      <c r="AB578" s="39"/>
      <c r="AC578" s="39"/>
      <c r="AD578" s="39"/>
      <c r="AE578" s="39"/>
      <c r="AR578" s="231" t="s">
        <v>180</v>
      </c>
      <c r="AT578" s="231" t="s">
        <v>175</v>
      </c>
      <c r="AU578" s="231" t="s">
        <v>87</v>
      </c>
      <c r="AY578" s="18" t="s">
        <v>173</v>
      </c>
      <c r="BE578" s="232">
        <f>IF(N578="základní",J578,0)</f>
        <v>0</v>
      </c>
      <c r="BF578" s="232">
        <f>IF(N578="snížená",J578,0)</f>
        <v>0</v>
      </c>
      <c r="BG578" s="232">
        <f>IF(N578="zákl. přenesená",J578,0)</f>
        <v>0</v>
      </c>
      <c r="BH578" s="232">
        <f>IF(N578="sníž. přenesená",J578,0)</f>
        <v>0</v>
      </c>
      <c r="BI578" s="232">
        <f>IF(N578="nulová",J578,0)</f>
        <v>0</v>
      </c>
      <c r="BJ578" s="18" t="s">
        <v>84</v>
      </c>
      <c r="BK578" s="232">
        <f>ROUND(I578*H578,2)</f>
        <v>0</v>
      </c>
      <c r="BL578" s="18" t="s">
        <v>180</v>
      </c>
      <c r="BM578" s="231" t="s">
        <v>828</v>
      </c>
    </row>
    <row r="579" s="13" customFormat="1">
      <c r="A579" s="13"/>
      <c r="B579" s="233"/>
      <c r="C579" s="234"/>
      <c r="D579" s="235" t="s">
        <v>182</v>
      </c>
      <c r="E579" s="236" t="s">
        <v>1</v>
      </c>
      <c r="F579" s="237" t="s">
        <v>183</v>
      </c>
      <c r="G579" s="234"/>
      <c r="H579" s="236" t="s">
        <v>1</v>
      </c>
      <c r="I579" s="238"/>
      <c r="J579" s="234"/>
      <c r="K579" s="234"/>
      <c r="L579" s="239"/>
      <c r="M579" s="240"/>
      <c r="N579" s="241"/>
      <c r="O579" s="241"/>
      <c r="P579" s="241"/>
      <c r="Q579" s="241"/>
      <c r="R579" s="241"/>
      <c r="S579" s="241"/>
      <c r="T579" s="242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43" t="s">
        <v>182</v>
      </c>
      <c r="AU579" s="243" t="s">
        <v>87</v>
      </c>
      <c r="AV579" s="13" t="s">
        <v>84</v>
      </c>
      <c r="AW579" s="13" t="s">
        <v>32</v>
      </c>
      <c r="AX579" s="13" t="s">
        <v>76</v>
      </c>
      <c r="AY579" s="243" t="s">
        <v>173</v>
      </c>
    </row>
    <row r="580" s="14" customFormat="1">
      <c r="A580" s="14"/>
      <c r="B580" s="244"/>
      <c r="C580" s="245"/>
      <c r="D580" s="235" t="s">
        <v>182</v>
      </c>
      <c r="E580" s="246" t="s">
        <v>1</v>
      </c>
      <c r="F580" s="247" t="s">
        <v>194</v>
      </c>
      <c r="G580" s="245"/>
      <c r="H580" s="248">
        <v>4.5</v>
      </c>
      <c r="I580" s="249"/>
      <c r="J580" s="245"/>
      <c r="K580" s="245"/>
      <c r="L580" s="250"/>
      <c r="M580" s="251"/>
      <c r="N580" s="252"/>
      <c r="O580" s="252"/>
      <c r="P580" s="252"/>
      <c r="Q580" s="252"/>
      <c r="R580" s="252"/>
      <c r="S580" s="252"/>
      <c r="T580" s="253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54" t="s">
        <v>182</v>
      </c>
      <c r="AU580" s="254" t="s">
        <v>87</v>
      </c>
      <c r="AV580" s="14" t="s">
        <v>87</v>
      </c>
      <c r="AW580" s="14" t="s">
        <v>32</v>
      </c>
      <c r="AX580" s="14" t="s">
        <v>84</v>
      </c>
      <c r="AY580" s="254" t="s">
        <v>173</v>
      </c>
    </row>
    <row r="581" s="2" customFormat="1" ht="24.15" customHeight="1">
      <c r="A581" s="39"/>
      <c r="B581" s="40"/>
      <c r="C581" s="220" t="s">
        <v>829</v>
      </c>
      <c r="D581" s="220" t="s">
        <v>175</v>
      </c>
      <c r="E581" s="221" t="s">
        <v>830</v>
      </c>
      <c r="F581" s="222" t="s">
        <v>831</v>
      </c>
      <c r="G581" s="223" t="s">
        <v>192</v>
      </c>
      <c r="H581" s="224">
        <v>352.5</v>
      </c>
      <c r="I581" s="225"/>
      <c r="J581" s="226">
        <f>ROUND(I581*H581,2)</f>
        <v>0</v>
      </c>
      <c r="K581" s="222" t="s">
        <v>179</v>
      </c>
      <c r="L581" s="45"/>
      <c r="M581" s="227" t="s">
        <v>1</v>
      </c>
      <c r="N581" s="228" t="s">
        <v>41</v>
      </c>
      <c r="O581" s="92"/>
      <c r="P581" s="229">
        <f>O581*H581</f>
        <v>0</v>
      </c>
      <c r="Q581" s="229">
        <v>0</v>
      </c>
      <c r="R581" s="229">
        <f>Q581*H581</f>
        <v>0</v>
      </c>
      <c r="S581" s="229">
        <v>0</v>
      </c>
      <c r="T581" s="230">
        <f>S581*H581</f>
        <v>0</v>
      </c>
      <c r="U581" s="39"/>
      <c r="V581" s="39"/>
      <c r="W581" s="39"/>
      <c r="X581" s="39"/>
      <c r="Y581" s="39"/>
      <c r="Z581" s="39"/>
      <c r="AA581" s="39"/>
      <c r="AB581" s="39"/>
      <c r="AC581" s="39"/>
      <c r="AD581" s="39"/>
      <c r="AE581" s="39"/>
      <c r="AR581" s="231" t="s">
        <v>180</v>
      </c>
      <c r="AT581" s="231" t="s">
        <v>175</v>
      </c>
      <c r="AU581" s="231" t="s">
        <v>87</v>
      </c>
      <c r="AY581" s="18" t="s">
        <v>173</v>
      </c>
      <c r="BE581" s="232">
        <f>IF(N581="základní",J581,0)</f>
        <v>0</v>
      </c>
      <c r="BF581" s="232">
        <f>IF(N581="snížená",J581,0)</f>
        <v>0</v>
      </c>
      <c r="BG581" s="232">
        <f>IF(N581="zákl. přenesená",J581,0)</f>
        <v>0</v>
      </c>
      <c r="BH581" s="232">
        <f>IF(N581="sníž. přenesená",J581,0)</f>
        <v>0</v>
      </c>
      <c r="BI581" s="232">
        <f>IF(N581="nulová",J581,0)</f>
        <v>0</v>
      </c>
      <c r="BJ581" s="18" t="s">
        <v>84</v>
      </c>
      <c r="BK581" s="232">
        <f>ROUND(I581*H581,2)</f>
        <v>0</v>
      </c>
      <c r="BL581" s="18" t="s">
        <v>180</v>
      </c>
      <c r="BM581" s="231" t="s">
        <v>832</v>
      </c>
    </row>
    <row r="582" s="13" customFormat="1">
      <c r="A582" s="13"/>
      <c r="B582" s="233"/>
      <c r="C582" s="234"/>
      <c r="D582" s="235" t="s">
        <v>182</v>
      </c>
      <c r="E582" s="236" t="s">
        <v>1</v>
      </c>
      <c r="F582" s="237" t="s">
        <v>334</v>
      </c>
      <c r="G582" s="234"/>
      <c r="H582" s="236" t="s">
        <v>1</v>
      </c>
      <c r="I582" s="238"/>
      <c r="J582" s="234"/>
      <c r="K582" s="234"/>
      <c r="L582" s="239"/>
      <c r="M582" s="240"/>
      <c r="N582" s="241"/>
      <c r="O582" s="241"/>
      <c r="P582" s="241"/>
      <c r="Q582" s="241"/>
      <c r="R582" s="241"/>
      <c r="S582" s="241"/>
      <c r="T582" s="242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43" t="s">
        <v>182</v>
      </c>
      <c r="AU582" s="243" t="s">
        <v>87</v>
      </c>
      <c r="AV582" s="13" t="s">
        <v>84</v>
      </c>
      <c r="AW582" s="13" t="s">
        <v>32</v>
      </c>
      <c r="AX582" s="13" t="s">
        <v>76</v>
      </c>
      <c r="AY582" s="243" t="s">
        <v>173</v>
      </c>
    </row>
    <row r="583" s="14" customFormat="1">
      <c r="A583" s="14"/>
      <c r="B583" s="244"/>
      <c r="C583" s="245"/>
      <c r="D583" s="235" t="s">
        <v>182</v>
      </c>
      <c r="E583" s="246" t="s">
        <v>1</v>
      </c>
      <c r="F583" s="247" t="s">
        <v>833</v>
      </c>
      <c r="G583" s="245"/>
      <c r="H583" s="248">
        <v>352.5</v>
      </c>
      <c r="I583" s="249"/>
      <c r="J583" s="245"/>
      <c r="K583" s="245"/>
      <c r="L583" s="250"/>
      <c r="M583" s="251"/>
      <c r="N583" s="252"/>
      <c r="O583" s="252"/>
      <c r="P583" s="252"/>
      <c r="Q583" s="252"/>
      <c r="R583" s="252"/>
      <c r="S583" s="252"/>
      <c r="T583" s="253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54" t="s">
        <v>182</v>
      </c>
      <c r="AU583" s="254" t="s">
        <v>87</v>
      </c>
      <c r="AV583" s="14" t="s">
        <v>87</v>
      </c>
      <c r="AW583" s="14" t="s">
        <v>32</v>
      </c>
      <c r="AX583" s="14" t="s">
        <v>84</v>
      </c>
      <c r="AY583" s="254" t="s">
        <v>173</v>
      </c>
    </row>
    <row r="584" s="2" customFormat="1" ht="21.75" customHeight="1">
      <c r="A584" s="39"/>
      <c r="B584" s="40"/>
      <c r="C584" s="220" t="s">
        <v>834</v>
      </c>
      <c r="D584" s="220" t="s">
        <v>175</v>
      </c>
      <c r="E584" s="221" t="s">
        <v>835</v>
      </c>
      <c r="F584" s="222" t="s">
        <v>836</v>
      </c>
      <c r="G584" s="223" t="s">
        <v>192</v>
      </c>
      <c r="H584" s="224">
        <v>4.5</v>
      </c>
      <c r="I584" s="225"/>
      <c r="J584" s="226">
        <f>ROUND(I584*H584,2)</f>
        <v>0</v>
      </c>
      <c r="K584" s="222" t="s">
        <v>179</v>
      </c>
      <c r="L584" s="45"/>
      <c r="M584" s="227" t="s">
        <v>1</v>
      </c>
      <c r="N584" s="228" t="s">
        <v>41</v>
      </c>
      <c r="O584" s="92"/>
      <c r="P584" s="229">
        <f>O584*H584</f>
        <v>0</v>
      </c>
      <c r="Q584" s="229">
        <v>0</v>
      </c>
      <c r="R584" s="229">
        <f>Q584*H584</f>
        <v>0</v>
      </c>
      <c r="S584" s="229">
        <v>0</v>
      </c>
      <c r="T584" s="230">
        <f>S584*H584</f>
        <v>0</v>
      </c>
      <c r="U584" s="39"/>
      <c r="V584" s="39"/>
      <c r="W584" s="39"/>
      <c r="X584" s="39"/>
      <c r="Y584" s="39"/>
      <c r="Z584" s="39"/>
      <c r="AA584" s="39"/>
      <c r="AB584" s="39"/>
      <c r="AC584" s="39"/>
      <c r="AD584" s="39"/>
      <c r="AE584" s="39"/>
      <c r="AR584" s="231" t="s">
        <v>180</v>
      </c>
      <c r="AT584" s="231" t="s">
        <v>175</v>
      </c>
      <c r="AU584" s="231" t="s">
        <v>87</v>
      </c>
      <c r="AY584" s="18" t="s">
        <v>173</v>
      </c>
      <c r="BE584" s="232">
        <f>IF(N584="základní",J584,0)</f>
        <v>0</v>
      </c>
      <c r="BF584" s="232">
        <f>IF(N584="snížená",J584,0)</f>
        <v>0</v>
      </c>
      <c r="BG584" s="232">
        <f>IF(N584="zákl. přenesená",J584,0)</f>
        <v>0</v>
      </c>
      <c r="BH584" s="232">
        <f>IF(N584="sníž. přenesená",J584,0)</f>
        <v>0</v>
      </c>
      <c r="BI584" s="232">
        <f>IF(N584="nulová",J584,0)</f>
        <v>0</v>
      </c>
      <c r="BJ584" s="18" t="s">
        <v>84</v>
      </c>
      <c r="BK584" s="232">
        <f>ROUND(I584*H584,2)</f>
        <v>0</v>
      </c>
      <c r="BL584" s="18" t="s">
        <v>180</v>
      </c>
      <c r="BM584" s="231" t="s">
        <v>837</v>
      </c>
    </row>
    <row r="585" s="13" customFormat="1">
      <c r="A585" s="13"/>
      <c r="B585" s="233"/>
      <c r="C585" s="234"/>
      <c r="D585" s="235" t="s">
        <v>182</v>
      </c>
      <c r="E585" s="236" t="s">
        <v>1</v>
      </c>
      <c r="F585" s="237" t="s">
        <v>183</v>
      </c>
      <c r="G585" s="234"/>
      <c r="H585" s="236" t="s">
        <v>1</v>
      </c>
      <c r="I585" s="238"/>
      <c r="J585" s="234"/>
      <c r="K585" s="234"/>
      <c r="L585" s="239"/>
      <c r="M585" s="240"/>
      <c r="N585" s="241"/>
      <c r="O585" s="241"/>
      <c r="P585" s="241"/>
      <c r="Q585" s="241"/>
      <c r="R585" s="241"/>
      <c r="S585" s="241"/>
      <c r="T585" s="242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43" t="s">
        <v>182</v>
      </c>
      <c r="AU585" s="243" t="s">
        <v>87</v>
      </c>
      <c r="AV585" s="13" t="s">
        <v>84</v>
      </c>
      <c r="AW585" s="13" t="s">
        <v>32</v>
      </c>
      <c r="AX585" s="13" t="s">
        <v>76</v>
      </c>
      <c r="AY585" s="243" t="s">
        <v>173</v>
      </c>
    </row>
    <row r="586" s="14" customFormat="1">
      <c r="A586" s="14"/>
      <c r="B586" s="244"/>
      <c r="C586" s="245"/>
      <c r="D586" s="235" t="s">
        <v>182</v>
      </c>
      <c r="E586" s="246" t="s">
        <v>1</v>
      </c>
      <c r="F586" s="247" t="s">
        <v>194</v>
      </c>
      <c r="G586" s="245"/>
      <c r="H586" s="248">
        <v>4.5</v>
      </c>
      <c r="I586" s="249"/>
      <c r="J586" s="245"/>
      <c r="K586" s="245"/>
      <c r="L586" s="250"/>
      <c r="M586" s="251"/>
      <c r="N586" s="252"/>
      <c r="O586" s="252"/>
      <c r="P586" s="252"/>
      <c r="Q586" s="252"/>
      <c r="R586" s="252"/>
      <c r="S586" s="252"/>
      <c r="T586" s="253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54" t="s">
        <v>182</v>
      </c>
      <c r="AU586" s="254" t="s">
        <v>87</v>
      </c>
      <c r="AV586" s="14" t="s">
        <v>87</v>
      </c>
      <c r="AW586" s="14" t="s">
        <v>32</v>
      </c>
      <c r="AX586" s="14" t="s">
        <v>84</v>
      </c>
      <c r="AY586" s="254" t="s">
        <v>173</v>
      </c>
    </row>
    <row r="587" s="12" customFormat="1" ht="22.8" customHeight="1">
      <c r="A587" s="12"/>
      <c r="B587" s="204"/>
      <c r="C587" s="205"/>
      <c r="D587" s="206" t="s">
        <v>75</v>
      </c>
      <c r="E587" s="218" t="s">
        <v>709</v>
      </c>
      <c r="F587" s="218" t="s">
        <v>838</v>
      </c>
      <c r="G587" s="205"/>
      <c r="H587" s="205"/>
      <c r="I587" s="208"/>
      <c r="J587" s="219">
        <f>BK587</f>
        <v>0</v>
      </c>
      <c r="K587" s="205"/>
      <c r="L587" s="210"/>
      <c r="M587" s="211"/>
      <c r="N587" s="212"/>
      <c r="O587" s="212"/>
      <c r="P587" s="213">
        <f>SUM(P588:P589)</f>
        <v>0</v>
      </c>
      <c r="Q587" s="212"/>
      <c r="R587" s="213">
        <f>SUM(R588:R589)</f>
        <v>0</v>
      </c>
      <c r="S587" s="212"/>
      <c r="T587" s="214">
        <f>SUM(T588:T589)</f>
        <v>0</v>
      </c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R587" s="215" t="s">
        <v>84</v>
      </c>
      <c r="AT587" s="216" t="s">
        <v>75</v>
      </c>
      <c r="AU587" s="216" t="s">
        <v>84</v>
      </c>
      <c r="AY587" s="215" t="s">
        <v>173</v>
      </c>
      <c r="BK587" s="217">
        <f>SUM(BK588:BK589)</f>
        <v>0</v>
      </c>
    </row>
    <row r="588" s="2" customFormat="1" ht="24.15" customHeight="1">
      <c r="A588" s="39"/>
      <c r="B588" s="40"/>
      <c r="C588" s="220" t="s">
        <v>839</v>
      </c>
      <c r="D588" s="220" t="s">
        <v>175</v>
      </c>
      <c r="E588" s="221" t="s">
        <v>840</v>
      </c>
      <c r="F588" s="222" t="s">
        <v>841</v>
      </c>
      <c r="G588" s="223" t="s">
        <v>377</v>
      </c>
      <c r="H588" s="224">
        <v>13.089</v>
      </c>
      <c r="I588" s="225"/>
      <c r="J588" s="226">
        <f>ROUND(I588*H588,2)</f>
        <v>0</v>
      </c>
      <c r="K588" s="222" t="s">
        <v>179</v>
      </c>
      <c r="L588" s="45"/>
      <c r="M588" s="227" t="s">
        <v>1</v>
      </c>
      <c r="N588" s="228" t="s">
        <v>41</v>
      </c>
      <c r="O588" s="92"/>
      <c r="P588" s="229">
        <f>O588*H588</f>
        <v>0</v>
      </c>
      <c r="Q588" s="229">
        <v>0</v>
      </c>
      <c r="R588" s="229">
        <f>Q588*H588</f>
        <v>0</v>
      </c>
      <c r="S588" s="229">
        <v>0</v>
      </c>
      <c r="T588" s="230">
        <f>S588*H588</f>
        <v>0</v>
      </c>
      <c r="U588" s="39"/>
      <c r="V588" s="39"/>
      <c r="W588" s="39"/>
      <c r="X588" s="39"/>
      <c r="Y588" s="39"/>
      <c r="Z588" s="39"/>
      <c r="AA588" s="39"/>
      <c r="AB588" s="39"/>
      <c r="AC588" s="39"/>
      <c r="AD588" s="39"/>
      <c r="AE588" s="39"/>
      <c r="AR588" s="231" t="s">
        <v>180</v>
      </c>
      <c r="AT588" s="231" t="s">
        <v>175</v>
      </c>
      <c r="AU588" s="231" t="s">
        <v>87</v>
      </c>
      <c r="AY588" s="18" t="s">
        <v>173</v>
      </c>
      <c r="BE588" s="232">
        <f>IF(N588="základní",J588,0)</f>
        <v>0</v>
      </c>
      <c r="BF588" s="232">
        <f>IF(N588="snížená",J588,0)</f>
        <v>0</v>
      </c>
      <c r="BG588" s="232">
        <f>IF(N588="zákl. přenesená",J588,0)</f>
        <v>0</v>
      </c>
      <c r="BH588" s="232">
        <f>IF(N588="sníž. přenesená",J588,0)</f>
        <v>0</v>
      </c>
      <c r="BI588" s="232">
        <f>IF(N588="nulová",J588,0)</f>
        <v>0</v>
      </c>
      <c r="BJ588" s="18" t="s">
        <v>84</v>
      </c>
      <c r="BK588" s="232">
        <f>ROUND(I588*H588,2)</f>
        <v>0</v>
      </c>
      <c r="BL588" s="18" t="s">
        <v>180</v>
      </c>
      <c r="BM588" s="231" t="s">
        <v>842</v>
      </c>
    </row>
    <row r="589" s="14" customFormat="1">
      <c r="A589" s="14"/>
      <c r="B589" s="244"/>
      <c r="C589" s="245"/>
      <c r="D589" s="235" t="s">
        <v>182</v>
      </c>
      <c r="E589" s="246" t="s">
        <v>1</v>
      </c>
      <c r="F589" s="247" t="s">
        <v>843</v>
      </c>
      <c r="G589" s="245"/>
      <c r="H589" s="248">
        <v>13.089</v>
      </c>
      <c r="I589" s="249"/>
      <c r="J589" s="245"/>
      <c r="K589" s="245"/>
      <c r="L589" s="250"/>
      <c r="M589" s="251"/>
      <c r="N589" s="252"/>
      <c r="O589" s="252"/>
      <c r="P589" s="252"/>
      <c r="Q589" s="252"/>
      <c r="R589" s="252"/>
      <c r="S589" s="252"/>
      <c r="T589" s="253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54" t="s">
        <v>182</v>
      </c>
      <c r="AU589" s="254" t="s">
        <v>87</v>
      </c>
      <c r="AV589" s="14" t="s">
        <v>87</v>
      </c>
      <c r="AW589" s="14" t="s">
        <v>32</v>
      </c>
      <c r="AX589" s="14" t="s">
        <v>84</v>
      </c>
      <c r="AY589" s="254" t="s">
        <v>173</v>
      </c>
    </row>
    <row r="590" s="12" customFormat="1" ht="22.8" customHeight="1">
      <c r="A590" s="12"/>
      <c r="B590" s="204"/>
      <c r="C590" s="205"/>
      <c r="D590" s="206" t="s">
        <v>75</v>
      </c>
      <c r="E590" s="218" t="s">
        <v>844</v>
      </c>
      <c r="F590" s="218" t="s">
        <v>845</v>
      </c>
      <c r="G590" s="205"/>
      <c r="H590" s="205"/>
      <c r="I590" s="208"/>
      <c r="J590" s="219">
        <f>BK590</f>
        <v>0</v>
      </c>
      <c r="K590" s="205"/>
      <c r="L590" s="210"/>
      <c r="M590" s="211"/>
      <c r="N590" s="212"/>
      <c r="O590" s="212"/>
      <c r="P590" s="213">
        <f>SUM(P591:P603)</f>
        <v>0</v>
      </c>
      <c r="Q590" s="212"/>
      <c r="R590" s="213">
        <f>SUM(R591:R603)</f>
        <v>0</v>
      </c>
      <c r="S590" s="212"/>
      <c r="T590" s="214">
        <f>SUM(T591:T603)</f>
        <v>0</v>
      </c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R590" s="215" t="s">
        <v>84</v>
      </c>
      <c r="AT590" s="216" t="s">
        <v>75</v>
      </c>
      <c r="AU590" s="216" t="s">
        <v>84</v>
      </c>
      <c r="AY590" s="215" t="s">
        <v>173</v>
      </c>
      <c r="BK590" s="217">
        <f>SUM(BK591:BK603)</f>
        <v>0</v>
      </c>
    </row>
    <row r="591" s="2" customFormat="1" ht="21.75" customHeight="1">
      <c r="A591" s="39"/>
      <c r="B591" s="40"/>
      <c r="C591" s="220" t="s">
        <v>846</v>
      </c>
      <c r="D591" s="220" t="s">
        <v>175</v>
      </c>
      <c r="E591" s="221" t="s">
        <v>847</v>
      </c>
      <c r="F591" s="222" t="s">
        <v>848</v>
      </c>
      <c r="G591" s="223" t="s">
        <v>377</v>
      </c>
      <c r="H591" s="224">
        <v>108.489</v>
      </c>
      <c r="I591" s="225"/>
      <c r="J591" s="226">
        <f>ROUND(I591*H591,2)</f>
        <v>0</v>
      </c>
      <c r="K591" s="222" t="s">
        <v>179</v>
      </c>
      <c r="L591" s="45"/>
      <c r="M591" s="227" t="s">
        <v>1</v>
      </c>
      <c r="N591" s="228" t="s">
        <v>41</v>
      </c>
      <c r="O591" s="92"/>
      <c r="P591" s="229">
        <f>O591*H591</f>
        <v>0</v>
      </c>
      <c r="Q591" s="229">
        <v>0</v>
      </c>
      <c r="R591" s="229">
        <f>Q591*H591</f>
        <v>0</v>
      </c>
      <c r="S591" s="229">
        <v>0</v>
      </c>
      <c r="T591" s="230">
        <f>S591*H591</f>
        <v>0</v>
      </c>
      <c r="U591" s="39"/>
      <c r="V591" s="39"/>
      <c r="W591" s="39"/>
      <c r="X591" s="39"/>
      <c r="Y591" s="39"/>
      <c r="Z591" s="39"/>
      <c r="AA591" s="39"/>
      <c r="AB591" s="39"/>
      <c r="AC591" s="39"/>
      <c r="AD591" s="39"/>
      <c r="AE591" s="39"/>
      <c r="AR591" s="231" t="s">
        <v>180</v>
      </c>
      <c r="AT591" s="231" t="s">
        <v>175</v>
      </c>
      <c r="AU591" s="231" t="s">
        <v>87</v>
      </c>
      <c r="AY591" s="18" t="s">
        <v>173</v>
      </c>
      <c r="BE591" s="232">
        <f>IF(N591="základní",J591,0)</f>
        <v>0</v>
      </c>
      <c r="BF591" s="232">
        <f>IF(N591="snížená",J591,0)</f>
        <v>0</v>
      </c>
      <c r="BG591" s="232">
        <f>IF(N591="zákl. přenesená",J591,0)</f>
        <v>0</v>
      </c>
      <c r="BH591" s="232">
        <f>IF(N591="sníž. přenesená",J591,0)</f>
        <v>0</v>
      </c>
      <c r="BI591" s="232">
        <f>IF(N591="nulová",J591,0)</f>
        <v>0</v>
      </c>
      <c r="BJ591" s="18" t="s">
        <v>84</v>
      </c>
      <c r="BK591" s="232">
        <f>ROUND(I591*H591,2)</f>
        <v>0</v>
      </c>
      <c r="BL591" s="18" t="s">
        <v>180</v>
      </c>
      <c r="BM591" s="231" t="s">
        <v>849</v>
      </c>
    </row>
    <row r="592" s="14" customFormat="1">
      <c r="A592" s="14"/>
      <c r="B592" s="244"/>
      <c r="C592" s="245"/>
      <c r="D592" s="235" t="s">
        <v>182</v>
      </c>
      <c r="E592" s="246" t="s">
        <v>101</v>
      </c>
      <c r="F592" s="247" t="s">
        <v>850</v>
      </c>
      <c r="G592" s="245"/>
      <c r="H592" s="248">
        <v>108.489</v>
      </c>
      <c r="I592" s="249"/>
      <c r="J592" s="245"/>
      <c r="K592" s="245"/>
      <c r="L592" s="250"/>
      <c r="M592" s="251"/>
      <c r="N592" s="252"/>
      <c r="O592" s="252"/>
      <c r="P592" s="252"/>
      <c r="Q592" s="252"/>
      <c r="R592" s="252"/>
      <c r="S592" s="252"/>
      <c r="T592" s="253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54" t="s">
        <v>182</v>
      </c>
      <c r="AU592" s="254" t="s">
        <v>87</v>
      </c>
      <c r="AV592" s="14" t="s">
        <v>87</v>
      </c>
      <c r="AW592" s="14" t="s">
        <v>32</v>
      </c>
      <c r="AX592" s="14" t="s">
        <v>84</v>
      </c>
      <c r="AY592" s="254" t="s">
        <v>173</v>
      </c>
    </row>
    <row r="593" s="2" customFormat="1" ht="24.15" customHeight="1">
      <c r="A593" s="39"/>
      <c r="B593" s="40"/>
      <c r="C593" s="220" t="s">
        <v>851</v>
      </c>
      <c r="D593" s="220" t="s">
        <v>175</v>
      </c>
      <c r="E593" s="221" t="s">
        <v>852</v>
      </c>
      <c r="F593" s="222" t="s">
        <v>853</v>
      </c>
      <c r="G593" s="223" t="s">
        <v>377</v>
      </c>
      <c r="H593" s="224">
        <v>216.97800000000001</v>
      </c>
      <c r="I593" s="225"/>
      <c r="J593" s="226">
        <f>ROUND(I593*H593,2)</f>
        <v>0</v>
      </c>
      <c r="K593" s="222" t="s">
        <v>179</v>
      </c>
      <c r="L593" s="45"/>
      <c r="M593" s="227" t="s">
        <v>1</v>
      </c>
      <c r="N593" s="228" t="s">
        <v>41</v>
      </c>
      <c r="O593" s="92"/>
      <c r="P593" s="229">
        <f>O593*H593</f>
        <v>0</v>
      </c>
      <c r="Q593" s="229">
        <v>0</v>
      </c>
      <c r="R593" s="229">
        <f>Q593*H593</f>
        <v>0</v>
      </c>
      <c r="S593" s="229">
        <v>0</v>
      </c>
      <c r="T593" s="230">
        <f>S593*H593</f>
        <v>0</v>
      </c>
      <c r="U593" s="39"/>
      <c r="V593" s="39"/>
      <c r="W593" s="39"/>
      <c r="X593" s="39"/>
      <c r="Y593" s="39"/>
      <c r="Z593" s="39"/>
      <c r="AA593" s="39"/>
      <c r="AB593" s="39"/>
      <c r="AC593" s="39"/>
      <c r="AD593" s="39"/>
      <c r="AE593" s="39"/>
      <c r="AR593" s="231" t="s">
        <v>180</v>
      </c>
      <c r="AT593" s="231" t="s">
        <v>175</v>
      </c>
      <c r="AU593" s="231" t="s">
        <v>87</v>
      </c>
      <c r="AY593" s="18" t="s">
        <v>173</v>
      </c>
      <c r="BE593" s="232">
        <f>IF(N593="základní",J593,0)</f>
        <v>0</v>
      </c>
      <c r="BF593" s="232">
        <f>IF(N593="snížená",J593,0)</f>
        <v>0</v>
      </c>
      <c r="BG593" s="232">
        <f>IF(N593="zákl. přenesená",J593,0)</f>
        <v>0</v>
      </c>
      <c r="BH593" s="232">
        <f>IF(N593="sníž. přenesená",J593,0)</f>
        <v>0</v>
      </c>
      <c r="BI593" s="232">
        <f>IF(N593="nulová",J593,0)</f>
        <v>0</v>
      </c>
      <c r="BJ593" s="18" t="s">
        <v>84</v>
      </c>
      <c r="BK593" s="232">
        <f>ROUND(I593*H593,2)</f>
        <v>0</v>
      </c>
      <c r="BL593" s="18" t="s">
        <v>180</v>
      </c>
      <c r="BM593" s="231" t="s">
        <v>854</v>
      </c>
    </row>
    <row r="594" s="13" customFormat="1">
      <c r="A594" s="13"/>
      <c r="B594" s="233"/>
      <c r="C594" s="234"/>
      <c r="D594" s="235" t="s">
        <v>182</v>
      </c>
      <c r="E594" s="236" t="s">
        <v>1</v>
      </c>
      <c r="F594" s="237" t="s">
        <v>855</v>
      </c>
      <c r="G594" s="234"/>
      <c r="H594" s="236" t="s">
        <v>1</v>
      </c>
      <c r="I594" s="238"/>
      <c r="J594" s="234"/>
      <c r="K594" s="234"/>
      <c r="L594" s="239"/>
      <c r="M594" s="240"/>
      <c r="N594" s="241"/>
      <c r="O594" s="241"/>
      <c r="P594" s="241"/>
      <c r="Q594" s="241"/>
      <c r="R594" s="241"/>
      <c r="S594" s="241"/>
      <c r="T594" s="242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43" t="s">
        <v>182</v>
      </c>
      <c r="AU594" s="243" t="s">
        <v>87</v>
      </c>
      <c r="AV594" s="13" t="s">
        <v>84</v>
      </c>
      <c r="AW594" s="13" t="s">
        <v>32</v>
      </c>
      <c r="AX594" s="13" t="s">
        <v>76</v>
      </c>
      <c r="AY594" s="243" t="s">
        <v>173</v>
      </c>
    </row>
    <row r="595" s="14" customFormat="1">
      <c r="A595" s="14"/>
      <c r="B595" s="244"/>
      <c r="C595" s="245"/>
      <c r="D595" s="235" t="s">
        <v>182</v>
      </c>
      <c r="E595" s="246" t="s">
        <v>1</v>
      </c>
      <c r="F595" s="247" t="s">
        <v>856</v>
      </c>
      <c r="G595" s="245"/>
      <c r="H595" s="248">
        <v>216.97800000000001</v>
      </c>
      <c r="I595" s="249"/>
      <c r="J595" s="245"/>
      <c r="K595" s="245"/>
      <c r="L595" s="250"/>
      <c r="M595" s="251"/>
      <c r="N595" s="252"/>
      <c r="O595" s="252"/>
      <c r="P595" s="252"/>
      <c r="Q595" s="252"/>
      <c r="R595" s="252"/>
      <c r="S595" s="252"/>
      <c r="T595" s="253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54" t="s">
        <v>182</v>
      </c>
      <c r="AU595" s="254" t="s">
        <v>87</v>
      </c>
      <c r="AV595" s="14" t="s">
        <v>87</v>
      </c>
      <c r="AW595" s="14" t="s">
        <v>32</v>
      </c>
      <c r="AX595" s="14" t="s">
        <v>84</v>
      </c>
      <c r="AY595" s="254" t="s">
        <v>173</v>
      </c>
    </row>
    <row r="596" s="2" customFormat="1" ht="24.15" customHeight="1">
      <c r="A596" s="39"/>
      <c r="B596" s="40"/>
      <c r="C596" s="220" t="s">
        <v>857</v>
      </c>
      <c r="D596" s="220" t="s">
        <v>175</v>
      </c>
      <c r="E596" s="221" t="s">
        <v>858</v>
      </c>
      <c r="F596" s="222" t="s">
        <v>859</v>
      </c>
      <c r="G596" s="223" t="s">
        <v>377</v>
      </c>
      <c r="H596" s="224">
        <v>108.489</v>
      </c>
      <c r="I596" s="225"/>
      <c r="J596" s="226">
        <f>ROUND(I596*H596,2)</f>
        <v>0</v>
      </c>
      <c r="K596" s="222" t="s">
        <v>179</v>
      </c>
      <c r="L596" s="45"/>
      <c r="M596" s="227" t="s">
        <v>1</v>
      </c>
      <c r="N596" s="228" t="s">
        <v>41</v>
      </c>
      <c r="O596" s="92"/>
      <c r="P596" s="229">
        <f>O596*H596</f>
        <v>0</v>
      </c>
      <c r="Q596" s="229">
        <v>0</v>
      </c>
      <c r="R596" s="229">
        <f>Q596*H596</f>
        <v>0</v>
      </c>
      <c r="S596" s="229">
        <v>0</v>
      </c>
      <c r="T596" s="230">
        <f>S596*H596</f>
        <v>0</v>
      </c>
      <c r="U596" s="39"/>
      <c r="V596" s="39"/>
      <c r="W596" s="39"/>
      <c r="X596" s="39"/>
      <c r="Y596" s="39"/>
      <c r="Z596" s="39"/>
      <c r="AA596" s="39"/>
      <c r="AB596" s="39"/>
      <c r="AC596" s="39"/>
      <c r="AD596" s="39"/>
      <c r="AE596" s="39"/>
      <c r="AR596" s="231" t="s">
        <v>180</v>
      </c>
      <c r="AT596" s="231" t="s">
        <v>175</v>
      </c>
      <c r="AU596" s="231" t="s">
        <v>87</v>
      </c>
      <c r="AY596" s="18" t="s">
        <v>173</v>
      </c>
      <c r="BE596" s="232">
        <f>IF(N596="základní",J596,0)</f>
        <v>0</v>
      </c>
      <c r="BF596" s="232">
        <f>IF(N596="snížená",J596,0)</f>
        <v>0</v>
      </c>
      <c r="BG596" s="232">
        <f>IF(N596="zákl. přenesená",J596,0)</f>
        <v>0</v>
      </c>
      <c r="BH596" s="232">
        <f>IF(N596="sníž. přenesená",J596,0)</f>
        <v>0</v>
      </c>
      <c r="BI596" s="232">
        <f>IF(N596="nulová",J596,0)</f>
        <v>0</v>
      </c>
      <c r="BJ596" s="18" t="s">
        <v>84</v>
      </c>
      <c r="BK596" s="232">
        <f>ROUND(I596*H596,2)</f>
        <v>0</v>
      </c>
      <c r="BL596" s="18" t="s">
        <v>180</v>
      </c>
      <c r="BM596" s="231" t="s">
        <v>860</v>
      </c>
    </row>
    <row r="597" s="14" customFormat="1">
      <c r="A597" s="14"/>
      <c r="B597" s="244"/>
      <c r="C597" s="245"/>
      <c r="D597" s="235" t="s">
        <v>182</v>
      </c>
      <c r="E597" s="246" t="s">
        <v>1</v>
      </c>
      <c r="F597" s="247" t="s">
        <v>861</v>
      </c>
      <c r="G597" s="245"/>
      <c r="H597" s="248">
        <v>108.489</v>
      </c>
      <c r="I597" s="249"/>
      <c r="J597" s="245"/>
      <c r="K597" s="245"/>
      <c r="L597" s="250"/>
      <c r="M597" s="251"/>
      <c r="N597" s="252"/>
      <c r="O597" s="252"/>
      <c r="P597" s="252"/>
      <c r="Q597" s="252"/>
      <c r="R597" s="252"/>
      <c r="S597" s="252"/>
      <c r="T597" s="253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54" t="s">
        <v>182</v>
      </c>
      <c r="AU597" s="254" t="s">
        <v>87</v>
      </c>
      <c r="AV597" s="14" t="s">
        <v>87</v>
      </c>
      <c r="AW597" s="14" t="s">
        <v>32</v>
      </c>
      <c r="AX597" s="14" t="s">
        <v>84</v>
      </c>
      <c r="AY597" s="254" t="s">
        <v>173</v>
      </c>
    </row>
    <row r="598" s="2" customFormat="1" ht="44.25" customHeight="1">
      <c r="A598" s="39"/>
      <c r="B598" s="40"/>
      <c r="C598" s="220" t="s">
        <v>862</v>
      </c>
      <c r="D598" s="220" t="s">
        <v>175</v>
      </c>
      <c r="E598" s="221" t="s">
        <v>863</v>
      </c>
      <c r="F598" s="222" t="s">
        <v>864</v>
      </c>
      <c r="G598" s="223" t="s">
        <v>377</v>
      </c>
      <c r="H598" s="224">
        <v>63.286999999999999</v>
      </c>
      <c r="I598" s="225"/>
      <c r="J598" s="226">
        <f>ROUND(I598*H598,2)</f>
        <v>0</v>
      </c>
      <c r="K598" s="222" t="s">
        <v>1</v>
      </c>
      <c r="L598" s="45"/>
      <c r="M598" s="227" t="s">
        <v>1</v>
      </c>
      <c r="N598" s="228" t="s">
        <v>41</v>
      </c>
      <c r="O598" s="92"/>
      <c r="P598" s="229">
        <f>O598*H598</f>
        <v>0</v>
      </c>
      <c r="Q598" s="229">
        <v>0</v>
      </c>
      <c r="R598" s="229">
        <f>Q598*H598</f>
        <v>0</v>
      </c>
      <c r="S598" s="229">
        <v>0</v>
      </c>
      <c r="T598" s="230">
        <f>S598*H598</f>
        <v>0</v>
      </c>
      <c r="U598" s="39"/>
      <c r="V598" s="39"/>
      <c r="W598" s="39"/>
      <c r="X598" s="39"/>
      <c r="Y598" s="39"/>
      <c r="Z598" s="39"/>
      <c r="AA598" s="39"/>
      <c r="AB598" s="39"/>
      <c r="AC598" s="39"/>
      <c r="AD598" s="39"/>
      <c r="AE598" s="39"/>
      <c r="AR598" s="231" t="s">
        <v>180</v>
      </c>
      <c r="AT598" s="231" t="s">
        <v>175</v>
      </c>
      <c r="AU598" s="231" t="s">
        <v>87</v>
      </c>
      <c r="AY598" s="18" t="s">
        <v>173</v>
      </c>
      <c r="BE598" s="232">
        <f>IF(N598="základní",J598,0)</f>
        <v>0</v>
      </c>
      <c r="BF598" s="232">
        <f>IF(N598="snížená",J598,0)</f>
        <v>0</v>
      </c>
      <c r="BG598" s="232">
        <f>IF(N598="zákl. přenesená",J598,0)</f>
        <v>0</v>
      </c>
      <c r="BH598" s="232">
        <f>IF(N598="sníž. přenesená",J598,0)</f>
        <v>0</v>
      </c>
      <c r="BI598" s="232">
        <f>IF(N598="nulová",J598,0)</f>
        <v>0</v>
      </c>
      <c r="BJ598" s="18" t="s">
        <v>84</v>
      </c>
      <c r="BK598" s="232">
        <f>ROUND(I598*H598,2)</f>
        <v>0</v>
      </c>
      <c r="BL598" s="18" t="s">
        <v>180</v>
      </c>
      <c r="BM598" s="231" t="s">
        <v>865</v>
      </c>
    </row>
    <row r="599" s="14" customFormat="1">
      <c r="A599" s="14"/>
      <c r="B599" s="244"/>
      <c r="C599" s="245"/>
      <c r="D599" s="235" t="s">
        <v>182</v>
      </c>
      <c r="E599" s="246" t="s">
        <v>1</v>
      </c>
      <c r="F599" s="247" t="s">
        <v>866</v>
      </c>
      <c r="G599" s="245"/>
      <c r="H599" s="248">
        <v>63.286999999999999</v>
      </c>
      <c r="I599" s="249"/>
      <c r="J599" s="245"/>
      <c r="K599" s="245"/>
      <c r="L599" s="250"/>
      <c r="M599" s="251"/>
      <c r="N599" s="252"/>
      <c r="O599" s="252"/>
      <c r="P599" s="252"/>
      <c r="Q599" s="252"/>
      <c r="R599" s="252"/>
      <c r="S599" s="252"/>
      <c r="T599" s="253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54" t="s">
        <v>182</v>
      </c>
      <c r="AU599" s="254" t="s">
        <v>87</v>
      </c>
      <c r="AV599" s="14" t="s">
        <v>87</v>
      </c>
      <c r="AW599" s="14" t="s">
        <v>32</v>
      </c>
      <c r="AX599" s="14" t="s">
        <v>84</v>
      </c>
      <c r="AY599" s="254" t="s">
        <v>173</v>
      </c>
    </row>
    <row r="600" s="2" customFormat="1" ht="24.15" customHeight="1">
      <c r="A600" s="39"/>
      <c r="B600" s="40"/>
      <c r="C600" s="220" t="s">
        <v>867</v>
      </c>
      <c r="D600" s="220" t="s">
        <v>175</v>
      </c>
      <c r="E600" s="221" t="s">
        <v>868</v>
      </c>
      <c r="F600" s="222" t="s">
        <v>869</v>
      </c>
      <c r="G600" s="223" t="s">
        <v>377</v>
      </c>
      <c r="H600" s="224">
        <v>0.75600000000000001</v>
      </c>
      <c r="I600" s="225"/>
      <c r="J600" s="226">
        <f>ROUND(I600*H600,2)</f>
        <v>0</v>
      </c>
      <c r="K600" s="222" t="s">
        <v>1</v>
      </c>
      <c r="L600" s="45"/>
      <c r="M600" s="227" t="s">
        <v>1</v>
      </c>
      <c r="N600" s="228" t="s">
        <v>41</v>
      </c>
      <c r="O600" s="92"/>
      <c r="P600" s="229">
        <f>O600*H600</f>
        <v>0</v>
      </c>
      <c r="Q600" s="229">
        <v>0</v>
      </c>
      <c r="R600" s="229">
        <f>Q600*H600</f>
        <v>0</v>
      </c>
      <c r="S600" s="229">
        <v>0</v>
      </c>
      <c r="T600" s="230">
        <f>S600*H600</f>
        <v>0</v>
      </c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R600" s="231" t="s">
        <v>180</v>
      </c>
      <c r="AT600" s="231" t="s">
        <v>175</v>
      </c>
      <c r="AU600" s="231" t="s">
        <v>87</v>
      </c>
      <c r="AY600" s="18" t="s">
        <v>173</v>
      </c>
      <c r="BE600" s="232">
        <f>IF(N600="základní",J600,0)</f>
        <v>0</v>
      </c>
      <c r="BF600" s="232">
        <f>IF(N600="snížená",J600,0)</f>
        <v>0</v>
      </c>
      <c r="BG600" s="232">
        <f>IF(N600="zákl. přenesená",J600,0)</f>
        <v>0</v>
      </c>
      <c r="BH600" s="232">
        <f>IF(N600="sníž. přenesená",J600,0)</f>
        <v>0</v>
      </c>
      <c r="BI600" s="232">
        <f>IF(N600="nulová",J600,0)</f>
        <v>0</v>
      </c>
      <c r="BJ600" s="18" t="s">
        <v>84</v>
      </c>
      <c r="BK600" s="232">
        <f>ROUND(I600*H600,2)</f>
        <v>0</v>
      </c>
      <c r="BL600" s="18" t="s">
        <v>180</v>
      </c>
      <c r="BM600" s="231" t="s">
        <v>870</v>
      </c>
    </row>
    <row r="601" s="14" customFormat="1">
      <c r="A601" s="14"/>
      <c r="B601" s="244"/>
      <c r="C601" s="245"/>
      <c r="D601" s="235" t="s">
        <v>182</v>
      </c>
      <c r="E601" s="246" t="s">
        <v>1</v>
      </c>
      <c r="F601" s="247" t="s">
        <v>871</v>
      </c>
      <c r="G601" s="245"/>
      <c r="H601" s="248">
        <v>0.75600000000000001</v>
      </c>
      <c r="I601" s="249"/>
      <c r="J601" s="245"/>
      <c r="K601" s="245"/>
      <c r="L601" s="250"/>
      <c r="M601" s="251"/>
      <c r="N601" s="252"/>
      <c r="O601" s="252"/>
      <c r="P601" s="252"/>
      <c r="Q601" s="252"/>
      <c r="R601" s="252"/>
      <c r="S601" s="252"/>
      <c r="T601" s="253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54" t="s">
        <v>182</v>
      </c>
      <c r="AU601" s="254" t="s">
        <v>87</v>
      </c>
      <c r="AV601" s="14" t="s">
        <v>87</v>
      </c>
      <c r="AW601" s="14" t="s">
        <v>32</v>
      </c>
      <c r="AX601" s="14" t="s">
        <v>84</v>
      </c>
      <c r="AY601" s="254" t="s">
        <v>173</v>
      </c>
    </row>
    <row r="602" s="2" customFormat="1" ht="44.25" customHeight="1">
      <c r="A602" s="39"/>
      <c r="B602" s="40"/>
      <c r="C602" s="220" t="s">
        <v>872</v>
      </c>
      <c r="D602" s="220" t="s">
        <v>175</v>
      </c>
      <c r="E602" s="221" t="s">
        <v>873</v>
      </c>
      <c r="F602" s="222" t="s">
        <v>874</v>
      </c>
      <c r="G602" s="223" t="s">
        <v>377</v>
      </c>
      <c r="H602" s="224">
        <v>45.201999999999998</v>
      </c>
      <c r="I602" s="225"/>
      <c r="J602" s="226">
        <f>ROUND(I602*H602,2)</f>
        <v>0</v>
      </c>
      <c r="K602" s="222" t="s">
        <v>1</v>
      </c>
      <c r="L602" s="45"/>
      <c r="M602" s="227" t="s">
        <v>1</v>
      </c>
      <c r="N602" s="228" t="s">
        <v>41</v>
      </c>
      <c r="O602" s="92"/>
      <c r="P602" s="229">
        <f>O602*H602</f>
        <v>0</v>
      </c>
      <c r="Q602" s="229">
        <v>0</v>
      </c>
      <c r="R602" s="229">
        <f>Q602*H602</f>
        <v>0</v>
      </c>
      <c r="S602" s="229">
        <v>0</v>
      </c>
      <c r="T602" s="230">
        <f>S602*H602</f>
        <v>0</v>
      </c>
      <c r="U602" s="39"/>
      <c r="V602" s="39"/>
      <c r="W602" s="39"/>
      <c r="X602" s="39"/>
      <c r="Y602" s="39"/>
      <c r="Z602" s="39"/>
      <c r="AA602" s="39"/>
      <c r="AB602" s="39"/>
      <c r="AC602" s="39"/>
      <c r="AD602" s="39"/>
      <c r="AE602" s="39"/>
      <c r="AR602" s="231" t="s">
        <v>180</v>
      </c>
      <c r="AT602" s="231" t="s">
        <v>175</v>
      </c>
      <c r="AU602" s="231" t="s">
        <v>87</v>
      </c>
      <c r="AY602" s="18" t="s">
        <v>173</v>
      </c>
      <c r="BE602" s="232">
        <f>IF(N602="základní",J602,0)</f>
        <v>0</v>
      </c>
      <c r="BF602" s="232">
        <f>IF(N602="snížená",J602,0)</f>
        <v>0</v>
      </c>
      <c r="BG602" s="232">
        <f>IF(N602="zákl. přenesená",J602,0)</f>
        <v>0</v>
      </c>
      <c r="BH602" s="232">
        <f>IF(N602="sníž. přenesená",J602,0)</f>
        <v>0</v>
      </c>
      <c r="BI602" s="232">
        <f>IF(N602="nulová",J602,0)</f>
        <v>0</v>
      </c>
      <c r="BJ602" s="18" t="s">
        <v>84</v>
      </c>
      <c r="BK602" s="232">
        <f>ROUND(I602*H602,2)</f>
        <v>0</v>
      </c>
      <c r="BL602" s="18" t="s">
        <v>180</v>
      </c>
      <c r="BM602" s="231" t="s">
        <v>875</v>
      </c>
    </row>
    <row r="603" s="14" customFormat="1">
      <c r="A603" s="14"/>
      <c r="B603" s="244"/>
      <c r="C603" s="245"/>
      <c r="D603" s="235" t="s">
        <v>182</v>
      </c>
      <c r="E603" s="246" t="s">
        <v>1</v>
      </c>
      <c r="F603" s="247" t="s">
        <v>876</v>
      </c>
      <c r="G603" s="245"/>
      <c r="H603" s="248">
        <v>45.201999999999998</v>
      </c>
      <c r="I603" s="249"/>
      <c r="J603" s="245"/>
      <c r="K603" s="245"/>
      <c r="L603" s="250"/>
      <c r="M603" s="251"/>
      <c r="N603" s="252"/>
      <c r="O603" s="252"/>
      <c r="P603" s="252"/>
      <c r="Q603" s="252"/>
      <c r="R603" s="252"/>
      <c r="S603" s="252"/>
      <c r="T603" s="253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54" t="s">
        <v>182</v>
      </c>
      <c r="AU603" s="254" t="s">
        <v>87</v>
      </c>
      <c r="AV603" s="14" t="s">
        <v>87</v>
      </c>
      <c r="AW603" s="14" t="s">
        <v>32</v>
      </c>
      <c r="AX603" s="14" t="s">
        <v>84</v>
      </c>
      <c r="AY603" s="254" t="s">
        <v>173</v>
      </c>
    </row>
    <row r="604" s="12" customFormat="1" ht="22.8" customHeight="1">
      <c r="A604" s="12"/>
      <c r="B604" s="204"/>
      <c r="C604" s="205"/>
      <c r="D604" s="206" t="s">
        <v>75</v>
      </c>
      <c r="E604" s="218" t="s">
        <v>877</v>
      </c>
      <c r="F604" s="218" t="s">
        <v>838</v>
      </c>
      <c r="G604" s="205"/>
      <c r="H604" s="205"/>
      <c r="I604" s="208"/>
      <c r="J604" s="219">
        <f>BK604</f>
        <v>0</v>
      </c>
      <c r="K604" s="205"/>
      <c r="L604" s="210"/>
      <c r="M604" s="211"/>
      <c r="N604" s="212"/>
      <c r="O604" s="212"/>
      <c r="P604" s="213">
        <f>SUM(P605:P606)</f>
        <v>0</v>
      </c>
      <c r="Q604" s="212"/>
      <c r="R604" s="213">
        <f>SUM(R605:R606)</f>
        <v>0</v>
      </c>
      <c r="S604" s="212"/>
      <c r="T604" s="214">
        <f>SUM(T605:T606)</f>
        <v>0</v>
      </c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R604" s="215" t="s">
        <v>84</v>
      </c>
      <c r="AT604" s="216" t="s">
        <v>75</v>
      </c>
      <c r="AU604" s="216" t="s">
        <v>84</v>
      </c>
      <c r="AY604" s="215" t="s">
        <v>173</v>
      </c>
      <c r="BK604" s="217">
        <f>SUM(BK605:BK606)</f>
        <v>0</v>
      </c>
    </row>
    <row r="605" s="2" customFormat="1" ht="33" customHeight="1">
      <c r="A605" s="39"/>
      <c r="B605" s="40"/>
      <c r="C605" s="220" t="s">
        <v>878</v>
      </c>
      <c r="D605" s="220" t="s">
        <v>175</v>
      </c>
      <c r="E605" s="221" t="s">
        <v>879</v>
      </c>
      <c r="F605" s="222" t="s">
        <v>880</v>
      </c>
      <c r="G605" s="223" t="s">
        <v>377</v>
      </c>
      <c r="H605" s="224">
        <v>137.05699999999999</v>
      </c>
      <c r="I605" s="225"/>
      <c r="J605" s="226">
        <f>ROUND(I605*H605,2)</f>
        <v>0</v>
      </c>
      <c r="K605" s="222" t="s">
        <v>179</v>
      </c>
      <c r="L605" s="45"/>
      <c r="M605" s="227" t="s">
        <v>1</v>
      </c>
      <c r="N605" s="228" t="s">
        <v>41</v>
      </c>
      <c r="O605" s="92"/>
      <c r="P605" s="229">
        <f>O605*H605</f>
        <v>0</v>
      </c>
      <c r="Q605" s="229">
        <v>0</v>
      </c>
      <c r="R605" s="229">
        <f>Q605*H605</f>
        <v>0</v>
      </c>
      <c r="S605" s="229">
        <v>0</v>
      </c>
      <c r="T605" s="230">
        <f>S605*H605</f>
        <v>0</v>
      </c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R605" s="231" t="s">
        <v>180</v>
      </c>
      <c r="AT605" s="231" t="s">
        <v>175</v>
      </c>
      <c r="AU605" s="231" t="s">
        <v>87</v>
      </c>
      <c r="AY605" s="18" t="s">
        <v>173</v>
      </c>
      <c r="BE605" s="232">
        <f>IF(N605="základní",J605,0)</f>
        <v>0</v>
      </c>
      <c r="BF605" s="232">
        <f>IF(N605="snížená",J605,0)</f>
        <v>0</v>
      </c>
      <c r="BG605" s="232">
        <f>IF(N605="zákl. přenesená",J605,0)</f>
        <v>0</v>
      </c>
      <c r="BH605" s="232">
        <f>IF(N605="sníž. přenesená",J605,0)</f>
        <v>0</v>
      </c>
      <c r="BI605" s="232">
        <f>IF(N605="nulová",J605,0)</f>
        <v>0</v>
      </c>
      <c r="BJ605" s="18" t="s">
        <v>84</v>
      </c>
      <c r="BK605" s="232">
        <f>ROUND(I605*H605,2)</f>
        <v>0</v>
      </c>
      <c r="BL605" s="18" t="s">
        <v>180</v>
      </c>
      <c r="BM605" s="231" t="s">
        <v>881</v>
      </c>
    </row>
    <row r="606" s="14" customFormat="1">
      <c r="A606" s="14"/>
      <c r="B606" s="244"/>
      <c r="C606" s="245"/>
      <c r="D606" s="235" t="s">
        <v>182</v>
      </c>
      <c r="E606" s="246" t="s">
        <v>1</v>
      </c>
      <c r="F606" s="247" t="s">
        <v>882</v>
      </c>
      <c r="G606" s="245"/>
      <c r="H606" s="248">
        <v>137.05699999999999</v>
      </c>
      <c r="I606" s="249"/>
      <c r="J606" s="245"/>
      <c r="K606" s="245"/>
      <c r="L606" s="250"/>
      <c r="M606" s="251"/>
      <c r="N606" s="252"/>
      <c r="O606" s="252"/>
      <c r="P606" s="252"/>
      <c r="Q606" s="252"/>
      <c r="R606" s="252"/>
      <c r="S606" s="252"/>
      <c r="T606" s="253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54" t="s">
        <v>182</v>
      </c>
      <c r="AU606" s="254" t="s">
        <v>87</v>
      </c>
      <c r="AV606" s="14" t="s">
        <v>87</v>
      </c>
      <c r="AW606" s="14" t="s">
        <v>32</v>
      </c>
      <c r="AX606" s="14" t="s">
        <v>84</v>
      </c>
      <c r="AY606" s="254" t="s">
        <v>173</v>
      </c>
    </row>
    <row r="607" s="12" customFormat="1" ht="25.92" customHeight="1">
      <c r="A607" s="12"/>
      <c r="B607" s="204"/>
      <c r="C607" s="205"/>
      <c r="D607" s="206" t="s">
        <v>75</v>
      </c>
      <c r="E607" s="207" t="s">
        <v>883</v>
      </c>
      <c r="F607" s="207" t="s">
        <v>884</v>
      </c>
      <c r="G607" s="205"/>
      <c r="H607" s="205"/>
      <c r="I607" s="208"/>
      <c r="J607" s="209">
        <f>BK607</f>
        <v>0</v>
      </c>
      <c r="K607" s="205"/>
      <c r="L607" s="210"/>
      <c r="M607" s="211"/>
      <c r="N607" s="212"/>
      <c r="O607" s="212"/>
      <c r="P607" s="213">
        <f>P608</f>
        <v>0</v>
      </c>
      <c r="Q607" s="212"/>
      <c r="R607" s="213">
        <f>R608</f>
        <v>0.0002875</v>
      </c>
      <c r="S607" s="212"/>
      <c r="T607" s="214">
        <f>T608</f>
        <v>0</v>
      </c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R607" s="215" t="s">
        <v>87</v>
      </c>
      <c r="AT607" s="216" t="s">
        <v>75</v>
      </c>
      <c r="AU607" s="216" t="s">
        <v>76</v>
      </c>
      <c r="AY607" s="215" t="s">
        <v>173</v>
      </c>
      <c r="BK607" s="217">
        <f>BK608</f>
        <v>0</v>
      </c>
    </row>
    <row r="608" s="12" customFormat="1" ht="22.8" customHeight="1">
      <c r="A608" s="12"/>
      <c r="B608" s="204"/>
      <c r="C608" s="205"/>
      <c r="D608" s="206" t="s">
        <v>75</v>
      </c>
      <c r="E608" s="218" t="s">
        <v>885</v>
      </c>
      <c r="F608" s="218" t="s">
        <v>886</v>
      </c>
      <c r="G608" s="205"/>
      <c r="H608" s="205"/>
      <c r="I608" s="208"/>
      <c r="J608" s="219">
        <f>BK608</f>
        <v>0</v>
      </c>
      <c r="K608" s="205"/>
      <c r="L608" s="210"/>
      <c r="M608" s="211"/>
      <c r="N608" s="212"/>
      <c r="O608" s="212"/>
      <c r="P608" s="213">
        <f>SUM(P609:P616)</f>
        <v>0</v>
      </c>
      <c r="Q608" s="212"/>
      <c r="R608" s="213">
        <f>SUM(R609:R616)</f>
        <v>0.0002875</v>
      </c>
      <c r="S608" s="212"/>
      <c r="T608" s="214">
        <f>SUM(T609:T616)</f>
        <v>0</v>
      </c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R608" s="215" t="s">
        <v>87</v>
      </c>
      <c r="AT608" s="216" t="s">
        <v>75</v>
      </c>
      <c r="AU608" s="216" t="s">
        <v>84</v>
      </c>
      <c r="AY608" s="215" t="s">
        <v>173</v>
      </c>
      <c r="BK608" s="217">
        <f>SUM(BK609:BK616)</f>
        <v>0</v>
      </c>
    </row>
    <row r="609" s="2" customFormat="1" ht="24.15" customHeight="1">
      <c r="A609" s="39"/>
      <c r="B609" s="40"/>
      <c r="C609" s="220" t="s">
        <v>887</v>
      </c>
      <c r="D609" s="220" t="s">
        <v>175</v>
      </c>
      <c r="E609" s="221" t="s">
        <v>888</v>
      </c>
      <c r="F609" s="222" t="s">
        <v>889</v>
      </c>
      <c r="G609" s="223" t="s">
        <v>178</v>
      </c>
      <c r="H609" s="224">
        <v>1</v>
      </c>
      <c r="I609" s="225"/>
      <c r="J609" s="226">
        <f>ROUND(I609*H609,2)</f>
        <v>0</v>
      </c>
      <c r="K609" s="222" t="s">
        <v>179</v>
      </c>
      <c r="L609" s="45"/>
      <c r="M609" s="227" t="s">
        <v>1</v>
      </c>
      <c r="N609" s="228" t="s">
        <v>41</v>
      </c>
      <c r="O609" s="92"/>
      <c r="P609" s="229">
        <f>O609*H609</f>
        <v>0</v>
      </c>
      <c r="Q609" s="229">
        <v>0</v>
      </c>
      <c r="R609" s="229">
        <f>Q609*H609</f>
        <v>0</v>
      </c>
      <c r="S609" s="229">
        <v>0</v>
      </c>
      <c r="T609" s="230">
        <f>S609*H609</f>
        <v>0</v>
      </c>
      <c r="U609" s="39"/>
      <c r="V609" s="39"/>
      <c r="W609" s="39"/>
      <c r="X609" s="39"/>
      <c r="Y609" s="39"/>
      <c r="Z609" s="39"/>
      <c r="AA609" s="39"/>
      <c r="AB609" s="39"/>
      <c r="AC609" s="39"/>
      <c r="AD609" s="39"/>
      <c r="AE609" s="39"/>
      <c r="AR609" s="231" t="s">
        <v>255</v>
      </c>
      <c r="AT609" s="231" t="s">
        <v>175</v>
      </c>
      <c r="AU609" s="231" t="s">
        <v>87</v>
      </c>
      <c r="AY609" s="18" t="s">
        <v>173</v>
      </c>
      <c r="BE609" s="232">
        <f>IF(N609="základní",J609,0)</f>
        <v>0</v>
      </c>
      <c r="BF609" s="232">
        <f>IF(N609="snížená",J609,0)</f>
        <v>0</v>
      </c>
      <c r="BG609" s="232">
        <f>IF(N609="zákl. přenesená",J609,0)</f>
        <v>0</v>
      </c>
      <c r="BH609" s="232">
        <f>IF(N609="sníž. přenesená",J609,0)</f>
        <v>0</v>
      </c>
      <c r="BI609" s="232">
        <f>IF(N609="nulová",J609,0)</f>
        <v>0</v>
      </c>
      <c r="BJ609" s="18" t="s">
        <v>84</v>
      </c>
      <c r="BK609" s="232">
        <f>ROUND(I609*H609,2)</f>
        <v>0</v>
      </c>
      <c r="BL609" s="18" t="s">
        <v>255</v>
      </c>
      <c r="BM609" s="231" t="s">
        <v>890</v>
      </c>
    </row>
    <row r="610" s="13" customFormat="1">
      <c r="A610" s="13"/>
      <c r="B610" s="233"/>
      <c r="C610" s="234"/>
      <c r="D610" s="235" t="s">
        <v>182</v>
      </c>
      <c r="E610" s="236" t="s">
        <v>1</v>
      </c>
      <c r="F610" s="237" t="s">
        <v>891</v>
      </c>
      <c r="G610" s="234"/>
      <c r="H610" s="236" t="s">
        <v>1</v>
      </c>
      <c r="I610" s="238"/>
      <c r="J610" s="234"/>
      <c r="K610" s="234"/>
      <c r="L610" s="239"/>
      <c r="M610" s="240"/>
      <c r="N610" s="241"/>
      <c r="O610" s="241"/>
      <c r="P610" s="241"/>
      <c r="Q610" s="241"/>
      <c r="R610" s="241"/>
      <c r="S610" s="241"/>
      <c r="T610" s="242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43" t="s">
        <v>182</v>
      </c>
      <c r="AU610" s="243" t="s">
        <v>87</v>
      </c>
      <c r="AV610" s="13" t="s">
        <v>84</v>
      </c>
      <c r="AW610" s="13" t="s">
        <v>32</v>
      </c>
      <c r="AX610" s="13" t="s">
        <v>76</v>
      </c>
      <c r="AY610" s="243" t="s">
        <v>173</v>
      </c>
    </row>
    <row r="611" s="13" customFormat="1">
      <c r="A611" s="13"/>
      <c r="B611" s="233"/>
      <c r="C611" s="234"/>
      <c r="D611" s="235" t="s">
        <v>182</v>
      </c>
      <c r="E611" s="236" t="s">
        <v>1</v>
      </c>
      <c r="F611" s="237" t="s">
        <v>394</v>
      </c>
      <c r="G611" s="234"/>
      <c r="H611" s="236" t="s">
        <v>1</v>
      </c>
      <c r="I611" s="238"/>
      <c r="J611" s="234"/>
      <c r="K611" s="234"/>
      <c r="L611" s="239"/>
      <c r="M611" s="240"/>
      <c r="N611" s="241"/>
      <c r="O611" s="241"/>
      <c r="P611" s="241"/>
      <c r="Q611" s="241"/>
      <c r="R611" s="241"/>
      <c r="S611" s="241"/>
      <c r="T611" s="242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43" t="s">
        <v>182</v>
      </c>
      <c r="AU611" s="243" t="s">
        <v>87</v>
      </c>
      <c r="AV611" s="13" t="s">
        <v>84</v>
      </c>
      <c r="AW611" s="13" t="s">
        <v>32</v>
      </c>
      <c r="AX611" s="13" t="s">
        <v>76</v>
      </c>
      <c r="AY611" s="243" t="s">
        <v>173</v>
      </c>
    </row>
    <row r="612" s="14" customFormat="1">
      <c r="A612" s="14"/>
      <c r="B612" s="244"/>
      <c r="C612" s="245"/>
      <c r="D612" s="235" t="s">
        <v>182</v>
      </c>
      <c r="E612" s="246" t="s">
        <v>1</v>
      </c>
      <c r="F612" s="247" t="s">
        <v>892</v>
      </c>
      <c r="G612" s="245"/>
      <c r="H612" s="248">
        <v>1</v>
      </c>
      <c r="I612" s="249"/>
      <c r="J612" s="245"/>
      <c r="K612" s="245"/>
      <c r="L612" s="250"/>
      <c r="M612" s="251"/>
      <c r="N612" s="252"/>
      <c r="O612" s="252"/>
      <c r="P612" s="252"/>
      <c r="Q612" s="252"/>
      <c r="R612" s="252"/>
      <c r="S612" s="252"/>
      <c r="T612" s="253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54" t="s">
        <v>182</v>
      </c>
      <c r="AU612" s="254" t="s">
        <v>87</v>
      </c>
      <c r="AV612" s="14" t="s">
        <v>87</v>
      </c>
      <c r="AW612" s="14" t="s">
        <v>32</v>
      </c>
      <c r="AX612" s="14" t="s">
        <v>76</v>
      </c>
      <c r="AY612" s="254" t="s">
        <v>173</v>
      </c>
    </row>
    <row r="613" s="15" customFormat="1">
      <c r="A613" s="15"/>
      <c r="B613" s="255"/>
      <c r="C613" s="256"/>
      <c r="D613" s="235" t="s">
        <v>182</v>
      </c>
      <c r="E613" s="257" t="s">
        <v>130</v>
      </c>
      <c r="F613" s="258" t="s">
        <v>120</v>
      </c>
      <c r="G613" s="256"/>
      <c r="H613" s="259">
        <v>1</v>
      </c>
      <c r="I613" s="260"/>
      <c r="J613" s="256"/>
      <c r="K613" s="256"/>
      <c r="L613" s="261"/>
      <c r="M613" s="262"/>
      <c r="N613" s="263"/>
      <c r="O613" s="263"/>
      <c r="P613" s="263"/>
      <c r="Q613" s="263"/>
      <c r="R613" s="263"/>
      <c r="S613" s="263"/>
      <c r="T613" s="264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T613" s="265" t="s">
        <v>182</v>
      </c>
      <c r="AU613" s="265" t="s">
        <v>87</v>
      </c>
      <c r="AV613" s="15" t="s">
        <v>180</v>
      </c>
      <c r="AW613" s="15" t="s">
        <v>32</v>
      </c>
      <c r="AX613" s="15" t="s">
        <v>84</v>
      </c>
      <c r="AY613" s="265" t="s">
        <v>173</v>
      </c>
    </row>
    <row r="614" s="2" customFormat="1" ht="24.15" customHeight="1">
      <c r="A614" s="39"/>
      <c r="B614" s="40"/>
      <c r="C614" s="277" t="s">
        <v>893</v>
      </c>
      <c r="D614" s="277" t="s">
        <v>406</v>
      </c>
      <c r="E614" s="278" t="s">
        <v>894</v>
      </c>
      <c r="F614" s="279" t="s">
        <v>895</v>
      </c>
      <c r="G614" s="280" t="s">
        <v>178</v>
      </c>
      <c r="H614" s="281">
        <v>1.1499999999999999</v>
      </c>
      <c r="I614" s="282"/>
      <c r="J614" s="283">
        <f>ROUND(I614*H614,2)</f>
        <v>0</v>
      </c>
      <c r="K614" s="279" t="s">
        <v>179</v>
      </c>
      <c r="L614" s="284"/>
      <c r="M614" s="285" t="s">
        <v>1</v>
      </c>
      <c r="N614" s="286" t="s">
        <v>41</v>
      </c>
      <c r="O614" s="92"/>
      <c r="P614" s="229">
        <f>O614*H614</f>
        <v>0</v>
      </c>
      <c r="Q614" s="229">
        <v>0.00025000000000000001</v>
      </c>
      <c r="R614" s="229">
        <f>Q614*H614</f>
        <v>0.0002875</v>
      </c>
      <c r="S614" s="229">
        <v>0</v>
      </c>
      <c r="T614" s="230">
        <f>S614*H614</f>
        <v>0</v>
      </c>
      <c r="U614" s="39"/>
      <c r="V614" s="39"/>
      <c r="W614" s="39"/>
      <c r="X614" s="39"/>
      <c r="Y614" s="39"/>
      <c r="Z614" s="39"/>
      <c r="AA614" s="39"/>
      <c r="AB614" s="39"/>
      <c r="AC614" s="39"/>
      <c r="AD614" s="39"/>
      <c r="AE614" s="39"/>
      <c r="AR614" s="231" t="s">
        <v>385</v>
      </c>
      <c r="AT614" s="231" t="s">
        <v>406</v>
      </c>
      <c r="AU614" s="231" t="s">
        <v>87</v>
      </c>
      <c r="AY614" s="18" t="s">
        <v>173</v>
      </c>
      <c r="BE614" s="232">
        <f>IF(N614="základní",J614,0)</f>
        <v>0</v>
      </c>
      <c r="BF614" s="232">
        <f>IF(N614="snížená",J614,0)</f>
        <v>0</v>
      </c>
      <c r="BG614" s="232">
        <f>IF(N614="zákl. přenesená",J614,0)</f>
        <v>0</v>
      </c>
      <c r="BH614" s="232">
        <f>IF(N614="sníž. přenesená",J614,0)</f>
        <v>0</v>
      </c>
      <c r="BI614" s="232">
        <f>IF(N614="nulová",J614,0)</f>
        <v>0</v>
      </c>
      <c r="BJ614" s="18" t="s">
        <v>84</v>
      </c>
      <c r="BK614" s="232">
        <f>ROUND(I614*H614,2)</f>
        <v>0</v>
      </c>
      <c r="BL614" s="18" t="s">
        <v>255</v>
      </c>
      <c r="BM614" s="231" t="s">
        <v>896</v>
      </c>
    </row>
    <row r="615" s="14" customFormat="1">
      <c r="A615" s="14"/>
      <c r="B615" s="244"/>
      <c r="C615" s="245"/>
      <c r="D615" s="235" t="s">
        <v>182</v>
      </c>
      <c r="E615" s="246" t="s">
        <v>1</v>
      </c>
      <c r="F615" s="247" t="s">
        <v>897</v>
      </c>
      <c r="G615" s="245"/>
      <c r="H615" s="248">
        <v>1.1499999999999999</v>
      </c>
      <c r="I615" s="249"/>
      <c r="J615" s="245"/>
      <c r="K615" s="245"/>
      <c r="L615" s="250"/>
      <c r="M615" s="251"/>
      <c r="N615" s="252"/>
      <c r="O615" s="252"/>
      <c r="P615" s="252"/>
      <c r="Q615" s="252"/>
      <c r="R615" s="252"/>
      <c r="S615" s="252"/>
      <c r="T615" s="253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54" t="s">
        <v>182</v>
      </c>
      <c r="AU615" s="254" t="s">
        <v>87</v>
      </c>
      <c r="AV615" s="14" t="s">
        <v>87</v>
      </c>
      <c r="AW615" s="14" t="s">
        <v>32</v>
      </c>
      <c r="AX615" s="14" t="s">
        <v>84</v>
      </c>
      <c r="AY615" s="254" t="s">
        <v>173</v>
      </c>
    </row>
    <row r="616" s="2" customFormat="1" ht="24.15" customHeight="1">
      <c r="A616" s="39"/>
      <c r="B616" s="40"/>
      <c r="C616" s="220" t="s">
        <v>898</v>
      </c>
      <c r="D616" s="220" t="s">
        <v>175</v>
      </c>
      <c r="E616" s="221" t="s">
        <v>899</v>
      </c>
      <c r="F616" s="222" t="s">
        <v>900</v>
      </c>
      <c r="G616" s="223" t="s">
        <v>377</v>
      </c>
      <c r="H616" s="224">
        <v>0</v>
      </c>
      <c r="I616" s="225"/>
      <c r="J616" s="226">
        <f>ROUND(I616*H616,2)</f>
        <v>0</v>
      </c>
      <c r="K616" s="222" t="s">
        <v>179</v>
      </c>
      <c r="L616" s="45"/>
      <c r="M616" s="287" t="s">
        <v>1</v>
      </c>
      <c r="N616" s="288" t="s">
        <v>41</v>
      </c>
      <c r="O616" s="289"/>
      <c r="P616" s="290">
        <f>O616*H616</f>
        <v>0</v>
      </c>
      <c r="Q616" s="290">
        <v>0</v>
      </c>
      <c r="R616" s="290">
        <f>Q616*H616</f>
        <v>0</v>
      </c>
      <c r="S616" s="290">
        <v>0</v>
      </c>
      <c r="T616" s="291">
        <f>S616*H616</f>
        <v>0</v>
      </c>
      <c r="U616" s="39"/>
      <c r="V616" s="39"/>
      <c r="W616" s="39"/>
      <c r="X616" s="39"/>
      <c r="Y616" s="39"/>
      <c r="Z616" s="39"/>
      <c r="AA616" s="39"/>
      <c r="AB616" s="39"/>
      <c r="AC616" s="39"/>
      <c r="AD616" s="39"/>
      <c r="AE616" s="39"/>
      <c r="AR616" s="231" t="s">
        <v>255</v>
      </c>
      <c r="AT616" s="231" t="s">
        <v>175</v>
      </c>
      <c r="AU616" s="231" t="s">
        <v>87</v>
      </c>
      <c r="AY616" s="18" t="s">
        <v>173</v>
      </c>
      <c r="BE616" s="232">
        <f>IF(N616="základní",J616,0)</f>
        <v>0</v>
      </c>
      <c r="BF616" s="232">
        <f>IF(N616="snížená",J616,0)</f>
        <v>0</v>
      </c>
      <c r="BG616" s="232">
        <f>IF(N616="zákl. přenesená",J616,0)</f>
        <v>0</v>
      </c>
      <c r="BH616" s="232">
        <f>IF(N616="sníž. přenesená",J616,0)</f>
        <v>0</v>
      </c>
      <c r="BI616" s="232">
        <f>IF(N616="nulová",J616,0)</f>
        <v>0</v>
      </c>
      <c r="BJ616" s="18" t="s">
        <v>84</v>
      </c>
      <c r="BK616" s="232">
        <f>ROUND(I616*H616,2)</f>
        <v>0</v>
      </c>
      <c r="BL616" s="18" t="s">
        <v>255</v>
      </c>
      <c r="BM616" s="231" t="s">
        <v>901</v>
      </c>
    </row>
    <row r="617" s="2" customFormat="1" ht="6.96" customHeight="1">
      <c r="A617" s="39"/>
      <c r="B617" s="67"/>
      <c r="C617" s="68"/>
      <c r="D617" s="68"/>
      <c r="E617" s="68"/>
      <c r="F617" s="68"/>
      <c r="G617" s="68"/>
      <c r="H617" s="68"/>
      <c r="I617" s="68"/>
      <c r="J617" s="68"/>
      <c r="K617" s="68"/>
      <c r="L617" s="45"/>
      <c r="M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  <c r="AA617" s="39"/>
      <c r="AB617" s="39"/>
      <c r="AC617" s="39"/>
      <c r="AD617" s="39"/>
      <c r="AE617" s="39"/>
    </row>
  </sheetData>
  <sheetProtection sheet="1" autoFilter="0" formatColumns="0" formatRows="0" objects="1" scenarios="1" spinCount="100000" saltValue="Gtnw/qYVuCw//XKbNCDHAkA3eljCd5vOwuoOSfysZMVdI+6L0Aj587joQhlImT/qA3evzRxvkW7eN9vBc5Yg+w==" hashValue="kQi1sCkhMOnj6tMGI5ZDiF7KMLtnb77D2KDBBiixkj0K+1y3YP9Qqn4+37y4xym8DzbrgkhUi67ymC6r5fk5QQ==" algorithmName="SHA-512" password="CC35"/>
  <autoFilter ref="C127:K616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  <c r="AZ2" s="137" t="s">
        <v>95</v>
      </c>
      <c r="BA2" s="137" t="s">
        <v>96</v>
      </c>
      <c r="BB2" s="137" t="s">
        <v>1</v>
      </c>
      <c r="BC2" s="137" t="s">
        <v>902</v>
      </c>
      <c r="BD2" s="137" t="s">
        <v>87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87</v>
      </c>
      <c r="AZ3" s="137" t="s">
        <v>98</v>
      </c>
      <c r="BA3" s="137" t="s">
        <v>96</v>
      </c>
      <c r="BB3" s="137" t="s">
        <v>1</v>
      </c>
      <c r="BC3" s="137" t="s">
        <v>903</v>
      </c>
      <c r="BD3" s="137" t="s">
        <v>87</v>
      </c>
    </row>
    <row r="4" s="1" customFormat="1" ht="24.96" customHeight="1">
      <c r="B4" s="21"/>
      <c r="D4" s="140" t="s">
        <v>100</v>
      </c>
      <c r="L4" s="21"/>
      <c r="M4" s="141" t="s">
        <v>10</v>
      </c>
      <c r="AT4" s="18" t="s">
        <v>4</v>
      </c>
      <c r="AZ4" s="137" t="s">
        <v>101</v>
      </c>
      <c r="BA4" s="137" t="s">
        <v>1</v>
      </c>
      <c r="BB4" s="137" t="s">
        <v>1</v>
      </c>
      <c r="BC4" s="137" t="s">
        <v>904</v>
      </c>
      <c r="BD4" s="137" t="s">
        <v>87</v>
      </c>
    </row>
    <row r="5" s="1" customFormat="1" ht="6.96" customHeight="1">
      <c r="B5" s="21"/>
      <c r="L5" s="21"/>
      <c r="AZ5" s="137" t="s">
        <v>103</v>
      </c>
      <c r="BA5" s="137" t="s">
        <v>1</v>
      </c>
      <c r="BB5" s="137" t="s">
        <v>1</v>
      </c>
      <c r="BC5" s="137" t="s">
        <v>905</v>
      </c>
      <c r="BD5" s="137" t="s">
        <v>87</v>
      </c>
    </row>
    <row r="6" s="1" customFormat="1" ht="12" customHeight="1">
      <c r="B6" s="21"/>
      <c r="D6" s="142" t="s">
        <v>16</v>
      </c>
      <c r="L6" s="21"/>
      <c r="AZ6" s="137" t="s">
        <v>105</v>
      </c>
      <c r="BA6" s="137" t="s">
        <v>1</v>
      </c>
      <c r="BB6" s="137" t="s">
        <v>1</v>
      </c>
      <c r="BC6" s="137" t="s">
        <v>220</v>
      </c>
      <c r="BD6" s="137" t="s">
        <v>87</v>
      </c>
    </row>
    <row r="7" s="1" customFormat="1" ht="16.5" customHeight="1">
      <c r="B7" s="21"/>
      <c r="E7" s="143" t="str">
        <f>'Rekapitulace stavby'!K6</f>
        <v>Obnova vodovodu ul. Za Brankou, Litomyšl</v>
      </c>
      <c r="F7" s="142"/>
      <c r="G7" s="142"/>
      <c r="H7" s="142"/>
      <c r="L7" s="21"/>
      <c r="AZ7" s="137" t="s">
        <v>107</v>
      </c>
      <c r="BA7" s="137" t="s">
        <v>1</v>
      </c>
      <c r="BB7" s="137" t="s">
        <v>1</v>
      </c>
      <c r="BC7" s="137" t="s">
        <v>906</v>
      </c>
      <c r="BD7" s="137" t="s">
        <v>87</v>
      </c>
    </row>
    <row r="8" s="2" customFormat="1" ht="12" customHeight="1">
      <c r="A8" s="39"/>
      <c r="B8" s="45"/>
      <c r="C8" s="39"/>
      <c r="D8" s="142" t="s">
        <v>109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137" t="s">
        <v>110</v>
      </c>
      <c r="BA8" s="137" t="s">
        <v>111</v>
      </c>
      <c r="BB8" s="137" t="s">
        <v>1</v>
      </c>
      <c r="BC8" s="137" t="s">
        <v>907</v>
      </c>
      <c r="BD8" s="137" t="s">
        <v>87</v>
      </c>
    </row>
    <row r="9" s="2" customFormat="1" ht="16.5" customHeight="1">
      <c r="A9" s="39"/>
      <c r="B9" s="45"/>
      <c r="C9" s="39"/>
      <c r="D9" s="39"/>
      <c r="E9" s="144" t="s">
        <v>908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137" t="s">
        <v>114</v>
      </c>
      <c r="BA9" s="137" t="s">
        <v>1</v>
      </c>
      <c r="BB9" s="137" t="s">
        <v>1</v>
      </c>
      <c r="BC9" s="137" t="s">
        <v>909</v>
      </c>
      <c r="BD9" s="137" t="s">
        <v>87</v>
      </c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137" t="s">
        <v>116</v>
      </c>
      <c r="BA10" s="137" t="s">
        <v>1</v>
      </c>
      <c r="BB10" s="137" t="s">
        <v>1</v>
      </c>
      <c r="BC10" s="137" t="s">
        <v>910</v>
      </c>
      <c r="BD10" s="137" t="s">
        <v>87</v>
      </c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86</v>
      </c>
      <c r="G11" s="39"/>
      <c r="H11" s="39"/>
      <c r="I11" s="142" t="s">
        <v>19</v>
      </c>
      <c r="J11" s="145" t="s">
        <v>118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137" t="s">
        <v>119</v>
      </c>
      <c r="BA11" s="137" t="s">
        <v>120</v>
      </c>
      <c r="BB11" s="137" t="s">
        <v>1</v>
      </c>
      <c r="BC11" s="137" t="s">
        <v>911</v>
      </c>
      <c r="BD11" s="137" t="s">
        <v>87</v>
      </c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21. 5. 2025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Z12" s="137" t="s">
        <v>122</v>
      </c>
      <c r="BA12" s="137" t="s">
        <v>1</v>
      </c>
      <c r="BB12" s="137" t="s">
        <v>1</v>
      </c>
      <c r="BC12" s="137" t="s">
        <v>912</v>
      </c>
      <c r="BD12" s="137" t="s">
        <v>87</v>
      </c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Z13" s="137" t="s">
        <v>131</v>
      </c>
      <c r="BA13" s="137" t="s">
        <v>1</v>
      </c>
      <c r="BB13" s="137" t="s">
        <v>1</v>
      </c>
      <c r="BC13" s="137" t="s">
        <v>913</v>
      </c>
      <c r="BD13" s="137" t="s">
        <v>87</v>
      </c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Z14" s="137" t="s">
        <v>137</v>
      </c>
      <c r="BA14" s="137" t="s">
        <v>1</v>
      </c>
      <c r="BB14" s="137" t="s">
        <v>1</v>
      </c>
      <c r="BC14" s="137" t="s">
        <v>84</v>
      </c>
      <c r="BD14" s="137" t="s">
        <v>87</v>
      </c>
    </row>
    <row r="15" s="2" customFormat="1" ht="18" customHeight="1">
      <c r="A15" s="39"/>
      <c r="B15" s="45"/>
      <c r="C15" s="39"/>
      <c r="D15" s="39"/>
      <c r="E15" s="145" t="str">
        <f>IF('Rekapitulace stavby'!E11="","",'Rekapitulace stavby'!E11)</f>
        <v xml:space="preserve"> </v>
      </c>
      <c r="F15" s="39"/>
      <c r="G15" s="39"/>
      <c r="H15" s="39"/>
      <c r="I15" s="142" t="s">
        <v>27</v>
      </c>
      <c r="J15" s="145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Z15" s="137" t="s">
        <v>914</v>
      </c>
      <c r="BA15" s="137" t="s">
        <v>1</v>
      </c>
      <c r="BB15" s="137" t="s">
        <v>1</v>
      </c>
      <c r="BC15" s="137" t="s">
        <v>915</v>
      </c>
      <c r="BD15" s="137" t="s">
        <v>87</v>
      </c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Z16" s="137" t="s">
        <v>916</v>
      </c>
      <c r="BA16" s="137" t="s">
        <v>1</v>
      </c>
      <c r="BB16" s="137" t="s">
        <v>1</v>
      </c>
      <c r="BC16" s="137" t="s">
        <v>917</v>
      </c>
      <c r="BD16" s="137" t="s">
        <v>87</v>
      </c>
    </row>
    <row r="17" s="2" customFormat="1" ht="12" customHeight="1">
      <c r="A17" s="39"/>
      <c r="B17" s="45"/>
      <c r="C17" s="39"/>
      <c r="D17" s="142" t="s">
        <v>28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30</v>
      </c>
      <c r="E20" s="39"/>
      <c r="F20" s="39"/>
      <c r="G20" s="39"/>
      <c r="H20" s="39"/>
      <c r="I20" s="142" t="s">
        <v>25</v>
      </c>
      <c r="J20" s="145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31</v>
      </c>
      <c r="F21" s="39"/>
      <c r="G21" s="39"/>
      <c r="H21" s="39"/>
      <c r="I21" s="142" t="s">
        <v>27</v>
      </c>
      <c r="J21" s="145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33</v>
      </c>
      <c r="E23" s="39"/>
      <c r="F23" s="39"/>
      <c r="G23" s="39"/>
      <c r="H23" s="39"/>
      <c r="I23" s="142" t="s">
        <v>25</v>
      </c>
      <c r="J23" s="145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">
        <v>34</v>
      </c>
      <c r="F24" s="39"/>
      <c r="G24" s="39"/>
      <c r="H24" s="39"/>
      <c r="I24" s="142" t="s">
        <v>27</v>
      </c>
      <c r="J24" s="145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36</v>
      </c>
      <c r="E30" s="39"/>
      <c r="F30" s="39"/>
      <c r="G30" s="39"/>
      <c r="H30" s="39"/>
      <c r="I30" s="39"/>
      <c r="J30" s="153">
        <f>ROUND(J125,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38</v>
      </c>
      <c r="G32" s="39"/>
      <c r="H32" s="39"/>
      <c r="I32" s="154" t="s">
        <v>37</v>
      </c>
      <c r="J32" s="154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40</v>
      </c>
      <c r="E33" s="142" t="s">
        <v>41</v>
      </c>
      <c r="F33" s="156">
        <f>ROUND((SUM(BE125:BE296)),  2)</f>
        <v>0</v>
      </c>
      <c r="G33" s="39"/>
      <c r="H33" s="39"/>
      <c r="I33" s="157">
        <v>0.20999999999999999</v>
      </c>
      <c r="J33" s="156">
        <f>ROUND(((SUM(BE125:BE296))*I33),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42</v>
      </c>
      <c r="F34" s="156">
        <f>ROUND((SUM(BF125:BF296)),  2)</f>
        <v>0</v>
      </c>
      <c r="G34" s="39"/>
      <c r="H34" s="39"/>
      <c r="I34" s="157">
        <v>0.12</v>
      </c>
      <c r="J34" s="156">
        <f>ROUND(((SUM(BF125:BF296))*I34),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43</v>
      </c>
      <c r="F35" s="156">
        <f>ROUND((SUM(BG125:BG296)),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44</v>
      </c>
      <c r="F36" s="156">
        <f>ROUND((SUM(BH125:BH296)),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45</v>
      </c>
      <c r="F37" s="156">
        <f>ROUND((SUM(BI125:BI296)),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46</v>
      </c>
      <c r="E39" s="160"/>
      <c r="F39" s="160"/>
      <c r="G39" s="161" t="s">
        <v>47</v>
      </c>
      <c r="H39" s="162" t="s">
        <v>48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49</v>
      </c>
      <c r="E50" s="166"/>
      <c r="F50" s="166"/>
      <c r="G50" s="165" t="s">
        <v>50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51</v>
      </c>
      <c r="E61" s="168"/>
      <c r="F61" s="169" t="s">
        <v>52</v>
      </c>
      <c r="G61" s="167" t="s">
        <v>51</v>
      </c>
      <c r="H61" s="168"/>
      <c r="I61" s="168"/>
      <c r="J61" s="170" t="s">
        <v>52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53</v>
      </c>
      <c r="E65" s="171"/>
      <c r="F65" s="171"/>
      <c r="G65" s="165" t="s">
        <v>54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51</v>
      </c>
      <c r="E76" s="168"/>
      <c r="F76" s="169" t="s">
        <v>52</v>
      </c>
      <c r="G76" s="167" t="s">
        <v>51</v>
      </c>
      <c r="H76" s="168"/>
      <c r="I76" s="168"/>
      <c r="J76" s="170" t="s">
        <v>52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6" t="str">
        <f>E7</f>
        <v>Obnova vodovodu ul. Za Brankou, Litomyšl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109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1.2 - Vodovodní řad ZB - přepojení přípojek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Litomyšl</v>
      </c>
      <c r="G89" s="41"/>
      <c r="H89" s="41"/>
      <c r="I89" s="33" t="s">
        <v>22</v>
      </c>
      <c r="J89" s="80" t="str">
        <f>IF(J12="","",J12)</f>
        <v>21. 5. 2025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>Ing. Pravec František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Kašparová Věra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142</v>
      </c>
      <c r="D94" s="178"/>
      <c r="E94" s="178"/>
      <c r="F94" s="178"/>
      <c r="G94" s="178"/>
      <c r="H94" s="178"/>
      <c r="I94" s="178"/>
      <c r="J94" s="179" t="s">
        <v>143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144</v>
      </c>
      <c r="D96" s="41"/>
      <c r="E96" s="41"/>
      <c r="F96" s="41"/>
      <c r="G96" s="41"/>
      <c r="H96" s="41"/>
      <c r="I96" s="41"/>
      <c r="J96" s="111">
        <f>J125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145</v>
      </c>
    </row>
    <row r="97" s="9" customFormat="1" ht="24.96" customHeight="1">
      <c r="A97" s="9"/>
      <c r="B97" s="181"/>
      <c r="C97" s="182"/>
      <c r="D97" s="183" t="s">
        <v>146</v>
      </c>
      <c r="E97" s="184"/>
      <c r="F97" s="184"/>
      <c r="G97" s="184"/>
      <c r="H97" s="184"/>
      <c r="I97" s="184"/>
      <c r="J97" s="185">
        <f>J126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147</v>
      </c>
      <c r="E98" s="190"/>
      <c r="F98" s="190"/>
      <c r="G98" s="190"/>
      <c r="H98" s="190"/>
      <c r="I98" s="190"/>
      <c r="J98" s="191">
        <f>J127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7"/>
      <c r="C99" s="188"/>
      <c r="D99" s="189" t="s">
        <v>149</v>
      </c>
      <c r="E99" s="190"/>
      <c r="F99" s="190"/>
      <c r="G99" s="190"/>
      <c r="H99" s="190"/>
      <c r="I99" s="190"/>
      <c r="J99" s="191">
        <f>J226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7"/>
      <c r="C100" s="188"/>
      <c r="D100" s="189" t="s">
        <v>150</v>
      </c>
      <c r="E100" s="190"/>
      <c r="F100" s="190"/>
      <c r="G100" s="190"/>
      <c r="H100" s="190"/>
      <c r="I100" s="190"/>
      <c r="J100" s="191">
        <f>J231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7"/>
      <c r="C101" s="188"/>
      <c r="D101" s="189" t="s">
        <v>151</v>
      </c>
      <c r="E101" s="190"/>
      <c r="F101" s="190"/>
      <c r="G101" s="190"/>
      <c r="H101" s="190"/>
      <c r="I101" s="190"/>
      <c r="J101" s="191">
        <f>J238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7"/>
      <c r="C102" s="188"/>
      <c r="D102" s="189" t="s">
        <v>152</v>
      </c>
      <c r="E102" s="190"/>
      <c r="F102" s="190"/>
      <c r="G102" s="190"/>
      <c r="H102" s="190"/>
      <c r="I102" s="190"/>
      <c r="J102" s="191">
        <f>J269</f>
        <v>0</v>
      </c>
      <c r="K102" s="188"/>
      <c r="L102" s="19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7"/>
      <c r="C103" s="188"/>
      <c r="D103" s="189" t="s">
        <v>153</v>
      </c>
      <c r="E103" s="190"/>
      <c r="F103" s="190"/>
      <c r="G103" s="190"/>
      <c r="H103" s="190"/>
      <c r="I103" s="190"/>
      <c r="J103" s="191">
        <f>J279</f>
        <v>0</v>
      </c>
      <c r="K103" s="188"/>
      <c r="L103" s="19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7"/>
      <c r="C104" s="188"/>
      <c r="D104" s="189" t="s">
        <v>154</v>
      </c>
      <c r="E104" s="190"/>
      <c r="F104" s="190"/>
      <c r="G104" s="190"/>
      <c r="H104" s="190"/>
      <c r="I104" s="190"/>
      <c r="J104" s="191">
        <f>J282</f>
        <v>0</v>
      </c>
      <c r="K104" s="188"/>
      <c r="L104" s="19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7"/>
      <c r="C105" s="188"/>
      <c r="D105" s="189" t="s">
        <v>155</v>
      </c>
      <c r="E105" s="190"/>
      <c r="F105" s="190"/>
      <c r="G105" s="190"/>
      <c r="H105" s="190"/>
      <c r="I105" s="190"/>
      <c r="J105" s="191">
        <f>J294</f>
        <v>0</v>
      </c>
      <c r="K105" s="188"/>
      <c r="L105" s="19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11" s="2" customFormat="1" ht="6.96" customHeight="1">
      <c r="A111" s="39"/>
      <c r="B111" s="69"/>
      <c r="C111" s="70"/>
      <c r="D111" s="70"/>
      <c r="E111" s="70"/>
      <c r="F111" s="70"/>
      <c r="G111" s="70"/>
      <c r="H111" s="70"/>
      <c r="I111" s="70"/>
      <c r="J111" s="70"/>
      <c r="K111" s="70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24.96" customHeight="1">
      <c r="A112" s="39"/>
      <c r="B112" s="40"/>
      <c r="C112" s="24" t="s">
        <v>158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16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176" t="str">
        <f>E7</f>
        <v>Obnova vodovodu ul. Za Brankou, Litomyšl</v>
      </c>
      <c r="F115" s="33"/>
      <c r="G115" s="33"/>
      <c r="H115" s="33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109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77" t="str">
        <f>E9</f>
        <v>1.2 - Vodovodní řad ZB - přepojení přípojek</v>
      </c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20</v>
      </c>
      <c r="D119" s="41"/>
      <c r="E119" s="41"/>
      <c r="F119" s="28" t="str">
        <f>F12</f>
        <v>Litomyšl</v>
      </c>
      <c r="G119" s="41"/>
      <c r="H119" s="41"/>
      <c r="I119" s="33" t="s">
        <v>22</v>
      </c>
      <c r="J119" s="80" t="str">
        <f>IF(J12="","",J12)</f>
        <v>21. 5. 2025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24</v>
      </c>
      <c r="D121" s="41"/>
      <c r="E121" s="41"/>
      <c r="F121" s="28" t="str">
        <f>E15</f>
        <v xml:space="preserve"> </v>
      </c>
      <c r="G121" s="41"/>
      <c r="H121" s="41"/>
      <c r="I121" s="33" t="s">
        <v>30</v>
      </c>
      <c r="J121" s="37" t="str">
        <f>E21</f>
        <v>Ing. Pravec František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28</v>
      </c>
      <c r="D122" s="41"/>
      <c r="E122" s="41"/>
      <c r="F122" s="28" t="str">
        <f>IF(E18="","",E18)</f>
        <v>Vyplň údaj</v>
      </c>
      <c r="G122" s="41"/>
      <c r="H122" s="41"/>
      <c r="I122" s="33" t="s">
        <v>33</v>
      </c>
      <c r="J122" s="37" t="str">
        <f>E24</f>
        <v>Kašparová Věra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0.32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11" customFormat="1" ht="29.28" customHeight="1">
      <c r="A124" s="193"/>
      <c r="B124" s="194"/>
      <c r="C124" s="195" t="s">
        <v>159</v>
      </c>
      <c r="D124" s="196" t="s">
        <v>61</v>
      </c>
      <c r="E124" s="196" t="s">
        <v>57</v>
      </c>
      <c r="F124" s="196" t="s">
        <v>58</v>
      </c>
      <c r="G124" s="196" t="s">
        <v>160</v>
      </c>
      <c r="H124" s="196" t="s">
        <v>161</v>
      </c>
      <c r="I124" s="196" t="s">
        <v>162</v>
      </c>
      <c r="J124" s="196" t="s">
        <v>143</v>
      </c>
      <c r="K124" s="197" t="s">
        <v>163</v>
      </c>
      <c r="L124" s="198"/>
      <c r="M124" s="101" t="s">
        <v>1</v>
      </c>
      <c r="N124" s="102" t="s">
        <v>40</v>
      </c>
      <c r="O124" s="102" t="s">
        <v>164</v>
      </c>
      <c r="P124" s="102" t="s">
        <v>165</v>
      </c>
      <c r="Q124" s="102" t="s">
        <v>166</v>
      </c>
      <c r="R124" s="102" t="s">
        <v>167</v>
      </c>
      <c r="S124" s="102" t="s">
        <v>168</v>
      </c>
      <c r="T124" s="103" t="s">
        <v>169</v>
      </c>
      <c r="U124" s="193"/>
      <c r="V124" s="193"/>
      <c r="W124" s="193"/>
      <c r="X124" s="193"/>
      <c r="Y124" s="193"/>
      <c r="Z124" s="193"/>
      <c r="AA124" s="193"/>
      <c r="AB124" s="193"/>
      <c r="AC124" s="193"/>
      <c r="AD124" s="193"/>
      <c r="AE124" s="193"/>
    </row>
    <row r="125" s="2" customFormat="1" ht="22.8" customHeight="1">
      <c r="A125" s="39"/>
      <c r="B125" s="40"/>
      <c r="C125" s="108" t="s">
        <v>170</v>
      </c>
      <c r="D125" s="41"/>
      <c r="E125" s="41"/>
      <c r="F125" s="41"/>
      <c r="G125" s="41"/>
      <c r="H125" s="41"/>
      <c r="I125" s="41"/>
      <c r="J125" s="199">
        <f>BK125</f>
        <v>0</v>
      </c>
      <c r="K125" s="41"/>
      <c r="L125" s="45"/>
      <c r="M125" s="104"/>
      <c r="N125" s="200"/>
      <c r="O125" s="105"/>
      <c r="P125" s="201">
        <f>P126</f>
        <v>0</v>
      </c>
      <c r="Q125" s="105"/>
      <c r="R125" s="201">
        <f>R126</f>
        <v>0.67014145000000003</v>
      </c>
      <c r="S125" s="105"/>
      <c r="T125" s="202">
        <f>T126</f>
        <v>0.71618000000000004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75</v>
      </c>
      <c r="AU125" s="18" t="s">
        <v>145</v>
      </c>
      <c r="BK125" s="203">
        <f>BK126</f>
        <v>0</v>
      </c>
    </row>
    <row r="126" s="12" customFormat="1" ht="25.92" customHeight="1">
      <c r="A126" s="12"/>
      <c r="B126" s="204"/>
      <c r="C126" s="205"/>
      <c r="D126" s="206" t="s">
        <v>75</v>
      </c>
      <c r="E126" s="207" t="s">
        <v>171</v>
      </c>
      <c r="F126" s="207" t="s">
        <v>172</v>
      </c>
      <c r="G126" s="205"/>
      <c r="H126" s="205"/>
      <c r="I126" s="208"/>
      <c r="J126" s="209">
        <f>BK126</f>
        <v>0</v>
      </c>
      <c r="K126" s="205"/>
      <c r="L126" s="210"/>
      <c r="M126" s="211"/>
      <c r="N126" s="212"/>
      <c r="O126" s="212"/>
      <c r="P126" s="213">
        <f>P127+P226+P231+P238+P269+P279+P282+P294</f>
        <v>0</v>
      </c>
      <c r="Q126" s="212"/>
      <c r="R126" s="213">
        <f>R127+R226+R231+R238+R269+R279+R282+R294</f>
        <v>0.67014145000000003</v>
      </c>
      <c r="S126" s="212"/>
      <c r="T126" s="214">
        <f>T127+T226+T231+T238+T269+T279+T282+T294</f>
        <v>0.71618000000000004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5" t="s">
        <v>84</v>
      </c>
      <c r="AT126" s="216" t="s">
        <v>75</v>
      </c>
      <c r="AU126" s="216" t="s">
        <v>76</v>
      </c>
      <c r="AY126" s="215" t="s">
        <v>173</v>
      </c>
      <c r="BK126" s="217">
        <f>BK127+BK226+BK231+BK238+BK269+BK279+BK282+BK294</f>
        <v>0</v>
      </c>
    </row>
    <row r="127" s="12" customFormat="1" ht="22.8" customHeight="1">
      <c r="A127" s="12"/>
      <c r="B127" s="204"/>
      <c r="C127" s="205"/>
      <c r="D127" s="206" t="s">
        <v>75</v>
      </c>
      <c r="E127" s="218" t="s">
        <v>84</v>
      </c>
      <c r="F127" s="218" t="s">
        <v>174</v>
      </c>
      <c r="G127" s="205"/>
      <c r="H127" s="205"/>
      <c r="I127" s="208"/>
      <c r="J127" s="219">
        <f>BK127</f>
        <v>0</v>
      </c>
      <c r="K127" s="205"/>
      <c r="L127" s="210"/>
      <c r="M127" s="211"/>
      <c r="N127" s="212"/>
      <c r="O127" s="212"/>
      <c r="P127" s="213">
        <f>SUM(P128:P225)</f>
        <v>0</v>
      </c>
      <c r="Q127" s="212"/>
      <c r="R127" s="213">
        <f>SUM(R128:R225)</f>
        <v>0.0086909999999999991</v>
      </c>
      <c r="S127" s="212"/>
      <c r="T127" s="214">
        <f>SUM(T128:T225)</f>
        <v>0.71618000000000004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5" t="s">
        <v>84</v>
      </c>
      <c r="AT127" s="216" t="s">
        <v>75</v>
      </c>
      <c r="AU127" s="216" t="s">
        <v>84</v>
      </c>
      <c r="AY127" s="215" t="s">
        <v>173</v>
      </c>
      <c r="BK127" s="217">
        <f>SUM(BK128:BK225)</f>
        <v>0</v>
      </c>
    </row>
    <row r="128" s="2" customFormat="1" ht="33" customHeight="1">
      <c r="A128" s="39"/>
      <c r="B128" s="40"/>
      <c r="C128" s="220" t="s">
        <v>84</v>
      </c>
      <c r="D128" s="220" t="s">
        <v>175</v>
      </c>
      <c r="E128" s="221" t="s">
        <v>176</v>
      </c>
      <c r="F128" s="222" t="s">
        <v>177</v>
      </c>
      <c r="G128" s="223" t="s">
        <v>178</v>
      </c>
      <c r="H128" s="224">
        <v>0.40500000000000003</v>
      </c>
      <c r="I128" s="225"/>
      <c r="J128" s="226">
        <f>ROUND(I128*H128,2)</f>
        <v>0</v>
      </c>
      <c r="K128" s="222" t="s">
        <v>179</v>
      </c>
      <c r="L128" s="45"/>
      <c r="M128" s="227" t="s">
        <v>1</v>
      </c>
      <c r="N128" s="228" t="s">
        <v>41</v>
      </c>
      <c r="O128" s="92"/>
      <c r="P128" s="229">
        <f>O128*H128</f>
        <v>0</v>
      </c>
      <c r="Q128" s="229">
        <v>0</v>
      </c>
      <c r="R128" s="229">
        <f>Q128*H128</f>
        <v>0</v>
      </c>
      <c r="S128" s="229">
        <v>0.44</v>
      </c>
      <c r="T128" s="230">
        <f>S128*H128</f>
        <v>0.17820000000000003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1" t="s">
        <v>180</v>
      </c>
      <c r="AT128" s="231" t="s">
        <v>175</v>
      </c>
      <c r="AU128" s="231" t="s">
        <v>87</v>
      </c>
      <c r="AY128" s="18" t="s">
        <v>173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8" t="s">
        <v>84</v>
      </c>
      <c r="BK128" s="232">
        <f>ROUND(I128*H128,2)</f>
        <v>0</v>
      </c>
      <c r="BL128" s="18" t="s">
        <v>180</v>
      </c>
      <c r="BM128" s="231" t="s">
        <v>181</v>
      </c>
    </row>
    <row r="129" s="13" customFormat="1">
      <c r="A129" s="13"/>
      <c r="B129" s="233"/>
      <c r="C129" s="234"/>
      <c r="D129" s="235" t="s">
        <v>182</v>
      </c>
      <c r="E129" s="236" t="s">
        <v>1</v>
      </c>
      <c r="F129" s="237" t="s">
        <v>183</v>
      </c>
      <c r="G129" s="234"/>
      <c r="H129" s="236" t="s">
        <v>1</v>
      </c>
      <c r="I129" s="238"/>
      <c r="J129" s="234"/>
      <c r="K129" s="234"/>
      <c r="L129" s="239"/>
      <c r="M129" s="240"/>
      <c r="N129" s="241"/>
      <c r="O129" s="241"/>
      <c r="P129" s="241"/>
      <c r="Q129" s="241"/>
      <c r="R129" s="241"/>
      <c r="S129" s="241"/>
      <c r="T129" s="24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3" t="s">
        <v>182</v>
      </c>
      <c r="AU129" s="243" t="s">
        <v>87</v>
      </c>
      <c r="AV129" s="13" t="s">
        <v>84</v>
      </c>
      <c r="AW129" s="13" t="s">
        <v>32</v>
      </c>
      <c r="AX129" s="13" t="s">
        <v>76</v>
      </c>
      <c r="AY129" s="243" t="s">
        <v>173</v>
      </c>
    </row>
    <row r="130" s="14" customFormat="1">
      <c r="A130" s="14"/>
      <c r="B130" s="244"/>
      <c r="C130" s="245"/>
      <c r="D130" s="235" t="s">
        <v>182</v>
      </c>
      <c r="E130" s="246" t="s">
        <v>131</v>
      </c>
      <c r="F130" s="247" t="s">
        <v>918</v>
      </c>
      <c r="G130" s="245"/>
      <c r="H130" s="248">
        <v>0.40500000000000003</v>
      </c>
      <c r="I130" s="249"/>
      <c r="J130" s="245"/>
      <c r="K130" s="245"/>
      <c r="L130" s="250"/>
      <c r="M130" s="251"/>
      <c r="N130" s="252"/>
      <c r="O130" s="252"/>
      <c r="P130" s="252"/>
      <c r="Q130" s="252"/>
      <c r="R130" s="252"/>
      <c r="S130" s="252"/>
      <c r="T130" s="253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4" t="s">
        <v>182</v>
      </c>
      <c r="AU130" s="254" t="s">
        <v>87</v>
      </c>
      <c r="AV130" s="14" t="s">
        <v>87</v>
      </c>
      <c r="AW130" s="14" t="s">
        <v>32</v>
      </c>
      <c r="AX130" s="14" t="s">
        <v>84</v>
      </c>
      <c r="AY130" s="254" t="s">
        <v>173</v>
      </c>
    </row>
    <row r="131" s="2" customFormat="1" ht="24.15" customHeight="1">
      <c r="A131" s="39"/>
      <c r="B131" s="40"/>
      <c r="C131" s="220" t="s">
        <v>87</v>
      </c>
      <c r="D131" s="220" t="s">
        <v>175</v>
      </c>
      <c r="E131" s="221" t="s">
        <v>186</v>
      </c>
      <c r="F131" s="222" t="s">
        <v>187</v>
      </c>
      <c r="G131" s="223" t="s">
        <v>178</v>
      </c>
      <c r="H131" s="224">
        <v>0.40500000000000003</v>
      </c>
      <c r="I131" s="225"/>
      <c r="J131" s="226">
        <f>ROUND(I131*H131,2)</f>
        <v>0</v>
      </c>
      <c r="K131" s="222" t="s">
        <v>179</v>
      </c>
      <c r="L131" s="45"/>
      <c r="M131" s="227" t="s">
        <v>1</v>
      </c>
      <c r="N131" s="228" t="s">
        <v>41</v>
      </c>
      <c r="O131" s="92"/>
      <c r="P131" s="229">
        <f>O131*H131</f>
        <v>0</v>
      </c>
      <c r="Q131" s="229">
        <v>0</v>
      </c>
      <c r="R131" s="229">
        <f>Q131*H131</f>
        <v>0</v>
      </c>
      <c r="S131" s="229">
        <v>0.316</v>
      </c>
      <c r="T131" s="230">
        <f>S131*H131</f>
        <v>0.12798000000000001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1" t="s">
        <v>180</v>
      </c>
      <c r="AT131" s="231" t="s">
        <v>175</v>
      </c>
      <c r="AU131" s="231" t="s">
        <v>87</v>
      </c>
      <c r="AY131" s="18" t="s">
        <v>173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84</v>
      </c>
      <c r="BK131" s="232">
        <f>ROUND(I131*H131,2)</f>
        <v>0</v>
      </c>
      <c r="BL131" s="18" t="s">
        <v>180</v>
      </c>
      <c r="BM131" s="231" t="s">
        <v>188</v>
      </c>
    </row>
    <row r="132" s="14" customFormat="1">
      <c r="A132" s="14"/>
      <c r="B132" s="244"/>
      <c r="C132" s="245"/>
      <c r="D132" s="235" t="s">
        <v>182</v>
      </c>
      <c r="E132" s="246" t="s">
        <v>1</v>
      </c>
      <c r="F132" s="247" t="s">
        <v>131</v>
      </c>
      <c r="G132" s="245"/>
      <c r="H132" s="248">
        <v>0.40500000000000003</v>
      </c>
      <c r="I132" s="249"/>
      <c r="J132" s="245"/>
      <c r="K132" s="245"/>
      <c r="L132" s="250"/>
      <c r="M132" s="251"/>
      <c r="N132" s="252"/>
      <c r="O132" s="252"/>
      <c r="P132" s="252"/>
      <c r="Q132" s="252"/>
      <c r="R132" s="252"/>
      <c r="S132" s="252"/>
      <c r="T132" s="25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4" t="s">
        <v>182</v>
      </c>
      <c r="AU132" s="254" t="s">
        <v>87</v>
      </c>
      <c r="AV132" s="14" t="s">
        <v>87</v>
      </c>
      <c r="AW132" s="14" t="s">
        <v>32</v>
      </c>
      <c r="AX132" s="14" t="s">
        <v>84</v>
      </c>
      <c r="AY132" s="254" t="s">
        <v>173</v>
      </c>
    </row>
    <row r="133" s="2" customFormat="1" ht="16.5" customHeight="1">
      <c r="A133" s="39"/>
      <c r="B133" s="40"/>
      <c r="C133" s="220" t="s">
        <v>189</v>
      </c>
      <c r="D133" s="220" t="s">
        <v>175</v>
      </c>
      <c r="E133" s="221" t="s">
        <v>190</v>
      </c>
      <c r="F133" s="222" t="s">
        <v>191</v>
      </c>
      <c r="G133" s="223" t="s">
        <v>192</v>
      </c>
      <c r="H133" s="224">
        <v>2</v>
      </c>
      <c r="I133" s="225"/>
      <c r="J133" s="226">
        <f>ROUND(I133*H133,2)</f>
        <v>0</v>
      </c>
      <c r="K133" s="222" t="s">
        <v>179</v>
      </c>
      <c r="L133" s="45"/>
      <c r="M133" s="227" t="s">
        <v>1</v>
      </c>
      <c r="N133" s="228" t="s">
        <v>41</v>
      </c>
      <c r="O133" s="92"/>
      <c r="P133" s="229">
        <f>O133*H133</f>
        <v>0</v>
      </c>
      <c r="Q133" s="229">
        <v>0</v>
      </c>
      <c r="R133" s="229">
        <f>Q133*H133</f>
        <v>0</v>
      </c>
      <c r="S133" s="229">
        <v>0.20499999999999999</v>
      </c>
      <c r="T133" s="230">
        <f>S133*H133</f>
        <v>0.40999999999999998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1" t="s">
        <v>180</v>
      </c>
      <c r="AT133" s="231" t="s">
        <v>175</v>
      </c>
      <c r="AU133" s="231" t="s">
        <v>87</v>
      </c>
      <c r="AY133" s="18" t="s">
        <v>173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84</v>
      </c>
      <c r="BK133" s="232">
        <f>ROUND(I133*H133,2)</f>
        <v>0</v>
      </c>
      <c r="BL133" s="18" t="s">
        <v>180</v>
      </c>
      <c r="BM133" s="231" t="s">
        <v>919</v>
      </c>
    </row>
    <row r="134" s="13" customFormat="1">
      <c r="A134" s="13"/>
      <c r="B134" s="233"/>
      <c r="C134" s="234"/>
      <c r="D134" s="235" t="s">
        <v>182</v>
      </c>
      <c r="E134" s="236" t="s">
        <v>1</v>
      </c>
      <c r="F134" s="237" t="s">
        <v>183</v>
      </c>
      <c r="G134" s="234"/>
      <c r="H134" s="236" t="s">
        <v>1</v>
      </c>
      <c r="I134" s="238"/>
      <c r="J134" s="234"/>
      <c r="K134" s="234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182</v>
      </c>
      <c r="AU134" s="243" t="s">
        <v>87</v>
      </c>
      <c r="AV134" s="13" t="s">
        <v>84</v>
      </c>
      <c r="AW134" s="13" t="s">
        <v>32</v>
      </c>
      <c r="AX134" s="13" t="s">
        <v>76</v>
      </c>
      <c r="AY134" s="243" t="s">
        <v>173</v>
      </c>
    </row>
    <row r="135" s="14" customFormat="1">
      <c r="A135" s="14"/>
      <c r="B135" s="244"/>
      <c r="C135" s="245"/>
      <c r="D135" s="235" t="s">
        <v>182</v>
      </c>
      <c r="E135" s="246" t="s">
        <v>1</v>
      </c>
      <c r="F135" s="247" t="s">
        <v>920</v>
      </c>
      <c r="G135" s="245"/>
      <c r="H135" s="248">
        <v>2</v>
      </c>
      <c r="I135" s="249"/>
      <c r="J135" s="245"/>
      <c r="K135" s="245"/>
      <c r="L135" s="250"/>
      <c r="M135" s="251"/>
      <c r="N135" s="252"/>
      <c r="O135" s="252"/>
      <c r="P135" s="252"/>
      <c r="Q135" s="252"/>
      <c r="R135" s="252"/>
      <c r="S135" s="252"/>
      <c r="T135" s="25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4" t="s">
        <v>182</v>
      </c>
      <c r="AU135" s="254" t="s">
        <v>87</v>
      </c>
      <c r="AV135" s="14" t="s">
        <v>87</v>
      </c>
      <c r="AW135" s="14" t="s">
        <v>32</v>
      </c>
      <c r="AX135" s="14" t="s">
        <v>84</v>
      </c>
      <c r="AY135" s="254" t="s">
        <v>173</v>
      </c>
    </row>
    <row r="136" s="2" customFormat="1" ht="24.15" customHeight="1">
      <c r="A136" s="39"/>
      <c r="B136" s="40"/>
      <c r="C136" s="220" t="s">
        <v>180</v>
      </c>
      <c r="D136" s="220" t="s">
        <v>175</v>
      </c>
      <c r="E136" s="221" t="s">
        <v>195</v>
      </c>
      <c r="F136" s="222" t="s">
        <v>196</v>
      </c>
      <c r="G136" s="223" t="s">
        <v>197</v>
      </c>
      <c r="H136" s="224">
        <v>4.5</v>
      </c>
      <c r="I136" s="225"/>
      <c r="J136" s="226">
        <f>ROUND(I136*H136,2)</f>
        <v>0</v>
      </c>
      <c r="K136" s="222" t="s">
        <v>179</v>
      </c>
      <c r="L136" s="45"/>
      <c r="M136" s="227" t="s">
        <v>1</v>
      </c>
      <c r="N136" s="228" t="s">
        <v>41</v>
      </c>
      <c r="O136" s="92"/>
      <c r="P136" s="229">
        <f>O136*H136</f>
        <v>0</v>
      </c>
      <c r="Q136" s="229">
        <v>3.0000000000000001E-05</v>
      </c>
      <c r="R136" s="229">
        <f>Q136*H136</f>
        <v>0.000135</v>
      </c>
      <c r="S136" s="229">
        <v>0</v>
      </c>
      <c r="T136" s="23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1" t="s">
        <v>180</v>
      </c>
      <c r="AT136" s="231" t="s">
        <v>175</v>
      </c>
      <c r="AU136" s="231" t="s">
        <v>87</v>
      </c>
      <c r="AY136" s="18" t="s">
        <v>173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8" t="s">
        <v>84</v>
      </c>
      <c r="BK136" s="232">
        <f>ROUND(I136*H136,2)</f>
        <v>0</v>
      </c>
      <c r="BL136" s="18" t="s">
        <v>180</v>
      </c>
      <c r="BM136" s="231" t="s">
        <v>198</v>
      </c>
    </row>
    <row r="137" s="13" customFormat="1">
      <c r="A137" s="13"/>
      <c r="B137" s="233"/>
      <c r="C137" s="234"/>
      <c r="D137" s="235" t="s">
        <v>182</v>
      </c>
      <c r="E137" s="236" t="s">
        <v>1</v>
      </c>
      <c r="F137" s="237" t="s">
        <v>183</v>
      </c>
      <c r="G137" s="234"/>
      <c r="H137" s="236" t="s">
        <v>1</v>
      </c>
      <c r="I137" s="238"/>
      <c r="J137" s="234"/>
      <c r="K137" s="234"/>
      <c r="L137" s="239"/>
      <c r="M137" s="240"/>
      <c r="N137" s="241"/>
      <c r="O137" s="241"/>
      <c r="P137" s="241"/>
      <c r="Q137" s="241"/>
      <c r="R137" s="241"/>
      <c r="S137" s="241"/>
      <c r="T137" s="24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3" t="s">
        <v>182</v>
      </c>
      <c r="AU137" s="243" t="s">
        <v>87</v>
      </c>
      <c r="AV137" s="13" t="s">
        <v>84</v>
      </c>
      <c r="AW137" s="13" t="s">
        <v>32</v>
      </c>
      <c r="AX137" s="13" t="s">
        <v>76</v>
      </c>
      <c r="AY137" s="243" t="s">
        <v>173</v>
      </c>
    </row>
    <row r="138" s="14" customFormat="1">
      <c r="A138" s="14"/>
      <c r="B138" s="244"/>
      <c r="C138" s="245"/>
      <c r="D138" s="235" t="s">
        <v>182</v>
      </c>
      <c r="E138" s="246" t="s">
        <v>1</v>
      </c>
      <c r="F138" s="247" t="s">
        <v>194</v>
      </c>
      <c r="G138" s="245"/>
      <c r="H138" s="248">
        <v>4.5</v>
      </c>
      <c r="I138" s="249"/>
      <c r="J138" s="245"/>
      <c r="K138" s="245"/>
      <c r="L138" s="250"/>
      <c r="M138" s="251"/>
      <c r="N138" s="252"/>
      <c r="O138" s="252"/>
      <c r="P138" s="252"/>
      <c r="Q138" s="252"/>
      <c r="R138" s="252"/>
      <c r="S138" s="252"/>
      <c r="T138" s="25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4" t="s">
        <v>182</v>
      </c>
      <c r="AU138" s="254" t="s">
        <v>87</v>
      </c>
      <c r="AV138" s="14" t="s">
        <v>87</v>
      </c>
      <c r="AW138" s="14" t="s">
        <v>32</v>
      </c>
      <c r="AX138" s="14" t="s">
        <v>84</v>
      </c>
      <c r="AY138" s="254" t="s">
        <v>173</v>
      </c>
    </row>
    <row r="139" s="2" customFormat="1" ht="24.15" customHeight="1">
      <c r="A139" s="39"/>
      <c r="B139" s="40"/>
      <c r="C139" s="220" t="s">
        <v>200</v>
      </c>
      <c r="D139" s="220" t="s">
        <v>175</v>
      </c>
      <c r="E139" s="221" t="s">
        <v>201</v>
      </c>
      <c r="F139" s="222" t="s">
        <v>202</v>
      </c>
      <c r="G139" s="223" t="s">
        <v>203</v>
      </c>
      <c r="H139" s="224">
        <v>0.45000000000000001</v>
      </c>
      <c r="I139" s="225"/>
      <c r="J139" s="226">
        <f>ROUND(I139*H139,2)</f>
        <v>0</v>
      </c>
      <c r="K139" s="222" t="s">
        <v>179</v>
      </c>
      <c r="L139" s="45"/>
      <c r="M139" s="227" t="s">
        <v>1</v>
      </c>
      <c r="N139" s="228" t="s">
        <v>41</v>
      </c>
      <c r="O139" s="92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1" t="s">
        <v>180</v>
      </c>
      <c r="AT139" s="231" t="s">
        <v>175</v>
      </c>
      <c r="AU139" s="231" t="s">
        <v>87</v>
      </c>
      <c r="AY139" s="18" t="s">
        <v>173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8" t="s">
        <v>84</v>
      </c>
      <c r="BK139" s="232">
        <f>ROUND(I139*H139,2)</f>
        <v>0</v>
      </c>
      <c r="BL139" s="18" t="s">
        <v>180</v>
      </c>
      <c r="BM139" s="231" t="s">
        <v>204</v>
      </c>
    </row>
    <row r="140" s="13" customFormat="1">
      <c r="A140" s="13"/>
      <c r="B140" s="233"/>
      <c r="C140" s="234"/>
      <c r="D140" s="235" t="s">
        <v>182</v>
      </c>
      <c r="E140" s="236" t="s">
        <v>1</v>
      </c>
      <c r="F140" s="237" t="s">
        <v>183</v>
      </c>
      <c r="G140" s="234"/>
      <c r="H140" s="236" t="s">
        <v>1</v>
      </c>
      <c r="I140" s="238"/>
      <c r="J140" s="234"/>
      <c r="K140" s="234"/>
      <c r="L140" s="239"/>
      <c r="M140" s="240"/>
      <c r="N140" s="241"/>
      <c r="O140" s="241"/>
      <c r="P140" s="241"/>
      <c r="Q140" s="241"/>
      <c r="R140" s="241"/>
      <c r="S140" s="241"/>
      <c r="T140" s="24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3" t="s">
        <v>182</v>
      </c>
      <c r="AU140" s="243" t="s">
        <v>87</v>
      </c>
      <c r="AV140" s="13" t="s">
        <v>84</v>
      </c>
      <c r="AW140" s="13" t="s">
        <v>32</v>
      </c>
      <c r="AX140" s="13" t="s">
        <v>76</v>
      </c>
      <c r="AY140" s="243" t="s">
        <v>173</v>
      </c>
    </row>
    <row r="141" s="14" customFormat="1">
      <c r="A141" s="14"/>
      <c r="B141" s="244"/>
      <c r="C141" s="245"/>
      <c r="D141" s="235" t="s">
        <v>182</v>
      </c>
      <c r="E141" s="246" t="s">
        <v>1</v>
      </c>
      <c r="F141" s="247" t="s">
        <v>921</v>
      </c>
      <c r="G141" s="245"/>
      <c r="H141" s="248">
        <v>0.45000000000000001</v>
      </c>
      <c r="I141" s="249"/>
      <c r="J141" s="245"/>
      <c r="K141" s="245"/>
      <c r="L141" s="250"/>
      <c r="M141" s="251"/>
      <c r="N141" s="252"/>
      <c r="O141" s="252"/>
      <c r="P141" s="252"/>
      <c r="Q141" s="252"/>
      <c r="R141" s="252"/>
      <c r="S141" s="252"/>
      <c r="T141" s="25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4" t="s">
        <v>182</v>
      </c>
      <c r="AU141" s="254" t="s">
        <v>87</v>
      </c>
      <c r="AV141" s="14" t="s">
        <v>87</v>
      </c>
      <c r="AW141" s="14" t="s">
        <v>32</v>
      </c>
      <c r="AX141" s="14" t="s">
        <v>84</v>
      </c>
      <c r="AY141" s="254" t="s">
        <v>173</v>
      </c>
    </row>
    <row r="142" s="2" customFormat="1" ht="24.15" customHeight="1">
      <c r="A142" s="39"/>
      <c r="B142" s="40"/>
      <c r="C142" s="220" t="s">
        <v>106</v>
      </c>
      <c r="D142" s="220" t="s">
        <v>175</v>
      </c>
      <c r="E142" s="221" t="s">
        <v>922</v>
      </c>
      <c r="F142" s="222" t="s">
        <v>923</v>
      </c>
      <c r="G142" s="223" t="s">
        <v>491</v>
      </c>
      <c r="H142" s="224">
        <v>7</v>
      </c>
      <c r="I142" s="225"/>
      <c r="J142" s="226">
        <f>ROUND(I142*H142,2)</f>
        <v>0</v>
      </c>
      <c r="K142" s="222" t="s">
        <v>179</v>
      </c>
      <c r="L142" s="45"/>
      <c r="M142" s="227" t="s">
        <v>1</v>
      </c>
      <c r="N142" s="228" t="s">
        <v>41</v>
      </c>
      <c r="O142" s="92"/>
      <c r="P142" s="229">
        <f>O142*H142</f>
        <v>0</v>
      </c>
      <c r="Q142" s="229">
        <v>0.00064999999999999997</v>
      </c>
      <c r="R142" s="229">
        <f>Q142*H142</f>
        <v>0.0045500000000000002</v>
      </c>
      <c r="S142" s="229">
        <v>0</v>
      </c>
      <c r="T142" s="23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1" t="s">
        <v>180</v>
      </c>
      <c r="AT142" s="231" t="s">
        <v>175</v>
      </c>
      <c r="AU142" s="231" t="s">
        <v>87</v>
      </c>
      <c r="AY142" s="18" t="s">
        <v>173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8" t="s">
        <v>84</v>
      </c>
      <c r="BK142" s="232">
        <f>ROUND(I142*H142,2)</f>
        <v>0</v>
      </c>
      <c r="BL142" s="18" t="s">
        <v>180</v>
      </c>
      <c r="BM142" s="231" t="s">
        <v>924</v>
      </c>
    </row>
    <row r="143" s="13" customFormat="1">
      <c r="A143" s="13"/>
      <c r="B143" s="233"/>
      <c r="C143" s="234"/>
      <c r="D143" s="235" t="s">
        <v>182</v>
      </c>
      <c r="E143" s="236" t="s">
        <v>1</v>
      </c>
      <c r="F143" s="237" t="s">
        <v>229</v>
      </c>
      <c r="G143" s="234"/>
      <c r="H143" s="236" t="s">
        <v>1</v>
      </c>
      <c r="I143" s="238"/>
      <c r="J143" s="234"/>
      <c r="K143" s="234"/>
      <c r="L143" s="239"/>
      <c r="M143" s="240"/>
      <c r="N143" s="241"/>
      <c r="O143" s="241"/>
      <c r="P143" s="241"/>
      <c r="Q143" s="241"/>
      <c r="R143" s="241"/>
      <c r="S143" s="241"/>
      <c r="T143" s="24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3" t="s">
        <v>182</v>
      </c>
      <c r="AU143" s="243" t="s">
        <v>87</v>
      </c>
      <c r="AV143" s="13" t="s">
        <v>84</v>
      </c>
      <c r="AW143" s="13" t="s">
        <v>32</v>
      </c>
      <c r="AX143" s="13" t="s">
        <v>76</v>
      </c>
      <c r="AY143" s="243" t="s">
        <v>173</v>
      </c>
    </row>
    <row r="144" s="14" customFormat="1">
      <c r="A144" s="14"/>
      <c r="B144" s="244"/>
      <c r="C144" s="245"/>
      <c r="D144" s="235" t="s">
        <v>182</v>
      </c>
      <c r="E144" s="246" t="s">
        <v>1</v>
      </c>
      <c r="F144" s="247" t="s">
        <v>210</v>
      </c>
      <c r="G144" s="245"/>
      <c r="H144" s="248">
        <v>7</v>
      </c>
      <c r="I144" s="249"/>
      <c r="J144" s="245"/>
      <c r="K144" s="245"/>
      <c r="L144" s="250"/>
      <c r="M144" s="251"/>
      <c r="N144" s="252"/>
      <c r="O144" s="252"/>
      <c r="P144" s="252"/>
      <c r="Q144" s="252"/>
      <c r="R144" s="252"/>
      <c r="S144" s="252"/>
      <c r="T144" s="25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4" t="s">
        <v>182</v>
      </c>
      <c r="AU144" s="254" t="s">
        <v>87</v>
      </c>
      <c r="AV144" s="14" t="s">
        <v>87</v>
      </c>
      <c r="AW144" s="14" t="s">
        <v>32</v>
      </c>
      <c r="AX144" s="14" t="s">
        <v>84</v>
      </c>
      <c r="AY144" s="254" t="s">
        <v>173</v>
      </c>
    </row>
    <row r="145" s="2" customFormat="1" ht="24.15" customHeight="1">
      <c r="A145" s="39"/>
      <c r="B145" s="40"/>
      <c r="C145" s="220" t="s">
        <v>210</v>
      </c>
      <c r="D145" s="220" t="s">
        <v>175</v>
      </c>
      <c r="E145" s="221" t="s">
        <v>925</v>
      </c>
      <c r="F145" s="222" t="s">
        <v>926</v>
      </c>
      <c r="G145" s="223" t="s">
        <v>491</v>
      </c>
      <c r="H145" s="224">
        <v>7</v>
      </c>
      <c r="I145" s="225"/>
      <c r="J145" s="226">
        <f>ROUND(I145*H145,2)</f>
        <v>0</v>
      </c>
      <c r="K145" s="222" t="s">
        <v>179</v>
      </c>
      <c r="L145" s="45"/>
      <c r="M145" s="227" t="s">
        <v>1</v>
      </c>
      <c r="N145" s="228" t="s">
        <v>41</v>
      </c>
      <c r="O145" s="92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1" t="s">
        <v>180</v>
      </c>
      <c r="AT145" s="231" t="s">
        <v>175</v>
      </c>
      <c r="AU145" s="231" t="s">
        <v>87</v>
      </c>
      <c r="AY145" s="18" t="s">
        <v>173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8" t="s">
        <v>84</v>
      </c>
      <c r="BK145" s="232">
        <f>ROUND(I145*H145,2)</f>
        <v>0</v>
      </c>
      <c r="BL145" s="18" t="s">
        <v>180</v>
      </c>
      <c r="BM145" s="231" t="s">
        <v>927</v>
      </c>
    </row>
    <row r="146" s="13" customFormat="1">
      <c r="A146" s="13"/>
      <c r="B146" s="233"/>
      <c r="C146" s="234"/>
      <c r="D146" s="235" t="s">
        <v>182</v>
      </c>
      <c r="E146" s="236" t="s">
        <v>1</v>
      </c>
      <c r="F146" s="237" t="s">
        <v>229</v>
      </c>
      <c r="G146" s="234"/>
      <c r="H146" s="236" t="s">
        <v>1</v>
      </c>
      <c r="I146" s="238"/>
      <c r="J146" s="234"/>
      <c r="K146" s="234"/>
      <c r="L146" s="239"/>
      <c r="M146" s="240"/>
      <c r="N146" s="241"/>
      <c r="O146" s="241"/>
      <c r="P146" s="241"/>
      <c r="Q146" s="241"/>
      <c r="R146" s="241"/>
      <c r="S146" s="241"/>
      <c r="T146" s="24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3" t="s">
        <v>182</v>
      </c>
      <c r="AU146" s="243" t="s">
        <v>87</v>
      </c>
      <c r="AV146" s="13" t="s">
        <v>84</v>
      </c>
      <c r="AW146" s="13" t="s">
        <v>32</v>
      </c>
      <c r="AX146" s="13" t="s">
        <v>76</v>
      </c>
      <c r="AY146" s="243" t="s">
        <v>173</v>
      </c>
    </row>
    <row r="147" s="14" customFormat="1">
      <c r="A147" s="14"/>
      <c r="B147" s="244"/>
      <c r="C147" s="245"/>
      <c r="D147" s="235" t="s">
        <v>182</v>
      </c>
      <c r="E147" s="246" t="s">
        <v>1</v>
      </c>
      <c r="F147" s="247" t="s">
        <v>210</v>
      </c>
      <c r="G147" s="245"/>
      <c r="H147" s="248">
        <v>7</v>
      </c>
      <c r="I147" s="249"/>
      <c r="J147" s="245"/>
      <c r="K147" s="245"/>
      <c r="L147" s="250"/>
      <c r="M147" s="251"/>
      <c r="N147" s="252"/>
      <c r="O147" s="252"/>
      <c r="P147" s="252"/>
      <c r="Q147" s="252"/>
      <c r="R147" s="252"/>
      <c r="S147" s="252"/>
      <c r="T147" s="253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4" t="s">
        <v>182</v>
      </c>
      <c r="AU147" s="254" t="s">
        <v>87</v>
      </c>
      <c r="AV147" s="14" t="s">
        <v>87</v>
      </c>
      <c r="AW147" s="14" t="s">
        <v>32</v>
      </c>
      <c r="AX147" s="14" t="s">
        <v>84</v>
      </c>
      <c r="AY147" s="254" t="s">
        <v>173</v>
      </c>
    </row>
    <row r="148" s="2" customFormat="1" ht="16.5" customHeight="1">
      <c r="A148" s="39"/>
      <c r="B148" s="40"/>
      <c r="C148" s="220" t="s">
        <v>215</v>
      </c>
      <c r="D148" s="220" t="s">
        <v>175</v>
      </c>
      <c r="E148" s="221" t="s">
        <v>226</v>
      </c>
      <c r="F148" s="222" t="s">
        <v>227</v>
      </c>
      <c r="G148" s="223" t="s">
        <v>192</v>
      </c>
      <c r="H148" s="224">
        <v>2</v>
      </c>
      <c r="I148" s="225"/>
      <c r="J148" s="226">
        <f>ROUND(I148*H148,2)</f>
        <v>0</v>
      </c>
      <c r="K148" s="222" t="s">
        <v>179</v>
      </c>
      <c r="L148" s="45"/>
      <c r="M148" s="227" t="s">
        <v>1</v>
      </c>
      <c r="N148" s="228" t="s">
        <v>41</v>
      </c>
      <c r="O148" s="92"/>
      <c r="P148" s="229">
        <f>O148*H148</f>
        <v>0</v>
      </c>
      <c r="Q148" s="229">
        <v>0.00055999999999999995</v>
      </c>
      <c r="R148" s="229">
        <f>Q148*H148</f>
        <v>0.0011199999999999999</v>
      </c>
      <c r="S148" s="229">
        <v>0</v>
      </c>
      <c r="T148" s="23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1" t="s">
        <v>180</v>
      </c>
      <c r="AT148" s="231" t="s">
        <v>175</v>
      </c>
      <c r="AU148" s="231" t="s">
        <v>87</v>
      </c>
      <c r="AY148" s="18" t="s">
        <v>173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8" t="s">
        <v>84</v>
      </c>
      <c r="BK148" s="232">
        <f>ROUND(I148*H148,2)</f>
        <v>0</v>
      </c>
      <c r="BL148" s="18" t="s">
        <v>180</v>
      </c>
      <c r="BM148" s="231" t="s">
        <v>928</v>
      </c>
    </row>
    <row r="149" s="13" customFormat="1">
      <c r="A149" s="13"/>
      <c r="B149" s="233"/>
      <c r="C149" s="234"/>
      <c r="D149" s="235" t="s">
        <v>182</v>
      </c>
      <c r="E149" s="236" t="s">
        <v>1</v>
      </c>
      <c r="F149" s="237" t="s">
        <v>229</v>
      </c>
      <c r="G149" s="234"/>
      <c r="H149" s="236" t="s">
        <v>1</v>
      </c>
      <c r="I149" s="238"/>
      <c r="J149" s="234"/>
      <c r="K149" s="234"/>
      <c r="L149" s="239"/>
      <c r="M149" s="240"/>
      <c r="N149" s="241"/>
      <c r="O149" s="241"/>
      <c r="P149" s="241"/>
      <c r="Q149" s="241"/>
      <c r="R149" s="241"/>
      <c r="S149" s="241"/>
      <c r="T149" s="24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3" t="s">
        <v>182</v>
      </c>
      <c r="AU149" s="243" t="s">
        <v>87</v>
      </c>
      <c r="AV149" s="13" t="s">
        <v>84</v>
      </c>
      <c r="AW149" s="13" t="s">
        <v>32</v>
      </c>
      <c r="AX149" s="13" t="s">
        <v>76</v>
      </c>
      <c r="AY149" s="243" t="s">
        <v>173</v>
      </c>
    </row>
    <row r="150" s="14" customFormat="1">
      <c r="A150" s="14"/>
      <c r="B150" s="244"/>
      <c r="C150" s="245"/>
      <c r="D150" s="235" t="s">
        <v>182</v>
      </c>
      <c r="E150" s="246" t="s">
        <v>1</v>
      </c>
      <c r="F150" s="247" t="s">
        <v>929</v>
      </c>
      <c r="G150" s="245"/>
      <c r="H150" s="248">
        <v>2</v>
      </c>
      <c r="I150" s="249"/>
      <c r="J150" s="245"/>
      <c r="K150" s="245"/>
      <c r="L150" s="250"/>
      <c r="M150" s="251"/>
      <c r="N150" s="252"/>
      <c r="O150" s="252"/>
      <c r="P150" s="252"/>
      <c r="Q150" s="252"/>
      <c r="R150" s="252"/>
      <c r="S150" s="252"/>
      <c r="T150" s="253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4" t="s">
        <v>182</v>
      </c>
      <c r="AU150" s="254" t="s">
        <v>87</v>
      </c>
      <c r="AV150" s="14" t="s">
        <v>87</v>
      </c>
      <c r="AW150" s="14" t="s">
        <v>32</v>
      </c>
      <c r="AX150" s="14" t="s">
        <v>84</v>
      </c>
      <c r="AY150" s="254" t="s">
        <v>173</v>
      </c>
    </row>
    <row r="151" s="2" customFormat="1" ht="21.75" customHeight="1">
      <c r="A151" s="39"/>
      <c r="B151" s="40"/>
      <c r="C151" s="220" t="s">
        <v>220</v>
      </c>
      <c r="D151" s="220" t="s">
        <v>175</v>
      </c>
      <c r="E151" s="221" t="s">
        <v>232</v>
      </c>
      <c r="F151" s="222" t="s">
        <v>233</v>
      </c>
      <c r="G151" s="223" t="s">
        <v>192</v>
      </c>
      <c r="H151" s="224">
        <v>2</v>
      </c>
      <c r="I151" s="225"/>
      <c r="J151" s="226">
        <f>ROUND(I151*H151,2)</f>
        <v>0</v>
      </c>
      <c r="K151" s="222" t="s">
        <v>179</v>
      </c>
      <c r="L151" s="45"/>
      <c r="M151" s="227" t="s">
        <v>1</v>
      </c>
      <c r="N151" s="228" t="s">
        <v>41</v>
      </c>
      <c r="O151" s="92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1" t="s">
        <v>180</v>
      </c>
      <c r="AT151" s="231" t="s">
        <v>175</v>
      </c>
      <c r="AU151" s="231" t="s">
        <v>87</v>
      </c>
      <c r="AY151" s="18" t="s">
        <v>173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8" t="s">
        <v>84</v>
      </c>
      <c r="BK151" s="232">
        <f>ROUND(I151*H151,2)</f>
        <v>0</v>
      </c>
      <c r="BL151" s="18" t="s">
        <v>180</v>
      </c>
      <c r="BM151" s="231" t="s">
        <v>930</v>
      </c>
    </row>
    <row r="152" s="13" customFormat="1">
      <c r="A152" s="13"/>
      <c r="B152" s="233"/>
      <c r="C152" s="234"/>
      <c r="D152" s="235" t="s">
        <v>182</v>
      </c>
      <c r="E152" s="236" t="s">
        <v>1</v>
      </c>
      <c r="F152" s="237" t="s">
        <v>229</v>
      </c>
      <c r="G152" s="234"/>
      <c r="H152" s="236" t="s">
        <v>1</v>
      </c>
      <c r="I152" s="238"/>
      <c r="J152" s="234"/>
      <c r="K152" s="234"/>
      <c r="L152" s="239"/>
      <c r="M152" s="240"/>
      <c r="N152" s="241"/>
      <c r="O152" s="241"/>
      <c r="P152" s="241"/>
      <c r="Q152" s="241"/>
      <c r="R152" s="241"/>
      <c r="S152" s="241"/>
      <c r="T152" s="24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3" t="s">
        <v>182</v>
      </c>
      <c r="AU152" s="243" t="s">
        <v>87</v>
      </c>
      <c r="AV152" s="13" t="s">
        <v>84</v>
      </c>
      <c r="AW152" s="13" t="s">
        <v>32</v>
      </c>
      <c r="AX152" s="13" t="s">
        <v>76</v>
      </c>
      <c r="AY152" s="243" t="s">
        <v>173</v>
      </c>
    </row>
    <row r="153" s="14" customFormat="1">
      <c r="A153" s="14"/>
      <c r="B153" s="244"/>
      <c r="C153" s="245"/>
      <c r="D153" s="235" t="s">
        <v>182</v>
      </c>
      <c r="E153" s="246" t="s">
        <v>1</v>
      </c>
      <c r="F153" s="247" t="s">
        <v>929</v>
      </c>
      <c r="G153" s="245"/>
      <c r="H153" s="248">
        <v>2</v>
      </c>
      <c r="I153" s="249"/>
      <c r="J153" s="245"/>
      <c r="K153" s="245"/>
      <c r="L153" s="250"/>
      <c r="M153" s="251"/>
      <c r="N153" s="252"/>
      <c r="O153" s="252"/>
      <c r="P153" s="252"/>
      <c r="Q153" s="252"/>
      <c r="R153" s="252"/>
      <c r="S153" s="252"/>
      <c r="T153" s="253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4" t="s">
        <v>182</v>
      </c>
      <c r="AU153" s="254" t="s">
        <v>87</v>
      </c>
      <c r="AV153" s="14" t="s">
        <v>87</v>
      </c>
      <c r="AW153" s="14" t="s">
        <v>32</v>
      </c>
      <c r="AX153" s="14" t="s">
        <v>84</v>
      </c>
      <c r="AY153" s="254" t="s">
        <v>173</v>
      </c>
    </row>
    <row r="154" s="2" customFormat="1" ht="33" customHeight="1">
      <c r="A154" s="39"/>
      <c r="B154" s="40"/>
      <c r="C154" s="220" t="s">
        <v>225</v>
      </c>
      <c r="D154" s="220" t="s">
        <v>175</v>
      </c>
      <c r="E154" s="221" t="s">
        <v>272</v>
      </c>
      <c r="F154" s="222" t="s">
        <v>273</v>
      </c>
      <c r="G154" s="223" t="s">
        <v>237</v>
      </c>
      <c r="H154" s="224">
        <v>0.33400000000000002</v>
      </c>
      <c r="I154" s="225"/>
      <c r="J154" s="226">
        <f>ROUND(I154*H154,2)</f>
        <v>0</v>
      </c>
      <c r="K154" s="222" t="s">
        <v>179</v>
      </c>
      <c r="L154" s="45"/>
      <c r="M154" s="227" t="s">
        <v>1</v>
      </c>
      <c r="N154" s="228" t="s">
        <v>41</v>
      </c>
      <c r="O154" s="92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1" t="s">
        <v>180</v>
      </c>
      <c r="AT154" s="231" t="s">
        <v>175</v>
      </c>
      <c r="AU154" s="231" t="s">
        <v>87</v>
      </c>
      <c r="AY154" s="18" t="s">
        <v>173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8" t="s">
        <v>84</v>
      </c>
      <c r="BK154" s="232">
        <f>ROUND(I154*H154,2)</f>
        <v>0</v>
      </c>
      <c r="BL154" s="18" t="s">
        <v>180</v>
      </c>
      <c r="BM154" s="231" t="s">
        <v>274</v>
      </c>
    </row>
    <row r="155" s="13" customFormat="1">
      <c r="A155" s="13"/>
      <c r="B155" s="233"/>
      <c r="C155" s="234"/>
      <c r="D155" s="235" t="s">
        <v>182</v>
      </c>
      <c r="E155" s="236" t="s">
        <v>1</v>
      </c>
      <c r="F155" s="237" t="s">
        <v>183</v>
      </c>
      <c r="G155" s="234"/>
      <c r="H155" s="236" t="s">
        <v>1</v>
      </c>
      <c r="I155" s="238"/>
      <c r="J155" s="234"/>
      <c r="K155" s="234"/>
      <c r="L155" s="239"/>
      <c r="M155" s="240"/>
      <c r="N155" s="241"/>
      <c r="O155" s="241"/>
      <c r="P155" s="241"/>
      <c r="Q155" s="241"/>
      <c r="R155" s="241"/>
      <c r="S155" s="241"/>
      <c r="T155" s="24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3" t="s">
        <v>182</v>
      </c>
      <c r="AU155" s="243" t="s">
        <v>87</v>
      </c>
      <c r="AV155" s="13" t="s">
        <v>84</v>
      </c>
      <c r="AW155" s="13" t="s">
        <v>32</v>
      </c>
      <c r="AX155" s="13" t="s">
        <v>76</v>
      </c>
      <c r="AY155" s="243" t="s">
        <v>173</v>
      </c>
    </row>
    <row r="156" s="13" customFormat="1">
      <c r="A156" s="13"/>
      <c r="B156" s="233"/>
      <c r="C156" s="234"/>
      <c r="D156" s="235" t="s">
        <v>182</v>
      </c>
      <c r="E156" s="236" t="s">
        <v>1</v>
      </c>
      <c r="F156" s="237" t="s">
        <v>275</v>
      </c>
      <c r="G156" s="234"/>
      <c r="H156" s="236" t="s">
        <v>1</v>
      </c>
      <c r="I156" s="238"/>
      <c r="J156" s="234"/>
      <c r="K156" s="234"/>
      <c r="L156" s="239"/>
      <c r="M156" s="240"/>
      <c r="N156" s="241"/>
      <c r="O156" s="241"/>
      <c r="P156" s="241"/>
      <c r="Q156" s="241"/>
      <c r="R156" s="241"/>
      <c r="S156" s="241"/>
      <c r="T156" s="24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3" t="s">
        <v>182</v>
      </c>
      <c r="AU156" s="243" t="s">
        <v>87</v>
      </c>
      <c r="AV156" s="13" t="s">
        <v>84</v>
      </c>
      <c r="AW156" s="13" t="s">
        <v>32</v>
      </c>
      <c r="AX156" s="13" t="s">
        <v>76</v>
      </c>
      <c r="AY156" s="243" t="s">
        <v>173</v>
      </c>
    </row>
    <row r="157" s="14" customFormat="1">
      <c r="A157" s="14"/>
      <c r="B157" s="244"/>
      <c r="C157" s="245"/>
      <c r="D157" s="235" t="s">
        <v>182</v>
      </c>
      <c r="E157" s="246" t="s">
        <v>1</v>
      </c>
      <c r="F157" s="247" t="s">
        <v>931</v>
      </c>
      <c r="G157" s="245"/>
      <c r="H157" s="248">
        <v>12.393000000000001</v>
      </c>
      <c r="I157" s="249"/>
      <c r="J157" s="245"/>
      <c r="K157" s="245"/>
      <c r="L157" s="250"/>
      <c r="M157" s="251"/>
      <c r="N157" s="252"/>
      <c r="O157" s="252"/>
      <c r="P157" s="252"/>
      <c r="Q157" s="252"/>
      <c r="R157" s="252"/>
      <c r="S157" s="252"/>
      <c r="T157" s="25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4" t="s">
        <v>182</v>
      </c>
      <c r="AU157" s="254" t="s">
        <v>87</v>
      </c>
      <c r="AV157" s="14" t="s">
        <v>87</v>
      </c>
      <c r="AW157" s="14" t="s">
        <v>32</v>
      </c>
      <c r="AX157" s="14" t="s">
        <v>76</v>
      </c>
      <c r="AY157" s="254" t="s">
        <v>173</v>
      </c>
    </row>
    <row r="158" s="14" customFormat="1">
      <c r="A158" s="14"/>
      <c r="B158" s="244"/>
      <c r="C158" s="245"/>
      <c r="D158" s="235" t="s">
        <v>182</v>
      </c>
      <c r="E158" s="246" t="s">
        <v>1</v>
      </c>
      <c r="F158" s="247" t="s">
        <v>932</v>
      </c>
      <c r="G158" s="245"/>
      <c r="H158" s="248">
        <v>-11.016</v>
      </c>
      <c r="I158" s="249"/>
      <c r="J158" s="245"/>
      <c r="K158" s="245"/>
      <c r="L158" s="250"/>
      <c r="M158" s="251"/>
      <c r="N158" s="252"/>
      <c r="O158" s="252"/>
      <c r="P158" s="252"/>
      <c r="Q158" s="252"/>
      <c r="R158" s="252"/>
      <c r="S158" s="252"/>
      <c r="T158" s="253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4" t="s">
        <v>182</v>
      </c>
      <c r="AU158" s="254" t="s">
        <v>87</v>
      </c>
      <c r="AV158" s="14" t="s">
        <v>87</v>
      </c>
      <c r="AW158" s="14" t="s">
        <v>32</v>
      </c>
      <c r="AX158" s="14" t="s">
        <v>76</v>
      </c>
      <c r="AY158" s="254" t="s">
        <v>173</v>
      </c>
    </row>
    <row r="159" s="14" customFormat="1">
      <c r="A159" s="14"/>
      <c r="B159" s="244"/>
      <c r="C159" s="245"/>
      <c r="D159" s="235" t="s">
        <v>182</v>
      </c>
      <c r="E159" s="246" t="s">
        <v>1</v>
      </c>
      <c r="F159" s="247" t="s">
        <v>933</v>
      </c>
      <c r="G159" s="245"/>
      <c r="H159" s="248">
        <v>-0.16200000000000001</v>
      </c>
      <c r="I159" s="249"/>
      <c r="J159" s="245"/>
      <c r="K159" s="245"/>
      <c r="L159" s="250"/>
      <c r="M159" s="251"/>
      <c r="N159" s="252"/>
      <c r="O159" s="252"/>
      <c r="P159" s="252"/>
      <c r="Q159" s="252"/>
      <c r="R159" s="252"/>
      <c r="S159" s="252"/>
      <c r="T159" s="253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4" t="s">
        <v>182</v>
      </c>
      <c r="AU159" s="254" t="s">
        <v>87</v>
      </c>
      <c r="AV159" s="14" t="s">
        <v>87</v>
      </c>
      <c r="AW159" s="14" t="s">
        <v>32</v>
      </c>
      <c r="AX159" s="14" t="s">
        <v>76</v>
      </c>
      <c r="AY159" s="254" t="s">
        <v>173</v>
      </c>
    </row>
    <row r="160" s="14" customFormat="1">
      <c r="A160" s="14"/>
      <c r="B160" s="244"/>
      <c r="C160" s="245"/>
      <c r="D160" s="235" t="s">
        <v>182</v>
      </c>
      <c r="E160" s="246" t="s">
        <v>1</v>
      </c>
      <c r="F160" s="247" t="s">
        <v>934</v>
      </c>
      <c r="G160" s="245"/>
      <c r="H160" s="248">
        <v>-0.10100000000000001</v>
      </c>
      <c r="I160" s="249"/>
      <c r="J160" s="245"/>
      <c r="K160" s="245"/>
      <c r="L160" s="250"/>
      <c r="M160" s="251"/>
      <c r="N160" s="252"/>
      <c r="O160" s="252"/>
      <c r="P160" s="252"/>
      <c r="Q160" s="252"/>
      <c r="R160" s="252"/>
      <c r="S160" s="252"/>
      <c r="T160" s="25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4" t="s">
        <v>182</v>
      </c>
      <c r="AU160" s="254" t="s">
        <v>87</v>
      </c>
      <c r="AV160" s="14" t="s">
        <v>87</v>
      </c>
      <c r="AW160" s="14" t="s">
        <v>32</v>
      </c>
      <c r="AX160" s="14" t="s">
        <v>76</v>
      </c>
      <c r="AY160" s="254" t="s">
        <v>173</v>
      </c>
    </row>
    <row r="161" s="15" customFormat="1">
      <c r="A161" s="15"/>
      <c r="B161" s="255"/>
      <c r="C161" s="256"/>
      <c r="D161" s="235" t="s">
        <v>182</v>
      </c>
      <c r="E161" s="257" t="s">
        <v>122</v>
      </c>
      <c r="F161" s="258" t="s">
        <v>120</v>
      </c>
      <c r="G161" s="256"/>
      <c r="H161" s="259">
        <v>1.1140000000000001</v>
      </c>
      <c r="I161" s="260"/>
      <c r="J161" s="256"/>
      <c r="K161" s="256"/>
      <c r="L161" s="261"/>
      <c r="M161" s="262"/>
      <c r="N161" s="263"/>
      <c r="O161" s="263"/>
      <c r="P161" s="263"/>
      <c r="Q161" s="263"/>
      <c r="R161" s="263"/>
      <c r="S161" s="263"/>
      <c r="T161" s="264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5" t="s">
        <v>182</v>
      </c>
      <c r="AU161" s="265" t="s">
        <v>87</v>
      </c>
      <c r="AV161" s="15" t="s">
        <v>180</v>
      </c>
      <c r="AW161" s="15" t="s">
        <v>32</v>
      </c>
      <c r="AX161" s="15" t="s">
        <v>76</v>
      </c>
      <c r="AY161" s="265" t="s">
        <v>173</v>
      </c>
    </row>
    <row r="162" s="14" customFormat="1">
      <c r="A162" s="14"/>
      <c r="B162" s="244"/>
      <c r="C162" s="245"/>
      <c r="D162" s="235" t="s">
        <v>182</v>
      </c>
      <c r="E162" s="246" t="s">
        <v>1</v>
      </c>
      <c r="F162" s="247" t="s">
        <v>291</v>
      </c>
      <c r="G162" s="245"/>
      <c r="H162" s="248">
        <v>0.33400000000000002</v>
      </c>
      <c r="I162" s="249"/>
      <c r="J162" s="245"/>
      <c r="K162" s="245"/>
      <c r="L162" s="250"/>
      <c r="M162" s="251"/>
      <c r="N162" s="252"/>
      <c r="O162" s="252"/>
      <c r="P162" s="252"/>
      <c r="Q162" s="252"/>
      <c r="R162" s="252"/>
      <c r="S162" s="252"/>
      <c r="T162" s="253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4" t="s">
        <v>182</v>
      </c>
      <c r="AU162" s="254" t="s">
        <v>87</v>
      </c>
      <c r="AV162" s="14" t="s">
        <v>87</v>
      </c>
      <c r="AW162" s="14" t="s">
        <v>32</v>
      </c>
      <c r="AX162" s="14" t="s">
        <v>84</v>
      </c>
      <c r="AY162" s="254" t="s">
        <v>173</v>
      </c>
    </row>
    <row r="163" s="2" customFormat="1" ht="33" customHeight="1">
      <c r="A163" s="39"/>
      <c r="B163" s="40"/>
      <c r="C163" s="220" t="s">
        <v>231</v>
      </c>
      <c r="D163" s="220" t="s">
        <v>175</v>
      </c>
      <c r="E163" s="221" t="s">
        <v>293</v>
      </c>
      <c r="F163" s="222" t="s">
        <v>294</v>
      </c>
      <c r="G163" s="223" t="s">
        <v>237</v>
      </c>
      <c r="H163" s="224">
        <v>0.78000000000000003</v>
      </c>
      <c r="I163" s="225"/>
      <c r="J163" s="226">
        <f>ROUND(I163*H163,2)</f>
        <v>0</v>
      </c>
      <c r="K163" s="222" t="s">
        <v>179</v>
      </c>
      <c r="L163" s="45"/>
      <c r="M163" s="227" t="s">
        <v>1</v>
      </c>
      <c r="N163" s="228" t="s">
        <v>41</v>
      </c>
      <c r="O163" s="92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1" t="s">
        <v>180</v>
      </c>
      <c r="AT163" s="231" t="s">
        <v>175</v>
      </c>
      <c r="AU163" s="231" t="s">
        <v>87</v>
      </c>
      <c r="AY163" s="18" t="s">
        <v>173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8" t="s">
        <v>84</v>
      </c>
      <c r="BK163" s="232">
        <f>ROUND(I163*H163,2)</f>
        <v>0</v>
      </c>
      <c r="BL163" s="18" t="s">
        <v>180</v>
      </c>
      <c r="BM163" s="231" t="s">
        <v>295</v>
      </c>
    </row>
    <row r="164" s="14" customFormat="1">
      <c r="A164" s="14"/>
      <c r="B164" s="244"/>
      <c r="C164" s="245"/>
      <c r="D164" s="235" t="s">
        <v>182</v>
      </c>
      <c r="E164" s="246" t="s">
        <v>1</v>
      </c>
      <c r="F164" s="247" t="s">
        <v>296</v>
      </c>
      <c r="G164" s="245"/>
      <c r="H164" s="248">
        <v>0.78000000000000003</v>
      </c>
      <c r="I164" s="249"/>
      <c r="J164" s="245"/>
      <c r="K164" s="245"/>
      <c r="L164" s="250"/>
      <c r="M164" s="251"/>
      <c r="N164" s="252"/>
      <c r="O164" s="252"/>
      <c r="P164" s="252"/>
      <c r="Q164" s="252"/>
      <c r="R164" s="252"/>
      <c r="S164" s="252"/>
      <c r="T164" s="253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4" t="s">
        <v>182</v>
      </c>
      <c r="AU164" s="254" t="s">
        <v>87</v>
      </c>
      <c r="AV164" s="14" t="s">
        <v>87</v>
      </c>
      <c r="AW164" s="14" t="s">
        <v>32</v>
      </c>
      <c r="AX164" s="14" t="s">
        <v>84</v>
      </c>
      <c r="AY164" s="254" t="s">
        <v>173</v>
      </c>
    </row>
    <row r="165" s="2" customFormat="1" ht="21.75" customHeight="1">
      <c r="A165" s="39"/>
      <c r="B165" s="40"/>
      <c r="C165" s="220" t="s">
        <v>8</v>
      </c>
      <c r="D165" s="220" t="s">
        <v>175</v>
      </c>
      <c r="E165" s="221" t="s">
        <v>303</v>
      </c>
      <c r="F165" s="222" t="s">
        <v>304</v>
      </c>
      <c r="G165" s="223" t="s">
        <v>178</v>
      </c>
      <c r="H165" s="224">
        <v>3.3999999999999999</v>
      </c>
      <c r="I165" s="225"/>
      <c r="J165" s="226">
        <f>ROUND(I165*H165,2)</f>
        <v>0</v>
      </c>
      <c r="K165" s="222" t="s">
        <v>179</v>
      </c>
      <c r="L165" s="45"/>
      <c r="M165" s="227" t="s">
        <v>1</v>
      </c>
      <c r="N165" s="228" t="s">
        <v>41</v>
      </c>
      <c r="O165" s="92"/>
      <c r="P165" s="229">
        <f>O165*H165</f>
        <v>0</v>
      </c>
      <c r="Q165" s="229">
        <v>0.00084000000000000003</v>
      </c>
      <c r="R165" s="229">
        <f>Q165*H165</f>
        <v>0.002856</v>
      </c>
      <c r="S165" s="229">
        <v>0</v>
      </c>
      <c r="T165" s="23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1" t="s">
        <v>180</v>
      </c>
      <c r="AT165" s="231" t="s">
        <v>175</v>
      </c>
      <c r="AU165" s="231" t="s">
        <v>87</v>
      </c>
      <c r="AY165" s="18" t="s">
        <v>173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8" t="s">
        <v>84</v>
      </c>
      <c r="BK165" s="232">
        <f>ROUND(I165*H165,2)</f>
        <v>0</v>
      </c>
      <c r="BL165" s="18" t="s">
        <v>180</v>
      </c>
      <c r="BM165" s="231" t="s">
        <v>305</v>
      </c>
    </row>
    <row r="166" s="13" customFormat="1">
      <c r="A166" s="13"/>
      <c r="B166" s="233"/>
      <c r="C166" s="234"/>
      <c r="D166" s="235" t="s">
        <v>182</v>
      </c>
      <c r="E166" s="236" t="s">
        <v>1</v>
      </c>
      <c r="F166" s="237" t="s">
        <v>183</v>
      </c>
      <c r="G166" s="234"/>
      <c r="H166" s="236" t="s">
        <v>1</v>
      </c>
      <c r="I166" s="238"/>
      <c r="J166" s="234"/>
      <c r="K166" s="234"/>
      <c r="L166" s="239"/>
      <c r="M166" s="240"/>
      <c r="N166" s="241"/>
      <c r="O166" s="241"/>
      <c r="P166" s="241"/>
      <c r="Q166" s="241"/>
      <c r="R166" s="241"/>
      <c r="S166" s="241"/>
      <c r="T166" s="24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3" t="s">
        <v>182</v>
      </c>
      <c r="AU166" s="243" t="s">
        <v>87</v>
      </c>
      <c r="AV166" s="13" t="s">
        <v>84</v>
      </c>
      <c r="AW166" s="13" t="s">
        <v>32</v>
      </c>
      <c r="AX166" s="13" t="s">
        <v>76</v>
      </c>
      <c r="AY166" s="243" t="s">
        <v>173</v>
      </c>
    </row>
    <row r="167" s="14" customFormat="1">
      <c r="A167" s="14"/>
      <c r="B167" s="244"/>
      <c r="C167" s="245"/>
      <c r="D167" s="235" t="s">
        <v>182</v>
      </c>
      <c r="E167" s="246" t="s">
        <v>1</v>
      </c>
      <c r="F167" s="247" t="s">
        <v>935</v>
      </c>
      <c r="G167" s="245"/>
      <c r="H167" s="248">
        <v>30.600000000000001</v>
      </c>
      <c r="I167" s="249"/>
      <c r="J167" s="245"/>
      <c r="K167" s="245"/>
      <c r="L167" s="250"/>
      <c r="M167" s="251"/>
      <c r="N167" s="252"/>
      <c r="O167" s="252"/>
      <c r="P167" s="252"/>
      <c r="Q167" s="252"/>
      <c r="R167" s="252"/>
      <c r="S167" s="252"/>
      <c r="T167" s="253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4" t="s">
        <v>182</v>
      </c>
      <c r="AU167" s="254" t="s">
        <v>87</v>
      </c>
      <c r="AV167" s="14" t="s">
        <v>87</v>
      </c>
      <c r="AW167" s="14" t="s">
        <v>32</v>
      </c>
      <c r="AX167" s="14" t="s">
        <v>76</v>
      </c>
      <c r="AY167" s="254" t="s">
        <v>173</v>
      </c>
    </row>
    <row r="168" s="14" customFormat="1">
      <c r="A168" s="14"/>
      <c r="B168" s="244"/>
      <c r="C168" s="245"/>
      <c r="D168" s="235" t="s">
        <v>182</v>
      </c>
      <c r="E168" s="246" t="s">
        <v>1</v>
      </c>
      <c r="F168" s="247" t="s">
        <v>936</v>
      </c>
      <c r="G168" s="245"/>
      <c r="H168" s="248">
        <v>-27.199999999999999</v>
      </c>
      <c r="I168" s="249"/>
      <c r="J168" s="245"/>
      <c r="K168" s="245"/>
      <c r="L168" s="250"/>
      <c r="M168" s="251"/>
      <c r="N168" s="252"/>
      <c r="O168" s="252"/>
      <c r="P168" s="252"/>
      <c r="Q168" s="252"/>
      <c r="R168" s="252"/>
      <c r="S168" s="252"/>
      <c r="T168" s="253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4" t="s">
        <v>182</v>
      </c>
      <c r="AU168" s="254" t="s">
        <v>87</v>
      </c>
      <c r="AV168" s="14" t="s">
        <v>87</v>
      </c>
      <c r="AW168" s="14" t="s">
        <v>32</v>
      </c>
      <c r="AX168" s="14" t="s">
        <v>76</v>
      </c>
      <c r="AY168" s="254" t="s">
        <v>173</v>
      </c>
    </row>
    <row r="169" s="15" customFormat="1">
      <c r="A169" s="15"/>
      <c r="B169" s="255"/>
      <c r="C169" s="256"/>
      <c r="D169" s="235" t="s">
        <v>182</v>
      </c>
      <c r="E169" s="257" t="s">
        <v>103</v>
      </c>
      <c r="F169" s="258" t="s">
        <v>120</v>
      </c>
      <c r="G169" s="256"/>
      <c r="H169" s="259">
        <v>3.3999999999999999</v>
      </c>
      <c r="I169" s="260"/>
      <c r="J169" s="256"/>
      <c r="K169" s="256"/>
      <c r="L169" s="261"/>
      <c r="M169" s="262"/>
      <c r="N169" s="263"/>
      <c r="O169" s="263"/>
      <c r="P169" s="263"/>
      <c r="Q169" s="263"/>
      <c r="R169" s="263"/>
      <c r="S169" s="263"/>
      <c r="T169" s="264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65" t="s">
        <v>182</v>
      </c>
      <c r="AU169" s="265" t="s">
        <v>87</v>
      </c>
      <c r="AV169" s="15" t="s">
        <v>180</v>
      </c>
      <c r="AW169" s="15" t="s">
        <v>32</v>
      </c>
      <c r="AX169" s="15" t="s">
        <v>76</v>
      </c>
      <c r="AY169" s="265" t="s">
        <v>173</v>
      </c>
    </row>
    <row r="170" s="14" customFormat="1">
      <c r="A170" s="14"/>
      <c r="B170" s="244"/>
      <c r="C170" s="245"/>
      <c r="D170" s="235" t="s">
        <v>182</v>
      </c>
      <c r="E170" s="246" t="s">
        <v>1</v>
      </c>
      <c r="F170" s="247" t="s">
        <v>103</v>
      </c>
      <c r="G170" s="245"/>
      <c r="H170" s="248">
        <v>3.3999999999999999</v>
      </c>
      <c r="I170" s="249"/>
      <c r="J170" s="245"/>
      <c r="K170" s="245"/>
      <c r="L170" s="250"/>
      <c r="M170" s="251"/>
      <c r="N170" s="252"/>
      <c r="O170" s="252"/>
      <c r="P170" s="252"/>
      <c r="Q170" s="252"/>
      <c r="R170" s="252"/>
      <c r="S170" s="252"/>
      <c r="T170" s="253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4" t="s">
        <v>182</v>
      </c>
      <c r="AU170" s="254" t="s">
        <v>87</v>
      </c>
      <c r="AV170" s="14" t="s">
        <v>87</v>
      </c>
      <c r="AW170" s="14" t="s">
        <v>32</v>
      </c>
      <c r="AX170" s="14" t="s">
        <v>84</v>
      </c>
      <c r="AY170" s="254" t="s">
        <v>173</v>
      </c>
    </row>
    <row r="171" s="2" customFormat="1" ht="24.15" customHeight="1">
      <c r="A171" s="39"/>
      <c r="B171" s="40"/>
      <c r="C171" s="220" t="s">
        <v>240</v>
      </c>
      <c r="D171" s="220" t="s">
        <v>175</v>
      </c>
      <c r="E171" s="221" t="s">
        <v>317</v>
      </c>
      <c r="F171" s="222" t="s">
        <v>318</v>
      </c>
      <c r="G171" s="223" t="s">
        <v>178</v>
      </c>
      <c r="H171" s="224">
        <v>3.3999999999999999</v>
      </c>
      <c r="I171" s="225"/>
      <c r="J171" s="226">
        <f>ROUND(I171*H171,2)</f>
        <v>0</v>
      </c>
      <c r="K171" s="222" t="s">
        <v>179</v>
      </c>
      <c r="L171" s="45"/>
      <c r="M171" s="227" t="s">
        <v>1</v>
      </c>
      <c r="N171" s="228" t="s">
        <v>41</v>
      </c>
      <c r="O171" s="92"/>
      <c r="P171" s="229">
        <f>O171*H171</f>
        <v>0</v>
      </c>
      <c r="Q171" s="229">
        <v>0</v>
      </c>
      <c r="R171" s="229">
        <f>Q171*H171</f>
        <v>0</v>
      </c>
      <c r="S171" s="229">
        <v>0</v>
      </c>
      <c r="T171" s="23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1" t="s">
        <v>180</v>
      </c>
      <c r="AT171" s="231" t="s">
        <v>175</v>
      </c>
      <c r="AU171" s="231" t="s">
        <v>87</v>
      </c>
      <c r="AY171" s="18" t="s">
        <v>173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8" t="s">
        <v>84</v>
      </c>
      <c r="BK171" s="232">
        <f>ROUND(I171*H171,2)</f>
        <v>0</v>
      </c>
      <c r="BL171" s="18" t="s">
        <v>180</v>
      </c>
      <c r="BM171" s="231" t="s">
        <v>319</v>
      </c>
    </row>
    <row r="172" s="14" customFormat="1">
      <c r="A172" s="14"/>
      <c r="B172" s="244"/>
      <c r="C172" s="245"/>
      <c r="D172" s="235" t="s">
        <v>182</v>
      </c>
      <c r="E172" s="246" t="s">
        <v>1</v>
      </c>
      <c r="F172" s="247" t="s">
        <v>103</v>
      </c>
      <c r="G172" s="245"/>
      <c r="H172" s="248">
        <v>3.3999999999999999</v>
      </c>
      <c r="I172" s="249"/>
      <c r="J172" s="245"/>
      <c r="K172" s="245"/>
      <c r="L172" s="250"/>
      <c r="M172" s="251"/>
      <c r="N172" s="252"/>
      <c r="O172" s="252"/>
      <c r="P172" s="252"/>
      <c r="Q172" s="252"/>
      <c r="R172" s="252"/>
      <c r="S172" s="252"/>
      <c r="T172" s="253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4" t="s">
        <v>182</v>
      </c>
      <c r="AU172" s="254" t="s">
        <v>87</v>
      </c>
      <c r="AV172" s="14" t="s">
        <v>87</v>
      </c>
      <c r="AW172" s="14" t="s">
        <v>32</v>
      </c>
      <c r="AX172" s="14" t="s">
        <v>84</v>
      </c>
      <c r="AY172" s="254" t="s">
        <v>173</v>
      </c>
    </row>
    <row r="173" s="2" customFormat="1" ht="37.8" customHeight="1">
      <c r="A173" s="39"/>
      <c r="B173" s="40"/>
      <c r="C173" s="220" t="s">
        <v>245</v>
      </c>
      <c r="D173" s="220" t="s">
        <v>175</v>
      </c>
      <c r="E173" s="221" t="s">
        <v>331</v>
      </c>
      <c r="F173" s="222" t="s">
        <v>332</v>
      </c>
      <c r="G173" s="223" t="s">
        <v>237</v>
      </c>
      <c r="H173" s="224">
        <v>0.213</v>
      </c>
      <c r="I173" s="225"/>
      <c r="J173" s="226">
        <f>ROUND(I173*H173,2)</f>
        <v>0</v>
      </c>
      <c r="K173" s="222" t="s">
        <v>179</v>
      </c>
      <c r="L173" s="45"/>
      <c r="M173" s="227" t="s">
        <v>1</v>
      </c>
      <c r="N173" s="228" t="s">
        <v>41</v>
      </c>
      <c r="O173" s="92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1" t="s">
        <v>180</v>
      </c>
      <c r="AT173" s="231" t="s">
        <v>175</v>
      </c>
      <c r="AU173" s="231" t="s">
        <v>87</v>
      </c>
      <c r="AY173" s="18" t="s">
        <v>173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8" t="s">
        <v>84</v>
      </c>
      <c r="BK173" s="232">
        <f>ROUND(I173*H173,2)</f>
        <v>0</v>
      </c>
      <c r="BL173" s="18" t="s">
        <v>180</v>
      </c>
      <c r="BM173" s="231" t="s">
        <v>333</v>
      </c>
    </row>
    <row r="174" s="13" customFormat="1">
      <c r="A174" s="13"/>
      <c r="B174" s="233"/>
      <c r="C174" s="234"/>
      <c r="D174" s="235" t="s">
        <v>182</v>
      </c>
      <c r="E174" s="236" t="s">
        <v>1</v>
      </c>
      <c r="F174" s="237" t="s">
        <v>334</v>
      </c>
      <c r="G174" s="234"/>
      <c r="H174" s="236" t="s">
        <v>1</v>
      </c>
      <c r="I174" s="238"/>
      <c r="J174" s="234"/>
      <c r="K174" s="234"/>
      <c r="L174" s="239"/>
      <c r="M174" s="240"/>
      <c r="N174" s="241"/>
      <c r="O174" s="241"/>
      <c r="P174" s="241"/>
      <c r="Q174" s="241"/>
      <c r="R174" s="241"/>
      <c r="S174" s="241"/>
      <c r="T174" s="24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3" t="s">
        <v>182</v>
      </c>
      <c r="AU174" s="243" t="s">
        <v>87</v>
      </c>
      <c r="AV174" s="13" t="s">
        <v>84</v>
      </c>
      <c r="AW174" s="13" t="s">
        <v>32</v>
      </c>
      <c r="AX174" s="13" t="s">
        <v>76</v>
      </c>
      <c r="AY174" s="243" t="s">
        <v>173</v>
      </c>
    </row>
    <row r="175" s="13" customFormat="1">
      <c r="A175" s="13"/>
      <c r="B175" s="233"/>
      <c r="C175" s="234"/>
      <c r="D175" s="235" t="s">
        <v>182</v>
      </c>
      <c r="E175" s="236" t="s">
        <v>1</v>
      </c>
      <c r="F175" s="237" t="s">
        <v>335</v>
      </c>
      <c r="G175" s="234"/>
      <c r="H175" s="236" t="s">
        <v>1</v>
      </c>
      <c r="I175" s="238"/>
      <c r="J175" s="234"/>
      <c r="K175" s="234"/>
      <c r="L175" s="239"/>
      <c r="M175" s="240"/>
      <c r="N175" s="241"/>
      <c r="O175" s="241"/>
      <c r="P175" s="241"/>
      <c r="Q175" s="241"/>
      <c r="R175" s="241"/>
      <c r="S175" s="241"/>
      <c r="T175" s="24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3" t="s">
        <v>182</v>
      </c>
      <c r="AU175" s="243" t="s">
        <v>87</v>
      </c>
      <c r="AV175" s="13" t="s">
        <v>84</v>
      </c>
      <c r="AW175" s="13" t="s">
        <v>32</v>
      </c>
      <c r="AX175" s="13" t="s">
        <v>76</v>
      </c>
      <c r="AY175" s="243" t="s">
        <v>173</v>
      </c>
    </row>
    <row r="176" s="13" customFormat="1">
      <c r="A176" s="13"/>
      <c r="B176" s="233"/>
      <c r="C176" s="234"/>
      <c r="D176" s="235" t="s">
        <v>182</v>
      </c>
      <c r="E176" s="236" t="s">
        <v>1</v>
      </c>
      <c r="F176" s="237" t="s">
        <v>336</v>
      </c>
      <c r="G176" s="234"/>
      <c r="H176" s="236" t="s">
        <v>1</v>
      </c>
      <c r="I176" s="238"/>
      <c r="J176" s="234"/>
      <c r="K176" s="234"/>
      <c r="L176" s="239"/>
      <c r="M176" s="240"/>
      <c r="N176" s="241"/>
      <c r="O176" s="241"/>
      <c r="P176" s="241"/>
      <c r="Q176" s="241"/>
      <c r="R176" s="241"/>
      <c r="S176" s="241"/>
      <c r="T176" s="24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3" t="s">
        <v>182</v>
      </c>
      <c r="AU176" s="243" t="s">
        <v>87</v>
      </c>
      <c r="AV176" s="13" t="s">
        <v>84</v>
      </c>
      <c r="AW176" s="13" t="s">
        <v>32</v>
      </c>
      <c r="AX176" s="13" t="s">
        <v>76</v>
      </c>
      <c r="AY176" s="243" t="s">
        <v>173</v>
      </c>
    </row>
    <row r="177" s="14" customFormat="1">
      <c r="A177" s="14"/>
      <c r="B177" s="244"/>
      <c r="C177" s="245"/>
      <c r="D177" s="235" t="s">
        <v>182</v>
      </c>
      <c r="E177" s="246" t="s">
        <v>1</v>
      </c>
      <c r="F177" s="247" t="s">
        <v>937</v>
      </c>
      <c r="G177" s="245"/>
      <c r="H177" s="248">
        <v>0.081000000000000003</v>
      </c>
      <c r="I177" s="249"/>
      <c r="J177" s="245"/>
      <c r="K177" s="245"/>
      <c r="L177" s="250"/>
      <c r="M177" s="251"/>
      <c r="N177" s="252"/>
      <c r="O177" s="252"/>
      <c r="P177" s="252"/>
      <c r="Q177" s="252"/>
      <c r="R177" s="252"/>
      <c r="S177" s="252"/>
      <c r="T177" s="253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4" t="s">
        <v>182</v>
      </c>
      <c r="AU177" s="254" t="s">
        <v>87</v>
      </c>
      <c r="AV177" s="14" t="s">
        <v>87</v>
      </c>
      <c r="AW177" s="14" t="s">
        <v>32</v>
      </c>
      <c r="AX177" s="14" t="s">
        <v>76</v>
      </c>
      <c r="AY177" s="254" t="s">
        <v>173</v>
      </c>
    </row>
    <row r="178" s="16" customFormat="1">
      <c r="A178" s="16"/>
      <c r="B178" s="266"/>
      <c r="C178" s="267"/>
      <c r="D178" s="235" t="s">
        <v>182</v>
      </c>
      <c r="E178" s="268" t="s">
        <v>95</v>
      </c>
      <c r="F178" s="269" t="s">
        <v>96</v>
      </c>
      <c r="G178" s="267"/>
      <c r="H178" s="270">
        <v>0.081000000000000003</v>
      </c>
      <c r="I178" s="271"/>
      <c r="J178" s="267"/>
      <c r="K178" s="267"/>
      <c r="L178" s="272"/>
      <c r="M178" s="273"/>
      <c r="N178" s="274"/>
      <c r="O178" s="274"/>
      <c r="P178" s="274"/>
      <c r="Q178" s="274"/>
      <c r="R178" s="274"/>
      <c r="S178" s="274"/>
      <c r="T178" s="275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T178" s="276" t="s">
        <v>182</v>
      </c>
      <c r="AU178" s="276" t="s">
        <v>87</v>
      </c>
      <c r="AV178" s="16" t="s">
        <v>189</v>
      </c>
      <c r="AW178" s="16" t="s">
        <v>32</v>
      </c>
      <c r="AX178" s="16" t="s">
        <v>76</v>
      </c>
      <c r="AY178" s="276" t="s">
        <v>173</v>
      </c>
    </row>
    <row r="179" s="13" customFormat="1">
      <c r="A179" s="13"/>
      <c r="B179" s="233"/>
      <c r="C179" s="234"/>
      <c r="D179" s="235" t="s">
        <v>182</v>
      </c>
      <c r="E179" s="236" t="s">
        <v>1</v>
      </c>
      <c r="F179" s="237" t="s">
        <v>344</v>
      </c>
      <c r="G179" s="234"/>
      <c r="H179" s="236" t="s">
        <v>1</v>
      </c>
      <c r="I179" s="238"/>
      <c r="J179" s="234"/>
      <c r="K179" s="234"/>
      <c r="L179" s="239"/>
      <c r="M179" s="240"/>
      <c r="N179" s="241"/>
      <c r="O179" s="241"/>
      <c r="P179" s="241"/>
      <c r="Q179" s="241"/>
      <c r="R179" s="241"/>
      <c r="S179" s="241"/>
      <c r="T179" s="24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3" t="s">
        <v>182</v>
      </c>
      <c r="AU179" s="243" t="s">
        <v>87</v>
      </c>
      <c r="AV179" s="13" t="s">
        <v>84</v>
      </c>
      <c r="AW179" s="13" t="s">
        <v>32</v>
      </c>
      <c r="AX179" s="13" t="s">
        <v>76</v>
      </c>
      <c r="AY179" s="243" t="s">
        <v>173</v>
      </c>
    </row>
    <row r="180" s="14" customFormat="1">
      <c r="A180" s="14"/>
      <c r="B180" s="244"/>
      <c r="C180" s="245"/>
      <c r="D180" s="235" t="s">
        <v>182</v>
      </c>
      <c r="E180" s="246" t="s">
        <v>1</v>
      </c>
      <c r="F180" s="247" t="s">
        <v>938</v>
      </c>
      <c r="G180" s="245"/>
      <c r="H180" s="248">
        <v>0.28399999999999997</v>
      </c>
      <c r="I180" s="249"/>
      <c r="J180" s="245"/>
      <c r="K180" s="245"/>
      <c r="L180" s="250"/>
      <c r="M180" s="251"/>
      <c r="N180" s="252"/>
      <c r="O180" s="252"/>
      <c r="P180" s="252"/>
      <c r="Q180" s="252"/>
      <c r="R180" s="252"/>
      <c r="S180" s="252"/>
      <c r="T180" s="253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4" t="s">
        <v>182</v>
      </c>
      <c r="AU180" s="254" t="s">
        <v>87</v>
      </c>
      <c r="AV180" s="14" t="s">
        <v>87</v>
      </c>
      <c r="AW180" s="14" t="s">
        <v>32</v>
      </c>
      <c r="AX180" s="14" t="s">
        <v>76</v>
      </c>
      <c r="AY180" s="254" t="s">
        <v>173</v>
      </c>
    </row>
    <row r="181" s="16" customFormat="1">
      <c r="A181" s="16"/>
      <c r="B181" s="266"/>
      <c r="C181" s="267"/>
      <c r="D181" s="235" t="s">
        <v>182</v>
      </c>
      <c r="E181" s="268" t="s">
        <v>98</v>
      </c>
      <c r="F181" s="269" t="s">
        <v>96</v>
      </c>
      <c r="G181" s="267"/>
      <c r="H181" s="270">
        <v>0.28399999999999997</v>
      </c>
      <c r="I181" s="271"/>
      <c r="J181" s="267"/>
      <c r="K181" s="267"/>
      <c r="L181" s="272"/>
      <c r="M181" s="273"/>
      <c r="N181" s="274"/>
      <c r="O181" s="274"/>
      <c r="P181" s="274"/>
      <c r="Q181" s="274"/>
      <c r="R181" s="274"/>
      <c r="S181" s="274"/>
      <c r="T181" s="275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T181" s="276" t="s">
        <v>182</v>
      </c>
      <c r="AU181" s="276" t="s">
        <v>87</v>
      </c>
      <c r="AV181" s="16" t="s">
        <v>189</v>
      </c>
      <c r="AW181" s="16" t="s">
        <v>32</v>
      </c>
      <c r="AX181" s="16" t="s">
        <v>76</v>
      </c>
      <c r="AY181" s="276" t="s">
        <v>173</v>
      </c>
    </row>
    <row r="182" s="15" customFormat="1">
      <c r="A182" s="15"/>
      <c r="B182" s="255"/>
      <c r="C182" s="256"/>
      <c r="D182" s="235" t="s">
        <v>182</v>
      </c>
      <c r="E182" s="257" t="s">
        <v>119</v>
      </c>
      <c r="F182" s="258" t="s">
        <v>120</v>
      </c>
      <c r="G182" s="256"/>
      <c r="H182" s="259">
        <v>0.36499999999999999</v>
      </c>
      <c r="I182" s="260"/>
      <c r="J182" s="256"/>
      <c r="K182" s="256"/>
      <c r="L182" s="261"/>
      <c r="M182" s="262"/>
      <c r="N182" s="263"/>
      <c r="O182" s="263"/>
      <c r="P182" s="263"/>
      <c r="Q182" s="263"/>
      <c r="R182" s="263"/>
      <c r="S182" s="263"/>
      <c r="T182" s="264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65" t="s">
        <v>182</v>
      </c>
      <c r="AU182" s="265" t="s">
        <v>87</v>
      </c>
      <c r="AV182" s="15" t="s">
        <v>180</v>
      </c>
      <c r="AW182" s="15" t="s">
        <v>32</v>
      </c>
      <c r="AX182" s="15" t="s">
        <v>76</v>
      </c>
      <c r="AY182" s="265" t="s">
        <v>173</v>
      </c>
    </row>
    <row r="183" s="14" customFormat="1">
      <c r="A183" s="14"/>
      <c r="B183" s="244"/>
      <c r="C183" s="245"/>
      <c r="D183" s="235" t="s">
        <v>182</v>
      </c>
      <c r="E183" s="246" t="s">
        <v>114</v>
      </c>
      <c r="F183" s="247" t="s">
        <v>939</v>
      </c>
      <c r="G183" s="245"/>
      <c r="H183" s="248">
        <v>0.34399999999999997</v>
      </c>
      <c r="I183" s="249"/>
      <c r="J183" s="245"/>
      <c r="K183" s="245"/>
      <c r="L183" s="250"/>
      <c r="M183" s="251"/>
      <c r="N183" s="252"/>
      <c r="O183" s="252"/>
      <c r="P183" s="252"/>
      <c r="Q183" s="252"/>
      <c r="R183" s="252"/>
      <c r="S183" s="252"/>
      <c r="T183" s="253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4" t="s">
        <v>182</v>
      </c>
      <c r="AU183" s="254" t="s">
        <v>87</v>
      </c>
      <c r="AV183" s="14" t="s">
        <v>87</v>
      </c>
      <c r="AW183" s="14" t="s">
        <v>32</v>
      </c>
      <c r="AX183" s="14" t="s">
        <v>76</v>
      </c>
      <c r="AY183" s="254" t="s">
        <v>173</v>
      </c>
    </row>
    <row r="184" s="14" customFormat="1">
      <c r="A184" s="14"/>
      <c r="B184" s="244"/>
      <c r="C184" s="245"/>
      <c r="D184" s="235" t="s">
        <v>182</v>
      </c>
      <c r="E184" s="246" t="s">
        <v>116</v>
      </c>
      <c r="F184" s="247" t="s">
        <v>358</v>
      </c>
      <c r="G184" s="245"/>
      <c r="H184" s="248">
        <v>0.70899999999999996</v>
      </c>
      <c r="I184" s="249"/>
      <c r="J184" s="245"/>
      <c r="K184" s="245"/>
      <c r="L184" s="250"/>
      <c r="M184" s="251"/>
      <c r="N184" s="252"/>
      <c r="O184" s="252"/>
      <c r="P184" s="252"/>
      <c r="Q184" s="252"/>
      <c r="R184" s="252"/>
      <c r="S184" s="252"/>
      <c r="T184" s="253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4" t="s">
        <v>182</v>
      </c>
      <c r="AU184" s="254" t="s">
        <v>87</v>
      </c>
      <c r="AV184" s="14" t="s">
        <v>87</v>
      </c>
      <c r="AW184" s="14" t="s">
        <v>32</v>
      </c>
      <c r="AX184" s="14" t="s">
        <v>76</v>
      </c>
      <c r="AY184" s="254" t="s">
        <v>173</v>
      </c>
    </row>
    <row r="185" s="14" customFormat="1">
      <c r="A185" s="14"/>
      <c r="B185" s="244"/>
      <c r="C185" s="245"/>
      <c r="D185" s="235" t="s">
        <v>182</v>
      </c>
      <c r="E185" s="246" t="s">
        <v>1</v>
      </c>
      <c r="F185" s="247" t="s">
        <v>359</v>
      </c>
      <c r="G185" s="245"/>
      <c r="H185" s="248">
        <v>0.213</v>
      </c>
      <c r="I185" s="249"/>
      <c r="J185" s="245"/>
      <c r="K185" s="245"/>
      <c r="L185" s="250"/>
      <c r="M185" s="251"/>
      <c r="N185" s="252"/>
      <c r="O185" s="252"/>
      <c r="P185" s="252"/>
      <c r="Q185" s="252"/>
      <c r="R185" s="252"/>
      <c r="S185" s="252"/>
      <c r="T185" s="253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4" t="s">
        <v>182</v>
      </c>
      <c r="AU185" s="254" t="s">
        <v>87</v>
      </c>
      <c r="AV185" s="14" t="s">
        <v>87</v>
      </c>
      <c r="AW185" s="14" t="s">
        <v>32</v>
      </c>
      <c r="AX185" s="14" t="s">
        <v>84</v>
      </c>
      <c r="AY185" s="254" t="s">
        <v>173</v>
      </c>
    </row>
    <row r="186" s="2" customFormat="1" ht="37.8" customHeight="1">
      <c r="A186" s="39"/>
      <c r="B186" s="40"/>
      <c r="C186" s="220" t="s">
        <v>250</v>
      </c>
      <c r="D186" s="220" t="s">
        <v>175</v>
      </c>
      <c r="E186" s="221" t="s">
        <v>361</v>
      </c>
      <c r="F186" s="222" t="s">
        <v>362</v>
      </c>
      <c r="G186" s="223" t="s">
        <v>237</v>
      </c>
      <c r="H186" s="224">
        <v>0.496</v>
      </c>
      <c r="I186" s="225"/>
      <c r="J186" s="226">
        <f>ROUND(I186*H186,2)</f>
        <v>0</v>
      </c>
      <c r="K186" s="222" t="s">
        <v>179</v>
      </c>
      <c r="L186" s="45"/>
      <c r="M186" s="227" t="s">
        <v>1</v>
      </c>
      <c r="N186" s="228" t="s">
        <v>41</v>
      </c>
      <c r="O186" s="92"/>
      <c r="P186" s="229">
        <f>O186*H186</f>
        <v>0</v>
      </c>
      <c r="Q186" s="229">
        <v>0</v>
      </c>
      <c r="R186" s="229">
        <f>Q186*H186</f>
        <v>0</v>
      </c>
      <c r="S186" s="229">
        <v>0</v>
      </c>
      <c r="T186" s="230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1" t="s">
        <v>180</v>
      </c>
      <c r="AT186" s="231" t="s">
        <v>175</v>
      </c>
      <c r="AU186" s="231" t="s">
        <v>87</v>
      </c>
      <c r="AY186" s="18" t="s">
        <v>173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8" t="s">
        <v>84</v>
      </c>
      <c r="BK186" s="232">
        <f>ROUND(I186*H186,2)</f>
        <v>0</v>
      </c>
      <c r="BL186" s="18" t="s">
        <v>180</v>
      </c>
      <c r="BM186" s="231" t="s">
        <v>363</v>
      </c>
    </row>
    <row r="187" s="14" customFormat="1">
      <c r="A187" s="14"/>
      <c r="B187" s="244"/>
      <c r="C187" s="245"/>
      <c r="D187" s="235" t="s">
        <v>182</v>
      </c>
      <c r="E187" s="246" t="s">
        <v>1</v>
      </c>
      <c r="F187" s="247" t="s">
        <v>364</v>
      </c>
      <c r="G187" s="245"/>
      <c r="H187" s="248">
        <v>0.496</v>
      </c>
      <c r="I187" s="249"/>
      <c r="J187" s="245"/>
      <c r="K187" s="245"/>
      <c r="L187" s="250"/>
      <c r="M187" s="251"/>
      <c r="N187" s="252"/>
      <c r="O187" s="252"/>
      <c r="P187" s="252"/>
      <c r="Q187" s="252"/>
      <c r="R187" s="252"/>
      <c r="S187" s="252"/>
      <c r="T187" s="253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4" t="s">
        <v>182</v>
      </c>
      <c r="AU187" s="254" t="s">
        <v>87</v>
      </c>
      <c r="AV187" s="14" t="s">
        <v>87</v>
      </c>
      <c r="AW187" s="14" t="s">
        <v>32</v>
      </c>
      <c r="AX187" s="14" t="s">
        <v>84</v>
      </c>
      <c r="AY187" s="254" t="s">
        <v>173</v>
      </c>
    </row>
    <row r="188" s="2" customFormat="1" ht="24.15" customHeight="1">
      <c r="A188" s="39"/>
      <c r="B188" s="40"/>
      <c r="C188" s="220" t="s">
        <v>255</v>
      </c>
      <c r="D188" s="220" t="s">
        <v>175</v>
      </c>
      <c r="E188" s="221" t="s">
        <v>366</v>
      </c>
      <c r="F188" s="222" t="s">
        <v>367</v>
      </c>
      <c r="G188" s="223" t="s">
        <v>237</v>
      </c>
      <c r="H188" s="224">
        <v>0.213</v>
      </c>
      <c r="I188" s="225"/>
      <c r="J188" s="226">
        <f>ROUND(I188*H188,2)</f>
        <v>0</v>
      </c>
      <c r="K188" s="222" t="s">
        <v>179</v>
      </c>
      <c r="L188" s="45"/>
      <c r="M188" s="227" t="s">
        <v>1</v>
      </c>
      <c r="N188" s="228" t="s">
        <v>41</v>
      </c>
      <c r="O188" s="92"/>
      <c r="P188" s="229">
        <f>O188*H188</f>
        <v>0</v>
      </c>
      <c r="Q188" s="229">
        <v>0</v>
      </c>
      <c r="R188" s="229">
        <f>Q188*H188</f>
        <v>0</v>
      </c>
      <c r="S188" s="229">
        <v>0</v>
      </c>
      <c r="T188" s="230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1" t="s">
        <v>180</v>
      </c>
      <c r="AT188" s="231" t="s">
        <v>175</v>
      </c>
      <c r="AU188" s="231" t="s">
        <v>87</v>
      </c>
      <c r="AY188" s="18" t="s">
        <v>173</v>
      </c>
      <c r="BE188" s="232">
        <f>IF(N188="základní",J188,0)</f>
        <v>0</v>
      </c>
      <c r="BF188" s="232">
        <f>IF(N188="snížená",J188,0)</f>
        <v>0</v>
      </c>
      <c r="BG188" s="232">
        <f>IF(N188="zákl. přenesená",J188,0)</f>
        <v>0</v>
      </c>
      <c r="BH188" s="232">
        <f>IF(N188="sníž. přenesená",J188,0)</f>
        <v>0</v>
      </c>
      <c r="BI188" s="232">
        <f>IF(N188="nulová",J188,0)</f>
        <v>0</v>
      </c>
      <c r="BJ188" s="18" t="s">
        <v>84</v>
      </c>
      <c r="BK188" s="232">
        <f>ROUND(I188*H188,2)</f>
        <v>0</v>
      </c>
      <c r="BL188" s="18" t="s">
        <v>180</v>
      </c>
      <c r="BM188" s="231" t="s">
        <v>368</v>
      </c>
    </row>
    <row r="189" s="14" customFormat="1">
      <c r="A189" s="14"/>
      <c r="B189" s="244"/>
      <c r="C189" s="245"/>
      <c r="D189" s="235" t="s">
        <v>182</v>
      </c>
      <c r="E189" s="246" t="s">
        <v>1</v>
      </c>
      <c r="F189" s="247" t="s">
        <v>369</v>
      </c>
      <c r="G189" s="245"/>
      <c r="H189" s="248">
        <v>0.213</v>
      </c>
      <c r="I189" s="249"/>
      <c r="J189" s="245"/>
      <c r="K189" s="245"/>
      <c r="L189" s="250"/>
      <c r="M189" s="251"/>
      <c r="N189" s="252"/>
      <c r="O189" s="252"/>
      <c r="P189" s="252"/>
      <c r="Q189" s="252"/>
      <c r="R189" s="252"/>
      <c r="S189" s="252"/>
      <c r="T189" s="253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4" t="s">
        <v>182</v>
      </c>
      <c r="AU189" s="254" t="s">
        <v>87</v>
      </c>
      <c r="AV189" s="14" t="s">
        <v>87</v>
      </c>
      <c r="AW189" s="14" t="s">
        <v>32</v>
      </c>
      <c r="AX189" s="14" t="s">
        <v>84</v>
      </c>
      <c r="AY189" s="254" t="s">
        <v>173</v>
      </c>
    </row>
    <row r="190" s="2" customFormat="1" ht="24.15" customHeight="1">
      <c r="A190" s="39"/>
      <c r="B190" s="40"/>
      <c r="C190" s="220" t="s">
        <v>259</v>
      </c>
      <c r="D190" s="220" t="s">
        <v>175</v>
      </c>
      <c r="E190" s="221" t="s">
        <v>370</v>
      </c>
      <c r="F190" s="222" t="s">
        <v>371</v>
      </c>
      <c r="G190" s="223" t="s">
        <v>237</v>
      </c>
      <c r="H190" s="224">
        <v>0.496</v>
      </c>
      <c r="I190" s="225"/>
      <c r="J190" s="226">
        <f>ROUND(I190*H190,2)</f>
        <v>0</v>
      </c>
      <c r="K190" s="222" t="s">
        <v>179</v>
      </c>
      <c r="L190" s="45"/>
      <c r="M190" s="227" t="s">
        <v>1</v>
      </c>
      <c r="N190" s="228" t="s">
        <v>41</v>
      </c>
      <c r="O190" s="92"/>
      <c r="P190" s="229">
        <f>O190*H190</f>
        <v>0</v>
      </c>
      <c r="Q190" s="229">
        <v>0</v>
      </c>
      <c r="R190" s="229">
        <f>Q190*H190</f>
        <v>0</v>
      </c>
      <c r="S190" s="229">
        <v>0</v>
      </c>
      <c r="T190" s="230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1" t="s">
        <v>180</v>
      </c>
      <c r="AT190" s="231" t="s">
        <v>175</v>
      </c>
      <c r="AU190" s="231" t="s">
        <v>87</v>
      </c>
      <c r="AY190" s="18" t="s">
        <v>173</v>
      </c>
      <c r="BE190" s="232">
        <f>IF(N190="základní",J190,0)</f>
        <v>0</v>
      </c>
      <c r="BF190" s="232">
        <f>IF(N190="snížená",J190,0)</f>
        <v>0</v>
      </c>
      <c r="BG190" s="232">
        <f>IF(N190="zákl. přenesená",J190,0)</f>
        <v>0</v>
      </c>
      <c r="BH190" s="232">
        <f>IF(N190="sníž. přenesená",J190,0)</f>
        <v>0</v>
      </c>
      <c r="BI190" s="232">
        <f>IF(N190="nulová",J190,0)</f>
        <v>0</v>
      </c>
      <c r="BJ190" s="18" t="s">
        <v>84</v>
      </c>
      <c r="BK190" s="232">
        <f>ROUND(I190*H190,2)</f>
        <v>0</v>
      </c>
      <c r="BL190" s="18" t="s">
        <v>180</v>
      </c>
      <c r="BM190" s="231" t="s">
        <v>372</v>
      </c>
    </row>
    <row r="191" s="14" customFormat="1">
      <c r="A191" s="14"/>
      <c r="B191" s="244"/>
      <c r="C191" s="245"/>
      <c r="D191" s="235" t="s">
        <v>182</v>
      </c>
      <c r="E191" s="246" t="s">
        <v>1</v>
      </c>
      <c r="F191" s="247" t="s">
        <v>373</v>
      </c>
      <c r="G191" s="245"/>
      <c r="H191" s="248">
        <v>0.496</v>
      </c>
      <c r="I191" s="249"/>
      <c r="J191" s="245"/>
      <c r="K191" s="245"/>
      <c r="L191" s="250"/>
      <c r="M191" s="251"/>
      <c r="N191" s="252"/>
      <c r="O191" s="252"/>
      <c r="P191" s="252"/>
      <c r="Q191" s="252"/>
      <c r="R191" s="252"/>
      <c r="S191" s="252"/>
      <c r="T191" s="253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4" t="s">
        <v>182</v>
      </c>
      <c r="AU191" s="254" t="s">
        <v>87</v>
      </c>
      <c r="AV191" s="14" t="s">
        <v>87</v>
      </c>
      <c r="AW191" s="14" t="s">
        <v>32</v>
      </c>
      <c r="AX191" s="14" t="s">
        <v>84</v>
      </c>
      <c r="AY191" s="254" t="s">
        <v>173</v>
      </c>
    </row>
    <row r="192" s="2" customFormat="1" ht="33" customHeight="1">
      <c r="A192" s="39"/>
      <c r="B192" s="40"/>
      <c r="C192" s="220" t="s">
        <v>266</v>
      </c>
      <c r="D192" s="220" t="s">
        <v>175</v>
      </c>
      <c r="E192" s="221" t="s">
        <v>375</v>
      </c>
      <c r="F192" s="222" t="s">
        <v>376</v>
      </c>
      <c r="G192" s="223" t="s">
        <v>377</v>
      </c>
      <c r="H192" s="224">
        <v>1.276</v>
      </c>
      <c r="I192" s="225"/>
      <c r="J192" s="226">
        <f>ROUND(I192*H192,2)</f>
        <v>0</v>
      </c>
      <c r="K192" s="222" t="s">
        <v>1</v>
      </c>
      <c r="L192" s="45"/>
      <c r="M192" s="227" t="s">
        <v>1</v>
      </c>
      <c r="N192" s="228" t="s">
        <v>41</v>
      </c>
      <c r="O192" s="92"/>
      <c r="P192" s="229">
        <f>O192*H192</f>
        <v>0</v>
      </c>
      <c r="Q192" s="229">
        <v>0</v>
      </c>
      <c r="R192" s="229">
        <f>Q192*H192</f>
        <v>0</v>
      </c>
      <c r="S192" s="229">
        <v>0</v>
      </c>
      <c r="T192" s="230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1" t="s">
        <v>180</v>
      </c>
      <c r="AT192" s="231" t="s">
        <v>175</v>
      </c>
      <c r="AU192" s="231" t="s">
        <v>87</v>
      </c>
      <c r="AY192" s="18" t="s">
        <v>173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8" t="s">
        <v>84</v>
      </c>
      <c r="BK192" s="232">
        <f>ROUND(I192*H192,2)</f>
        <v>0</v>
      </c>
      <c r="BL192" s="18" t="s">
        <v>180</v>
      </c>
      <c r="BM192" s="231" t="s">
        <v>940</v>
      </c>
    </row>
    <row r="193" s="14" customFormat="1">
      <c r="A193" s="14"/>
      <c r="B193" s="244"/>
      <c r="C193" s="245"/>
      <c r="D193" s="235" t="s">
        <v>182</v>
      </c>
      <c r="E193" s="246" t="s">
        <v>1</v>
      </c>
      <c r="F193" s="247" t="s">
        <v>379</v>
      </c>
      <c r="G193" s="245"/>
      <c r="H193" s="248">
        <v>1.276</v>
      </c>
      <c r="I193" s="249"/>
      <c r="J193" s="245"/>
      <c r="K193" s="245"/>
      <c r="L193" s="250"/>
      <c r="M193" s="251"/>
      <c r="N193" s="252"/>
      <c r="O193" s="252"/>
      <c r="P193" s="252"/>
      <c r="Q193" s="252"/>
      <c r="R193" s="252"/>
      <c r="S193" s="252"/>
      <c r="T193" s="253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4" t="s">
        <v>182</v>
      </c>
      <c r="AU193" s="254" t="s">
        <v>87</v>
      </c>
      <c r="AV193" s="14" t="s">
        <v>87</v>
      </c>
      <c r="AW193" s="14" t="s">
        <v>32</v>
      </c>
      <c r="AX193" s="14" t="s">
        <v>84</v>
      </c>
      <c r="AY193" s="254" t="s">
        <v>173</v>
      </c>
    </row>
    <row r="194" s="2" customFormat="1" ht="16.5" customHeight="1">
      <c r="A194" s="39"/>
      <c r="B194" s="40"/>
      <c r="C194" s="220" t="s">
        <v>271</v>
      </c>
      <c r="D194" s="220" t="s">
        <v>175</v>
      </c>
      <c r="E194" s="221" t="s">
        <v>381</v>
      </c>
      <c r="F194" s="222" t="s">
        <v>382</v>
      </c>
      <c r="G194" s="223" t="s">
        <v>237</v>
      </c>
      <c r="H194" s="224">
        <v>0.70899999999999996</v>
      </c>
      <c r="I194" s="225"/>
      <c r="J194" s="226">
        <f>ROUND(I194*H194,2)</f>
        <v>0</v>
      </c>
      <c r="K194" s="222" t="s">
        <v>179</v>
      </c>
      <c r="L194" s="45"/>
      <c r="M194" s="227" t="s">
        <v>1</v>
      </c>
      <c r="N194" s="228" t="s">
        <v>41</v>
      </c>
      <c r="O194" s="92"/>
      <c r="P194" s="229">
        <f>O194*H194</f>
        <v>0</v>
      </c>
      <c r="Q194" s="229">
        <v>0</v>
      </c>
      <c r="R194" s="229">
        <f>Q194*H194</f>
        <v>0</v>
      </c>
      <c r="S194" s="229">
        <v>0</v>
      </c>
      <c r="T194" s="230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1" t="s">
        <v>180</v>
      </c>
      <c r="AT194" s="231" t="s">
        <v>175</v>
      </c>
      <c r="AU194" s="231" t="s">
        <v>87</v>
      </c>
      <c r="AY194" s="18" t="s">
        <v>173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8" t="s">
        <v>84</v>
      </c>
      <c r="BK194" s="232">
        <f>ROUND(I194*H194,2)</f>
        <v>0</v>
      </c>
      <c r="BL194" s="18" t="s">
        <v>180</v>
      </c>
      <c r="BM194" s="231" t="s">
        <v>383</v>
      </c>
    </row>
    <row r="195" s="14" customFormat="1">
      <c r="A195" s="14"/>
      <c r="B195" s="244"/>
      <c r="C195" s="245"/>
      <c r="D195" s="235" t="s">
        <v>182</v>
      </c>
      <c r="E195" s="246" t="s">
        <v>1</v>
      </c>
      <c r="F195" s="247" t="s">
        <v>384</v>
      </c>
      <c r="G195" s="245"/>
      <c r="H195" s="248">
        <v>0.70899999999999996</v>
      </c>
      <c r="I195" s="249"/>
      <c r="J195" s="245"/>
      <c r="K195" s="245"/>
      <c r="L195" s="250"/>
      <c r="M195" s="251"/>
      <c r="N195" s="252"/>
      <c r="O195" s="252"/>
      <c r="P195" s="252"/>
      <c r="Q195" s="252"/>
      <c r="R195" s="252"/>
      <c r="S195" s="252"/>
      <c r="T195" s="253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4" t="s">
        <v>182</v>
      </c>
      <c r="AU195" s="254" t="s">
        <v>87</v>
      </c>
      <c r="AV195" s="14" t="s">
        <v>87</v>
      </c>
      <c r="AW195" s="14" t="s">
        <v>32</v>
      </c>
      <c r="AX195" s="14" t="s">
        <v>84</v>
      </c>
      <c r="AY195" s="254" t="s">
        <v>173</v>
      </c>
    </row>
    <row r="196" s="2" customFormat="1" ht="24.15" customHeight="1">
      <c r="A196" s="39"/>
      <c r="B196" s="40"/>
      <c r="C196" s="220" t="s">
        <v>292</v>
      </c>
      <c r="D196" s="220" t="s">
        <v>175</v>
      </c>
      <c r="E196" s="221" t="s">
        <v>386</v>
      </c>
      <c r="F196" s="222" t="s">
        <v>387</v>
      </c>
      <c r="G196" s="223" t="s">
        <v>237</v>
      </c>
      <c r="H196" s="224">
        <v>0.749</v>
      </c>
      <c r="I196" s="225"/>
      <c r="J196" s="226">
        <f>ROUND(I196*H196,2)</f>
        <v>0</v>
      </c>
      <c r="K196" s="222" t="s">
        <v>179</v>
      </c>
      <c r="L196" s="45"/>
      <c r="M196" s="227" t="s">
        <v>1</v>
      </c>
      <c r="N196" s="228" t="s">
        <v>41</v>
      </c>
      <c r="O196" s="92"/>
      <c r="P196" s="229">
        <f>O196*H196</f>
        <v>0</v>
      </c>
      <c r="Q196" s="229">
        <v>0</v>
      </c>
      <c r="R196" s="229">
        <f>Q196*H196</f>
        <v>0</v>
      </c>
      <c r="S196" s="229">
        <v>0</v>
      </c>
      <c r="T196" s="230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1" t="s">
        <v>180</v>
      </c>
      <c r="AT196" s="231" t="s">
        <v>175</v>
      </c>
      <c r="AU196" s="231" t="s">
        <v>87</v>
      </c>
      <c r="AY196" s="18" t="s">
        <v>173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8" t="s">
        <v>84</v>
      </c>
      <c r="BK196" s="232">
        <f>ROUND(I196*H196,2)</f>
        <v>0</v>
      </c>
      <c r="BL196" s="18" t="s">
        <v>180</v>
      </c>
      <c r="BM196" s="231" t="s">
        <v>388</v>
      </c>
    </row>
    <row r="197" s="14" customFormat="1">
      <c r="A197" s="14"/>
      <c r="B197" s="244"/>
      <c r="C197" s="245"/>
      <c r="D197" s="235" t="s">
        <v>182</v>
      </c>
      <c r="E197" s="246" t="s">
        <v>1</v>
      </c>
      <c r="F197" s="247" t="s">
        <v>389</v>
      </c>
      <c r="G197" s="245"/>
      <c r="H197" s="248">
        <v>0.749</v>
      </c>
      <c r="I197" s="249"/>
      <c r="J197" s="245"/>
      <c r="K197" s="245"/>
      <c r="L197" s="250"/>
      <c r="M197" s="251"/>
      <c r="N197" s="252"/>
      <c r="O197" s="252"/>
      <c r="P197" s="252"/>
      <c r="Q197" s="252"/>
      <c r="R197" s="252"/>
      <c r="S197" s="252"/>
      <c r="T197" s="253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4" t="s">
        <v>182</v>
      </c>
      <c r="AU197" s="254" t="s">
        <v>87</v>
      </c>
      <c r="AV197" s="14" t="s">
        <v>87</v>
      </c>
      <c r="AW197" s="14" t="s">
        <v>32</v>
      </c>
      <c r="AX197" s="14" t="s">
        <v>84</v>
      </c>
      <c r="AY197" s="254" t="s">
        <v>173</v>
      </c>
    </row>
    <row r="198" s="2" customFormat="1" ht="24.15" customHeight="1">
      <c r="A198" s="39"/>
      <c r="B198" s="40"/>
      <c r="C198" s="220" t="s">
        <v>7</v>
      </c>
      <c r="D198" s="220" t="s">
        <v>175</v>
      </c>
      <c r="E198" s="221" t="s">
        <v>397</v>
      </c>
      <c r="F198" s="222" t="s">
        <v>398</v>
      </c>
      <c r="G198" s="223" t="s">
        <v>237</v>
      </c>
      <c r="H198" s="224">
        <v>3.077</v>
      </c>
      <c r="I198" s="225"/>
      <c r="J198" s="226">
        <f>ROUND(I198*H198,2)</f>
        <v>0</v>
      </c>
      <c r="K198" s="222" t="s">
        <v>179</v>
      </c>
      <c r="L198" s="45"/>
      <c r="M198" s="227" t="s">
        <v>1</v>
      </c>
      <c r="N198" s="228" t="s">
        <v>41</v>
      </c>
      <c r="O198" s="92"/>
      <c r="P198" s="229">
        <f>O198*H198</f>
        <v>0</v>
      </c>
      <c r="Q198" s="229">
        <v>0</v>
      </c>
      <c r="R198" s="229">
        <f>Q198*H198</f>
        <v>0</v>
      </c>
      <c r="S198" s="229">
        <v>0</v>
      </c>
      <c r="T198" s="230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1" t="s">
        <v>180</v>
      </c>
      <c r="AT198" s="231" t="s">
        <v>175</v>
      </c>
      <c r="AU198" s="231" t="s">
        <v>87</v>
      </c>
      <c r="AY198" s="18" t="s">
        <v>173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8" t="s">
        <v>84</v>
      </c>
      <c r="BK198" s="232">
        <f>ROUND(I198*H198,2)</f>
        <v>0</v>
      </c>
      <c r="BL198" s="18" t="s">
        <v>180</v>
      </c>
      <c r="BM198" s="231" t="s">
        <v>399</v>
      </c>
    </row>
    <row r="199" s="13" customFormat="1">
      <c r="A199" s="13"/>
      <c r="B199" s="233"/>
      <c r="C199" s="234"/>
      <c r="D199" s="235" t="s">
        <v>182</v>
      </c>
      <c r="E199" s="236" t="s">
        <v>1</v>
      </c>
      <c r="F199" s="237" t="s">
        <v>183</v>
      </c>
      <c r="G199" s="234"/>
      <c r="H199" s="236" t="s">
        <v>1</v>
      </c>
      <c r="I199" s="238"/>
      <c r="J199" s="234"/>
      <c r="K199" s="234"/>
      <c r="L199" s="239"/>
      <c r="M199" s="240"/>
      <c r="N199" s="241"/>
      <c r="O199" s="241"/>
      <c r="P199" s="241"/>
      <c r="Q199" s="241"/>
      <c r="R199" s="241"/>
      <c r="S199" s="241"/>
      <c r="T199" s="24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3" t="s">
        <v>182</v>
      </c>
      <c r="AU199" s="243" t="s">
        <v>87</v>
      </c>
      <c r="AV199" s="13" t="s">
        <v>84</v>
      </c>
      <c r="AW199" s="13" t="s">
        <v>32</v>
      </c>
      <c r="AX199" s="13" t="s">
        <v>76</v>
      </c>
      <c r="AY199" s="243" t="s">
        <v>173</v>
      </c>
    </row>
    <row r="200" s="14" customFormat="1">
      <c r="A200" s="14"/>
      <c r="B200" s="244"/>
      <c r="C200" s="245"/>
      <c r="D200" s="235" t="s">
        <v>182</v>
      </c>
      <c r="E200" s="246" t="s">
        <v>1</v>
      </c>
      <c r="F200" s="247" t="s">
        <v>941</v>
      </c>
      <c r="G200" s="245"/>
      <c r="H200" s="248">
        <v>0.001</v>
      </c>
      <c r="I200" s="249"/>
      <c r="J200" s="245"/>
      <c r="K200" s="245"/>
      <c r="L200" s="250"/>
      <c r="M200" s="251"/>
      <c r="N200" s="252"/>
      <c r="O200" s="252"/>
      <c r="P200" s="252"/>
      <c r="Q200" s="252"/>
      <c r="R200" s="252"/>
      <c r="S200" s="252"/>
      <c r="T200" s="253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4" t="s">
        <v>182</v>
      </c>
      <c r="AU200" s="254" t="s">
        <v>87</v>
      </c>
      <c r="AV200" s="14" t="s">
        <v>87</v>
      </c>
      <c r="AW200" s="14" t="s">
        <v>32</v>
      </c>
      <c r="AX200" s="14" t="s">
        <v>76</v>
      </c>
      <c r="AY200" s="254" t="s">
        <v>173</v>
      </c>
    </row>
    <row r="201" s="16" customFormat="1">
      <c r="A201" s="16"/>
      <c r="B201" s="266"/>
      <c r="C201" s="267"/>
      <c r="D201" s="235" t="s">
        <v>182</v>
      </c>
      <c r="E201" s="268" t="s">
        <v>1</v>
      </c>
      <c r="F201" s="269" t="s">
        <v>96</v>
      </c>
      <c r="G201" s="267"/>
      <c r="H201" s="270">
        <v>0.001</v>
      </c>
      <c r="I201" s="271"/>
      <c r="J201" s="267"/>
      <c r="K201" s="267"/>
      <c r="L201" s="272"/>
      <c r="M201" s="273"/>
      <c r="N201" s="274"/>
      <c r="O201" s="274"/>
      <c r="P201" s="274"/>
      <c r="Q201" s="274"/>
      <c r="R201" s="274"/>
      <c r="S201" s="274"/>
      <c r="T201" s="275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T201" s="276" t="s">
        <v>182</v>
      </c>
      <c r="AU201" s="276" t="s">
        <v>87</v>
      </c>
      <c r="AV201" s="16" t="s">
        <v>189</v>
      </c>
      <c r="AW201" s="16" t="s">
        <v>32</v>
      </c>
      <c r="AX201" s="16" t="s">
        <v>76</v>
      </c>
      <c r="AY201" s="276" t="s">
        <v>173</v>
      </c>
    </row>
    <row r="202" s="14" customFormat="1">
      <c r="A202" s="14"/>
      <c r="B202" s="244"/>
      <c r="C202" s="245"/>
      <c r="D202" s="235" t="s">
        <v>182</v>
      </c>
      <c r="E202" s="246" t="s">
        <v>110</v>
      </c>
      <c r="F202" s="247" t="s">
        <v>942</v>
      </c>
      <c r="G202" s="245"/>
      <c r="H202" s="248">
        <v>0.28299999999999997</v>
      </c>
      <c r="I202" s="249"/>
      <c r="J202" s="245"/>
      <c r="K202" s="245"/>
      <c r="L202" s="250"/>
      <c r="M202" s="251"/>
      <c r="N202" s="252"/>
      <c r="O202" s="252"/>
      <c r="P202" s="252"/>
      <c r="Q202" s="252"/>
      <c r="R202" s="252"/>
      <c r="S202" s="252"/>
      <c r="T202" s="253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4" t="s">
        <v>182</v>
      </c>
      <c r="AU202" s="254" t="s">
        <v>87</v>
      </c>
      <c r="AV202" s="14" t="s">
        <v>87</v>
      </c>
      <c r="AW202" s="14" t="s">
        <v>32</v>
      </c>
      <c r="AX202" s="14" t="s">
        <v>76</v>
      </c>
      <c r="AY202" s="254" t="s">
        <v>173</v>
      </c>
    </row>
    <row r="203" s="14" customFormat="1">
      <c r="A203" s="14"/>
      <c r="B203" s="244"/>
      <c r="C203" s="245"/>
      <c r="D203" s="235" t="s">
        <v>182</v>
      </c>
      <c r="E203" s="246" t="s">
        <v>914</v>
      </c>
      <c r="F203" s="247" t="s">
        <v>943</v>
      </c>
      <c r="G203" s="245"/>
      <c r="H203" s="248">
        <v>2.794</v>
      </c>
      <c r="I203" s="249"/>
      <c r="J203" s="245"/>
      <c r="K203" s="245"/>
      <c r="L203" s="250"/>
      <c r="M203" s="251"/>
      <c r="N203" s="252"/>
      <c r="O203" s="252"/>
      <c r="P203" s="252"/>
      <c r="Q203" s="252"/>
      <c r="R203" s="252"/>
      <c r="S203" s="252"/>
      <c r="T203" s="253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4" t="s">
        <v>182</v>
      </c>
      <c r="AU203" s="254" t="s">
        <v>87</v>
      </c>
      <c r="AV203" s="14" t="s">
        <v>87</v>
      </c>
      <c r="AW203" s="14" t="s">
        <v>32</v>
      </c>
      <c r="AX203" s="14" t="s">
        <v>76</v>
      </c>
      <c r="AY203" s="254" t="s">
        <v>173</v>
      </c>
    </row>
    <row r="204" s="14" customFormat="1">
      <c r="A204" s="14"/>
      <c r="B204" s="244"/>
      <c r="C204" s="245"/>
      <c r="D204" s="235" t="s">
        <v>182</v>
      </c>
      <c r="E204" s="246" t="s">
        <v>1</v>
      </c>
      <c r="F204" s="247" t="s">
        <v>944</v>
      </c>
      <c r="G204" s="245"/>
      <c r="H204" s="248">
        <v>3.077</v>
      </c>
      <c r="I204" s="249"/>
      <c r="J204" s="245"/>
      <c r="K204" s="245"/>
      <c r="L204" s="250"/>
      <c r="M204" s="251"/>
      <c r="N204" s="252"/>
      <c r="O204" s="252"/>
      <c r="P204" s="252"/>
      <c r="Q204" s="252"/>
      <c r="R204" s="252"/>
      <c r="S204" s="252"/>
      <c r="T204" s="253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4" t="s">
        <v>182</v>
      </c>
      <c r="AU204" s="254" t="s">
        <v>87</v>
      </c>
      <c r="AV204" s="14" t="s">
        <v>87</v>
      </c>
      <c r="AW204" s="14" t="s">
        <v>32</v>
      </c>
      <c r="AX204" s="14" t="s">
        <v>84</v>
      </c>
      <c r="AY204" s="254" t="s">
        <v>173</v>
      </c>
    </row>
    <row r="205" s="2" customFormat="1" ht="16.5" customHeight="1">
      <c r="A205" s="39"/>
      <c r="B205" s="40"/>
      <c r="C205" s="277" t="s">
        <v>302</v>
      </c>
      <c r="D205" s="277" t="s">
        <v>406</v>
      </c>
      <c r="E205" s="278" t="s">
        <v>407</v>
      </c>
      <c r="F205" s="279" t="s">
        <v>408</v>
      </c>
      <c r="G205" s="280" t="s">
        <v>377</v>
      </c>
      <c r="H205" s="281">
        <v>0.61899999999999999</v>
      </c>
      <c r="I205" s="282"/>
      <c r="J205" s="283">
        <f>ROUND(I205*H205,2)</f>
        <v>0</v>
      </c>
      <c r="K205" s="279" t="s">
        <v>1</v>
      </c>
      <c r="L205" s="284"/>
      <c r="M205" s="285" t="s">
        <v>1</v>
      </c>
      <c r="N205" s="286" t="s">
        <v>41</v>
      </c>
      <c r="O205" s="92"/>
      <c r="P205" s="229">
        <f>O205*H205</f>
        <v>0</v>
      </c>
      <c r="Q205" s="229">
        <v>0</v>
      </c>
      <c r="R205" s="229">
        <f>Q205*H205</f>
        <v>0</v>
      </c>
      <c r="S205" s="229">
        <v>0</v>
      </c>
      <c r="T205" s="230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1" t="s">
        <v>215</v>
      </c>
      <c r="AT205" s="231" t="s">
        <v>406</v>
      </c>
      <c r="AU205" s="231" t="s">
        <v>87</v>
      </c>
      <c r="AY205" s="18" t="s">
        <v>173</v>
      </c>
      <c r="BE205" s="232">
        <f>IF(N205="základní",J205,0)</f>
        <v>0</v>
      </c>
      <c r="BF205" s="232">
        <f>IF(N205="snížená",J205,0)</f>
        <v>0</v>
      </c>
      <c r="BG205" s="232">
        <f>IF(N205="zákl. přenesená",J205,0)</f>
        <v>0</v>
      </c>
      <c r="BH205" s="232">
        <f>IF(N205="sníž. přenesená",J205,0)</f>
        <v>0</v>
      </c>
      <c r="BI205" s="232">
        <f>IF(N205="nulová",J205,0)</f>
        <v>0</v>
      </c>
      <c r="BJ205" s="18" t="s">
        <v>84</v>
      </c>
      <c r="BK205" s="232">
        <f>ROUND(I205*H205,2)</f>
        <v>0</v>
      </c>
      <c r="BL205" s="18" t="s">
        <v>180</v>
      </c>
      <c r="BM205" s="231" t="s">
        <v>409</v>
      </c>
    </row>
    <row r="206" s="14" customFormat="1">
      <c r="A206" s="14"/>
      <c r="B206" s="244"/>
      <c r="C206" s="245"/>
      <c r="D206" s="235" t="s">
        <v>182</v>
      </c>
      <c r="E206" s="246" t="s">
        <v>1</v>
      </c>
      <c r="F206" s="247" t="s">
        <v>410</v>
      </c>
      <c r="G206" s="245"/>
      <c r="H206" s="248">
        <v>0.61899999999999999</v>
      </c>
      <c r="I206" s="249"/>
      <c r="J206" s="245"/>
      <c r="K206" s="245"/>
      <c r="L206" s="250"/>
      <c r="M206" s="251"/>
      <c r="N206" s="252"/>
      <c r="O206" s="252"/>
      <c r="P206" s="252"/>
      <c r="Q206" s="252"/>
      <c r="R206" s="252"/>
      <c r="S206" s="252"/>
      <c r="T206" s="253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4" t="s">
        <v>182</v>
      </c>
      <c r="AU206" s="254" t="s">
        <v>87</v>
      </c>
      <c r="AV206" s="14" t="s">
        <v>87</v>
      </c>
      <c r="AW206" s="14" t="s">
        <v>32</v>
      </c>
      <c r="AX206" s="14" t="s">
        <v>84</v>
      </c>
      <c r="AY206" s="254" t="s">
        <v>173</v>
      </c>
    </row>
    <row r="207" s="2" customFormat="1" ht="16.5" customHeight="1">
      <c r="A207" s="39"/>
      <c r="B207" s="40"/>
      <c r="C207" s="277" t="s">
        <v>316</v>
      </c>
      <c r="D207" s="277" t="s">
        <v>406</v>
      </c>
      <c r="E207" s="278" t="s">
        <v>412</v>
      </c>
      <c r="F207" s="279" t="s">
        <v>413</v>
      </c>
      <c r="G207" s="280" t="s">
        <v>377</v>
      </c>
      <c r="H207" s="281">
        <v>0.50900000000000001</v>
      </c>
      <c r="I207" s="282"/>
      <c r="J207" s="283">
        <f>ROUND(I207*H207,2)</f>
        <v>0</v>
      </c>
      <c r="K207" s="279" t="s">
        <v>1</v>
      </c>
      <c r="L207" s="284"/>
      <c r="M207" s="285" t="s">
        <v>1</v>
      </c>
      <c r="N207" s="286" t="s">
        <v>41</v>
      </c>
      <c r="O207" s="92"/>
      <c r="P207" s="229">
        <f>O207*H207</f>
        <v>0</v>
      </c>
      <c r="Q207" s="229">
        <v>0</v>
      </c>
      <c r="R207" s="229">
        <f>Q207*H207</f>
        <v>0</v>
      </c>
      <c r="S207" s="229">
        <v>0</v>
      </c>
      <c r="T207" s="230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1" t="s">
        <v>215</v>
      </c>
      <c r="AT207" s="231" t="s">
        <v>406</v>
      </c>
      <c r="AU207" s="231" t="s">
        <v>87</v>
      </c>
      <c r="AY207" s="18" t="s">
        <v>173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8" t="s">
        <v>84</v>
      </c>
      <c r="BK207" s="232">
        <f>ROUND(I207*H207,2)</f>
        <v>0</v>
      </c>
      <c r="BL207" s="18" t="s">
        <v>180</v>
      </c>
      <c r="BM207" s="231" t="s">
        <v>414</v>
      </c>
    </row>
    <row r="208" s="14" customFormat="1">
      <c r="A208" s="14"/>
      <c r="B208" s="244"/>
      <c r="C208" s="245"/>
      <c r="D208" s="235" t="s">
        <v>182</v>
      </c>
      <c r="E208" s="246" t="s">
        <v>1</v>
      </c>
      <c r="F208" s="247" t="s">
        <v>415</v>
      </c>
      <c r="G208" s="245"/>
      <c r="H208" s="248">
        <v>0.50900000000000001</v>
      </c>
      <c r="I208" s="249"/>
      <c r="J208" s="245"/>
      <c r="K208" s="245"/>
      <c r="L208" s="250"/>
      <c r="M208" s="251"/>
      <c r="N208" s="252"/>
      <c r="O208" s="252"/>
      <c r="P208" s="252"/>
      <c r="Q208" s="252"/>
      <c r="R208" s="252"/>
      <c r="S208" s="252"/>
      <c r="T208" s="253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4" t="s">
        <v>182</v>
      </c>
      <c r="AU208" s="254" t="s">
        <v>87</v>
      </c>
      <c r="AV208" s="14" t="s">
        <v>87</v>
      </c>
      <c r="AW208" s="14" t="s">
        <v>32</v>
      </c>
      <c r="AX208" s="14" t="s">
        <v>84</v>
      </c>
      <c r="AY208" s="254" t="s">
        <v>173</v>
      </c>
    </row>
    <row r="209" s="2" customFormat="1" ht="24.15" customHeight="1">
      <c r="A209" s="39"/>
      <c r="B209" s="40"/>
      <c r="C209" s="220" t="s">
        <v>320</v>
      </c>
      <c r="D209" s="220" t="s">
        <v>175</v>
      </c>
      <c r="E209" s="221" t="s">
        <v>366</v>
      </c>
      <c r="F209" s="222" t="s">
        <v>367</v>
      </c>
      <c r="G209" s="223" t="s">
        <v>237</v>
      </c>
      <c r="H209" s="224">
        <v>4.0519999999999996</v>
      </c>
      <c r="I209" s="225"/>
      <c r="J209" s="226">
        <f>ROUND(I209*H209,2)</f>
        <v>0</v>
      </c>
      <c r="K209" s="222" t="s">
        <v>179</v>
      </c>
      <c r="L209" s="45"/>
      <c r="M209" s="227" t="s">
        <v>1</v>
      </c>
      <c r="N209" s="228" t="s">
        <v>41</v>
      </c>
      <c r="O209" s="92"/>
      <c r="P209" s="229">
        <f>O209*H209</f>
        <v>0</v>
      </c>
      <c r="Q209" s="229">
        <v>0</v>
      </c>
      <c r="R209" s="229">
        <f>Q209*H209</f>
        <v>0</v>
      </c>
      <c r="S209" s="229">
        <v>0</v>
      </c>
      <c r="T209" s="230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1" t="s">
        <v>180</v>
      </c>
      <c r="AT209" s="231" t="s">
        <v>175</v>
      </c>
      <c r="AU209" s="231" t="s">
        <v>87</v>
      </c>
      <c r="AY209" s="18" t="s">
        <v>173</v>
      </c>
      <c r="BE209" s="232">
        <f>IF(N209="základní",J209,0)</f>
        <v>0</v>
      </c>
      <c r="BF209" s="232">
        <f>IF(N209="snížená",J209,0)</f>
        <v>0</v>
      </c>
      <c r="BG209" s="232">
        <f>IF(N209="zákl. přenesená",J209,0)</f>
        <v>0</v>
      </c>
      <c r="BH209" s="232">
        <f>IF(N209="sníž. přenesená",J209,0)</f>
        <v>0</v>
      </c>
      <c r="BI209" s="232">
        <f>IF(N209="nulová",J209,0)</f>
        <v>0</v>
      </c>
      <c r="BJ209" s="18" t="s">
        <v>84</v>
      </c>
      <c r="BK209" s="232">
        <f>ROUND(I209*H209,2)</f>
        <v>0</v>
      </c>
      <c r="BL209" s="18" t="s">
        <v>180</v>
      </c>
      <c r="BM209" s="231" t="s">
        <v>422</v>
      </c>
    </row>
    <row r="210" s="13" customFormat="1">
      <c r="A210" s="13"/>
      <c r="B210" s="233"/>
      <c r="C210" s="234"/>
      <c r="D210" s="235" t="s">
        <v>182</v>
      </c>
      <c r="E210" s="236" t="s">
        <v>1</v>
      </c>
      <c r="F210" s="237" t="s">
        <v>183</v>
      </c>
      <c r="G210" s="234"/>
      <c r="H210" s="236" t="s">
        <v>1</v>
      </c>
      <c r="I210" s="238"/>
      <c r="J210" s="234"/>
      <c r="K210" s="234"/>
      <c r="L210" s="239"/>
      <c r="M210" s="240"/>
      <c r="N210" s="241"/>
      <c r="O210" s="241"/>
      <c r="P210" s="241"/>
      <c r="Q210" s="241"/>
      <c r="R210" s="241"/>
      <c r="S210" s="241"/>
      <c r="T210" s="242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3" t="s">
        <v>182</v>
      </c>
      <c r="AU210" s="243" t="s">
        <v>87</v>
      </c>
      <c r="AV210" s="13" t="s">
        <v>84</v>
      </c>
      <c r="AW210" s="13" t="s">
        <v>32</v>
      </c>
      <c r="AX210" s="13" t="s">
        <v>76</v>
      </c>
      <c r="AY210" s="243" t="s">
        <v>173</v>
      </c>
    </row>
    <row r="211" s="13" customFormat="1">
      <c r="A211" s="13"/>
      <c r="B211" s="233"/>
      <c r="C211" s="234"/>
      <c r="D211" s="235" t="s">
        <v>182</v>
      </c>
      <c r="E211" s="236" t="s">
        <v>1</v>
      </c>
      <c r="F211" s="237" t="s">
        <v>423</v>
      </c>
      <c r="G211" s="234"/>
      <c r="H211" s="236" t="s">
        <v>1</v>
      </c>
      <c r="I211" s="238"/>
      <c r="J211" s="234"/>
      <c r="K211" s="234"/>
      <c r="L211" s="239"/>
      <c r="M211" s="240"/>
      <c r="N211" s="241"/>
      <c r="O211" s="241"/>
      <c r="P211" s="241"/>
      <c r="Q211" s="241"/>
      <c r="R211" s="241"/>
      <c r="S211" s="241"/>
      <c r="T211" s="24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3" t="s">
        <v>182</v>
      </c>
      <c r="AU211" s="243" t="s">
        <v>87</v>
      </c>
      <c r="AV211" s="13" t="s">
        <v>84</v>
      </c>
      <c r="AW211" s="13" t="s">
        <v>32</v>
      </c>
      <c r="AX211" s="13" t="s">
        <v>76</v>
      </c>
      <c r="AY211" s="243" t="s">
        <v>173</v>
      </c>
    </row>
    <row r="212" s="14" customFormat="1">
      <c r="A212" s="14"/>
      <c r="B212" s="244"/>
      <c r="C212" s="245"/>
      <c r="D212" s="235" t="s">
        <v>182</v>
      </c>
      <c r="E212" s="246" t="s">
        <v>1</v>
      </c>
      <c r="F212" s="247" t="s">
        <v>945</v>
      </c>
      <c r="G212" s="245"/>
      <c r="H212" s="248">
        <v>4.0519999999999996</v>
      </c>
      <c r="I212" s="249"/>
      <c r="J212" s="245"/>
      <c r="K212" s="245"/>
      <c r="L212" s="250"/>
      <c r="M212" s="251"/>
      <c r="N212" s="252"/>
      <c r="O212" s="252"/>
      <c r="P212" s="252"/>
      <c r="Q212" s="252"/>
      <c r="R212" s="252"/>
      <c r="S212" s="252"/>
      <c r="T212" s="253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4" t="s">
        <v>182</v>
      </c>
      <c r="AU212" s="254" t="s">
        <v>87</v>
      </c>
      <c r="AV212" s="14" t="s">
        <v>87</v>
      </c>
      <c r="AW212" s="14" t="s">
        <v>32</v>
      </c>
      <c r="AX212" s="14" t="s">
        <v>76</v>
      </c>
      <c r="AY212" s="254" t="s">
        <v>173</v>
      </c>
    </row>
    <row r="213" s="15" customFormat="1">
      <c r="A213" s="15"/>
      <c r="B213" s="255"/>
      <c r="C213" s="256"/>
      <c r="D213" s="235" t="s">
        <v>182</v>
      </c>
      <c r="E213" s="257" t="s">
        <v>107</v>
      </c>
      <c r="F213" s="258" t="s">
        <v>120</v>
      </c>
      <c r="G213" s="256"/>
      <c r="H213" s="259">
        <v>4.0519999999999996</v>
      </c>
      <c r="I213" s="260"/>
      <c r="J213" s="256"/>
      <c r="K213" s="256"/>
      <c r="L213" s="261"/>
      <c r="M213" s="262"/>
      <c r="N213" s="263"/>
      <c r="O213" s="263"/>
      <c r="P213" s="263"/>
      <c r="Q213" s="263"/>
      <c r="R213" s="263"/>
      <c r="S213" s="263"/>
      <c r="T213" s="264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65" t="s">
        <v>182</v>
      </c>
      <c r="AU213" s="265" t="s">
        <v>87</v>
      </c>
      <c r="AV213" s="15" t="s">
        <v>180</v>
      </c>
      <c r="AW213" s="15" t="s">
        <v>32</v>
      </c>
      <c r="AX213" s="15" t="s">
        <v>84</v>
      </c>
      <c r="AY213" s="265" t="s">
        <v>173</v>
      </c>
    </row>
    <row r="214" s="2" customFormat="1" ht="37.8" customHeight="1">
      <c r="A214" s="39"/>
      <c r="B214" s="40"/>
      <c r="C214" s="220" t="s">
        <v>326</v>
      </c>
      <c r="D214" s="220" t="s">
        <v>175</v>
      </c>
      <c r="E214" s="221" t="s">
        <v>426</v>
      </c>
      <c r="F214" s="222" t="s">
        <v>427</v>
      </c>
      <c r="G214" s="223" t="s">
        <v>237</v>
      </c>
      <c r="H214" s="224">
        <v>4.0519999999999996</v>
      </c>
      <c r="I214" s="225"/>
      <c r="J214" s="226">
        <f>ROUND(I214*H214,2)</f>
        <v>0</v>
      </c>
      <c r="K214" s="222" t="s">
        <v>179</v>
      </c>
      <c r="L214" s="45"/>
      <c r="M214" s="227" t="s">
        <v>1</v>
      </c>
      <c r="N214" s="228" t="s">
        <v>41</v>
      </c>
      <c r="O214" s="92"/>
      <c r="P214" s="229">
        <f>O214*H214</f>
        <v>0</v>
      </c>
      <c r="Q214" s="229">
        <v>0</v>
      </c>
      <c r="R214" s="229">
        <f>Q214*H214</f>
        <v>0</v>
      </c>
      <c r="S214" s="229">
        <v>0</v>
      </c>
      <c r="T214" s="230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1" t="s">
        <v>180</v>
      </c>
      <c r="AT214" s="231" t="s">
        <v>175</v>
      </c>
      <c r="AU214" s="231" t="s">
        <v>87</v>
      </c>
      <c r="AY214" s="18" t="s">
        <v>173</v>
      </c>
      <c r="BE214" s="232">
        <f>IF(N214="základní",J214,0)</f>
        <v>0</v>
      </c>
      <c r="BF214" s="232">
        <f>IF(N214="snížená",J214,0)</f>
        <v>0</v>
      </c>
      <c r="BG214" s="232">
        <f>IF(N214="zákl. přenesená",J214,0)</f>
        <v>0</v>
      </c>
      <c r="BH214" s="232">
        <f>IF(N214="sníž. přenesená",J214,0)</f>
        <v>0</v>
      </c>
      <c r="BI214" s="232">
        <f>IF(N214="nulová",J214,0)</f>
        <v>0</v>
      </c>
      <c r="BJ214" s="18" t="s">
        <v>84</v>
      </c>
      <c r="BK214" s="232">
        <f>ROUND(I214*H214,2)</f>
        <v>0</v>
      </c>
      <c r="BL214" s="18" t="s">
        <v>180</v>
      </c>
      <c r="BM214" s="231" t="s">
        <v>428</v>
      </c>
    </row>
    <row r="215" s="14" customFormat="1">
      <c r="A215" s="14"/>
      <c r="B215" s="244"/>
      <c r="C215" s="245"/>
      <c r="D215" s="235" t="s">
        <v>182</v>
      </c>
      <c r="E215" s="246" t="s">
        <v>1</v>
      </c>
      <c r="F215" s="247" t="s">
        <v>107</v>
      </c>
      <c r="G215" s="245"/>
      <c r="H215" s="248">
        <v>4.0519999999999996</v>
      </c>
      <c r="I215" s="249"/>
      <c r="J215" s="245"/>
      <c r="K215" s="245"/>
      <c r="L215" s="250"/>
      <c r="M215" s="251"/>
      <c r="N215" s="252"/>
      <c r="O215" s="252"/>
      <c r="P215" s="252"/>
      <c r="Q215" s="252"/>
      <c r="R215" s="252"/>
      <c r="S215" s="252"/>
      <c r="T215" s="253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4" t="s">
        <v>182</v>
      </c>
      <c r="AU215" s="254" t="s">
        <v>87</v>
      </c>
      <c r="AV215" s="14" t="s">
        <v>87</v>
      </c>
      <c r="AW215" s="14" t="s">
        <v>32</v>
      </c>
      <c r="AX215" s="14" t="s">
        <v>84</v>
      </c>
      <c r="AY215" s="254" t="s">
        <v>173</v>
      </c>
    </row>
    <row r="216" s="2" customFormat="1" ht="24.15" customHeight="1">
      <c r="A216" s="39"/>
      <c r="B216" s="40"/>
      <c r="C216" s="220" t="s">
        <v>330</v>
      </c>
      <c r="D216" s="220" t="s">
        <v>175</v>
      </c>
      <c r="E216" s="221" t="s">
        <v>430</v>
      </c>
      <c r="F216" s="222" t="s">
        <v>431</v>
      </c>
      <c r="G216" s="223" t="s">
        <v>178</v>
      </c>
      <c r="H216" s="224">
        <v>1</v>
      </c>
      <c r="I216" s="225"/>
      <c r="J216" s="226">
        <f>ROUND(I216*H216,2)</f>
        <v>0</v>
      </c>
      <c r="K216" s="222" t="s">
        <v>179</v>
      </c>
      <c r="L216" s="45"/>
      <c r="M216" s="227" t="s">
        <v>1</v>
      </c>
      <c r="N216" s="228" t="s">
        <v>41</v>
      </c>
      <c r="O216" s="92"/>
      <c r="P216" s="229">
        <f>O216*H216</f>
        <v>0</v>
      </c>
      <c r="Q216" s="229">
        <v>0</v>
      </c>
      <c r="R216" s="229">
        <f>Q216*H216</f>
        <v>0</v>
      </c>
      <c r="S216" s="229">
        <v>0</v>
      </c>
      <c r="T216" s="230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1" t="s">
        <v>180</v>
      </c>
      <c r="AT216" s="231" t="s">
        <v>175</v>
      </c>
      <c r="AU216" s="231" t="s">
        <v>87</v>
      </c>
      <c r="AY216" s="18" t="s">
        <v>173</v>
      </c>
      <c r="BE216" s="232">
        <f>IF(N216="základní",J216,0)</f>
        <v>0</v>
      </c>
      <c r="BF216" s="232">
        <f>IF(N216="snížená",J216,0)</f>
        <v>0</v>
      </c>
      <c r="BG216" s="232">
        <f>IF(N216="zákl. přenesená",J216,0)</f>
        <v>0</v>
      </c>
      <c r="BH216" s="232">
        <f>IF(N216="sníž. přenesená",J216,0)</f>
        <v>0</v>
      </c>
      <c r="BI216" s="232">
        <f>IF(N216="nulová",J216,0)</f>
        <v>0</v>
      </c>
      <c r="BJ216" s="18" t="s">
        <v>84</v>
      </c>
      <c r="BK216" s="232">
        <f>ROUND(I216*H216,2)</f>
        <v>0</v>
      </c>
      <c r="BL216" s="18" t="s">
        <v>180</v>
      </c>
      <c r="BM216" s="231" t="s">
        <v>946</v>
      </c>
    </row>
    <row r="217" s="13" customFormat="1">
      <c r="A217" s="13"/>
      <c r="B217" s="233"/>
      <c r="C217" s="234"/>
      <c r="D217" s="235" t="s">
        <v>182</v>
      </c>
      <c r="E217" s="236" t="s">
        <v>1</v>
      </c>
      <c r="F217" s="237" t="s">
        <v>229</v>
      </c>
      <c r="G217" s="234"/>
      <c r="H217" s="236" t="s">
        <v>1</v>
      </c>
      <c r="I217" s="238"/>
      <c r="J217" s="234"/>
      <c r="K217" s="234"/>
      <c r="L217" s="239"/>
      <c r="M217" s="240"/>
      <c r="N217" s="241"/>
      <c r="O217" s="241"/>
      <c r="P217" s="241"/>
      <c r="Q217" s="241"/>
      <c r="R217" s="241"/>
      <c r="S217" s="241"/>
      <c r="T217" s="242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3" t="s">
        <v>182</v>
      </c>
      <c r="AU217" s="243" t="s">
        <v>87</v>
      </c>
      <c r="AV217" s="13" t="s">
        <v>84</v>
      </c>
      <c r="AW217" s="13" t="s">
        <v>32</v>
      </c>
      <c r="AX217" s="13" t="s">
        <v>76</v>
      </c>
      <c r="AY217" s="243" t="s">
        <v>173</v>
      </c>
    </row>
    <row r="218" s="14" customFormat="1">
      <c r="A218" s="14"/>
      <c r="B218" s="244"/>
      <c r="C218" s="245"/>
      <c r="D218" s="235" t="s">
        <v>182</v>
      </c>
      <c r="E218" s="246" t="s">
        <v>137</v>
      </c>
      <c r="F218" s="247" t="s">
        <v>947</v>
      </c>
      <c r="G218" s="245"/>
      <c r="H218" s="248">
        <v>1</v>
      </c>
      <c r="I218" s="249"/>
      <c r="J218" s="245"/>
      <c r="K218" s="245"/>
      <c r="L218" s="250"/>
      <c r="M218" s="251"/>
      <c r="N218" s="252"/>
      <c r="O218" s="252"/>
      <c r="P218" s="252"/>
      <c r="Q218" s="252"/>
      <c r="R218" s="252"/>
      <c r="S218" s="252"/>
      <c r="T218" s="253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4" t="s">
        <v>182</v>
      </c>
      <c r="AU218" s="254" t="s">
        <v>87</v>
      </c>
      <c r="AV218" s="14" t="s">
        <v>87</v>
      </c>
      <c r="AW218" s="14" t="s">
        <v>32</v>
      </c>
      <c r="AX218" s="14" t="s">
        <v>84</v>
      </c>
      <c r="AY218" s="254" t="s">
        <v>173</v>
      </c>
    </row>
    <row r="219" s="2" customFormat="1" ht="33" customHeight="1">
      <c r="A219" s="39"/>
      <c r="B219" s="40"/>
      <c r="C219" s="220" t="s">
        <v>360</v>
      </c>
      <c r="D219" s="220" t="s">
        <v>175</v>
      </c>
      <c r="E219" s="221" t="s">
        <v>435</v>
      </c>
      <c r="F219" s="222" t="s">
        <v>436</v>
      </c>
      <c r="G219" s="223" t="s">
        <v>178</v>
      </c>
      <c r="H219" s="224">
        <v>1</v>
      </c>
      <c r="I219" s="225"/>
      <c r="J219" s="226">
        <f>ROUND(I219*H219,2)</f>
        <v>0</v>
      </c>
      <c r="K219" s="222" t="s">
        <v>179</v>
      </c>
      <c r="L219" s="45"/>
      <c r="M219" s="227" t="s">
        <v>1</v>
      </c>
      <c r="N219" s="228" t="s">
        <v>41</v>
      </c>
      <c r="O219" s="92"/>
      <c r="P219" s="229">
        <f>O219*H219</f>
        <v>0</v>
      </c>
      <c r="Q219" s="229">
        <v>0</v>
      </c>
      <c r="R219" s="229">
        <f>Q219*H219</f>
        <v>0</v>
      </c>
      <c r="S219" s="229">
        <v>0</v>
      </c>
      <c r="T219" s="230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1" t="s">
        <v>180</v>
      </c>
      <c r="AT219" s="231" t="s">
        <v>175</v>
      </c>
      <c r="AU219" s="231" t="s">
        <v>87</v>
      </c>
      <c r="AY219" s="18" t="s">
        <v>173</v>
      </c>
      <c r="BE219" s="232">
        <f>IF(N219="základní",J219,0)</f>
        <v>0</v>
      </c>
      <c r="BF219" s="232">
        <f>IF(N219="snížená",J219,0)</f>
        <v>0</v>
      </c>
      <c r="BG219" s="232">
        <f>IF(N219="zákl. přenesená",J219,0)</f>
        <v>0</v>
      </c>
      <c r="BH219" s="232">
        <f>IF(N219="sníž. přenesená",J219,0)</f>
        <v>0</v>
      </c>
      <c r="BI219" s="232">
        <f>IF(N219="nulová",J219,0)</f>
        <v>0</v>
      </c>
      <c r="BJ219" s="18" t="s">
        <v>84</v>
      </c>
      <c r="BK219" s="232">
        <f>ROUND(I219*H219,2)</f>
        <v>0</v>
      </c>
      <c r="BL219" s="18" t="s">
        <v>180</v>
      </c>
      <c r="BM219" s="231" t="s">
        <v>948</v>
      </c>
    </row>
    <row r="220" s="14" customFormat="1">
      <c r="A220" s="14"/>
      <c r="B220" s="244"/>
      <c r="C220" s="245"/>
      <c r="D220" s="235" t="s">
        <v>182</v>
      </c>
      <c r="E220" s="246" t="s">
        <v>1</v>
      </c>
      <c r="F220" s="247" t="s">
        <v>137</v>
      </c>
      <c r="G220" s="245"/>
      <c r="H220" s="248">
        <v>1</v>
      </c>
      <c r="I220" s="249"/>
      <c r="J220" s="245"/>
      <c r="K220" s="245"/>
      <c r="L220" s="250"/>
      <c r="M220" s="251"/>
      <c r="N220" s="252"/>
      <c r="O220" s="252"/>
      <c r="P220" s="252"/>
      <c r="Q220" s="252"/>
      <c r="R220" s="252"/>
      <c r="S220" s="252"/>
      <c r="T220" s="253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4" t="s">
        <v>182</v>
      </c>
      <c r="AU220" s="254" t="s">
        <v>87</v>
      </c>
      <c r="AV220" s="14" t="s">
        <v>87</v>
      </c>
      <c r="AW220" s="14" t="s">
        <v>32</v>
      </c>
      <c r="AX220" s="14" t="s">
        <v>84</v>
      </c>
      <c r="AY220" s="254" t="s">
        <v>173</v>
      </c>
    </row>
    <row r="221" s="2" customFormat="1" ht="24.15" customHeight="1">
      <c r="A221" s="39"/>
      <c r="B221" s="40"/>
      <c r="C221" s="220" t="s">
        <v>365</v>
      </c>
      <c r="D221" s="220" t="s">
        <v>175</v>
      </c>
      <c r="E221" s="221" t="s">
        <v>439</v>
      </c>
      <c r="F221" s="222" t="s">
        <v>440</v>
      </c>
      <c r="G221" s="223" t="s">
        <v>178</v>
      </c>
      <c r="H221" s="224">
        <v>1</v>
      </c>
      <c r="I221" s="225"/>
      <c r="J221" s="226">
        <f>ROUND(I221*H221,2)</f>
        <v>0</v>
      </c>
      <c r="K221" s="222" t="s">
        <v>179</v>
      </c>
      <c r="L221" s="45"/>
      <c r="M221" s="227" t="s">
        <v>1</v>
      </c>
      <c r="N221" s="228" t="s">
        <v>41</v>
      </c>
      <c r="O221" s="92"/>
      <c r="P221" s="229">
        <f>O221*H221</f>
        <v>0</v>
      </c>
      <c r="Q221" s="229">
        <v>0</v>
      </c>
      <c r="R221" s="229">
        <f>Q221*H221</f>
        <v>0</v>
      </c>
      <c r="S221" s="229">
        <v>0</v>
      </c>
      <c r="T221" s="230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1" t="s">
        <v>180</v>
      </c>
      <c r="AT221" s="231" t="s">
        <v>175</v>
      </c>
      <c r="AU221" s="231" t="s">
        <v>87</v>
      </c>
      <c r="AY221" s="18" t="s">
        <v>173</v>
      </c>
      <c r="BE221" s="232">
        <f>IF(N221="základní",J221,0)</f>
        <v>0</v>
      </c>
      <c r="BF221" s="232">
        <f>IF(N221="snížená",J221,0)</f>
        <v>0</v>
      </c>
      <c r="BG221" s="232">
        <f>IF(N221="zákl. přenesená",J221,0)</f>
        <v>0</v>
      </c>
      <c r="BH221" s="232">
        <f>IF(N221="sníž. přenesená",J221,0)</f>
        <v>0</v>
      </c>
      <c r="BI221" s="232">
        <f>IF(N221="nulová",J221,0)</f>
        <v>0</v>
      </c>
      <c r="BJ221" s="18" t="s">
        <v>84</v>
      </c>
      <c r="BK221" s="232">
        <f>ROUND(I221*H221,2)</f>
        <v>0</v>
      </c>
      <c r="BL221" s="18" t="s">
        <v>180</v>
      </c>
      <c r="BM221" s="231" t="s">
        <v>949</v>
      </c>
    </row>
    <row r="222" s="14" customFormat="1">
      <c r="A222" s="14"/>
      <c r="B222" s="244"/>
      <c r="C222" s="245"/>
      <c r="D222" s="235" t="s">
        <v>182</v>
      </c>
      <c r="E222" s="246" t="s">
        <v>1</v>
      </c>
      <c r="F222" s="247" t="s">
        <v>137</v>
      </c>
      <c r="G222" s="245"/>
      <c r="H222" s="248">
        <v>1</v>
      </c>
      <c r="I222" s="249"/>
      <c r="J222" s="245"/>
      <c r="K222" s="245"/>
      <c r="L222" s="250"/>
      <c r="M222" s="251"/>
      <c r="N222" s="252"/>
      <c r="O222" s="252"/>
      <c r="P222" s="252"/>
      <c r="Q222" s="252"/>
      <c r="R222" s="252"/>
      <c r="S222" s="252"/>
      <c r="T222" s="253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4" t="s">
        <v>182</v>
      </c>
      <c r="AU222" s="254" t="s">
        <v>87</v>
      </c>
      <c r="AV222" s="14" t="s">
        <v>87</v>
      </c>
      <c r="AW222" s="14" t="s">
        <v>32</v>
      </c>
      <c r="AX222" s="14" t="s">
        <v>84</v>
      </c>
      <c r="AY222" s="254" t="s">
        <v>173</v>
      </c>
    </row>
    <row r="223" s="2" customFormat="1" ht="16.5" customHeight="1">
      <c r="A223" s="39"/>
      <c r="B223" s="40"/>
      <c r="C223" s="277" t="s">
        <v>140</v>
      </c>
      <c r="D223" s="277" t="s">
        <v>406</v>
      </c>
      <c r="E223" s="278" t="s">
        <v>443</v>
      </c>
      <c r="F223" s="279" t="s">
        <v>444</v>
      </c>
      <c r="G223" s="280" t="s">
        <v>445</v>
      </c>
      <c r="H223" s="281">
        <v>0.029999999999999999</v>
      </c>
      <c r="I223" s="282"/>
      <c r="J223" s="283">
        <f>ROUND(I223*H223,2)</f>
        <v>0</v>
      </c>
      <c r="K223" s="279" t="s">
        <v>179</v>
      </c>
      <c r="L223" s="284"/>
      <c r="M223" s="285" t="s">
        <v>1</v>
      </c>
      <c r="N223" s="286" t="s">
        <v>41</v>
      </c>
      <c r="O223" s="92"/>
      <c r="P223" s="229">
        <f>O223*H223</f>
        <v>0</v>
      </c>
      <c r="Q223" s="229">
        <v>0.001</v>
      </c>
      <c r="R223" s="229">
        <f>Q223*H223</f>
        <v>3.0000000000000001E-05</v>
      </c>
      <c r="S223" s="229">
        <v>0</v>
      </c>
      <c r="T223" s="230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1" t="s">
        <v>215</v>
      </c>
      <c r="AT223" s="231" t="s">
        <v>406</v>
      </c>
      <c r="AU223" s="231" t="s">
        <v>87</v>
      </c>
      <c r="AY223" s="18" t="s">
        <v>173</v>
      </c>
      <c r="BE223" s="232">
        <f>IF(N223="základní",J223,0)</f>
        <v>0</v>
      </c>
      <c r="BF223" s="232">
        <f>IF(N223="snížená",J223,0)</f>
        <v>0</v>
      </c>
      <c r="BG223" s="232">
        <f>IF(N223="zákl. přenesená",J223,0)</f>
        <v>0</v>
      </c>
      <c r="BH223" s="232">
        <f>IF(N223="sníž. přenesená",J223,0)</f>
        <v>0</v>
      </c>
      <c r="BI223" s="232">
        <f>IF(N223="nulová",J223,0)</f>
        <v>0</v>
      </c>
      <c r="BJ223" s="18" t="s">
        <v>84</v>
      </c>
      <c r="BK223" s="232">
        <f>ROUND(I223*H223,2)</f>
        <v>0</v>
      </c>
      <c r="BL223" s="18" t="s">
        <v>180</v>
      </c>
      <c r="BM223" s="231" t="s">
        <v>950</v>
      </c>
    </row>
    <row r="224" s="2" customFormat="1" ht="21.75" customHeight="1">
      <c r="A224" s="39"/>
      <c r="B224" s="40"/>
      <c r="C224" s="220" t="s">
        <v>374</v>
      </c>
      <c r="D224" s="220" t="s">
        <v>175</v>
      </c>
      <c r="E224" s="221" t="s">
        <v>448</v>
      </c>
      <c r="F224" s="222" t="s">
        <v>449</v>
      </c>
      <c r="G224" s="223" t="s">
        <v>178</v>
      </c>
      <c r="H224" s="224">
        <v>1</v>
      </c>
      <c r="I224" s="225"/>
      <c r="J224" s="226">
        <f>ROUND(I224*H224,2)</f>
        <v>0</v>
      </c>
      <c r="K224" s="222" t="s">
        <v>179</v>
      </c>
      <c r="L224" s="45"/>
      <c r="M224" s="227" t="s">
        <v>1</v>
      </c>
      <c r="N224" s="228" t="s">
        <v>41</v>
      </c>
      <c r="O224" s="92"/>
      <c r="P224" s="229">
        <f>O224*H224</f>
        <v>0</v>
      </c>
      <c r="Q224" s="229">
        <v>0</v>
      </c>
      <c r="R224" s="229">
        <f>Q224*H224</f>
        <v>0</v>
      </c>
      <c r="S224" s="229">
        <v>0</v>
      </c>
      <c r="T224" s="230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1" t="s">
        <v>180</v>
      </c>
      <c r="AT224" s="231" t="s">
        <v>175</v>
      </c>
      <c r="AU224" s="231" t="s">
        <v>87</v>
      </c>
      <c r="AY224" s="18" t="s">
        <v>173</v>
      </c>
      <c r="BE224" s="232">
        <f>IF(N224="základní",J224,0)</f>
        <v>0</v>
      </c>
      <c r="BF224" s="232">
        <f>IF(N224="snížená",J224,0)</f>
        <v>0</v>
      </c>
      <c r="BG224" s="232">
        <f>IF(N224="zákl. přenesená",J224,0)</f>
        <v>0</v>
      </c>
      <c r="BH224" s="232">
        <f>IF(N224="sníž. přenesená",J224,0)</f>
        <v>0</v>
      </c>
      <c r="BI224" s="232">
        <f>IF(N224="nulová",J224,0)</f>
        <v>0</v>
      </c>
      <c r="BJ224" s="18" t="s">
        <v>84</v>
      </c>
      <c r="BK224" s="232">
        <f>ROUND(I224*H224,2)</f>
        <v>0</v>
      </c>
      <c r="BL224" s="18" t="s">
        <v>180</v>
      </c>
      <c r="BM224" s="231" t="s">
        <v>951</v>
      </c>
    </row>
    <row r="225" s="14" customFormat="1">
      <c r="A225" s="14"/>
      <c r="B225" s="244"/>
      <c r="C225" s="245"/>
      <c r="D225" s="235" t="s">
        <v>182</v>
      </c>
      <c r="E225" s="246" t="s">
        <v>1</v>
      </c>
      <c r="F225" s="247" t="s">
        <v>137</v>
      </c>
      <c r="G225" s="245"/>
      <c r="H225" s="248">
        <v>1</v>
      </c>
      <c r="I225" s="249"/>
      <c r="J225" s="245"/>
      <c r="K225" s="245"/>
      <c r="L225" s="250"/>
      <c r="M225" s="251"/>
      <c r="N225" s="252"/>
      <c r="O225" s="252"/>
      <c r="P225" s="252"/>
      <c r="Q225" s="252"/>
      <c r="R225" s="252"/>
      <c r="S225" s="252"/>
      <c r="T225" s="253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4" t="s">
        <v>182</v>
      </c>
      <c r="AU225" s="254" t="s">
        <v>87</v>
      </c>
      <c r="AV225" s="14" t="s">
        <v>87</v>
      </c>
      <c r="AW225" s="14" t="s">
        <v>32</v>
      </c>
      <c r="AX225" s="14" t="s">
        <v>84</v>
      </c>
      <c r="AY225" s="254" t="s">
        <v>173</v>
      </c>
    </row>
    <row r="226" s="12" customFormat="1" ht="22.8" customHeight="1">
      <c r="A226" s="12"/>
      <c r="B226" s="204"/>
      <c r="C226" s="205"/>
      <c r="D226" s="206" t="s">
        <v>75</v>
      </c>
      <c r="E226" s="218" t="s">
        <v>180</v>
      </c>
      <c r="F226" s="218" t="s">
        <v>457</v>
      </c>
      <c r="G226" s="205"/>
      <c r="H226" s="205"/>
      <c r="I226" s="208"/>
      <c r="J226" s="219">
        <f>BK226</f>
        <v>0</v>
      </c>
      <c r="K226" s="205"/>
      <c r="L226" s="210"/>
      <c r="M226" s="211"/>
      <c r="N226" s="212"/>
      <c r="O226" s="212"/>
      <c r="P226" s="213">
        <f>SUM(P227:P230)</f>
        <v>0</v>
      </c>
      <c r="Q226" s="212"/>
      <c r="R226" s="213">
        <f>SUM(R227:R230)</f>
        <v>0</v>
      </c>
      <c r="S226" s="212"/>
      <c r="T226" s="214">
        <f>SUM(T227:T230)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15" t="s">
        <v>84</v>
      </c>
      <c r="AT226" s="216" t="s">
        <v>75</v>
      </c>
      <c r="AU226" s="216" t="s">
        <v>84</v>
      </c>
      <c r="AY226" s="215" t="s">
        <v>173</v>
      </c>
      <c r="BK226" s="217">
        <f>SUM(BK227:BK230)</f>
        <v>0</v>
      </c>
    </row>
    <row r="227" s="2" customFormat="1" ht="16.5" customHeight="1">
      <c r="A227" s="39"/>
      <c r="B227" s="40"/>
      <c r="C227" s="220" t="s">
        <v>380</v>
      </c>
      <c r="D227" s="220" t="s">
        <v>175</v>
      </c>
      <c r="E227" s="221" t="s">
        <v>459</v>
      </c>
      <c r="F227" s="222" t="s">
        <v>460</v>
      </c>
      <c r="G227" s="223" t="s">
        <v>461</v>
      </c>
      <c r="H227" s="224">
        <v>0.63100000000000001</v>
      </c>
      <c r="I227" s="225"/>
      <c r="J227" s="226">
        <f>ROUND(I227*H227,2)</f>
        <v>0</v>
      </c>
      <c r="K227" s="222" t="s">
        <v>179</v>
      </c>
      <c r="L227" s="45"/>
      <c r="M227" s="227" t="s">
        <v>1</v>
      </c>
      <c r="N227" s="228" t="s">
        <v>41</v>
      </c>
      <c r="O227" s="92"/>
      <c r="P227" s="229">
        <f>O227*H227</f>
        <v>0</v>
      </c>
      <c r="Q227" s="229">
        <v>0</v>
      </c>
      <c r="R227" s="229">
        <f>Q227*H227</f>
        <v>0</v>
      </c>
      <c r="S227" s="229">
        <v>0</v>
      </c>
      <c r="T227" s="230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1" t="s">
        <v>180</v>
      </c>
      <c r="AT227" s="231" t="s">
        <v>175</v>
      </c>
      <c r="AU227" s="231" t="s">
        <v>87</v>
      </c>
      <c r="AY227" s="18" t="s">
        <v>173</v>
      </c>
      <c r="BE227" s="232">
        <f>IF(N227="základní",J227,0)</f>
        <v>0</v>
      </c>
      <c r="BF227" s="232">
        <f>IF(N227="snížená",J227,0)</f>
        <v>0</v>
      </c>
      <c r="BG227" s="232">
        <f>IF(N227="zákl. přenesená",J227,0)</f>
        <v>0</v>
      </c>
      <c r="BH227" s="232">
        <f>IF(N227="sníž. přenesená",J227,0)</f>
        <v>0</v>
      </c>
      <c r="BI227" s="232">
        <f>IF(N227="nulová",J227,0)</f>
        <v>0</v>
      </c>
      <c r="BJ227" s="18" t="s">
        <v>84</v>
      </c>
      <c r="BK227" s="232">
        <f>ROUND(I227*H227,2)</f>
        <v>0</v>
      </c>
      <c r="BL227" s="18" t="s">
        <v>180</v>
      </c>
      <c r="BM227" s="231" t="s">
        <v>462</v>
      </c>
    </row>
    <row r="228" s="13" customFormat="1">
      <c r="A228" s="13"/>
      <c r="B228" s="233"/>
      <c r="C228" s="234"/>
      <c r="D228" s="235" t="s">
        <v>182</v>
      </c>
      <c r="E228" s="236" t="s">
        <v>1</v>
      </c>
      <c r="F228" s="237" t="s">
        <v>183</v>
      </c>
      <c r="G228" s="234"/>
      <c r="H228" s="236" t="s">
        <v>1</v>
      </c>
      <c r="I228" s="238"/>
      <c r="J228" s="234"/>
      <c r="K228" s="234"/>
      <c r="L228" s="239"/>
      <c r="M228" s="240"/>
      <c r="N228" s="241"/>
      <c r="O228" s="241"/>
      <c r="P228" s="241"/>
      <c r="Q228" s="241"/>
      <c r="R228" s="241"/>
      <c r="S228" s="241"/>
      <c r="T228" s="242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3" t="s">
        <v>182</v>
      </c>
      <c r="AU228" s="243" t="s">
        <v>87</v>
      </c>
      <c r="AV228" s="13" t="s">
        <v>84</v>
      </c>
      <c r="AW228" s="13" t="s">
        <v>32</v>
      </c>
      <c r="AX228" s="13" t="s">
        <v>76</v>
      </c>
      <c r="AY228" s="243" t="s">
        <v>173</v>
      </c>
    </row>
    <row r="229" s="14" customFormat="1">
      <c r="A229" s="14"/>
      <c r="B229" s="244"/>
      <c r="C229" s="245"/>
      <c r="D229" s="235" t="s">
        <v>182</v>
      </c>
      <c r="E229" s="246" t="s">
        <v>916</v>
      </c>
      <c r="F229" s="247" t="s">
        <v>952</v>
      </c>
      <c r="G229" s="245"/>
      <c r="H229" s="248">
        <v>0.55000000000000004</v>
      </c>
      <c r="I229" s="249"/>
      <c r="J229" s="245"/>
      <c r="K229" s="245"/>
      <c r="L229" s="250"/>
      <c r="M229" s="251"/>
      <c r="N229" s="252"/>
      <c r="O229" s="252"/>
      <c r="P229" s="252"/>
      <c r="Q229" s="252"/>
      <c r="R229" s="252"/>
      <c r="S229" s="252"/>
      <c r="T229" s="253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4" t="s">
        <v>182</v>
      </c>
      <c r="AU229" s="254" t="s">
        <v>87</v>
      </c>
      <c r="AV229" s="14" t="s">
        <v>87</v>
      </c>
      <c r="AW229" s="14" t="s">
        <v>32</v>
      </c>
      <c r="AX229" s="14" t="s">
        <v>76</v>
      </c>
      <c r="AY229" s="254" t="s">
        <v>173</v>
      </c>
    </row>
    <row r="230" s="14" customFormat="1">
      <c r="A230" s="14"/>
      <c r="B230" s="244"/>
      <c r="C230" s="245"/>
      <c r="D230" s="235" t="s">
        <v>182</v>
      </c>
      <c r="E230" s="246" t="s">
        <v>1</v>
      </c>
      <c r="F230" s="247" t="s">
        <v>953</v>
      </c>
      <c r="G230" s="245"/>
      <c r="H230" s="248">
        <v>0.63100000000000001</v>
      </c>
      <c r="I230" s="249"/>
      <c r="J230" s="245"/>
      <c r="K230" s="245"/>
      <c r="L230" s="250"/>
      <c r="M230" s="251"/>
      <c r="N230" s="252"/>
      <c r="O230" s="252"/>
      <c r="P230" s="252"/>
      <c r="Q230" s="252"/>
      <c r="R230" s="252"/>
      <c r="S230" s="252"/>
      <c r="T230" s="253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4" t="s">
        <v>182</v>
      </c>
      <c r="AU230" s="254" t="s">
        <v>87</v>
      </c>
      <c r="AV230" s="14" t="s">
        <v>87</v>
      </c>
      <c r="AW230" s="14" t="s">
        <v>32</v>
      </c>
      <c r="AX230" s="14" t="s">
        <v>84</v>
      </c>
      <c r="AY230" s="254" t="s">
        <v>173</v>
      </c>
    </row>
    <row r="231" s="12" customFormat="1" ht="22.8" customHeight="1">
      <c r="A231" s="12"/>
      <c r="B231" s="204"/>
      <c r="C231" s="205"/>
      <c r="D231" s="206" t="s">
        <v>75</v>
      </c>
      <c r="E231" s="218" t="s">
        <v>200</v>
      </c>
      <c r="F231" s="218" t="s">
        <v>476</v>
      </c>
      <c r="G231" s="205"/>
      <c r="H231" s="205"/>
      <c r="I231" s="208"/>
      <c r="J231" s="219">
        <f>BK231</f>
        <v>0</v>
      </c>
      <c r="K231" s="205"/>
      <c r="L231" s="210"/>
      <c r="M231" s="211"/>
      <c r="N231" s="212"/>
      <c r="O231" s="212"/>
      <c r="P231" s="213">
        <f>SUM(P232:P237)</f>
        <v>0</v>
      </c>
      <c r="Q231" s="212"/>
      <c r="R231" s="213">
        <f>SUM(R232:R237)</f>
        <v>0.38804669999999997</v>
      </c>
      <c r="S231" s="212"/>
      <c r="T231" s="214">
        <f>SUM(T232:T237)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15" t="s">
        <v>84</v>
      </c>
      <c r="AT231" s="216" t="s">
        <v>75</v>
      </c>
      <c r="AU231" s="216" t="s">
        <v>84</v>
      </c>
      <c r="AY231" s="215" t="s">
        <v>173</v>
      </c>
      <c r="BK231" s="217">
        <f>SUM(BK232:BK237)</f>
        <v>0</v>
      </c>
    </row>
    <row r="232" s="2" customFormat="1" ht="24.15" customHeight="1">
      <c r="A232" s="39"/>
      <c r="B232" s="40"/>
      <c r="C232" s="220" t="s">
        <v>385</v>
      </c>
      <c r="D232" s="220" t="s">
        <v>175</v>
      </c>
      <c r="E232" s="221" t="s">
        <v>478</v>
      </c>
      <c r="F232" s="222" t="s">
        <v>479</v>
      </c>
      <c r="G232" s="223" t="s">
        <v>178</v>
      </c>
      <c r="H232" s="224">
        <v>0.40500000000000003</v>
      </c>
      <c r="I232" s="225"/>
      <c r="J232" s="226">
        <f>ROUND(I232*H232,2)</f>
        <v>0</v>
      </c>
      <c r="K232" s="222" t="s">
        <v>179</v>
      </c>
      <c r="L232" s="45"/>
      <c r="M232" s="227" t="s">
        <v>1</v>
      </c>
      <c r="N232" s="228" t="s">
        <v>41</v>
      </c>
      <c r="O232" s="92"/>
      <c r="P232" s="229">
        <f>O232*H232</f>
        <v>0</v>
      </c>
      <c r="Q232" s="229">
        <v>0.57499999999999996</v>
      </c>
      <c r="R232" s="229">
        <f>Q232*H232</f>
        <v>0.232875</v>
      </c>
      <c r="S232" s="229">
        <v>0</v>
      </c>
      <c r="T232" s="230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1" t="s">
        <v>180</v>
      </c>
      <c r="AT232" s="231" t="s">
        <v>175</v>
      </c>
      <c r="AU232" s="231" t="s">
        <v>87</v>
      </c>
      <c r="AY232" s="18" t="s">
        <v>173</v>
      </c>
      <c r="BE232" s="232">
        <f>IF(N232="základní",J232,0)</f>
        <v>0</v>
      </c>
      <c r="BF232" s="232">
        <f>IF(N232="snížená",J232,0)</f>
        <v>0</v>
      </c>
      <c r="BG232" s="232">
        <f>IF(N232="zákl. přenesená",J232,0)</f>
        <v>0</v>
      </c>
      <c r="BH232" s="232">
        <f>IF(N232="sníž. přenesená",J232,0)</f>
        <v>0</v>
      </c>
      <c r="BI232" s="232">
        <f>IF(N232="nulová",J232,0)</f>
        <v>0</v>
      </c>
      <c r="BJ232" s="18" t="s">
        <v>84</v>
      </c>
      <c r="BK232" s="232">
        <f>ROUND(I232*H232,2)</f>
        <v>0</v>
      </c>
      <c r="BL232" s="18" t="s">
        <v>180</v>
      </c>
      <c r="BM232" s="231" t="s">
        <v>480</v>
      </c>
    </row>
    <row r="233" s="13" customFormat="1">
      <c r="A233" s="13"/>
      <c r="B233" s="233"/>
      <c r="C233" s="234"/>
      <c r="D233" s="235" t="s">
        <v>182</v>
      </c>
      <c r="E233" s="236" t="s">
        <v>1</v>
      </c>
      <c r="F233" s="237" t="s">
        <v>481</v>
      </c>
      <c r="G233" s="234"/>
      <c r="H233" s="236" t="s">
        <v>1</v>
      </c>
      <c r="I233" s="238"/>
      <c r="J233" s="234"/>
      <c r="K233" s="234"/>
      <c r="L233" s="239"/>
      <c r="M233" s="240"/>
      <c r="N233" s="241"/>
      <c r="O233" s="241"/>
      <c r="P233" s="241"/>
      <c r="Q233" s="241"/>
      <c r="R233" s="241"/>
      <c r="S233" s="241"/>
      <c r="T233" s="242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3" t="s">
        <v>182</v>
      </c>
      <c r="AU233" s="243" t="s">
        <v>87</v>
      </c>
      <c r="AV233" s="13" t="s">
        <v>84</v>
      </c>
      <c r="AW233" s="13" t="s">
        <v>32</v>
      </c>
      <c r="AX233" s="13" t="s">
        <v>76</v>
      </c>
      <c r="AY233" s="243" t="s">
        <v>173</v>
      </c>
    </row>
    <row r="234" s="14" customFormat="1">
      <c r="A234" s="14"/>
      <c r="B234" s="244"/>
      <c r="C234" s="245"/>
      <c r="D234" s="235" t="s">
        <v>182</v>
      </c>
      <c r="E234" s="246" t="s">
        <v>1</v>
      </c>
      <c r="F234" s="247" t="s">
        <v>482</v>
      </c>
      <c r="G234" s="245"/>
      <c r="H234" s="248">
        <v>0.40500000000000003</v>
      </c>
      <c r="I234" s="249"/>
      <c r="J234" s="245"/>
      <c r="K234" s="245"/>
      <c r="L234" s="250"/>
      <c r="M234" s="251"/>
      <c r="N234" s="252"/>
      <c r="O234" s="252"/>
      <c r="P234" s="252"/>
      <c r="Q234" s="252"/>
      <c r="R234" s="252"/>
      <c r="S234" s="252"/>
      <c r="T234" s="253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4" t="s">
        <v>182</v>
      </c>
      <c r="AU234" s="254" t="s">
        <v>87</v>
      </c>
      <c r="AV234" s="14" t="s">
        <v>87</v>
      </c>
      <c r="AW234" s="14" t="s">
        <v>32</v>
      </c>
      <c r="AX234" s="14" t="s">
        <v>84</v>
      </c>
      <c r="AY234" s="254" t="s">
        <v>173</v>
      </c>
    </row>
    <row r="235" s="2" customFormat="1" ht="24.15" customHeight="1">
      <c r="A235" s="39"/>
      <c r="B235" s="40"/>
      <c r="C235" s="220" t="s">
        <v>390</v>
      </c>
      <c r="D235" s="220" t="s">
        <v>175</v>
      </c>
      <c r="E235" s="221" t="s">
        <v>484</v>
      </c>
      <c r="F235" s="222" t="s">
        <v>485</v>
      </c>
      <c r="G235" s="223" t="s">
        <v>178</v>
      </c>
      <c r="H235" s="224">
        <v>0.40500000000000003</v>
      </c>
      <c r="I235" s="225"/>
      <c r="J235" s="226">
        <f>ROUND(I235*H235,2)</f>
        <v>0</v>
      </c>
      <c r="K235" s="222" t="s">
        <v>179</v>
      </c>
      <c r="L235" s="45"/>
      <c r="M235" s="227" t="s">
        <v>1</v>
      </c>
      <c r="N235" s="228" t="s">
        <v>41</v>
      </c>
      <c r="O235" s="92"/>
      <c r="P235" s="229">
        <f>O235*H235</f>
        <v>0</v>
      </c>
      <c r="Q235" s="229">
        <v>0.38313999999999998</v>
      </c>
      <c r="R235" s="229">
        <f>Q235*H235</f>
        <v>0.1551717</v>
      </c>
      <c r="S235" s="229">
        <v>0</v>
      </c>
      <c r="T235" s="230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1" t="s">
        <v>180</v>
      </c>
      <c r="AT235" s="231" t="s">
        <v>175</v>
      </c>
      <c r="AU235" s="231" t="s">
        <v>87</v>
      </c>
      <c r="AY235" s="18" t="s">
        <v>173</v>
      </c>
      <c r="BE235" s="232">
        <f>IF(N235="základní",J235,0)</f>
        <v>0</v>
      </c>
      <c r="BF235" s="232">
        <f>IF(N235="snížená",J235,0)</f>
        <v>0</v>
      </c>
      <c r="BG235" s="232">
        <f>IF(N235="zákl. přenesená",J235,0)</f>
        <v>0</v>
      </c>
      <c r="BH235" s="232">
        <f>IF(N235="sníž. přenesená",J235,0)</f>
        <v>0</v>
      </c>
      <c r="BI235" s="232">
        <f>IF(N235="nulová",J235,0)</f>
        <v>0</v>
      </c>
      <c r="BJ235" s="18" t="s">
        <v>84</v>
      </c>
      <c r="BK235" s="232">
        <f>ROUND(I235*H235,2)</f>
        <v>0</v>
      </c>
      <c r="BL235" s="18" t="s">
        <v>180</v>
      </c>
      <c r="BM235" s="231" t="s">
        <v>486</v>
      </c>
    </row>
    <row r="236" s="13" customFormat="1">
      <c r="A236" s="13"/>
      <c r="B236" s="233"/>
      <c r="C236" s="234"/>
      <c r="D236" s="235" t="s">
        <v>182</v>
      </c>
      <c r="E236" s="236" t="s">
        <v>1</v>
      </c>
      <c r="F236" s="237" t="s">
        <v>481</v>
      </c>
      <c r="G236" s="234"/>
      <c r="H236" s="236" t="s">
        <v>1</v>
      </c>
      <c r="I236" s="238"/>
      <c r="J236" s="234"/>
      <c r="K236" s="234"/>
      <c r="L236" s="239"/>
      <c r="M236" s="240"/>
      <c r="N236" s="241"/>
      <c r="O236" s="241"/>
      <c r="P236" s="241"/>
      <c r="Q236" s="241"/>
      <c r="R236" s="241"/>
      <c r="S236" s="241"/>
      <c r="T236" s="242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3" t="s">
        <v>182</v>
      </c>
      <c r="AU236" s="243" t="s">
        <v>87</v>
      </c>
      <c r="AV236" s="13" t="s">
        <v>84</v>
      </c>
      <c r="AW236" s="13" t="s">
        <v>32</v>
      </c>
      <c r="AX236" s="13" t="s">
        <v>76</v>
      </c>
      <c r="AY236" s="243" t="s">
        <v>173</v>
      </c>
    </row>
    <row r="237" s="14" customFormat="1">
      <c r="A237" s="14"/>
      <c r="B237" s="244"/>
      <c r="C237" s="245"/>
      <c r="D237" s="235" t="s">
        <v>182</v>
      </c>
      <c r="E237" s="246" t="s">
        <v>1</v>
      </c>
      <c r="F237" s="247" t="s">
        <v>131</v>
      </c>
      <c r="G237" s="245"/>
      <c r="H237" s="248">
        <v>0.40500000000000003</v>
      </c>
      <c r="I237" s="249"/>
      <c r="J237" s="245"/>
      <c r="K237" s="245"/>
      <c r="L237" s="250"/>
      <c r="M237" s="251"/>
      <c r="N237" s="252"/>
      <c r="O237" s="252"/>
      <c r="P237" s="252"/>
      <c r="Q237" s="252"/>
      <c r="R237" s="252"/>
      <c r="S237" s="252"/>
      <c r="T237" s="253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4" t="s">
        <v>182</v>
      </c>
      <c r="AU237" s="254" t="s">
        <v>87</v>
      </c>
      <c r="AV237" s="14" t="s">
        <v>87</v>
      </c>
      <c r="AW237" s="14" t="s">
        <v>32</v>
      </c>
      <c r="AX237" s="14" t="s">
        <v>84</v>
      </c>
      <c r="AY237" s="254" t="s">
        <v>173</v>
      </c>
    </row>
    <row r="238" s="12" customFormat="1" ht="22.8" customHeight="1">
      <c r="A238" s="12"/>
      <c r="B238" s="204"/>
      <c r="C238" s="205"/>
      <c r="D238" s="206" t="s">
        <v>75</v>
      </c>
      <c r="E238" s="218" t="s">
        <v>215</v>
      </c>
      <c r="F238" s="218" t="s">
        <v>487</v>
      </c>
      <c r="G238" s="205"/>
      <c r="H238" s="205"/>
      <c r="I238" s="208"/>
      <c r="J238" s="219">
        <f>BK238</f>
        <v>0</v>
      </c>
      <c r="K238" s="205"/>
      <c r="L238" s="210"/>
      <c r="M238" s="211"/>
      <c r="N238" s="212"/>
      <c r="O238" s="212"/>
      <c r="P238" s="213">
        <f>SUM(P239:P268)</f>
        <v>0</v>
      </c>
      <c r="Q238" s="212"/>
      <c r="R238" s="213">
        <f>SUM(R239:R268)</f>
        <v>0.023843750000000004</v>
      </c>
      <c r="S238" s="212"/>
      <c r="T238" s="214">
        <f>SUM(T239:T268)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15" t="s">
        <v>84</v>
      </c>
      <c r="AT238" s="216" t="s">
        <v>75</v>
      </c>
      <c r="AU238" s="216" t="s">
        <v>84</v>
      </c>
      <c r="AY238" s="215" t="s">
        <v>173</v>
      </c>
      <c r="BK238" s="217">
        <f>SUM(BK239:BK268)</f>
        <v>0</v>
      </c>
    </row>
    <row r="239" s="2" customFormat="1" ht="16.5" customHeight="1">
      <c r="A239" s="39"/>
      <c r="B239" s="40"/>
      <c r="C239" s="220" t="s">
        <v>396</v>
      </c>
      <c r="D239" s="220" t="s">
        <v>175</v>
      </c>
      <c r="E239" s="221" t="s">
        <v>954</v>
      </c>
      <c r="F239" s="222" t="s">
        <v>955</v>
      </c>
      <c r="G239" s="223" t="s">
        <v>491</v>
      </c>
      <c r="H239" s="224">
        <v>7</v>
      </c>
      <c r="I239" s="225"/>
      <c r="J239" s="226">
        <f>ROUND(I239*H239,2)</f>
        <v>0</v>
      </c>
      <c r="K239" s="222" t="s">
        <v>1</v>
      </c>
      <c r="L239" s="45"/>
      <c r="M239" s="227" t="s">
        <v>1</v>
      </c>
      <c r="N239" s="228" t="s">
        <v>41</v>
      </c>
      <c r="O239" s="92"/>
      <c r="P239" s="229">
        <f>O239*H239</f>
        <v>0</v>
      </c>
      <c r="Q239" s="229">
        <v>0</v>
      </c>
      <c r="R239" s="229">
        <f>Q239*H239</f>
        <v>0</v>
      </c>
      <c r="S239" s="229">
        <v>0</v>
      </c>
      <c r="T239" s="230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1" t="s">
        <v>180</v>
      </c>
      <c r="AT239" s="231" t="s">
        <v>175</v>
      </c>
      <c r="AU239" s="231" t="s">
        <v>87</v>
      </c>
      <c r="AY239" s="18" t="s">
        <v>173</v>
      </c>
      <c r="BE239" s="232">
        <f>IF(N239="základní",J239,0)</f>
        <v>0</v>
      </c>
      <c r="BF239" s="232">
        <f>IF(N239="snížená",J239,0)</f>
        <v>0</v>
      </c>
      <c r="BG239" s="232">
        <f>IF(N239="zákl. přenesená",J239,0)</f>
        <v>0</v>
      </c>
      <c r="BH239" s="232">
        <f>IF(N239="sníž. přenesená",J239,0)</f>
        <v>0</v>
      </c>
      <c r="BI239" s="232">
        <f>IF(N239="nulová",J239,0)</f>
        <v>0</v>
      </c>
      <c r="BJ239" s="18" t="s">
        <v>84</v>
      </c>
      <c r="BK239" s="232">
        <f>ROUND(I239*H239,2)</f>
        <v>0</v>
      </c>
      <c r="BL239" s="18" t="s">
        <v>180</v>
      </c>
      <c r="BM239" s="231" t="s">
        <v>956</v>
      </c>
    </row>
    <row r="240" s="13" customFormat="1">
      <c r="A240" s="13"/>
      <c r="B240" s="233"/>
      <c r="C240" s="234"/>
      <c r="D240" s="235" t="s">
        <v>182</v>
      </c>
      <c r="E240" s="236" t="s">
        <v>1</v>
      </c>
      <c r="F240" s="237" t="s">
        <v>493</v>
      </c>
      <c r="G240" s="234"/>
      <c r="H240" s="236" t="s">
        <v>1</v>
      </c>
      <c r="I240" s="238"/>
      <c r="J240" s="234"/>
      <c r="K240" s="234"/>
      <c r="L240" s="239"/>
      <c r="M240" s="240"/>
      <c r="N240" s="241"/>
      <c r="O240" s="241"/>
      <c r="P240" s="241"/>
      <c r="Q240" s="241"/>
      <c r="R240" s="241"/>
      <c r="S240" s="241"/>
      <c r="T240" s="242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3" t="s">
        <v>182</v>
      </c>
      <c r="AU240" s="243" t="s">
        <v>87</v>
      </c>
      <c r="AV240" s="13" t="s">
        <v>84</v>
      </c>
      <c r="AW240" s="13" t="s">
        <v>32</v>
      </c>
      <c r="AX240" s="13" t="s">
        <v>76</v>
      </c>
      <c r="AY240" s="243" t="s">
        <v>173</v>
      </c>
    </row>
    <row r="241" s="14" customFormat="1">
      <c r="A241" s="14"/>
      <c r="B241" s="244"/>
      <c r="C241" s="245"/>
      <c r="D241" s="235" t="s">
        <v>182</v>
      </c>
      <c r="E241" s="246" t="s">
        <v>1</v>
      </c>
      <c r="F241" s="247" t="s">
        <v>210</v>
      </c>
      <c r="G241" s="245"/>
      <c r="H241" s="248">
        <v>7</v>
      </c>
      <c r="I241" s="249"/>
      <c r="J241" s="245"/>
      <c r="K241" s="245"/>
      <c r="L241" s="250"/>
      <c r="M241" s="251"/>
      <c r="N241" s="252"/>
      <c r="O241" s="252"/>
      <c r="P241" s="252"/>
      <c r="Q241" s="252"/>
      <c r="R241" s="252"/>
      <c r="S241" s="252"/>
      <c r="T241" s="253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4" t="s">
        <v>182</v>
      </c>
      <c r="AU241" s="254" t="s">
        <v>87</v>
      </c>
      <c r="AV241" s="14" t="s">
        <v>87</v>
      </c>
      <c r="AW241" s="14" t="s">
        <v>32</v>
      </c>
      <c r="AX241" s="14" t="s">
        <v>84</v>
      </c>
      <c r="AY241" s="254" t="s">
        <v>173</v>
      </c>
    </row>
    <row r="242" s="2" customFormat="1" ht="24.15" customHeight="1">
      <c r="A242" s="39"/>
      <c r="B242" s="40"/>
      <c r="C242" s="220" t="s">
        <v>405</v>
      </c>
      <c r="D242" s="220" t="s">
        <v>175</v>
      </c>
      <c r="E242" s="221" t="s">
        <v>504</v>
      </c>
      <c r="F242" s="222" t="s">
        <v>505</v>
      </c>
      <c r="G242" s="223" t="s">
        <v>192</v>
      </c>
      <c r="H242" s="224">
        <v>9</v>
      </c>
      <c r="I242" s="225"/>
      <c r="J242" s="226">
        <f>ROUND(I242*H242,2)</f>
        <v>0</v>
      </c>
      <c r="K242" s="222" t="s">
        <v>179</v>
      </c>
      <c r="L242" s="45"/>
      <c r="M242" s="227" t="s">
        <v>1</v>
      </c>
      <c r="N242" s="228" t="s">
        <v>41</v>
      </c>
      <c r="O242" s="92"/>
      <c r="P242" s="229">
        <f>O242*H242</f>
        <v>0</v>
      </c>
      <c r="Q242" s="229">
        <v>0</v>
      </c>
      <c r="R242" s="229">
        <f>Q242*H242</f>
        <v>0</v>
      </c>
      <c r="S242" s="229">
        <v>0</v>
      </c>
      <c r="T242" s="230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1" t="s">
        <v>180</v>
      </c>
      <c r="AT242" s="231" t="s">
        <v>175</v>
      </c>
      <c r="AU242" s="231" t="s">
        <v>87</v>
      </c>
      <c r="AY242" s="18" t="s">
        <v>173</v>
      </c>
      <c r="BE242" s="232">
        <f>IF(N242="základní",J242,0)</f>
        <v>0</v>
      </c>
      <c r="BF242" s="232">
        <f>IF(N242="snížená",J242,0)</f>
        <v>0</v>
      </c>
      <c r="BG242" s="232">
        <f>IF(N242="zákl. přenesená",J242,0)</f>
        <v>0</v>
      </c>
      <c r="BH242" s="232">
        <f>IF(N242="sníž. přenesená",J242,0)</f>
        <v>0</v>
      </c>
      <c r="BI242" s="232">
        <f>IF(N242="nulová",J242,0)</f>
        <v>0</v>
      </c>
      <c r="BJ242" s="18" t="s">
        <v>84</v>
      </c>
      <c r="BK242" s="232">
        <f>ROUND(I242*H242,2)</f>
        <v>0</v>
      </c>
      <c r="BL242" s="18" t="s">
        <v>180</v>
      </c>
      <c r="BM242" s="231" t="s">
        <v>506</v>
      </c>
    </row>
    <row r="243" s="13" customFormat="1">
      <c r="A243" s="13"/>
      <c r="B243" s="233"/>
      <c r="C243" s="234"/>
      <c r="D243" s="235" t="s">
        <v>182</v>
      </c>
      <c r="E243" s="236" t="s">
        <v>1</v>
      </c>
      <c r="F243" s="237" t="s">
        <v>493</v>
      </c>
      <c r="G243" s="234"/>
      <c r="H243" s="236" t="s">
        <v>1</v>
      </c>
      <c r="I243" s="238"/>
      <c r="J243" s="234"/>
      <c r="K243" s="234"/>
      <c r="L243" s="239"/>
      <c r="M243" s="240"/>
      <c r="N243" s="241"/>
      <c r="O243" s="241"/>
      <c r="P243" s="241"/>
      <c r="Q243" s="241"/>
      <c r="R243" s="241"/>
      <c r="S243" s="241"/>
      <c r="T243" s="242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3" t="s">
        <v>182</v>
      </c>
      <c r="AU243" s="243" t="s">
        <v>87</v>
      </c>
      <c r="AV243" s="13" t="s">
        <v>84</v>
      </c>
      <c r="AW243" s="13" t="s">
        <v>32</v>
      </c>
      <c r="AX243" s="13" t="s">
        <v>76</v>
      </c>
      <c r="AY243" s="243" t="s">
        <v>173</v>
      </c>
    </row>
    <row r="244" s="14" customFormat="1">
      <c r="A244" s="14"/>
      <c r="B244" s="244"/>
      <c r="C244" s="245"/>
      <c r="D244" s="235" t="s">
        <v>182</v>
      </c>
      <c r="E244" s="246" t="s">
        <v>1</v>
      </c>
      <c r="F244" s="247" t="s">
        <v>957</v>
      </c>
      <c r="G244" s="245"/>
      <c r="H244" s="248">
        <v>9</v>
      </c>
      <c r="I244" s="249"/>
      <c r="J244" s="245"/>
      <c r="K244" s="245"/>
      <c r="L244" s="250"/>
      <c r="M244" s="251"/>
      <c r="N244" s="252"/>
      <c r="O244" s="252"/>
      <c r="P244" s="252"/>
      <c r="Q244" s="252"/>
      <c r="R244" s="252"/>
      <c r="S244" s="252"/>
      <c r="T244" s="253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4" t="s">
        <v>182</v>
      </c>
      <c r="AU244" s="254" t="s">
        <v>87</v>
      </c>
      <c r="AV244" s="14" t="s">
        <v>87</v>
      </c>
      <c r="AW244" s="14" t="s">
        <v>32</v>
      </c>
      <c r="AX244" s="14" t="s">
        <v>76</v>
      </c>
      <c r="AY244" s="254" t="s">
        <v>173</v>
      </c>
    </row>
    <row r="245" s="15" customFormat="1">
      <c r="A245" s="15"/>
      <c r="B245" s="255"/>
      <c r="C245" s="256"/>
      <c r="D245" s="235" t="s">
        <v>182</v>
      </c>
      <c r="E245" s="257" t="s">
        <v>105</v>
      </c>
      <c r="F245" s="258" t="s">
        <v>120</v>
      </c>
      <c r="G245" s="256"/>
      <c r="H245" s="259">
        <v>9</v>
      </c>
      <c r="I245" s="260"/>
      <c r="J245" s="256"/>
      <c r="K245" s="256"/>
      <c r="L245" s="261"/>
      <c r="M245" s="262"/>
      <c r="N245" s="263"/>
      <c r="O245" s="263"/>
      <c r="P245" s="263"/>
      <c r="Q245" s="263"/>
      <c r="R245" s="263"/>
      <c r="S245" s="263"/>
      <c r="T245" s="264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65" t="s">
        <v>182</v>
      </c>
      <c r="AU245" s="265" t="s">
        <v>87</v>
      </c>
      <c r="AV245" s="15" t="s">
        <v>180</v>
      </c>
      <c r="AW245" s="15" t="s">
        <v>32</v>
      </c>
      <c r="AX245" s="15" t="s">
        <v>84</v>
      </c>
      <c r="AY245" s="265" t="s">
        <v>173</v>
      </c>
    </row>
    <row r="246" s="2" customFormat="1" ht="16.5" customHeight="1">
      <c r="A246" s="39"/>
      <c r="B246" s="40"/>
      <c r="C246" s="277" t="s">
        <v>411</v>
      </c>
      <c r="D246" s="277" t="s">
        <v>406</v>
      </c>
      <c r="E246" s="278" t="s">
        <v>509</v>
      </c>
      <c r="F246" s="279" t="s">
        <v>510</v>
      </c>
      <c r="G246" s="280" t="s">
        <v>192</v>
      </c>
      <c r="H246" s="281">
        <v>9.1349999999999998</v>
      </c>
      <c r="I246" s="282"/>
      <c r="J246" s="283">
        <f>ROUND(I246*H246,2)</f>
        <v>0</v>
      </c>
      <c r="K246" s="279" t="s">
        <v>1</v>
      </c>
      <c r="L246" s="284"/>
      <c r="M246" s="285" t="s">
        <v>1</v>
      </c>
      <c r="N246" s="286" t="s">
        <v>41</v>
      </c>
      <c r="O246" s="92"/>
      <c r="P246" s="229">
        <f>O246*H246</f>
        <v>0</v>
      </c>
      <c r="Q246" s="229">
        <v>0.00036999999999999999</v>
      </c>
      <c r="R246" s="229">
        <f>Q246*H246</f>
        <v>0.0033799500000000001</v>
      </c>
      <c r="S246" s="229">
        <v>0</v>
      </c>
      <c r="T246" s="230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1" t="s">
        <v>215</v>
      </c>
      <c r="AT246" s="231" t="s">
        <v>406</v>
      </c>
      <c r="AU246" s="231" t="s">
        <v>87</v>
      </c>
      <c r="AY246" s="18" t="s">
        <v>173</v>
      </c>
      <c r="BE246" s="232">
        <f>IF(N246="základní",J246,0)</f>
        <v>0</v>
      </c>
      <c r="BF246" s="232">
        <f>IF(N246="snížená",J246,0)</f>
        <v>0</v>
      </c>
      <c r="BG246" s="232">
        <f>IF(N246="zákl. přenesená",J246,0)</f>
        <v>0</v>
      </c>
      <c r="BH246" s="232">
        <f>IF(N246="sníž. přenesená",J246,0)</f>
        <v>0</v>
      </c>
      <c r="BI246" s="232">
        <f>IF(N246="nulová",J246,0)</f>
        <v>0</v>
      </c>
      <c r="BJ246" s="18" t="s">
        <v>84</v>
      </c>
      <c r="BK246" s="232">
        <f>ROUND(I246*H246,2)</f>
        <v>0</v>
      </c>
      <c r="BL246" s="18" t="s">
        <v>180</v>
      </c>
      <c r="BM246" s="231" t="s">
        <v>511</v>
      </c>
    </row>
    <row r="247" s="14" customFormat="1">
      <c r="A247" s="14"/>
      <c r="B247" s="244"/>
      <c r="C247" s="245"/>
      <c r="D247" s="235" t="s">
        <v>182</v>
      </c>
      <c r="E247" s="246" t="s">
        <v>1</v>
      </c>
      <c r="F247" s="247" t="s">
        <v>512</v>
      </c>
      <c r="G247" s="245"/>
      <c r="H247" s="248">
        <v>9.1349999999999998</v>
      </c>
      <c r="I247" s="249"/>
      <c r="J247" s="245"/>
      <c r="K247" s="245"/>
      <c r="L247" s="250"/>
      <c r="M247" s="251"/>
      <c r="N247" s="252"/>
      <c r="O247" s="252"/>
      <c r="P247" s="252"/>
      <c r="Q247" s="252"/>
      <c r="R247" s="252"/>
      <c r="S247" s="252"/>
      <c r="T247" s="253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4" t="s">
        <v>182</v>
      </c>
      <c r="AU247" s="254" t="s">
        <v>87</v>
      </c>
      <c r="AV247" s="14" t="s">
        <v>87</v>
      </c>
      <c r="AW247" s="14" t="s">
        <v>32</v>
      </c>
      <c r="AX247" s="14" t="s">
        <v>84</v>
      </c>
      <c r="AY247" s="254" t="s">
        <v>173</v>
      </c>
    </row>
    <row r="248" s="2" customFormat="1" ht="24.15" customHeight="1">
      <c r="A248" s="39"/>
      <c r="B248" s="40"/>
      <c r="C248" s="277" t="s">
        <v>416</v>
      </c>
      <c r="D248" s="277" t="s">
        <v>406</v>
      </c>
      <c r="E248" s="278" t="s">
        <v>958</v>
      </c>
      <c r="F248" s="279" t="s">
        <v>959</v>
      </c>
      <c r="G248" s="280" t="s">
        <v>491</v>
      </c>
      <c r="H248" s="281">
        <v>7.0700000000000003</v>
      </c>
      <c r="I248" s="282"/>
      <c r="J248" s="283">
        <f>ROUND(I248*H248,2)</f>
        <v>0</v>
      </c>
      <c r="K248" s="279" t="s">
        <v>1</v>
      </c>
      <c r="L248" s="284"/>
      <c r="M248" s="285" t="s">
        <v>1</v>
      </c>
      <c r="N248" s="286" t="s">
        <v>41</v>
      </c>
      <c r="O248" s="92"/>
      <c r="P248" s="229">
        <f>O248*H248</f>
        <v>0</v>
      </c>
      <c r="Q248" s="229">
        <v>0.00014999999999999999</v>
      </c>
      <c r="R248" s="229">
        <f>Q248*H248</f>
        <v>0.0010605</v>
      </c>
      <c r="S248" s="229">
        <v>0</v>
      </c>
      <c r="T248" s="230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1" t="s">
        <v>215</v>
      </c>
      <c r="AT248" s="231" t="s">
        <v>406</v>
      </c>
      <c r="AU248" s="231" t="s">
        <v>87</v>
      </c>
      <c r="AY248" s="18" t="s">
        <v>173</v>
      </c>
      <c r="BE248" s="232">
        <f>IF(N248="základní",J248,0)</f>
        <v>0</v>
      </c>
      <c r="BF248" s="232">
        <f>IF(N248="snížená",J248,0)</f>
        <v>0</v>
      </c>
      <c r="BG248" s="232">
        <f>IF(N248="zákl. přenesená",J248,0)</f>
        <v>0</v>
      </c>
      <c r="BH248" s="232">
        <f>IF(N248="sníž. přenesená",J248,0)</f>
        <v>0</v>
      </c>
      <c r="BI248" s="232">
        <f>IF(N248="nulová",J248,0)</f>
        <v>0</v>
      </c>
      <c r="BJ248" s="18" t="s">
        <v>84</v>
      </c>
      <c r="BK248" s="232">
        <f>ROUND(I248*H248,2)</f>
        <v>0</v>
      </c>
      <c r="BL248" s="18" t="s">
        <v>180</v>
      </c>
      <c r="BM248" s="231" t="s">
        <v>960</v>
      </c>
    </row>
    <row r="249" s="13" customFormat="1">
      <c r="A249" s="13"/>
      <c r="B249" s="233"/>
      <c r="C249" s="234"/>
      <c r="D249" s="235" t="s">
        <v>182</v>
      </c>
      <c r="E249" s="236" t="s">
        <v>1</v>
      </c>
      <c r="F249" s="237" t="s">
        <v>493</v>
      </c>
      <c r="G249" s="234"/>
      <c r="H249" s="236" t="s">
        <v>1</v>
      </c>
      <c r="I249" s="238"/>
      <c r="J249" s="234"/>
      <c r="K249" s="234"/>
      <c r="L249" s="239"/>
      <c r="M249" s="240"/>
      <c r="N249" s="241"/>
      <c r="O249" s="241"/>
      <c r="P249" s="241"/>
      <c r="Q249" s="241"/>
      <c r="R249" s="241"/>
      <c r="S249" s="241"/>
      <c r="T249" s="242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3" t="s">
        <v>182</v>
      </c>
      <c r="AU249" s="243" t="s">
        <v>87</v>
      </c>
      <c r="AV249" s="13" t="s">
        <v>84</v>
      </c>
      <c r="AW249" s="13" t="s">
        <v>32</v>
      </c>
      <c r="AX249" s="13" t="s">
        <v>76</v>
      </c>
      <c r="AY249" s="243" t="s">
        <v>173</v>
      </c>
    </row>
    <row r="250" s="14" customFormat="1">
      <c r="A250" s="14"/>
      <c r="B250" s="244"/>
      <c r="C250" s="245"/>
      <c r="D250" s="235" t="s">
        <v>182</v>
      </c>
      <c r="E250" s="246" t="s">
        <v>1</v>
      </c>
      <c r="F250" s="247" t="s">
        <v>670</v>
      </c>
      <c r="G250" s="245"/>
      <c r="H250" s="248">
        <v>7.0700000000000003</v>
      </c>
      <c r="I250" s="249"/>
      <c r="J250" s="245"/>
      <c r="K250" s="245"/>
      <c r="L250" s="250"/>
      <c r="M250" s="251"/>
      <c r="N250" s="252"/>
      <c r="O250" s="252"/>
      <c r="P250" s="252"/>
      <c r="Q250" s="252"/>
      <c r="R250" s="252"/>
      <c r="S250" s="252"/>
      <c r="T250" s="253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4" t="s">
        <v>182</v>
      </c>
      <c r="AU250" s="254" t="s">
        <v>87</v>
      </c>
      <c r="AV250" s="14" t="s">
        <v>87</v>
      </c>
      <c r="AW250" s="14" t="s">
        <v>32</v>
      </c>
      <c r="AX250" s="14" t="s">
        <v>84</v>
      </c>
      <c r="AY250" s="254" t="s">
        <v>173</v>
      </c>
    </row>
    <row r="251" s="2" customFormat="1" ht="24.15" customHeight="1">
      <c r="A251" s="39"/>
      <c r="B251" s="40"/>
      <c r="C251" s="277" t="s">
        <v>421</v>
      </c>
      <c r="D251" s="277" t="s">
        <v>406</v>
      </c>
      <c r="E251" s="278" t="s">
        <v>961</v>
      </c>
      <c r="F251" s="279" t="s">
        <v>962</v>
      </c>
      <c r="G251" s="280" t="s">
        <v>491</v>
      </c>
      <c r="H251" s="281">
        <v>14.140000000000001</v>
      </c>
      <c r="I251" s="282"/>
      <c r="J251" s="283">
        <f>ROUND(I251*H251,2)</f>
        <v>0</v>
      </c>
      <c r="K251" s="279" t="s">
        <v>1</v>
      </c>
      <c r="L251" s="284"/>
      <c r="M251" s="285" t="s">
        <v>1</v>
      </c>
      <c r="N251" s="286" t="s">
        <v>41</v>
      </c>
      <c r="O251" s="92"/>
      <c r="P251" s="229">
        <f>O251*H251</f>
        <v>0</v>
      </c>
      <c r="Q251" s="229">
        <v>0.0011000000000000001</v>
      </c>
      <c r="R251" s="229">
        <f>Q251*H251</f>
        <v>0.015554000000000002</v>
      </c>
      <c r="S251" s="229">
        <v>0</v>
      </c>
      <c r="T251" s="230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1" t="s">
        <v>215</v>
      </c>
      <c r="AT251" s="231" t="s">
        <v>406</v>
      </c>
      <c r="AU251" s="231" t="s">
        <v>87</v>
      </c>
      <c r="AY251" s="18" t="s">
        <v>173</v>
      </c>
      <c r="BE251" s="232">
        <f>IF(N251="základní",J251,0)</f>
        <v>0</v>
      </c>
      <c r="BF251" s="232">
        <f>IF(N251="snížená",J251,0)</f>
        <v>0</v>
      </c>
      <c r="BG251" s="232">
        <f>IF(N251="zákl. přenesená",J251,0)</f>
        <v>0</v>
      </c>
      <c r="BH251" s="232">
        <f>IF(N251="sníž. přenesená",J251,0)</f>
        <v>0</v>
      </c>
      <c r="BI251" s="232">
        <f>IF(N251="nulová",J251,0)</f>
        <v>0</v>
      </c>
      <c r="BJ251" s="18" t="s">
        <v>84</v>
      </c>
      <c r="BK251" s="232">
        <f>ROUND(I251*H251,2)</f>
        <v>0</v>
      </c>
      <c r="BL251" s="18" t="s">
        <v>180</v>
      </c>
      <c r="BM251" s="231" t="s">
        <v>963</v>
      </c>
    </row>
    <row r="252" s="13" customFormat="1">
      <c r="A252" s="13"/>
      <c r="B252" s="233"/>
      <c r="C252" s="234"/>
      <c r="D252" s="235" t="s">
        <v>182</v>
      </c>
      <c r="E252" s="236" t="s">
        <v>1</v>
      </c>
      <c r="F252" s="237" t="s">
        <v>493</v>
      </c>
      <c r="G252" s="234"/>
      <c r="H252" s="236" t="s">
        <v>1</v>
      </c>
      <c r="I252" s="238"/>
      <c r="J252" s="234"/>
      <c r="K252" s="234"/>
      <c r="L252" s="239"/>
      <c r="M252" s="240"/>
      <c r="N252" s="241"/>
      <c r="O252" s="241"/>
      <c r="P252" s="241"/>
      <c r="Q252" s="241"/>
      <c r="R252" s="241"/>
      <c r="S252" s="241"/>
      <c r="T252" s="242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3" t="s">
        <v>182</v>
      </c>
      <c r="AU252" s="243" t="s">
        <v>87</v>
      </c>
      <c r="AV252" s="13" t="s">
        <v>84</v>
      </c>
      <c r="AW252" s="13" t="s">
        <v>32</v>
      </c>
      <c r="AX252" s="13" t="s">
        <v>76</v>
      </c>
      <c r="AY252" s="243" t="s">
        <v>173</v>
      </c>
    </row>
    <row r="253" s="14" customFormat="1">
      <c r="A253" s="14"/>
      <c r="B253" s="244"/>
      <c r="C253" s="245"/>
      <c r="D253" s="235" t="s">
        <v>182</v>
      </c>
      <c r="E253" s="246" t="s">
        <v>1</v>
      </c>
      <c r="F253" s="247" t="s">
        <v>964</v>
      </c>
      <c r="G253" s="245"/>
      <c r="H253" s="248">
        <v>14.140000000000001</v>
      </c>
      <c r="I253" s="249"/>
      <c r="J253" s="245"/>
      <c r="K253" s="245"/>
      <c r="L253" s="250"/>
      <c r="M253" s="251"/>
      <c r="N253" s="252"/>
      <c r="O253" s="252"/>
      <c r="P253" s="252"/>
      <c r="Q253" s="252"/>
      <c r="R253" s="252"/>
      <c r="S253" s="252"/>
      <c r="T253" s="253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4" t="s">
        <v>182</v>
      </c>
      <c r="AU253" s="254" t="s">
        <v>87</v>
      </c>
      <c r="AV253" s="14" t="s">
        <v>87</v>
      </c>
      <c r="AW253" s="14" t="s">
        <v>32</v>
      </c>
      <c r="AX253" s="14" t="s">
        <v>84</v>
      </c>
      <c r="AY253" s="254" t="s">
        <v>173</v>
      </c>
    </row>
    <row r="254" s="2" customFormat="1" ht="16.5" customHeight="1">
      <c r="A254" s="39"/>
      <c r="B254" s="40"/>
      <c r="C254" s="220" t="s">
        <v>425</v>
      </c>
      <c r="D254" s="220" t="s">
        <v>175</v>
      </c>
      <c r="E254" s="221" t="s">
        <v>783</v>
      </c>
      <c r="F254" s="222" t="s">
        <v>784</v>
      </c>
      <c r="G254" s="223" t="s">
        <v>192</v>
      </c>
      <c r="H254" s="224">
        <v>9</v>
      </c>
      <c r="I254" s="225"/>
      <c r="J254" s="226">
        <f>ROUND(I254*H254,2)</f>
        <v>0</v>
      </c>
      <c r="K254" s="222" t="s">
        <v>179</v>
      </c>
      <c r="L254" s="45"/>
      <c r="M254" s="227" t="s">
        <v>1</v>
      </c>
      <c r="N254" s="228" t="s">
        <v>41</v>
      </c>
      <c r="O254" s="92"/>
      <c r="P254" s="229">
        <f>O254*H254</f>
        <v>0</v>
      </c>
      <c r="Q254" s="229">
        <v>0</v>
      </c>
      <c r="R254" s="229">
        <f>Q254*H254</f>
        <v>0</v>
      </c>
      <c r="S254" s="229">
        <v>0</v>
      </c>
      <c r="T254" s="230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1" t="s">
        <v>180</v>
      </c>
      <c r="AT254" s="231" t="s">
        <v>175</v>
      </c>
      <c r="AU254" s="231" t="s">
        <v>87</v>
      </c>
      <c r="AY254" s="18" t="s">
        <v>173</v>
      </c>
      <c r="BE254" s="232">
        <f>IF(N254="základní",J254,0)</f>
        <v>0</v>
      </c>
      <c r="BF254" s="232">
        <f>IF(N254="snížená",J254,0)</f>
        <v>0</v>
      </c>
      <c r="BG254" s="232">
        <f>IF(N254="zákl. přenesená",J254,0)</f>
        <v>0</v>
      </c>
      <c r="BH254" s="232">
        <f>IF(N254="sníž. přenesená",J254,0)</f>
        <v>0</v>
      </c>
      <c r="BI254" s="232">
        <f>IF(N254="nulová",J254,0)</f>
        <v>0</v>
      </c>
      <c r="BJ254" s="18" t="s">
        <v>84</v>
      </c>
      <c r="BK254" s="232">
        <f>ROUND(I254*H254,2)</f>
        <v>0</v>
      </c>
      <c r="BL254" s="18" t="s">
        <v>180</v>
      </c>
      <c r="BM254" s="231" t="s">
        <v>785</v>
      </c>
    </row>
    <row r="255" s="13" customFormat="1">
      <c r="A255" s="13"/>
      <c r="B255" s="233"/>
      <c r="C255" s="234"/>
      <c r="D255" s="235" t="s">
        <v>182</v>
      </c>
      <c r="E255" s="236" t="s">
        <v>1</v>
      </c>
      <c r="F255" s="237" t="s">
        <v>183</v>
      </c>
      <c r="G255" s="234"/>
      <c r="H255" s="236" t="s">
        <v>1</v>
      </c>
      <c r="I255" s="238"/>
      <c r="J255" s="234"/>
      <c r="K255" s="234"/>
      <c r="L255" s="239"/>
      <c r="M255" s="240"/>
      <c r="N255" s="241"/>
      <c r="O255" s="241"/>
      <c r="P255" s="241"/>
      <c r="Q255" s="241"/>
      <c r="R255" s="241"/>
      <c r="S255" s="241"/>
      <c r="T255" s="242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3" t="s">
        <v>182</v>
      </c>
      <c r="AU255" s="243" t="s">
        <v>87</v>
      </c>
      <c r="AV255" s="13" t="s">
        <v>84</v>
      </c>
      <c r="AW255" s="13" t="s">
        <v>32</v>
      </c>
      <c r="AX255" s="13" t="s">
        <v>76</v>
      </c>
      <c r="AY255" s="243" t="s">
        <v>173</v>
      </c>
    </row>
    <row r="256" s="14" customFormat="1">
      <c r="A256" s="14"/>
      <c r="B256" s="244"/>
      <c r="C256" s="245"/>
      <c r="D256" s="235" t="s">
        <v>182</v>
      </c>
      <c r="E256" s="246" t="s">
        <v>1</v>
      </c>
      <c r="F256" s="247" t="s">
        <v>220</v>
      </c>
      <c r="G256" s="245"/>
      <c r="H256" s="248">
        <v>9</v>
      </c>
      <c r="I256" s="249"/>
      <c r="J256" s="245"/>
      <c r="K256" s="245"/>
      <c r="L256" s="250"/>
      <c r="M256" s="251"/>
      <c r="N256" s="252"/>
      <c r="O256" s="252"/>
      <c r="P256" s="252"/>
      <c r="Q256" s="252"/>
      <c r="R256" s="252"/>
      <c r="S256" s="252"/>
      <c r="T256" s="253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4" t="s">
        <v>182</v>
      </c>
      <c r="AU256" s="254" t="s">
        <v>87</v>
      </c>
      <c r="AV256" s="14" t="s">
        <v>87</v>
      </c>
      <c r="AW256" s="14" t="s">
        <v>32</v>
      </c>
      <c r="AX256" s="14" t="s">
        <v>84</v>
      </c>
      <c r="AY256" s="254" t="s">
        <v>173</v>
      </c>
    </row>
    <row r="257" s="2" customFormat="1" ht="24.15" customHeight="1">
      <c r="A257" s="39"/>
      <c r="B257" s="40"/>
      <c r="C257" s="220" t="s">
        <v>429</v>
      </c>
      <c r="D257" s="220" t="s">
        <v>175</v>
      </c>
      <c r="E257" s="221" t="s">
        <v>965</v>
      </c>
      <c r="F257" s="222" t="s">
        <v>966</v>
      </c>
      <c r="G257" s="223" t="s">
        <v>192</v>
      </c>
      <c r="H257" s="224">
        <v>9</v>
      </c>
      <c r="I257" s="225"/>
      <c r="J257" s="226">
        <f>ROUND(I257*H257,2)</f>
        <v>0</v>
      </c>
      <c r="K257" s="222" t="s">
        <v>179</v>
      </c>
      <c r="L257" s="45"/>
      <c r="M257" s="227" t="s">
        <v>1</v>
      </c>
      <c r="N257" s="228" t="s">
        <v>41</v>
      </c>
      <c r="O257" s="92"/>
      <c r="P257" s="229">
        <f>O257*H257</f>
        <v>0</v>
      </c>
      <c r="Q257" s="229">
        <v>0</v>
      </c>
      <c r="R257" s="229">
        <f>Q257*H257</f>
        <v>0</v>
      </c>
      <c r="S257" s="229">
        <v>0</v>
      </c>
      <c r="T257" s="230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1" t="s">
        <v>180</v>
      </c>
      <c r="AT257" s="231" t="s">
        <v>175</v>
      </c>
      <c r="AU257" s="231" t="s">
        <v>87</v>
      </c>
      <c r="AY257" s="18" t="s">
        <v>173</v>
      </c>
      <c r="BE257" s="232">
        <f>IF(N257="základní",J257,0)</f>
        <v>0</v>
      </c>
      <c r="BF257" s="232">
        <f>IF(N257="snížená",J257,0)</f>
        <v>0</v>
      </c>
      <c r="BG257" s="232">
        <f>IF(N257="zákl. přenesená",J257,0)</f>
        <v>0</v>
      </c>
      <c r="BH257" s="232">
        <f>IF(N257="sníž. přenesená",J257,0)</f>
        <v>0</v>
      </c>
      <c r="BI257" s="232">
        <f>IF(N257="nulová",J257,0)</f>
        <v>0</v>
      </c>
      <c r="BJ257" s="18" t="s">
        <v>84</v>
      </c>
      <c r="BK257" s="232">
        <f>ROUND(I257*H257,2)</f>
        <v>0</v>
      </c>
      <c r="BL257" s="18" t="s">
        <v>180</v>
      </c>
      <c r="BM257" s="231" t="s">
        <v>795</v>
      </c>
    </row>
    <row r="258" s="13" customFormat="1">
      <c r="A258" s="13"/>
      <c r="B258" s="233"/>
      <c r="C258" s="234"/>
      <c r="D258" s="235" t="s">
        <v>182</v>
      </c>
      <c r="E258" s="236" t="s">
        <v>1</v>
      </c>
      <c r="F258" s="237" t="s">
        <v>183</v>
      </c>
      <c r="G258" s="234"/>
      <c r="H258" s="236" t="s">
        <v>1</v>
      </c>
      <c r="I258" s="238"/>
      <c r="J258" s="234"/>
      <c r="K258" s="234"/>
      <c r="L258" s="239"/>
      <c r="M258" s="240"/>
      <c r="N258" s="241"/>
      <c r="O258" s="241"/>
      <c r="P258" s="241"/>
      <c r="Q258" s="241"/>
      <c r="R258" s="241"/>
      <c r="S258" s="241"/>
      <c r="T258" s="242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3" t="s">
        <v>182</v>
      </c>
      <c r="AU258" s="243" t="s">
        <v>87</v>
      </c>
      <c r="AV258" s="13" t="s">
        <v>84</v>
      </c>
      <c r="AW258" s="13" t="s">
        <v>32</v>
      </c>
      <c r="AX258" s="13" t="s">
        <v>76</v>
      </c>
      <c r="AY258" s="243" t="s">
        <v>173</v>
      </c>
    </row>
    <row r="259" s="14" customFormat="1">
      <c r="A259" s="14"/>
      <c r="B259" s="244"/>
      <c r="C259" s="245"/>
      <c r="D259" s="235" t="s">
        <v>182</v>
      </c>
      <c r="E259" s="246" t="s">
        <v>1</v>
      </c>
      <c r="F259" s="247" t="s">
        <v>220</v>
      </c>
      <c r="G259" s="245"/>
      <c r="H259" s="248">
        <v>9</v>
      </c>
      <c r="I259" s="249"/>
      <c r="J259" s="245"/>
      <c r="K259" s="245"/>
      <c r="L259" s="250"/>
      <c r="M259" s="251"/>
      <c r="N259" s="252"/>
      <c r="O259" s="252"/>
      <c r="P259" s="252"/>
      <c r="Q259" s="252"/>
      <c r="R259" s="252"/>
      <c r="S259" s="252"/>
      <c r="T259" s="253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4" t="s">
        <v>182</v>
      </c>
      <c r="AU259" s="254" t="s">
        <v>87</v>
      </c>
      <c r="AV259" s="14" t="s">
        <v>87</v>
      </c>
      <c r="AW259" s="14" t="s">
        <v>32</v>
      </c>
      <c r="AX259" s="14" t="s">
        <v>84</v>
      </c>
      <c r="AY259" s="254" t="s">
        <v>173</v>
      </c>
    </row>
    <row r="260" s="2" customFormat="1" ht="21.75" customHeight="1">
      <c r="A260" s="39"/>
      <c r="B260" s="40"/>
      <c r="C260" s="220" t="s">
        <v>434</v>
      </c>
      <c r="D260" s="220" t="s">
        <v>175</v>
      </c>
      <c r="E260" s="221" t="s">
        <v>811</v>
      </c>
      <c r="F260" s="222" t="s">
        <v>812</v>
      </c>
      <c r="G260" s="223" t="s">
        <v>192</v>
      </c>
      <c r="H260" s="224">
        <v>9.4499999999999993</v>
      </c>
      <c r="I260" s="225"/>
      <c r="J260" s="226">
        <f>ROUND(I260*H260,2)</f>
        <v>0</v>
      </c>
      <c r="K260" s="222" t="s">
        <v>179</v>
      </c>
      <c r="L260" s="45"/>
      <c r="M260" s="227" t="s">
        <v>1</v>
      </c>
      <c r="N260" s="228" t="s">
        <v>41</v>
      </c>
      <c r="O260" s="92"/>
      <c r="P260" s="229">
        <f>O260*H260</f>
        <v>0</v>
      </c>
      <c r="Q260" s="229">
        <v>0.00012999999999999999</v>
      </c>
      <c r="R260" s="229">
        <f>Q260*H260</f>
        <v>0.0012284999999999998</v>
      </c>
      <c r="S260" s="229">
        <v>0</v>
      </c>
      <c r="T260" s="230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1" t="s">
        <v>180</v>
      </c>
      <c r="AT260" s="231" t="s">
        <v>175</v>
      </c>
      <c r="AU260" s="231" t="s">
        <v>87</v>
      </c>
      <c r="AY260" s="18" t="s">
        <v>173</v>
      </c>
      <c r="BE260" s="232">
        <f>IF(N260="základní",J260,0)</f>
        <v>0</v>
      </c>
      <c r="BF260" s="232">
        <f>IF(N260="snížená",J260,0)</f>
        <v>0</v>
      </c>
      <c r="BG260" s="232">
        <f>IF(N260="zákl. přenesená",J260,0)</f>
        <v>0</v>
      </c>
      <c r="BH260" s="232">
        <f>IF(N260="sníž. přenesená",J260,0)</f>
        <v>0</v>
      </c>
      <c r="BI260" s="232">
        <f>IF(N260="nulová",J260,0)</f>
        <v>0</v>
      </c>
      <c r="BJ260" s="18" t="s">
        <v>84</v>
      </c>
      <c r="BK260" s="232">
        <f>ROUND(I260*H260,2)</f>
        <v>0</v>
      </c>
      <c r="BL260" s="18" t="s">
        <v>180</v>
      </c>
      <c r="BM260" s="231" t="s">
        <v>813</v>
      </c>
    </row>
    <row r="261" s="13" customFormat="1">
      <c r="A261" s="13"/>
      <c r="B261" s="233"/>
      <c r="C261" s="234"/>
      <c r="D261" s="235" t="s">
        <v>182</v>
      </c>
      <c r="E261" s="236" t="s">
        <v>1</v>
      </c>
      <c r="F261" s="237" t="s">
        <v>183</v>
      </c>
      <c r="G261" s="234"/>
      <c r="H261" s="236" t="s">
        <v>1</v>
      </c>
      <c r="I261" s="238"/>
      <c r="J261" s="234"/>
      <c r="K261" s="234"/>
      <c r="L261" s="239"/>
      <c r="M261" s="240"/>
      <c r="N261" s="241"/>
      <c r="O261" s="241"/>
      <c r="P261" s="241"/>
      <c r="Q261" s="241"/>
      <c r="R261" s="241"/>
      <c r="S261" s="241"/>
      <c r="T261" s="242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3" t="s">
        <v>182</v>
      </c>
      <c r="AU261" s="243" t="s">
        <v>87</v>
      </c>
      <c r="AV261" s="13" t="s">
        <v>84</v>
      </c>
      <c r="AW261" s="13" t="s">
        <v>32</v>
      </c>
      <c r="AX261" s="13" t="s">
        <v>76</v>
      </c>
      <c r="AY261" s="243" t="s">
        <v>173</v>
      </c>
    </row>
    <row r="262" s="14" customFormat="1">
      <c r="A262" s="14"/>
      <c r="B262" s="244"/>
      <c r="C262" s="245"/>
      <c r="D262" s="235" t="s">
        <v>182</v>
      </c>
      <c r="E262" s="246" t="s">
        <v>1</v>
      </c>
      <c r="F262" s="247" t="s">
        <v>967</v>
      </c>
      <c r="G262" s="245"/>
      <c r="H262" s="248">
        <v>9.4499999999999993</v>
      </c>
      <c r="I262" s="249"/>
      <c r="J262" s="245"/>
      <c r="K262" s="245"/>
      <c r="L262" s="250"/>
      <c r="M262" s="251"/>
      <c r="N262" s="252"/>
      <c r="O262" s="252"/>
      <c r="P262" s="252"/>
      <c r="Q262" s="252"/>
      <c r="R262" s="252"/>
      <c r="S262" s="252"/>
      <c r="T262" s="253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4" t="s">
        <v>182</v>
      </c>
      <c r="AU262" s="254" t="s">
        <v>87</v>
      </c>
      <c r="AV262" s="14" t="s">
        <v>87</v>
      </c>
      <c r="AW262" s="14" t="s">
        <v>32</v>
      </c>
      <c r="AX262" s="14" t="s">
        <v>84</v>
      </c>
      <c r="AY262" s="254" t="s">
        <v>173</v>
      </c>
    </row>
    <row r="263" s="2" customFormat="1" ht="16.5" customHeight="1">
      <c r="A263" s="39"/>
      <c r="B263" s="40"/>
      <c r="C263" s="220" t="s">
        <v>438</v>
      </c>
      <c r="D263" s="220" t="s">
        <v>175</v>
      </c>
      <c r="E263" s="221" t="s">
        <v>816</v>
      </c>
      <c r="F263" s="222" t="s">
        <v>817</v>
      </c>
      <c r="G263" s="223" t="s">
        <v>406</v>
      </c>
      <c r="H263" s="224">
        <v>9</v>
      </c>
      <c r="I263" s="225"/>
      <c r="J263" s="226">
        <f>ROUND(I263*H263,2)</f>
        <v>0</v>
      </c>
      <c r="K263" s="222" t="s">
        <v>1</v>
      </c>
      <c r="L263" s="45"/>
      <c r="M263" s="227" t="s">
        <v>1</v>
      </c>
      <c r="N263" s="228" t="s">
        <v>41</v>
      </c>
      <c r="O263" s="92"/>
      <c r="P263" s="229">
        <f>O263*H263</f>
        <v>0</v>
      </c>
      <c r="Q263" s="229">
        <v>2.0000000000000002E-05</v>
      </c>
      <c r="R263" s="229">
        <f>Q263*H263</f>
        <v>0.00018000000000000001</v>
      </c>
      <c r="S263" s="229">
        <v>0</v>
      </c>
      <c r="T263" s="230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1" t="s">
        <v>180</v>
      </c>
      <c r="AT263" s="231" t="s">
        <v>175</v>
      </c>
      <c r="AU263" s="231" t="s">
        <v>87</v>
      </c>
      <c r="AY263" s="18" t="s">
        <v>173</v>
      </c>
      <c r="BE263" s="232">
        <f>IF(N263="základní",J263,0)</f>
        <v>0</v>
      </c>
      <c r="BF263" s="232">
        <f>IF(N263="snížená",J263,0)</f>
        <v>0</v>
      </c>
      <c r="BG263" s="232">
        <f>IF(N263="zákl. přenesená",J263,0)</f>
        <v>0</v>
      </c>
      <c r="BH263" s="232">
        <f>IF(N263="sníž. přenesená",J263,0)</f>
        <v>0</v>
      </c>
      <c r="BI263" s="232">
        <f>IF(N263="nulová",J263,0)</f>
        <v>0</v>
      </c>
      <c r="BJ263" s="18" t="s">
        <v>84</v>
      </c>
      <c r="BK263" s="232">
        <f>ROUND(I263*H263,2)</f>
        <v>0</v>
      </c>
      <c r="BL263" s="18" t="s">
        <v>180</v>
      </c>
      <c r="BM263" s="231" t="s">
        <v>818</v>
      </c>
    </row>
    <row r="264" s="13" customFormat="1">
      <c r="A264" s="13"/>
      <c r="B264" s="233"/>
      <c r="C264" s="234"/>
      <c r="D264" s="235" t="s">
        <v>182</v>
      </c>
      <c r="E264" s="236" t="s">
        <v>1</v>
      </c>
      <c r="F264" s="237" t="s">
        <v>481</v>
      </c>
      <c r="G264" s="234"/>
      <c r="H264" s="236" t="s">
        <v>1</v>
      </c>
      <c r="I264" s="238"/>
      <c r="J264" s="234"/>
      <c r="K264" s="234"/>
      <c r="L264" s="239"/>
      <c r="M264" s="240"/>
      <c r="N264" s="241"/>
      <c r="O264" s="241"/>
      <c r="P264" s="241"/>
      <c r="Q264" s="241"/>
      <c r="R264" s="241"/>
      <c r="S264" s="241"/>
      <c r="T264" s="242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3" t="s">
        <v>182</v>
      </c>
      <c r="AU264" s="243" t="s">
        <v>87</v>
      </c>
      <c r="AV264" s="13" t="s">
        <v>84</v>
      </c>
      <c r="AW264" s="13" t="s">
        <v>32</v>
      </c>
      <c r="AX264" s="13" t="s">
        <v>76</v>
      </c>
      <c r="AY264" s="243" t="s">
        <v>173</v>
      </c>
    </row>
    <row r="265" s="14" customFormat="1">
      <c r="A265" s="14"/>
      <c r="B265" s="244"/>
      <c r="C265" s="245"/>
      <c r="D265" s="235" t="s">
        <v>182</v>
      </c>
      <c r="E265" s="246" t="s">
        <v>1</v>
      </c>
      <c r="F265" s="247" t="s">
        <v>968</v>
      </c>
      <c r="G265" s="245"/>
      <c r="H265" s="248">
        <v>9</v>
      </c>
      <c r="I265" s="249"/>
      <c r="J265" s="245"/>
      <c r="K265" s="245"/>
      <c r="L265" s="250"/>
      <c r="M265" s="251"/>
      <c r="N265" s="252"/>
      <c r="O265" s="252"/>
      <c r="P265" s="252"/>
      <c r="Q265" s="252"/>
      <c r="R265" s="252"/>
      <c r="S265" s="252"/>
      <c r="T265" s="253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4" t="s">
        <v>182</v>
      </c>
      <c r="AU265" s="254" t="s">
        <v>87</v>
      </c>
      <c r="AV265" s="14" t="s">
        <v>87</v>
      </c>
      <c r="AW265" s="14" t="s">
        <v>32</v>
      </c>
      <c r="AX265" s="14" t="s">
        <v>84</v>
      </c>
      <c r="AY265" s="254" t="s">
        <v>173</v>
      </c>
    </row>
    <row r="266" s="2" customFormat="1" ht="16.5" customHeight="1">
      <c r="A266" s="39"/>
      <c r="B266" s="40"/>
      <c r="C266" s="277" t="s">
        <v>442</v>
      </c>
      <c r="D266" s="277" t="s">
        <v>406</v>
      </c>
      <c r="E266" s="278" t="s">
        <v>820</v>
      </c>
      <c r="F266" s="279" t="s">
        <v>821</v>
      </c>
      <c r="G266" s="280" t="s">
        <v>406</v>
      </c>
      <c r="H266" s="281">
        <v>10.17</v>
      </c>
      <c r="I266" s="282"/>
      <c r="J266" s="283">
        <f>ROUND(I266*H266,2)</f>
        <v>0</v>
      </c>
      <c r="K266" s="279" t="s">
        <v>1</v>
      </c>
      <c r="L266" s="284"/>
      <c r="M266" s="285" t="s">
        <v>1</v>
      </c>
      <c r="N266" s="286" t="s">
        <v>41</v>
      </c>
      <c r="O266" s="92"/>
      <c r="P266" s="229">
        <f>O266*H266</f>
        <v>0</v>
      </c>
      <c r="Q266" s="229">
        <v>0.00024000000000000001</v>
      </c>
      <c r="R266" s="229">
        <f>Q266*H266</f>
        <v>0.0024407999999999999</v>
      </c>
      <c r="S266" s="229">
        <v>0</v>
      </c>
      <c r="T266" s="230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1" t="s">
        <v>215</v>
      </c>
      <c r="AT266" s="231" t="s">
        <v>406</v>
      </c>
      <c r="AU266" s="231" t="s">
        <v>87</v>
      </c>
      <c r="AY266" s="18" t="s">
        <v>173</v>
      </c>
      <c r="BE266" s="232">
        <f>IF(N266="základní",J266,0)</f>
        <v>0</v>
      </c>
      <c r="BF266" s="232">
        <f>IF(N266="snížená",J266,0)</f>
        <v>0</v>
      </c>
      <c r="BG266" s="232">
        <f>IF(N266="zákl. přenesená",J266,0)</f>
        <v>0</v>
      </c>
      <c r="BH266" s="232">
        <f>IF(N266="sníž. přenesená",J266,0)</f>
        <v>0</v>
      </c>
      <c r="BI266" s="232">
        <f>IF(N266="nulová",J266,0)</f>
        <v>0</v>
      </c>
      <c r="BJ266" s="18" t="s">
        <v>84</v>
      </c>
      <c r="BK266" s="232">
        <f>ROUND(I266*H266,2)</f>
        <v>0</v>
      </c>
      <c r="BL266" s="18" t="s">
        <v>180</v>
      </c>
      <c r="BM266" s="231" t="s">
        <v>822</v>
      </c>
    </row>
    <row r="267" s="13" customFormat="1">
      <c r="A267" s="13"/>
      <c r="B267" s="233"/>
      <c r="C267" s="234"/>
      <c r="D267" s="235" t="s">
        <v>182</v>
      </c>
      <c r="E267" s="236" t="s">
        <v>1</v>
      </c>
      <c r="F267" s="237" t="s">
        <v>481</v>
      </c>
      <c r="G267" s="234"/>
      <c r="H267" s="236" t="s">
        <v>1</v>
      </c>
      <c r="I267" s="238"/>
      <c r="J267" s="234"/>
      <c r="K267" s="234"/>
      <c r="L267" s="239"/>
      <c r="M267" s="240"/>
      <c r="N267" s="241"/>
      <c r="O267" s="241"/>
      <c r="P267" s="241"/>
      <c r="Q267" s="241"/>
      <c r="R267" s="241"/>
      <c r="S267" s="241"/>
      <c r="T267" s="242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3" t="s">
        <v>182</v>
      </c>
      <c r="AU267" s="243" t="s">
        <v>87</v>
      </c>
      <c r="AV267" s="13" t="s">
        <v>84</v>
      </c>
      <c r="AW267" s="13" t="s">
        <v>32</v>
      </c>
      <c r="AX267" s="13" t="s">
        <v>76</v>
      </c>
      <c r="AY267" s="243" t="s">
        <v>173</v>
      </c>
    </row>
    <row r="268" s="14" customFormat="1">
      <c r="A268" s="14"/>
      <c r="B268" s="244"/>
      <c r="C268" s="245"/>
      <c r="D268" s="235" t="s">
        <v>182</v>
      </c>
      <c r="E268" s="246" t="s">
        <v>1</v>
      </c>
      <c r="F268" s="247" t="s">
        <v>969</v>
      </c>
      <c r="G268" s="245"/>
      <c r="H268" s="248">
        <v>10.17</v>
      </c>
      <c r="I268" s="249"/>
      <c r="J268" s="245"/>
      <c r="K268" s="245"/>
      <c r="L268" s="250"/>
      <c r="M268" s="251"/>
      <c r="N268" s="252"/>
      <c r="O268" s="252"/>
      <c r="P268" s="252"/>
      <c r="Q268" s="252"/>
      <c r="R268" s="252"/>
      <c r="S268" s="252"/>
      <c r="T268" s="253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4" t="s">
        <v>182</v>
      </c>
      <c r="AU268" s="254" t="s">
        <v>87</v>
      </c>
      <c r="AV268" s="14" t="s">
        <v>87</v>
      </c>
      <c r="AW268" s="14" t="s">
        <v>32</v>
      </c>
      <c r="AX268" s="14" t="s">
        <v>84</v>
      </c>
      <c r="AY268" s="254" t="s">
        <v>173</v>
      </c>
    </row>
    <row r="269" s="12" customFormat="1" ht="22.8" customHeight="1">
      <c r="A269" s="12"/>
      <c r="B269" s="204"/>
      <c r="C269" s="205"/>
      <c r="D269" s="206" t="s">
        <v>75</v>
      </c>
      <c r="E269" s="218" t="s">
        <v>220</v>
      </c>
      <c r="F269" s="218" t="s">
        <v>824</v>
      </c>
      <c r="G269" s="205"/>
      <c r="H269" s="205"/>
      <c r="I269" s="208"/>
      <c r="J269" s="219">
        <f>BK269</f>
        <v>0</v>
      </c>
      <c r="K269" s="205"/>
      <c r="L269" s="210"/>
      <c r="M269" s="211"/>
      <c r="N269" s="212"/>
      <c r="O269" s="212"/>
      <c r="P269" s="213">
        <f>SUM(P270:P278)</f>
        <v>0</v>
      </c>
      <c r="Q269" s="212"/>
      <c r="R269" s="213">
        <f>SUM(R270:R278)</f>
        <v>0.24956</v>
      </c>
      <c r="S269" s="212"/>
      <c r="T269" s="214">
        <f>SUM(T270:T278)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15" t="s">
        <v>84</v>
      </c>
      <c r="AT269" s="216" t="s">
        <v>75</v>
      </c>
      <c r="AU269" s="216" t="s">
        <v>84</v>
      </c>
      <c r="AY269" s="215" t="s">
        <v>173</v>
      </c>
      <c r="BK269" s="217">
        <f>SUM(BK270:BK278)</f>
        <v>0</v>
      </c>
    </row>
    <row r="270" s="2" customFormat="1" ht="33" customHeight="1">
      <c r="A270" s="39"/>
      <c r="B270" s="40"/>
      <c r="C270" s="220" t="s">
        <v>125</v>
      </c>
      <c r="D270" s="220" t="s">
        <v>175</v>
      </c>
      <c r="E270" s="221" t="s">
        <v>826</v>
      </c>
      <c r="F270" s="222" t="s">
        <v>827</v>
      </c>
      <c r="G270" s="223" t="s">
        <v>192</v>
      </c>
      <c r="H270" s="224">
        <v>2</v>
      </c>
      <c r="I270" s="225"/>
      <c r="J270" s="226">
        <f>ROUND(I270*H270,2)</f>
        <v>0</v>
      </c>
      <c r="K270" s="222" t="s">
        <v>179</v>
      </c>
      <c r="L270" s="45"/>
      <c r="M270" s="227" t="s">
        <v>1</v>
      </c>
      <c r="N270" s="228" t="s">
        <v>41</v>
      </c>
      <c r="O270" s="92"/>
      <c r="P270" s="229">
        <f>O270*H270</f>
        <v>0</v>
      </c>
      <c r="Q270" s="229">
        <v>0.12478</v>
      </c>
      <c r="R270" s="229">
        <f>Q270*H270</f>
        <v>0.24956</v>
      </c>
      <c r="S270" s="229">
        <v>0</v>
      </c>
      <c r="T270" s="230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1" t="s">
        <v>180</v>
      </c>
      <c r="AT270" s="231" t="s">
        <v>175</v>
      </c>
      <c r="AU270" s="231" t="s">
        <v>87</v>
      </c>
      <c r="AY270" s="18" t="s">
        <v>173</v>
      </c>
      <c r="BE270" s="232">
        <f>IF(N270="základní",J270,0)</f>
        <v>0</v>
      </c>
      <c r="BF270" s="232">
        <f>IF(N270="snížená",J270,0)</f>
        <v>0</v>
      </c>
      <c r="BG270" s="232">
        <f>IF(N270="zákl. přenesená",J270,0)</f>
        <v>0</v>
      </c>
      <c r="BH270" s="232">
        <f>IF(N270="sníž. přenesená",J270,0)</f>
        <v>0</v>
      </c>
      <c r="BI270" s="232">
        <f>IF(N270="nulová",J270,0)</f>
        <v>0</v>
      </c>
      <c r="BJ270" s="18" t="s">
        <v>84</v>
      </c>
      <c r="BK270" s="232">
        <f>ROUND(I270*H270,2)</f>
        <v>0</v>
      </c>
      <c r="BL270" s="18" t="s">
        <v>180</v>
      </c>
      <c r="BM270" s="231" t="s">
        <v>970</v>
      </c>
    </row>
    <row r="271" s="13" customFormat="1">
      <c r="A271" s="13"/>
      <c r="B271" s="233"/>
      <c r="C271" s="234"/>
      <c r="D271" s="235" t="s">
        <v>182</v>
      </c>
      <c r="E271" s="236" t="s">
        <v>1</v>
      </c>
      <c r="F271" s="237" t="s">
        <v>183</v>
      </c>
      <c r="G271" s="234"/>
      <c r="H271" s="236" t="s">
        <v>1</v>
      </c>
      <c r="I271" s="238"/>
      <c r="J271" s="234"/>
      <c r="K271" s="234"/>
      <c r="L271" s="239"/>
      <c r="M271" s="240"/>
      <c r="N271" s="241"/>
      <c r="O271" s="241"/>
      <c r="P271" s="241"/>
      <c r="Q271" s="241"/>
      <c r="R271" s="241"/>
      <c r="S271" s="241"/>
      <c r="T271" s="242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3" t="s">
        <v>182</v>
      </c>
      <c r="AU271" s="243" t="s">
        <v>87</v>
      </c>
      <c r="AV271" s="13" t="s">
        <v>84</v>
      </c>
      <c r="AW271" s="13" t="s">
        <v>32</v>
      </c>
      <c r="AX271" s="13" t="s">
        <v>76</v>
      </c>
      <c r="AY271" s="243" t="s">
        <v>173</v>
      </c>
    </row>
    <row r="272" s="14" customFormat="1">
      <c r="A272" s="14"/>
      <c r="B272" s="244"/>
      <c r="C272" s="245"/>
      <c r="D272" s="235" t="s">
        <v>182</v>
      </c>
      <c r="E272" s="246" t="s">
        <v>1</v>
      </c>
      <c r="F272" s="247" t="s">
        <v>87</v>
      </c>
      <c r="G272" s="245"/>
      <c r="H272" s="248">
        <v>2</v>
      </c>
      <c r="I272" s="249"/>
      <c r="J272" s="245"/>
      <c r="K272" s="245"/>
      <c r="L272" s="250"/>
      <c r="M272" s="251"/>
      <c r="N272" s="252"/>
      <c r="O272" s="252"/>
      <c r="P272" s="252"/>
      <c r="Q272" s="252"/>
      <c r="R272" s="252"/>
      <c r="S272" s="252"/>
      <c r="T272" s="253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4" t="s">
        <v>182</v>
      </c>
      <c r="AU272" s="254" t="s">
        <v>87</v>
      </c>
      <c r="AV272" s="14" t="s">
        <v>87</v>
      </c>
      <c r="AW272" s="14" t="s">
        <v>32</v>
      </c>
      <c r="AX272" s="14" t="s">
        <v>84</v>
      </c>
      <c r="AY272" s="254" t="s">
        <v>173</v>
      </c>
    </row>
    <row r="273" s="2" customFormat="1" ht="24.15" customHeight="1">
      <c r="A273" s="39"/>
      <c r="B273" s="40"/>
      <c r="C273" s="220" t="s">
        <v>452</v>
      </c>
      <c r="D273" s="220" t="s">
        <v>175</v>
      </c>
      <c r="E273" s="221" t="s">
        <v>830</v>
      </c>
      <c r="F273" s="222" t="s">
        <v>831</v>
      </c>
      <c r="G273" s="223" t="s">
        <v>192</v>
      </c>
      <c r="H273" s="224">
        <v>1</v>
      </c>
      <c r="I273" s="225"/>
      <c r="J273" s="226">
        <f>ROUND(I273*H273,2)</f>
        <v>0</v>
      </c>
      <c r="K273" s="222" t="s">
        <v>179</v>
      </c>
      <c r="L273" s="45"/>
      <c r="M273" s="227" t="s">
        <v>1</v>
      </c>
      <c r="N273" s="228" t="s">
        <v>41</v>
      </c>
      <c r="O273" s="92"/>
      <c r="P273" s="229">
        <f>O273*H273</f>
        <v>0</v>
      </c>
      <c r="Q273" s="229">
        <v>0</v>
      </c>
      <c r="R273" s="229">
        <f>Q273*H273</f>
        <v>0</v>
      </c>
      <c r="S273" s="229">
        <v>0</v>
      </c>
      <c r="T273" s="230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1" t="s">
        <v>180</v>
      </c>
      <c r="AT273" s="231" t="s">
        <v>175</v>
      </c>
      <c r="AU273" s="231" t="s">
        <v>87</v>
      </c>
      <c r="AY273" s="18" t="s">
        <v>173</v>
      </c>
      <c r="BE273" s="232">
        <f>IF(N273="základní",J273,0)</f>
        <v>0</v>
      </c>
      <c r="BF273" s="232">
        <f>IF(N273="snížená",J273,0)</f>
        <v>0</v>
      </c>
      <c r="BG273" s="232">
        <f>IF(N273="zákl. přenesená",J273,0)</f>
        <v>0</v>
      </c>
      <c r="BH273" s="232">
        <f>IF(N273="sníž. přenesená",J273,0)</f>
        <v>0</v>
      </c>
      <c r="BI273" s="232">
        <f>IF(N273="nulová",J273,0)</f>
        <v>0</v>
      </c>
      <c r="BJ273" s="18" t="s">
        <v>84</v>
      </c>
      <c r="BK273" s="232">
        <f>ROUND(I273*H273,2)</f>
        <v>0</v>
      </c>
      <c r="BL273" s="18" t="s">
        <v>180</v>
      </c>
      <c r="BM273" s="231" t="s">
        <v>832</v>
      </c>
    </row>
    <row r="274" s="13" customFormat="1">
      <c r="A274" s="13"/>
      <c r="B274" s="233"/>
      <c r="C274" s="234"/>
      <c r="D274" s="235" t="s">
        <v>182</v>
      </c>
      <c r="E274" s="236" t="s">
        <v>1</v>
      </c>
      <c r="F274" s="237" t="s">
        <v>334</v>
      </c>
      <c r="G274" s="234"/>
      <c r="H274" s="236" t="s">
        <v>1</v>
      </c>
      <c r="I274" s="238"/>
      <c r="J274" s="234"/>
      <c r="K274" s="234"/>
      <c r="L274" s="239"/>
      <c r="M274" s="240"/>
      <c r="N274" s="241"/>
      <c r="O274" s="241"/>
      <c r="P274" s="241"/>
      <c r="Q274" s="241"/>
      <c r="R274" s="241"/>
      <c r="S274" s="241"/>
      <c r="T274" s="242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3" t="s">
        <v>182</v>
      </c>
      <c r="AU274" s="243" t="s">
        <v>87</v>
      </c>
      <c r="AV274" s="13" t="s">
        <v>84</v>
      </c>
      <c r="AW274" s="13" t="s">
        <v>32</v>
      </c>
      <c r="AX274" s="13" t="s">
        <v>76</v>
      </c>
      <c r="AY274" s="243" t="s">
        <v>173</v>
      </c>
    </row>
    <row r="275" s="14" customFormat="1">
      <c r="A275" s="14"/>
      <c r="B275" s="244"/>
      <c r="C275" s="245"/>
      <c r="D275" s="235" t="s">
        <v>182</v>
      </c>
      <c r="E275" s="246" t="s">
        <v>1</v>
      </c>
      <c r="F275" s="247" t="s">
        <v>971</v>
      </c>
      <c r="G275" s="245"/>
      <c r="H275" s="248">
        <v>1</v>
      </c>
      <c r="I275" s="249"/>
      <c r="J275" s="245"/>
      <c r="K275" s="245"/>
      <c r="L275" s="250"/>
      <c r="M275" s="251"/>
      <c r="N275" s="252"/>
      <c r="O275" s="252"/>
      <c r="P275" s="252"/>
      <c r="Q275" s="252"/>
      <c r="R275" s="252"/>
      <c r="S275" s="252"/>
      <c r="T275" s="253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4" t="s">
        <v>182</v>
      </c>
      <c r="AU275" s="254" t="s">
        <v>87</v>
      </c>
      <c r="AV275" s="14" t="s">
        <v>87</v>
      </c>
      <c r="AW275" s="14" t="s">
        <v>32</v>
      </c>
      <c r="AX275" s="14" t="s">
        <v>84</v>
      </c>
      <c r="AY275" s="254" t="s">
        <v>173</v>
      </c>
    </row>
    <row r="276" s="2" customFormat="1" ht="21.75" customHeight="1">
      <c r="A276" s="39"/>
      <c r="B276" s="40"/>
      <c r="C276" s="220" t="s">
        <v>458</v>
      </c>
      <c r="D276" s="220" t="s">
        <v>175</v>
      </c>
      <c r="E276" s="221" t="s">
        <v>835</v>
      </c>
      <c r="F276" s="222" t="s">
        <v>836</v>
      </c>
      <c r="G276" s="223" t="s">
        <v>192</v>
      </c>
      <c r="H276" s="224">
        <v>2</v>
      </c>
      <c r="I276" s="225"/>
      <c r="J276" s="226">
        <f>ROUND(I276*H276,2)</f>
        <v>0</v>
      </c>
      <c r="K276" s="222" t="s">
        <v>179</v>
      </c>
      <c r="L276" s="45"/>
      <c r="M276" s="227" t="s">
        <v>1</v>
      </c>
      <c r="N276" s="228" t="s">
        <v>41</v>
      </c>
      <c r="O276" s="92"/>
      <c r="P276" s="229">
        <f>O276*H276</f>
        <v>0</v>
      </c>
      <c r="Q276" s="229">
        <v>0</v>
      </c>
      <c r="R276" s="229">
        <f>Q276*H276</f>
        <v>0</v>
      </c>
      <c r="S276" s="229">
        <v>0</v>
      </c>
      <c r="T276" s="230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1" t="s">
        <v>180</v>
      </c>
      <c r="AT276" s="231" t="s">
        <v>175</v>
      </c>
      <c r="AU276" s="231" t="s">
        <v>87</v>
      </c>
      <c r="AY276" s="18" t="s">
        <v>173</v>
      </c>
      <c r="BE276" s="232">
        <f>IF(N276="základní",J276,0)</f>
        <v>0</v>
      </c>
      <c r="BF276" s="232">
        <f>IF(N276="snížená",J276,0)</f>
        <v>0</v>
      </c>
      <c r="BG276" s="232">
        <f>IF(N276="zákl. přenesená",J276,0)</f>
        <v>0</v>
      </c>
      <c r="BH276" s="232">
        <f>IF(N276="sníž. přenesená",J276,0)</f>
        <v>0</v>
      </c>
      <c r="BI276" s="232">
        <f>IF(N276="nulová",J276,0)</f>
        <v>0</v>
      </c>
      <c r="BJ276" s="18" t="s">
        <v>84</v>
      </c>
      <c r="BK276" s="232">
        <f>ROUND(I276*H276,2)</f>
        <v>0</v>
      </c>
      <c r="BL276" s="18" t="s">
        <v>180</v>
      </c>
      <c r="BM276" s="231" t="s">
        <v>972</v>
      </c>
    </row>
    <row r="277" s="13" customFormat="1">
      <c r="A277" s="13"/>
      <c r="B277" s="233"/>
      <c r="C277" s="234"/>
      <c r="D277" s="235" t="s">
        <v>182</v>
      </c>
      <c r="E277" s="236" t="s">
        <v>1</v>
      </c>
      <c r="F277" s="237" t="s">
        <v>183</v>
      </c>
      <c r="G277" s="234"/>
      <c r="H277" s="236" t="s">
        <v>1</v>
      </c>
      <c r="I277" s="238"/>
      <c r="J277" s="234"/>
      <c r="K277" s="234"/>
      <c r="L277" s="239"/>
      <c r="M277" s="240"/>
      <c r="N277" s="241"/>
      <c r="O277" s="241"/>
      <c r="P277" s="241"/>
      <c r="Q277" s="241"/>
      <c r="R277" s="241"/>
      <c r="S277" s="241"/>
      <c r="T277" s="242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3" t="s">
        <v>182</v>
      </c>
      <c r="AU277" s="243" t="s">
        <v>87</v>
      </c>
      <c r="AV277" s="13" t="s">
        <v>84</v>
      </c>
      <c r="AW277" s="13" t="s">
        <v>32</v>
      </c>
      <c r="AX277" s="13" t="s">
        <v>76</v>
      </c>
      <c r="AY277" s="243" t="s">
        <v>173</v>
      </c>
    </row>
    <row r="278" s="14" customFormat="1">
      <c r="A278" s="14"/>
      <c r="B278" s="244"/>
      <c r="C278" s="245"/>
      <c r="D278" s="235" t="s">
        <v>182</v>
      </c>
      <c r="E278" s="246" t="s">
        <v>1</v>
      </c>
      <c r="F278" s="247" t="s">
        <v>87</v>
      </c>
      <c r="G278" s="245"/>
      <c r="H278" s="248">
        <v>2</v>
      </c>
      <c r="I278" s="249"/>
      <c r="J278" s="245"/>
      <c r="K278" s="245"/>
      <c r="L278" s="250"/>
      <c r="M278" s="251"/>
      <c r="N278" s="252"/>
      <c r="O278" s="252"/>
      <c r="P278" s="252"/>
      <c r="Q278" s="252"/>
      <c r="R278" s="252"/>
      <c r="S278" s="252"/>
      <c r="T278" s="253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4" t="s">
        <v>182</v>
      </c>
      <c r="AU278" s="254" t="s">
        <v>87</v>
      </c>
      <c r="AV278" s="14" t="s">
        <v>87</v>
      </c>
      <c r="AW278" s="14" t="s">
        <v>32</v>
      </c>
      <c r="AX278" s="14" t="s">
        <v>84</v>
      </c>
      <c r="AY278" s="254" t="s">
        <v>173</v>
      </c>
    </row>
    <row r="279" s="12" customFormat="1" ht="22.8" customHeight="1">
      <c r="A279" s="12"/>
      <c r="B279" s="204"/>
      <c r="C279" s="205"/>
      <c r="D279" s="206" t="s">
        <v>75</v>
      </c>
      <c r="E279" s="218" t="s">
        <v>709</v>
      </c>
      <c r="F279" s="218" t="s">
        <v>838</v>
      </c>
      <c r="G279" s="205"/>
      <c r="H279" s="205"/>
      <c r="I279" s="208"/>
      <c r="J279" s="219">
        <f>BK279</f>
        <v>0</v>
      </c>
      <c r="K279" s="205"/>
      <c r="L279" s="210"/>
      <c r="M279" s="211"/>
      <c r="N279" s="212"/>
      <c r="O279" s="212"/>
      <c r="P279" s="213">
        <f>SUM(P280:P281)</f>
        <v>0</v>
      </c>
      <c r="Q279" s="212"/>
      <c r="R279" s="213">
        <f>SUM(R280:R281)</f>
        <v>0</v>
      </c>
      <c r="S279" s="212"/>
      <c r="T279" s="214">
        <f>SUM(T280:T281)</f>
        <v>0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215" t="s">
        <v>84</v>
      </c>
      <c r="AT279" s="216" t="s">
        <v>75</v>
      </c>
      <c r="AU279" s="216" t="s">
        <v>84</v>
      </c>
      <c r="AY279" s="215" t="s">
        <v>173</v>
      </c>
      <c r="BK279" s="217">
        <f>SUM(BK280:BK281)</f>
        <v>0</v>
      </c>
    </row>
    <row r="280" s="2" customFormat="1" ht="24.15" customHeight="1">
      <c r="A280" s="39"/>
      <c r="B280" s="40"/>
      <c r="C280" s="220" t="s">
        <v>463</v>
      </c>
      <c r="D280" s="220" t="s">
        <v>175</v>
      </c>
      <c r="E280" s="221" t="s">
        <v>840</v>
      </c>
      <c r="F280" s="222" t="s">
        <v>841</v>
      </c>
      <c r="G280" s="223" t="s">
        <v>377</v>
      </c>
      <c r="H280" s="224">
        <v>0.28299999999999997</v>
      </c>
      <c r="I280" s="225"/>
      <c r="J280" s="226">
        <f>ROUND(I280*H280,2)</f>
        <v>0</v>
      </c>
      <c r="K280" s="222" t="s">
        <v>179</v>
      </c>
      <c r="L280" s="45"/>
      <c r="M280" s="227" t="s">
        <v>1</v>
      </c>
      <c r="N280" s="228" t="s">
        <v>41</v>
      </c>
      <c r="O280" s="92"/>
      <c r="P280" s="229">
        <f>O280*H280</f>
        <v>0</v>
      </c>
      <c r="Q280" s="229">
        <v>0</v>
      </c>
      <c r="R280" s="229">
        <f>Q280*H280</f>
        <v>0</v>
      </c>
      <c r="S280" s="229">
        <v>0</v>
      </c>
      <c r="T280" s="230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1" t="s">
        <v>180</v>
      </c>
      <c r="AT280" s="231" t="s">
        <v>175</v>
      </c>
      <c r="AU280" s="231" t="s">
        <v>87</v>
      </c>
      <c r="AY280" s="18" t="s">
        <v>173</v>
      </c>
      <c r="BE280" s="232">
        <f>IF(N280="základní",J280,0)</f>
        <v>0</v>
      </c>
      <c r="BF280" s="232">
        <f>IF(N280="snížená",J280,0)</f>
        <v>0</v>
      </c>
      <c r="BG280" s="232">
        <f>IF(N280="zákl. přenesená",J280,0)</f>
        <v>0</v>
      </c>
      <c r="BH280" s="232">
        <f>IF(N280="sníž. přenesená",J280,0)</f>
        <v>0</v>
      </c>
      <c r="BI280" s="232">
        <f>IF(N280="nulová",J280,0)</f>
        <v>0</v>
      </c>
      <c r="BJ280" s="18" t="s">
        <v>84</v>
      </c>
      <c r="BK280" s="232">
        <f>ROUND(I280*H280,2)</f>
        <v>0</v>
      </c>
      <c r="BL280" s="18" t="s">
        <v>180</v>
      </c>
      <c r="BM280" s="231" t="s">
        <v>842</v>
      </c>
    </row>
    <row r="281" s="14" customFormat="1">
      <c r="A281" s="14"/>
      <c r="B281" s="244"/>
      <c r="C281" s="245"/>
      <c r="D281" s="235" t="s">
        <v>182</v>
      </c>
      <c r="E281" s="246" t="s">
        <v>1</v>
      </c>
      <c r="F281" s="247" t="s">
        <v>973</v>
      </c>
      <c r="G281" s="245"/>
      <c r="H281" s="248">
        <v>0.28299999999999997</v>
      </c>
      <c r="I281" s="249"/>
      <c r="J281" s="245"/>
      <c r="K281" s="245"/>
      <c r="L281" s="250"/>
      <c r="M281" s="251"/>
      <c r="N281" s="252"/>
      <c r="O281" s="252"/>
      <c r="P281" s="252"/>
      <c r="Q281" s="252"/>
      <c r="R281" s="252"/>
      <c r="S281" s="252"/>
      <c r="T281" s="253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4" t="s">
        <v>182</v>
      </c>
      <c r="AU281" s="254" t="s">
        <v>87</v>
      </c>
      <c r="AV281" s="14" t="s">
        <v>87</v>
      </c>
      <c r="AW281" s="14" t="s">
        <v>32</v>
      </c>
      <c r="AX281" s="14" t="s">
        <v>84</v>
      </c>
      <c r="AY281" s="254" t="s">
        <v>173</v>
      </c>
    </row>
    <row r="282" s="12" customFormat="1" ht="22.8" customHeight="1">
      <c r="A282" s="12"/>
      <c r="B282" s="204"/>
      <c r="C282" s="205"/>
      <c r="D282" s="206" t="s">
        <v>75</v>
      </c>
      <c r="E282" s="218" t="s">
        <v>844</v>
      </c>
      <c r="F282" s="218" t="s">
        <v>845</v>
      </c>
      <c r="G282" s="205"/>
      <c r="H282" s="205"/>
      <c r="I282" s="208"/>
      <c r="J282" s="219">
        <f>BK282</f>
        <v>0</v>
      </c>
      <c r="K282" s="205"/>
      <c r="L282" s="210"/>
      <c r="M282" s="211"/>
      <c r="N282" s="212"/>
      <c r="O282" s="212"/>
      <c r="P282" s="213">
        <f>SUM(P283:P293)</f>
        <v>0</v>
      </c>
      <c r="Q282" s="212"/>
      <c r="R282" s="213">
        <f>SUM(R283:R293)</f>
        <v>0</v>
      </c>
      <c r="S282" s="212"/>
      <c r="T282" s="214">
        <f>SUM(T283:T293)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215" t="s">
        <v>84</v>
      </c>
      <c r="AT282" s="216" t="s">
        <v>75</v>
      </c>
      <c r="AU282" s="216" t="s">
        <v>84</v>
      </c>
      <c r="AY282" s="215" t="s">
        <v>173</v>
      </c>
      <c r="BK282" s="217">
        <f>SUM(BK283:BK293)</f>
        <v>0</v>
      </c>
    </row>
    <row r="283" s="2" customFormat="1" ht="21.75" customHeight="1">
      <c r="A283" s="39"/>
      <c r="B283" s="40"/>
      <c r="C283" s="220" t="s">
        <v>467</v>
      </c>
      <c r="D283" s="220" t="s">
        <v>175</v>
      </c>
      <c r="E283" s="221" t="s">
        <v>847</v>
      </c>
      <c r="F283" s="222" t="s">
        <v>848</v>
      </c>
      <c r="G283" s="223" t="s">
        <v>377</v>
      </c>
      <c r="H283" s="224">
        <v>0.71599999999999997</v>
      </c>
      <c r="I283" s="225"/>
      <c r="J283" s="226">
        <f>ROUND(I283*H283,2)</f>
        <v>0</v>
      </c>
      <c r="K283" s="222" t="s">
        <v>179</v>
      </c>
      <c r="L283" s="45"/>
      <c r="M283" s="227" t="s">
        <v>1</v>
      </c>
      <c r="N283" s="228" t="s">
        <v>41</v>
      </c>
      <c r="O283" s="92"/>
      <c r="P283" s="229">
        <f>O283*H283</f>
        <v>0</v>
      </c>
      <c r="Q283" s="229">
        <v>0</v>
      </c>
      <c r="R283" s="229">
        <f>Q283*H283</f>
        <v>0</v>
      </c>
      <c r="S283" s="229">
        <v>0</v>
      </c>
      <c r="T283" s="230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1" t="s">
        <v>180</v>
      </c>
      <c r="AT283" s="231" t="s">
        <v>175</v>
      </c>
      <c r="AU283" s="231" t="s">
        <v>87</v>
      </c>
      <c r="AY283" s="18" t="s">
        <v>173</v>
      </c>
      <c r="BE283" s="232">
        <f>IF(N283="základní",J283,0)</f>
        <v>0</v>
      </c>
      <c r="BF283" s="232">
        <f>IF(N283="snížená",J283,0)</f>
        <v>0</v>
      </c>
      <c r="BG283" s="232">
        <f>IF(N283="zákl. přenesená",J283,0)</f>
        <v>0</v>
      </c>
      <c r="BH283" s="232">
        <f>IF(N283="sníž. přenesená",J283,0)</f>
        <v>0</v>
      </c>
      <c r="BI283" s="232">
        <f>IF(N283="nulová",J283,0)</f>
        <v>0</v>
      </c>
      <c r="BJ283" s="18" t="s">
        <v>84</v>
      </c>
      <c r="BK283" s="232">
        <f>ROUND(I283*H283,2)</f>
        <v>0</v>
      </c>
      <c r="BL283" s="18" t="s">
        <v>180</v>
      </c>
      <c r="BM283" s="231" t="s">
        <v>849</v>
      </c>
    </row>
    <row r="284" s="14" customFormat="1">
      <c r="A284" s="14"/>
      <c r="B284" s="244"/>
      <c r="C284" s="245"/>
      <c r="D284" s="235" t="s">
        <v>182</v>
      </c>
      <c r="E284" s="246" t="s">
        <v>101</v>
      </c>
      <c r="F284" s="247" t="s">
        <v>974</v>
      </c>
      <c r="G284" s="245"/>
      <c r="H284" s="248">
        <v>0.71599999999999997</v>
      </c>
      <c r="I284" s="249"/>
      <c r="J284" s="245"/>
      <c r="K284" s="245"/>
      <c r="L284" s="250"/>
      <c r="M284" s="251"/>
      <c r="N284" s="252"/>
      <c r="O284" s="252"/>
      <c r="P284" s="252"/>
      <c r="Q284" s="252"/>
      <c r="R284" s="252"/>
      <c r="S284" s="252"/>
      <c r="T284" s="253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4" t="s">
        <v>182</v>
      </c>
      <c r="AU284" s="254" t="s">
        <v>87</v>
      </c>
      <c r="AV284" s="14" t="s">
        <v>87</v>
      </c>
      <c r="AW284" s="14" t="s">
        <v>32</v>
      </c>
      <c r="AX284" s="14" t="s">
        <v>84</v>
      </c>
      <c r="AY284" s="254" t="s">
        <v>173</v>
      </c>
    </row>
    <row r="285" s="2" customFormat="1" ht="24.15" customHeight="1">
      <c r="A285" s="39"/>
      <c r="B285" s="40"/>
      <c r="C285" s="220" t="s">
        <v>472</v>
      </c>
      <c r="D285" s="220" t="s">
        <v>175</v>
      </c>
      <c r="E285" s="221" t="s">
        <v>852</v>
      </c>
      <c r="F285" s="222" t="s">
        <v>853</v>
      </c>
      <c r="G285" s="223" t="s">
        <v>377</v>
      </c>
      <c r="H285" s="224">
        <v>1.4319999999999999</v>
      </c>
      <c r="I285" s="225"/>
      <c r="J285" s="226">
        <f>ROUND(I285*H285,2)</f>
        <v>0</v>
      </c>
      <c r="K285" s="222" t="s">
        <v>179</v>
      </c>
      <c r="L285" s="45"/>
      <c r="M285" s="227" t="s">
        <v>1</v>
      </c>
      <c r="N285" s="228" t="s">
        <v>41</v>
      </c>
      <c r="O285" s="92"/>
      <c r="P285" s="229">
        <f>O285*H285</f>
        <v>0</v>
      </c>
      <c r="Q285" s="229">
        <v>0</v>
      </c>
      <c r="R285" s="229">
        <f>Q285*H285</f>
        <v>0</v>
      </c>
      <c r="S285" s="229">
        <v>0</v>
      </c>
      <c r="T285" s="230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1" t="s">
        <v>180</v>
      </c>
      <c r="AT285" s="231" t="s">
        <v>175</v>
      </c>
      <c r="AU285" s="231" t="s">
        <v>87</v>
      </c>
      <c r="AY285" s="18" t="s">
        <v>173</v>
      </c>
      <c r="BE285" s="232">
        <f>IF(N285="základní",J285,0)</f>
        <v>0</v>
      </c>
      <c r="BF285" s="232">
        <f>IF(N285="snížená",J285,0)</f>
        <v>0</v>
      </c>
      <c r="BG285" s="232">
        <f>IF(N285="zákl. přenesená",J285,0)</f>
        <v>0</v>
      </c>
      <c r="BH285" s="232">
        <f>IF(N285="sníž. přenesená",J285,0)</f>
        <v>0</v>
      </c>
      <c r="BI285" s="232">
        <f>IF(N285="nulová",J285,0)</f>
        <v>0</v>
      </c>
      <c r="BJ285" s="18" t="s">
        <v>84</v>
      </c>
      <c r="BK285" s="232">
        <f>ROUND(I285*H285,2)</f>
        <v>0</v>
      </c>
      <c r="BL285" s="18" t="s">
        <v>180</v>
      </c>
      <c r="BM285" s="231" t="s">
        <v>854</v>
      </c>
    </row>
    <row r="286" s="13" customFormat="1">
      <c r="A286" s="13"/>
      <c r="B286" s="233"/>
      <c r="C286" s="234"/>
      <c r="D286" s="235" t="s">
        <v>182</v>
      </c>
      <c r="E286" s="236" t="s">
        <v>1</v>
      </c>
      <c r="F286" s="237" t="s">
        <v>855</v>
      </c>
      <c r="G286" s="234"/>
      <c r="H286" s="236" t="s">
        <v>1</v>
      </c>
      <c r="I286" s="238"/>
      <c r="J286" s="234"/>
      <c r="K286" s="234"/>
      <c r="L286" s="239"/>
      <c r="M286" s="240"/>
      <c r="N286" s="241"/>
      <c r="O286" s="241"/>
      <c r="P286" s="241"/>
      <c r="Q286" s="241"/>
      <c r="R286" s="241"/>
      <c r="S286" s="241"/>
      <c r="T286" s="242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3" t="s">
        <v>182</v>
      </c>
      <c r="AU286" s="243" t="s">
        <v>87</v>
      </c>
      <c r="AV286" s="13" t="s">
        <v>84</v>
      </c>
      <c r="AW286" s="13" t="s">
        <v>32</v>
      </c>
      <c r="AX286" s="13" t="s">
        <v>76</v>
      </c>
      <c r="AY286" s="243" t="s">
        <v>173</v>
      </c>
    </row>
    <row r="287" s="14" customFormat="1">
      <c r="A287" s="14"/>
      <c r="B287" s="244"/>
      <c r="C287" s="245"/>
      <c r="D287" s="235" t="s">
        <v>182</v>
      </c>
      <c r="E287" s="246" t="s">
        <v>1</v>
      </c>
      <c r="F287" s="247" t="s">
        <v>856</v>
      </c>
      <c r="G287" s="245"/>
      <c r="H287" s="248">
        <v>1.4319999999999999</v>
      </c>
      <c r="I287" s="249"/>
      <c r="J287" s="245"/>
      <c r="K287" s="245"/>
      <c r="L287" s="250"/>
      <c r="M287" s="251"/>
      <c r="N287" s="252"/>
      <c r="O287" s="252"/>
      <c r="P287" s="252"/>
      <c r="Q287" s="252"/>
      <c r="R287" s="252"/>
      <c r="S287" s="252"/>
      <c r="T287" s="253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4" t="s">
        <v>182</v>
      </c>
      <c r="AU287" s="254" t="s">
        <v>87</v>
      </c>
      <c r="AV287" s="14" t="s">
        <v>87</v>
      </c>
      <c r="AW287" s="14" t="s">
        <v>32</v>
      </c>
      <c r="AX287" s="14" t="s">
        <v>84</v>
      </c>
      <c r="AY287" s="254" t="s">
        <v>173</v>
      </c>
    </row>
    <row r="288" s="2" customFormat="1" ht="24.15" customHeight="1">
      <c r="A288" s="39"/>
      <c r="B288" s="40"/>
      <c r="C288" s="220" t="s">
        <v>477</v>
      </c>
      <c r="D288" s="220" t="s">
        <v>175</v>
      </c>
      <c r="E288" s="221" t="s">
        <v>858</v>
      </c>
      <c r="F288" s="222" t="s">
        <v>859</v>
      </c>
      <c r="G288" s="223" t="s">
        <v>377</v>
      </c>
      <c r="H288" s="224">
        <v>0.71599999999999997</v>
      </c>
      <c r="I288" s="225"/>
      <c r="J288" s="226">
        <f>ROUND(I288*H288,2)</f>
        <v>0</v>
      </c>
      <c r="K288" s="222" t="s">
        <v>179</v>
      </c>
      <c r="L288" s="45"/>
      <c r="M288" s="227" t="s">
        <v>1</v>
      </c>
      <c r="N288" s="228" t="s">
        <v>41</v>
      </c>
      <c r="O288" s="92"/>
      <c r="P288" s="229">
        <f>O288*H288</f>
        <v>0</v>
      </c>
      <c r="Q288" s="229">
        <v>0</v>
      </c>
      <c r="R288" s="229">
        <f>Q288*H288</f>
        <v>0</v>
      </c>
      <c r="S288" s="229">
        <v>0</v>
      </c>
      <c r="T288" s="230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1" t="s">
        <v>180</v>
      </c>
      <c r="AT288" s="231" t="s">
        <v>175</v>
      </c>
      <c r="AU288" s="231" t="s">
        <v>87</v>
      </c>
      <c r="AY288" s="18" t="s">
        <v>173</v>
      </c>
      <c r="BE288" s="232">
        <f>IF(N288="základní",J288,0)</f>
        <v>0</v>
      </c>
      <c r="BF288" s="232">
        <f>IF(N288="snížená",J288,0)</f>
        <v>0</v>
      </c>
      <c r="BG288" s="232">
        <f>IF(N288="zákl. přenesená",J288,0)</f>
        <v>0</v>
      </c>
      <c r="BH288" s="232">
        <f>IF(N288="sníž. přenesená",J288,0)</f>
        <v>0</v>
      </c>
      <c r="BI288" s="232">
        <f>IF(N288="nulová",J288,0)</f>
        <v>0</v>
      </c>
      <c r="BJ288" s="18" t="s">
        <v>84</v>
      </c>
      <c r="BK288" s="232">
        <f>ROUND(I288*H288,2)</f>
        <v>0</v>
      </c>
      <c r="BL288" s="18" t="s">
        <v>180</v>
      </c>
      <c r="BM288" s="231" t="s">
        <v>860</v>
      </c>
    </row>
    <row r="289" s="14" customFormat="1">
      <c r="A289" s="14"/>
      <c r="B289" s="244"/>
      <c r="C289" s="245"/>
      <c r="D289" s="235" t="s">
        <v>182</v>
      </c>
      <c r="E289" s="246" t="s">
        <v>1</v>
      </c>
      <c r="F289" s="247" t="s">
        <v>861</v>
      </c>
      <c r="G289" s="245"/>
      <c r="H289" s="248">
        <v>0.71599999999999997</v>
      </c>
      <c r="I289" s="249"/>
      <c r="J289" s="245"/>
      <c r="K289" s="245"/>
      <c r="L289" s="250"/>
      <c r="M289" s="251"/>
      <c r="N289" s="252"/>
      <c r="O289" s="252"/>
      <c r="P289" s="252"/>
      <c r="Q289" s="252"/>
      <c r="R289" s="252"/>
      <c r="S289" s="252"/>
      <c r="T289" s="253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4" t="s">
        <v>182</v>
      </c>
      <c r="AU289" s="254" t="s">
        <v>87</v>
      </c>
      <c r="AV289" s="14" t="s">
        <v>87</v>
      </c>
      <c r="AW289" s="14" t="s">
        <v>32</v>
      </c>
      <c r="AX289" s="14" t="s">
        <v>84</v>
      </c>
      <c r="AY289" s="254" t="s">
        <v>173</v>
      </c>
    </row>
    <row r="290" s="2" customFormat="1" ht="44.25" customHeight="1">
      <c r="A290" s="39"/>
      <c r="B290" s="40"/>
      <c r="C290" s="220" t="s">
        <v>483</v>
      </c>
      <c r="D290" s="220" t="s">
        <v>175</v>
      </c>
      <c r="E290" s="221" t="s">
        <v>863</v>
      </c>
      <c r="F290" s="222" t="s">
        <v>864</v>
      </c>
      <c r="G290" s="223" t="s">
        <v>377</v>
      </c>
      <c r="H290" s="224">
        <v>0.58799999999999997</v>
      </c>
      <c r="I290" s="225"/>
      <c r="J290" s="226">
        <f>ROUND(I290*H290,2)</f>
        <v>0</v>
      </c>
      <c r="K290" s="222" t="s">
        <v>1</v>
      </c>
      <c r="L290" s="45"/>
      <c r="M290" s="227" t="s">
        <v>1</v>
      </c>
      <c r="N290" s="228" t="s">
        <v>41</v>
      </c>
      <c r="O290" s="92"/>
      <c r="P290" s="229">
        <f>O290*H290</f>
        <v>0</v>
      </c>
      <c r="Q290" s="229">
        <v>0</v>
      </c>
      <c r="R290" s="229">
        <f>Q290*H290</f>
        <v>0</v>
      </c>
      <c r="S290" s="229">
        <v>0</v>
      </c>
      <c r="T290" s="230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1" t="s">
        <v>180</v>
      </c>
      <c r="AT290" s="231" t="s">
        <v>175</v>
      </c>
      <c r="AU290" s="231" t="s">
        <v>87</v>
      </c>
      <c r="AY290" s="18" t="s">
        <v>173</v>
      </c>
      <c r="BE290" s="232">
        <f>IF(N290="základní",J290,0)</f>
        <v>0</v>
      </c>
      <c r="BF290" s="232">
        <f>IF(N290="snížená",J290,0)</f>
        <v>0</v>
      </c>
      <c r="BG290" s="232">
        <f>IF(N290="zákl. přenesená",J290,0)</f>
        <v>0</v>
      </c>
      <c r="BH290" s="232">
        <f>IF(N290="sníž. přenesená",J290,0)</f>
        <v>0</v>
      </c>
      <c r="BI290" s="232">
        <f>IF(N290="nulová",J290,0)</f>
        <v>0</v>
      </c>
      <c r="BJ290" s="18" t="s">
        <v>84</v>
      </c>
      <c r="BK290" s="232">
        <f>ROUND(I290*H290,2)</f>
        <v>0</v>
      </c>
      <c r="BL290" s="18" t="s">
        <v>180</v>
      </c>
      <c r="BM290" s="231" t="s">
        <v>975</v>
      </c>
    </row>
    <row r="291" s="14" customFormat="1">
      <c r="A291" s="14"/>
      <c r="B291" s="244"/>
      <c r="C291" s="245"/>
      <c r="D291" s="235" t="s">
        <v>182</v>
      </c>
      <c r="E291" s="246" t="s">
        <v>1</v>
      </c>
      <c r="F291" s="247" t="s">
        <v>976</v>
      </c>
      <c r="G291" s="245"/>
      <c r="H291" s="248">
        <v>0.58799999999999997</v>
      </c>
      <c r="I291" s="249"/>
      <c r="J291" s="245"/>
      <c r="K291" s="245"/>
      <c r="L291" s="250"/>
      <c r="M291" s="251"/>
      <c r="N291" s="252"/>
      <c r="O291" s="252"/>
      <c r="P291" s="252"/>
      <c r="Q291" s="252"/>
      <c r="R291" s="252"/>
      <c r="S291" s="252"/>
      <c r="T291" s="253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4" t="s">
        <v>182</v>
      </c>
      <c r="AU291" s="254" t="s">
        <v>87</v>
      </c>
      <c r="AV291" s="14" t="s">
        <v>87</v>
      </c>
      <c r="AW291" s="14" t="s">
        <v>32</v>
      </c>
      <c r="AX291" s="14" t="s">
        <v>84</v>
      </c>
      <c r="AY291" s="254" t="s">
        <v>173</v>
      </c>
    </row>
    <row r="292" s="2" customFormat="1" ht="44.25" customHeight="1">
      <c r="A292" s="39"/>
      <c r="B292" s="40"/>
      <c r="C292" s="220" t="s">
        <v>488</v>
      </c>
      <c r="D292" s="220" t="s">
        <v>175</v>
      </c>
      <c r="E292" s="221" t="s">
        <v>873</v>
      </c>
      <c r="F292" s="222" t="s">
        <v>874</v>
      </c>
      <c r="G292" s="223" t="s">
        <v>377</v>
      </c>
      <c r="H292" s="224">
        <v>0.128</v>
      </c>
      <c r="I292" s="225"/>
      <c r="J292" s="226">
        <f>ROUND(I292*H292,2)</f>
        <v>0</v>
      </c>
      <c r="K292" s="222" t="s">
        <v>1</v>
      </c>
      <c r="L292" s="45"/>
      <c r="M292" s="227" t="s">
        <v>1</v>
      </c>
      <c r="N292" s="228" t="s">
        <v>41</v>
      </c>
      <c r="O292" s="92"/>
      <c r="P292" s="229">
        <f>O292*H292</f>
        <v>0</v>
      </c>
      <c r="Q292" s="229">
        <v>0</v>
      </c>
      <c r="R292" s="229">
        <f>Q292*H292</f>
        <v>0</v>
      </c>
      <c r="S292" s="229">
        <v>0</v>
      </c>
      <c r="T292" s="230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1" t="s">
        <v>180</v>
      </c>
      <c r="AT292" s="231" t="s">
        <v>175</v>
      </c>
      <c r="AU292" s="231" t="s">
        <v>87</v>
      </c>
      <c r="AY292" s="18" t="s">
        <v>173</v>
      </c>
      <c r="BE292" s="232">
        <f>IF(N292="základní",J292,0)</f>
        <v>0</v>
      </c>
      <c r="BF292" s="232">
        <f>IF(N292="snížená",J292,0)</f>
        <v>0</v>
      </c>
      <c r="BG292" s="232">
        <f>IF(N292="zákl. přenesená",J292,0)</f>
        <v>0</v>
      </c>
      <c r="BH292" s="232">
        <f>IF(N292="sníž. přenesená",J292,0)</f>
        <v>0</v>
      </c>
      <c r="BI292" s="232">
        <f>IF(N292="nulová",J292,0)</f>
        <v>0</v>
      </c>
      <c r="BJ292" s="18" t="s">
        <v>84</v>
      </c>
      <c r="BK292" s="232">
        <f>ROUND(I292*H292,2)</f>
        <v>0</v>
      </c>
      <c r="BL292" s="18" t="s">
        <v>180</v>
      </c>
      <c r="BM292" s="231" t="s">
        <v>977</v>
      </c>
    </row>
    <row r="293" s="14" customFormat="1">
      <c r="A293" s="14"/>
      <c r="B293" s="244"/>
      <c r="C293" s="245"/>
      <c r="D293" s="235" t="s">
        <v>182</v>
      </c>
      <c r="E293" s="246" t="s">
        <v>1</v>
      </c>
      <c r="F293" s="247" t="s">
        <v>978</v>
      </c>
      <c r="G293" s="245"/>
      <c r="H293" s="248">
        <v>0.128</v>
      </c>
      <c r="I293" s="249"/>
      <c r="J293" s="245"/>
      <c r="K293" s="245"/>
      <c r="L293" s="250"/>
      <c r="M293" s="251"/>
      <c r="N293" s="252"/>
      <c r="O293" s="252"/>
      <c r="P293" s="252"/>
      <c r="Q293" s="252"/>
      <c r="R293" s="252"/>
      <c r="S293" s="252"/>
      <c r="T293" s="253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4" t="s">
        <v>182</v>
      </c>
      <c r="AU293" s="254" t="s">
        <v>87</v>
      </c>
      <c r="AV293" s="14" t="s">
        <v>87</v>
      </c>
      <c r="AW293" s="14" t="s">
        <v>32</v>
      </c>
      <c r="AX293" s="14" t="s">
        <v>84</v>
      </c>
      <c r="AY293" s="254" t="s">
        <v>173</v>
      </c>
    </row>
    <row r="294" s="12" customFormat="1" ht="22.8" customHeight="1">
      <c r="A294" s="12"/>
      <c r="B294" s="204"/>
      <c r="C294" s="205"/>
      <c r="D294" s="206" t="s">
        <v>75</v>
      </c>
      <c r="E294" s="218" t="s">
        <v>877</v>
      </c>
      <c r="F294" s="218" t="s">
        <v>838</v>
      </c>
      <c r="G294" s="205"/>
      <c r="H294" s="205"/>
      <c r="I294" s="208"/>
      <c r="J294" s="219">
        <f>BK294</f>
        <v>0</v>
      </c>
      <c r="K294" s="205"/>
      <c r="L294" s="210"/>
      <c r="M294" s="211"/>
      <c r="N294" s="212"/>
      <c r="O294" s="212"/>
      <c r="P294" s="213">
        <f>SUM(P295:P296)</f>
        <v>0</v>
      </c>
      <c r="Q294" s="212"/>
      <c r="R294" s="213">
        <f>SUM(R295:R296)</f>
        <v>0</v>
      </c>
      <c r="S294" s="212"/>
      <c r="T294" s="214">
        <f>SUM(T295:T296)</f>
        <v>0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215" t="s">
        <v>84</v>
      </c>
      <c r="AT294" s="216" t="s">
        <v>75</v>
      </c>
      <c r="AU294" s="216" t="s">
        <v>84</v>
      </c>
      <c r="AY294" s="215" t="s">
        <v>173</v>
      </c>
      <c r="BK294" s="217">
        <f>SUM(BK295:BK296)</f>
        <v>0</v>
      </c>
    </row>
    <row r="295" s="2" customFormat="1" ht="33" customHeight="1">
      <c r="A295" s="39"/>
      <c r="B295" s="40"/>
      <c r="C295" s="220" t="s">
        <v>496</v>
      </c>
      <c r="D295" s="220" t="s">
        <v>175</v>
      </c>
      <c r="E295" s="221" t="s">
        <v>879</v>
      </c>
      <c r="F295" s="222" t="s">
        <v>880</v>
      </c>
      <c r="G295" s="223" t="s">
        <v>377</v>
      </c>
      <c r="H295" s="224">
        <v>0.38800000000000001</v>
      </c>
      <c r="I295" s="225"/>
      <c r="J295" s="226">
        <f>ROUND(I295*H295,2)</f>
        <v>0</v>
      </c>
      <c r="K295" s="222" t="s">
        <v>179</v>
      </c>
      <c r="L295" s="45"/>
      <c r="M295" s="227" t="s">
        <v>1</v>
      </c>
      <c r="N295" s="228" t="s">
        <v>41</v>
      </c>
      <c r="O295" s="92"/>
      <c r="P295" s="229">
        <f>O295*H295</f>
        <v>0</v>
      </c>
      <c r="Q295" s="229">
        <v>0</v>
      </c>
      <c r="R295" s="229">
        <f>Q295*H295</f>
        <v>0</v>
      </c>
      <c r="S295" s="229">
        <v>0</v>
      </c>
      <c r="T295" s="230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1" t="s">
        <v>180</v>
      </c>
      <c r="AT295" s="231" t="s">
        <v>175</v>
      </c>
      <c r="AU295" s="231" t="s">
        <v>87</v>
      </c>
      <c r="AY295" s="18" t="s">
        <v>173</v>
      </c>
      <c r="BE295" s="232">
        <f>IF(N295="základní",J295,0)</f>
        <v>0</v>
      </c>
      <c r="BF295" s="232">
        <f>IF(N295="snížená",J295,0)</f>
        <v>0</v>
      </c>
      <c r="BG295" s="232">
        <f>IF(N295="zákl. přenesená",J295,0)</f>
        <v>0</v>
      </c>
      <c r="BH295" s="232">
        <f>IF(N295="sníž. přenesená",J295,0)</f>
        <v>0</v>
      </c>
      <c r="BI295" s="232">
        <f>IF(N295="nulová",J295,0)</f>
        <v>0</v>
      </c>
      <c r="BJ295" s="18" t="s">
        <v>84</v>
      </c>
      <c r="BK295" s="232">
        <f>ROUND(I295*H295,2)</f>
        <v>0</v>
      </c>
      <c r="BL295" s="18" t="s">
        <v>180</v>
      </c>
      <c r="BM295" s="231" t="s">
        <v>881</v>
      </c>
    </row>
    <row r="296" s="14" customFormat="1">
      <c r="A296" s="14"/>
      <c r="B296" s="244"/>
      <c r="C296" s="245"/>
      <c r="D296" s="235" t="s">
        <v>182</v>
      </c>
      <c r="E296" s="246" t="s">
        <v>1</v>
      </c>
      <c r="F296" s="247" t="s">
        <v>979</v>
      </c>
      <c r="G296" s="245"/>
      <c r="H296" s="248">
        <v>0.38800000000000001</v>
      </c>
      <c r="I296" s="249"/>
      <c r="J296" s="245"/>
      <c r="K296" s="245"/>
      <c r="L296" s="250"/>
      <c r="M296" s="292"/>
      <c r="N296" s="293"/>
      <c r="O296" s="293"/>
      <c r="P296" s="293"/>
      <c r="Q296" s="293"/>
      <c r="R296" s="293"/>
      <c r="S296" s="293"/>
      <c r="T296" s="29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4" t="s">
        <v>182</v>
      </c>
      <c r="AU296" s="254" t="s">
        <v>87</v>
      </c>
      <c r="AV296" s="14" t="s">
        <v>87</v>
      </c>
      <c r="AW296" s="14" t="s">
        <v>32</v>
      </c>
      <c r="AX296" s="14" t="s">
        <v>84</v>
      </c>
      <c r="AY296" s="254" t="s">
        <v>173</v>
      </c>
    </row>
    <row r="297" s="2" customFormat="1" ht="6.96" customHeight="1">
      <c r="A297" s="39"/>
      <c r="B297" s="67"/>
      <c r="C297" s="68"/>
      <c r="D297" s="68"/>
      <c r="E297" s="68"/>
      <c r="F297" s="68"/>
      <c r="G297" s="68"/>
      <c r="H297" s="68"/>
      <c r="I297" s="68"/>
      <c r="J297" s="68"/>
      <c r="K297" s="68"/>
      <c r="L297" s="45"/>
      <c r="M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</row>
  </sheetData>
  <sheetProtection sheet="1" autoFilter="0" formatColumns="0" formatRows="0" objects="1" scenarios="1" spinCount="100000" saltValue="85Vjbg5MH0Ra2ZoST6s5+6QZGaOIXGBwzoqMPMatb5OiV9GnffkTr09XqidRUh+zhFznklHWSmacvThhX+ZEcw==" hashValue="Kxpqz3CLnV+IJWnTfrzTgVv/eOvC2cPbsBWnTs1OnK/NIY2gXBOZixd7mtjBijVCpuzksj8WWg0hKfktLUI4/w==" algorithmName="SHA-512" password="CC35"/>
  <autoFilter ref="C124:K296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94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87</v>
      </c>
    </row>
    <row r="4" s="1" customFormat="1" ht="24.96" customHeight="1">
      <c r="B4" s="21"/>
      <c r="D4" s="140" t="s">
        <v>100</v>
      </c>
      <c r="L4" s="21"/>
      <c r="M4" s="14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2" t="s">
        <v>16</v>
      </c>
      <c r="L6" s="21"/>
    </row>
    <row r="7" s="1" customFormat="1" ht="16.5" customHeight="1">
      <c r="B7" s="21"/>
      <c r="E7" s="143" t="str">
        <f>'Rekapitulace stavby'!K6</f>
        <v>Obnova vodovodu ul. Za Brankou, Litomyšl</v>
      </c>
      <c r="F7" s="142"/>
      <c r="G7" s="142"/>
      <c r="H7" s="142"/>
      <c r="L7" s="21"/>
    </row>
    <row r="8" s="2" customFormat="1" ht="12" customHeight="1">
      <c r="A8" s="39"/>
      <c r="B8" s="45"/>
      <c r="C8" s="39"/>
      <c r="D8" s="142" t="s">
        <v>109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4" t="s">
        <v>980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21. 5. 2025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tr">
        <f>IF('Rekapitulace stavby'!E11="","",'Rekapitulace stavby'!E11)</f>
        <v xml:space="preserve"> </v>
      </c>
      <c r="F15" s="39"/>
      <c r="G15" s="39"/>
      <c r="H15" s="39"/>
      <c r="I15" s="142" t="s">
        <v>27</v>
      </c>
      <c r="J15" s="145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2" t="s">
        <v>28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30</v>
      </c>
      <c r="E20" s="39"/>
      <c r="F20" s="39"/>
      <c r="G20" s="39"/>
      <c r="H20" s="39"/>
      <c r="I20" s="142" t="s">
        <v>25</v>
      </c>
      <c r="J20" s="145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31</v>
      </c>
      <c r="F21" s="39"/>
      <c r="G21" s="39"/>
      <c r="H21" s="39"/>
      <c r="I21" s="142" t="s">
        <v>27</v>
      </c>
      <c r="J21" s="145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33</v>
      </c>
      <c r="E23" s="39"/>
      <c r="F23" s="39"/>
      <c r="G23" s="39"/>
      <c r="H23" s="39"/>
      <c r="I23" s="142" t="s">
        <v>25</v>
      </c>
      <c r="J23" s="145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">
        <v>34</v>
      </c>
      <c r="F24" s="39"/>
      <c r="G24" s="39"/>
      <c r="H24" s="39"/>
      <c r="I24" s="142" t="s">
        <v>27</v>
      </c>
      <c r="J24" s="145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36</v>
      </c>
      <c r="E30" s="39"/>
      <c r="F30" s="39"/>
      <c r="G30" s="39"/>
      <c r="H30" s="39"/>
      <c r="I30" s="39"/>
      <c r="J30" s="153">
        <f>ROUND(J120,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38</v>
      </c>
      <c r="G32" s="39"/>
      <c r="H32" s="39"/>
      <c r="I32" s="154" t="s">
        <v>37</v>
      </c>
      <c r="J32" s="154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40</v>
      </c>
      <c r="E33" s="142" t="s">
        <v>41</v>
      </c>
      <c r="F33" s="156">
        <f>ROUND((SUM(BE120:BE153)),  2)</f>
        <v>0</v>
      </c>
      <c r="G33" s="39"/>
      <c r="H33" s="39"/>
      <c r="I33" s="157">
        <v>0.20999999999999999</v>
      </c>
      <c r="J33" s="156">
        <f>ROUND(((SUM(BE120:BE153))*I33),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42</v>
      </c>
      <c r="F34" s="156">
        <f>ROUND((SUM(BF120:BF153)),  2)</f>
        <v>0</v>
      </c>
      <c r="G34" s="39"/>
      <c r="H34" s="39"/>
      <c r="I34" s="157">
        <v>0.12</v>
      </c>
      <c r="J34" s="156">
        <f>ROUND(((SUM(BF120:BF153))*I34),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43</v>
      </c>
      <c r="F35" s="156">
        <f>ROUND((SUM(BG120:BG153)),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44</v>
      </c>
      <c r="F36" s="156">
        <f>ROUND((SUM(BH120:BH153)),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45</v>
      </c>
      <c r="F37" s="156">
        <f>ROUND((SUM(BI120:BI153)),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46</v>
      </c>
      <c r="E39" s="160"/>
      <c r="F39" s="160"/>
      <c r="G39" s="161" t="s">
        <v>47</v>
      </c>
      <c r="H39" s="162" t="s">
        <v>48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49</v>
      </c>
      <c r="E50" s="166"/>
      <c r="F50" s="166"/>
      <c r="G50" s="165" t="s">
        <v>50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51</v>
      </c>
      <c r="E61" s="168"/>
      <c r="F61" s="169" t="s">
        <v>52</v>
      </c>
      <c r="G61" s="167" t="s">
        <v>51</v>
      </c>
      <c r="H61" s="168"/>
      <c r="I61" s="168"/>
      <c r="J61" s="170" t="s">
        <v>52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53</v>
      </c>
      <c r="E65" s="171"/>
      <c r="F65" s="171"/>
      <c r="G65" s="165" t="s">
        <v>54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51</v>
      </c>
      <c r="E76" s="168"/>
      <c r="F76" s="169" t="s">
        <v>52</v>
      </c>
      <c r="G76" s="167" t="s">
        <v>51</v>
      </c>
      <c r="H76" s="168"/>
      <c r="I76" s="168"/>
      <c r="J76" s="170" t="s">
        <v>52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6" t="str">
        <f>E7</f>
        <v>Obnova vodovodu ul. Za Brankou, Litomyšl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109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 xml:space="preserve">VRN - Vedlejší náklady stavby 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Litomyšl</v>
      </c>
      <c r="G89" s="41"/>
      <c r="H89" s="41"/>
      <c r="I89" s="33" t="s">
        <v>22</v>
      </c>
      <c r="J89" s="80" t="str">
        <f>IF(J12="","",J12)</f>
        <v>21. 5. 2025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>Ing. Pravec František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Kašparová Věra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142</v>
      </c>
      <c r="D94" s="178"/>
      <c r="E94" s="178"/>
      <c r="F94" s="178"/>
      <c r="G94" s="178"/>
      <c r="H94" s="178"/>
      <c r="I94" s="178"/>
      <c r="J94" s="179" t="s">
        <v>143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144</v>
      </c>
      <c r="D96" s="41"/>
      <c r="E96" s="41"/>
      <c r="F96" s="41"/>
      <c r="G96" s="41"/>
      <c r="H96" s="41"/>
      <c r="I96" s="41"/>
      <c r="J96" s="111">
        <f>J120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145</v>
      </c>
    </row>
    <row r="97" s="9" customFormat="1" ht="24.96" customHeight="1">
      <c r="A97" s="9"/>
      <c r="B97" s="181"/>
      <c r="C97" s="182"/>
      <c r="D97" s="183" t="s">
        <v>981</v>
      </c>
      <c r="E97" s="184"/>
      <c r="F97" s="184"/>
      <c r="G97" s="184"/>
      <c r="H97" s="184"/>
      <c r="I97" s="184"/>
      <c r="J97" s="185">
        <f>J121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982</v>
      </c>
      <c r="E98" s="190"/>
      <c r="F98" s="190"/>
      <c r="G98" s="190"/>
      <c r="H98" s="190"/>
      <c r="I98" s="190"/>
      <c r="J98" s="191">
        <f>J122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7"/>
      <c r="C99" s="188"/>
      <c r="D99" s="189" t="s">
        <v>983</v>
      </c>
      <c r="E99" s="190"/>
      <c r="F99" s="190"/>
      <c r="G99" s="190"/>
      <c r="H99" s="190"/>
      <c r="I99" s="190"/>
      <c r="J99" s="191">
        <f>J141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7"/>
      <c r="C100" s="188"/>
      <c r="D100" s="189" t="s">
        <v>984</v>
      </c>
      <c r="E100" s="190"/>
      <c r="F100" s="190"/>
      <c r="G100" s="190"/>
      <c r="H100" s="190"/>
      <c r="I100" s="190"/>
      <c r="J100" s="191">
        <f>J150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6" s="2" customFormat="1" ht="6.96" customHeight="1">
      <c r="A106" s="39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24.96" customHeight="1">
      <c r="A107" s="39"/>
      <c r="B107" s="40"/>
      <c r="C107" s="24" t="s">
        <v>158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16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176" t="str">
        <f>E7</f>
        <v>Obnova vodovodu ul. Za Brankou, Litomyšl</v>
      </c>
      <c r="F110" s="33"/>
      <c r="G110" s="33"/>
      <c r="H110" s="33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109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77" t="str">
        <f>E9</f>
        <v xml:space="preserve">VRN - Vedlejší náklady stavby </v>
      </c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20</v>
      </c>
      <c r="D114" s="41"/>
      <c r="E114" s="41"/>
      <c r="F114" s="28" t="str">
        <f>F12</f>
        <v>Litomyšl</v>
      </c>
      <c r="G114" s="41"/>
      <c r="H114" s="41"/>
      <c r="I114" s="33" t="s">
        <v>22</v>
      </c>
      <c r="J114" s="80" t="str">
        <f>IF(J12="","",J12)</f>
        <v>21. 5. 2025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24</v>
      </c>
      <c r="D116" s="41"/>
      <c r="E116" s="41"/>
      <c r="F116" s="28" t="str">
        <f>E15</f>
        <v xml:space="preserve"> </v>
      </c>
      <c r="G116" s="41"/>
      <c r="H116" s="41"/>
      <c r="I116" s="33" t="s">
        <v>30</v>
      </c>
      <c r="J116" s="37" t="str">
        <f>E21</f>
        <v>Ing. Pravec František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28</v>
      </c>
      <c r="D117" s="41"/>
      <c r="E117" s="41"/>
      <c r="F117" s="28" t="str">
        <f>IF(E18="","",E18)</f>
        <v>Vyplň údaj</v>
      </c>
      <c r="G117" s="41"/>
      <c r="H117" s="41"/>
      <c r="I117" s="33" t="s">
        <v>33</v>
      </c>
      <c r="J117" s="37" t="str">
        <f>E24</f>
        <v>Kašparová Věra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0.32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1" customFormat="1" ht="29.28" customHeight="1">
      <c r="A119" s="193"/>
      <c r="B119" s="194"/>
      <c r="C119" s="195" t="s">
        <v>159</v>
      </c>
      <c r="D119" s="196" t="s">
        <v>61</v>
      </c>
      <c r="E119" s="196" t="s">
        <v>57</v>
      </c>
      <c r="F119" s="196" t="s">
        <v>58</v>
      </c>
      <c r="G119" s="196" t="s">
        <v>160</v>
      </c>
      <c r="H119" s="196" t="s">
        <v>161</v>
      </c>
      <c r="I119" s="196" t="s">
        <v>162</v>
      </c>
      <c r="J119" s="196" t="s">
        <v>143</v>
      </c>
      <c r="K119" s="197" t="s">
        <v>163</v>
      </c>
      <c r="L119" s="198"/>
      <c r="M119" s="101" t="s">
        <v>1</v>
      </c>
      <c r="N119" s="102" t="s">
        <v>40</v>
      </c>
      <c r="O119" s="102" t="s">
        <v>164</v>
      </c>
      <c r="P119" s="102" t="s">
        <v>165</v>
      </c>
      <c r="Q119" s="102" t="s">
        <v>166</v>
      </c>
      <c r="R119" s="102" t="s">
        <v>167</v>
      </c>
      <c r="S119" s="102" t="s">
        <v>168</v>
      </c>
      <c r="T119" s="103" t="s">
        <v>169</v>
      </c>
      <c r="U119" s="193"/>
      <c r="V119" s="193"/>
      <c r="W119" s="193"/>
      <c r="X119" s="193"/>
      <c r="Y119" s="193"/>
      <c r="Z119" s="193"/>
      <c r="AA119" s="193"/>
      <c r="AB119" s="193"/>
      <c r="AC119" s="193"/>
      <c r="AD119" s="193"/>
      <c r="AE119" s="193"/>
    </row>
    <row r="120" s="2" customFormat="1" ht="22.8" customHeight="1">
      <c r="A120" s="39"/>
      <c r="B120" s="40"/>
      <c r="C120" s="108" t="s">
        <v>170</v>
      </c>
      <c r="D120" s="41"/>
      <c r="E120" s="41"/>
      <c r="F120" s="41"/>
      <c r="G120" s="41"/>
      <c r="H120" s="41"/>
      <c r="I120" s="41"/>
      <c r="J120" s="199">
        <f>BK120</f>
        <v>0</v>
      </c>
      <c r="K120" s="41"/>
      <c r="L120" s="45"/>
      <c r="M120" s="104"/>
      <c r="N120" s="200"/>
      <c r="O120" s="105"/>
      <c r="P120" s="201">
        <f>P121</f>
        <v>0</v>
      </c>
      <c r="Q120" s="105"/>
      <c r="R120" s="201">
        <f>R121</f>
        <v>0</v>
      </c>
      <c r="S120" s="105"/>
      <c r="T120" s="202">
        <f>T121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75</v>
      </c>
      <c r="AU120" s="18" t="s">
        <v>145</v>
      </c>
      <c r="BK120" s="203">
        <f>BK121</f>
        <v>0</v>
      </c>
    </row>
    <row r="121" s="12" customFormat="1" ht="25.92" customHeight="1">
      <c r="A121" s="12"/>
      <c r="B121" s="204"/>
      <c r="C121" s="205"/>
      <c r="D121" s="206" t="s">
        <v>75</v>
      </c>
      <c r="E121" s="207" t="s">
        <v>91</v>
      </c>
      <c r="F121" s="207" t="s">
        <v>985</v>
      </c>
      <c r="G121" s="205"/>
      <c r="H121" s="205"/>
      <c r="I121" s="208"/>
      <c r="J121" s="209">
        <f>BK121</f>
        <v>0</v>
      </c>
      <c r="K121" s="205"/>
      <c r="L121" s="210"/>
      <c r="M121" s="211"/>
      <c r="N121" s="212"/>
      <c r="O121" s="212"/>
      <c r="P121" s="213">
        <f>P122+P141+P150</f>
        <v>0</v>
      </c>
      <c r="Q121" s="212"/>
      <c r="R121" s="213">
        <f>R122+R141+R150</f>
        <v>0</v>
      </c>
      <c r="S121" s="212"/>
      <c r="T121" s="214">
        <f>T122+T141+T150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5" t="s">
        <v>200</v>
      </c>
      <c r="AT121" s="216" t="s">
        <v>75</v>
      </c>
      <c r="AU121" s="216" t="s">
        <v>76</v>
      </c>
      <c r="AY121" s="215" t="s">
        <v>173</v>
      </c>
      <c r="BK121" s="217">
        <f>BK122+BK141+BK150</f>
        <v>0</v>
      </c>
    </row>
    <row r="122" s="12" customFormat="1" ht="22.8" customHeight="1">
      <c r="A122" s="12"/>
      <c r="B122" s="204"/>
      <c r="C122" s="205"/>
      <c r="D122" s="206" t="s">
        <v>75</v>
      </c>
      <c r="E122" s="218" t="s">
        <v>76</v>
      </c>
      <c r="F122" s="218" t="s">
        <v>986</v>
      </c>
      <c r="G122" s="205"/>
      <c r="H122" s="205"/>
      <c r="I122" s="208"/>
      <c r="J122" s="219">
        <f>BK122</f>
        <v>0</v>
      </c>
      <c r="K122" s="205"/>
      <c r="L122" s="210"/>
      <c r="M122" s="211"/>
      <c r="N122" s="212"/>
      <c r="O122" s="212"/>
      <c r="P122" s="213">
        <f>SUM(P123:P140)</f>
        <v>0</v>
      </c>
      <c r="Q122" s="212"/>
      <c r="R122" s="213">
        <f>SUM(R123:R140)</f>
        <v>0</v>
      </c>
      <c r="S122" s="212"/>
      <c r="T122" s="214">
        <f>SUM(T123:T140)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5" t="s">
        <v>200</v>
      </c>
      <c r="AT122" s="216" t="s">
        <v>75</v>
      </c>
      <c r="AU122" s="216" t="s">
        <v>84</v>
      </c>
      <c r="AY122" s="215" t="s">
        <v>173</v>
      </c>
      <c r="BK122" s="217">
        <f>SUM(BK123:BK140)</f>
        <v>0</v>
      </c>
    </row>
    <row r="123" s="2" customFormat="1" ht="16.5" customHeight="1">
      <c r="A123" s="39"/>
      <c r="B123" s="40"/>
      <c r="C123" s="220" t="s">
        <v>84</v>
      </c>
      <c r="D123" s="220" t="s">
        <v>175</v>
      </c>
      <c r="E123" s="221" t="s">
        <v>987</v>
      </c>
      <c r="F123" s="222" t="s">
        <v>988</v>
      </c>
      <c r="G123" s="223" t="s">
        <v>192</v>
      </c>
      <c r="H123" s="224">
        <v>167</v>
      </c>
      <c r="I123" s="225"/>
      <c r="J123" s="226">
        <f>ROUND(I123*H123,2)</f>
        <v>0</v>
      </c>
      <c r="K123" s="222" t="s">
        <v>1</v>
      </c>
      <c r="L123" s="45"/>
      <c r="M123" s="227" t="s">
        <v>1</v>
      </c>
      <c r="N123" s="228" t="s">
        <v>41</v>
      </c>
      <c r="O123" s="92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1" t="s">
        <v>989</v>
      </c>
      <c r="AT123" s="231" t="s">
        <v>175</v>
      </c>
      <c r="AU123" s="231" t="s">
        <v>87</v>
      </c>
      <c r="AY123" s="18" t="s">
        <v>173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8" t="s">
        <v>84</v>
      </c>
      <c r="BK123" s="232">
        <f>ROUND(I123*H123,2)</f>
        <v>0</v>
      </c>
      <c r="BL123" s="18" t="s">
        <v>989</v>
      </c>
      <c r="BM123" s="231" t="s">
        <v>990</v>
      </c>
    </row>
    <row r="124" s="13" customFormat="1">
      <c r="A124" s="13"/>
      <c r="B124" s="233"/>
      <c r="C124" s="234"/>
      <c r="D124" s="235" t="s">
        <v>182</v>
      </c>
      <c r="E124" s="236" t="s">
        <v>1</v>
      </c>
      <c r="F124" s="237" t="s">
        <v>991</v>
      </c>
      <c r="G124" s="234"/>
      <c r="H124" s="236" t="s">
        <v>1</v>
      </c>
      <c r="I124" s="238"/>
      <c r="J124" s="234"/>
      <c r="K124" s="234"/>
      <c r="L124" s="239"/>
      <c r="M124" s="240"/>
      <c r="N124" s="241"/>
      <c r="O124" s="241"/>
      <c r="P124" s="241"/>
      <c r="Q124" s="241"/>
      <c r="R124" s="241"/>
      <c r="S124" s="241"/>
      <c r="T124" s="242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3" t="s">
        <v>182</v>
      </c>
      <c r="AU124" s="243" t="s">
        <v>87</v>
      </c>
      <c r="AV124" s="13" t="s">
        <v>84</v>
      </c>
      <c r="AW124" s="13" t="s">
        <v>32</v>
      </c>
      <c r="AX124" s="13" t="s">
        <v>76</v>
      </c>
      <c r="AY124" s="243" t="s">
        <v>173</v>
      </c>
    </row>
    <row r="125" s="14" customFormat="1">
      <c r="A125" s="14"/>
      <c r="B125" s="244"/>
      <c r="C125" s="245"/>
      <c r="D125" s="235" t="s">
        <v>182</v>
      </c>
      <c r="E125" s="246" t="s">
        <v>1</v>
      </c>
      <c r="F125" s="247" t="s">
        <v>992</v>
      </c>
      <c r="G125" s="245"/>
      <c r="H125" s="248">
        <v>167</v>
      </c>
      <c r="I125" s="249"/>
      <c r="J125" s="245"/>
      <c r="K125" s="245"/>
      <c r="L125" s="250"/>
      <c r="M125" s="251"/>
      <c r="N125" s="252"/>
      <c r="O125" s="252"/>
      <c r="P125" s="252"/>
      <c r="Q125" s="252"/>
      <c r="R125" s="252"/>
      <c r="S125" s="252"/>
      <c r="T125" s="253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4" t="s">
        <v>182</v>
      </c>
      <c r="AU125" s="254" t="s">
        <v>87</v>
      </c>
      <c r="AV125" s="14" t="s">
        <v>87</v>
      </c>
      <c r="AW125" s="14" t="s">
        <v>32</v>
      </c>
      <c r="AX125" s="14" t="s">
        <v>84</v>
      </c>
      <c r="AY125" s="254" t="s">
        <v>173</v>
      </c>
    </row>
    <row r="126" s="2" customFormat="1" ht="16.5" customHeight="1">
      <c r="A126" s="39"/>
      <c r="B126" s="40"/>
      <c r="C126" s="220" t="s">
        <v>87</v>
      </c>
      <c r="D126" s="220" t="s">
        <v>175</v>
      </c>
      <c r="E126" s="221" t="s">
        <v>993</v>
      </c>
      <c r="F126" s="222" t="s">
        <v>994</v>
      </c>
      <c r="G126" s="223" t="s">
        <v>192</v>
      </c>
      <c r="H126" s="224">
        <v>167</v>
      </c>
      <c r="I126" s="225"/>
      <c r="J126" s="226">
        <f>ROUND(I126*H126,2)</f>
        <v>0</v>
      </c>
      <c r="K126" s="222" t="s">
        <v>1</v>
      </c>
      <c r="L126" s="45"/>
      <c r="M126" s="227" t="s">
        <v>1</v>
      </c>
      <c r="N126" s="228" t="s">
        <v>41</v>
      </c>
      <c r="O126" s="92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1" t="s">
        <v>989</v>
      </c>
      <c r="AT126" s="231" t="s">
        <v>175</v>
      </c>
      <c r="AU126" s="231" t="s">
        <v>87</v>
      </c>
      <c r="AY126" s="18" t="s">
        <v>173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8" t="s">
        <v>84</v>
      </c>
      <c r="BK126" s="232">
        <f>ROUND(I126*H126,2)</f>
        <v>0</v>
      </c>
      <c r="BL126" s="18" t="s">
        <v>989</v>
      </c>
      <c r="BM126" s="231" t="s">
        <v>995</v>
      </c>
    </row>
    <row r="127" s="13" customFormat="1">
      <c r="A127" s="13"/>
      <c r="B127" s="233"/>
      <c r="C127" s="234"/>
      <c r="D127" s="235" t="s">
        <v>182</v>
      </c>
      <c r="E127" s="236" t="s">
        <v>1</v>
      </c>
      <c r="F127" s="237" t="s">
        <v>996</v>
      </c>
      <c r="G127" s="234"/>
      <c r="H127" s="236" t="s">
        <v>1</v>
      </c>
      <c r="I127" s="238"/>
      <c r="J127" s="234"/>
      <c r="K127" s="234"/>
      <c r="L127" s="239"/>
      <c r="M127" s="240"/>
      <c r="N127" s="241"/>
      <c r="O127" s="241"/>
      <c r="P127" s="241"/>
      <c r="Q127" s="241"/>
      <c r="R127" s="241"/>
      <c r="S127" s="241"/>
      <c r="T127" s="24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3" t="s">
        <v>182</v>
      </c>
      <c r="AU127" s="243" t="s">
        <v>87</v>
      </c>
      <c r="AV127" s="13" t="s">
        <v>84</v>
      </c>
      <c r="AW127" s="13" t="s">
        <v>32</v>
      </c>
      <c r="AX127" s="13" t="s">
        <v>76</v>
      </c>
      <c r="AY127" s="243" t="s">
        <v>173</v>
      </c>
    </row>
    <row r="128" s="13" customFormat="1">
      <c r="A128" s="13"/>
      <c r="B128" s="233"/>
      <c r="C128" s="234"/>
      <c r="D128" s="235" t="s">
        <v>182</v>
      </c>
      <c r="E128" s="236" t="s">
        <v>1</v>
      </c>
      <c r="F128" s="237" t="s">
        <v>997</v>
      </c>
      <c r="G128" s="234"/>
      <c r="H128" s="236" t="s">
        <v>1</v>
      </c>
      <c r="I128" s="238"/>
      <c r="J128" s="234"/>
      <c r="K128" s="234"/>
      <c r="L128" s="239"/>
      <c r="M128" s="240"/>
      <c r="N128" s="241"/>
      <c r="O128" s="241"/>
      <c r="P128" s="241"/>
      <c r="Q128" s="241"/>
      <c r="R128" s="241"/>
      <c r="S128" s="241"/>
      <c r="T128" s="24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3" t="s">
        <v>182</v>
      </c>
      <c r="AU128" s="243" t="s">
        <v>87</v>
      </c>
      <c r="AV128" s="13" t="s">
        <v>84</v>
      </c>
      <c r="AW128" s="13" t="s">
        <v>32</v>
      </c>
      <c r="AX128" s="13" t="s">
        <v>76</v>
      </c>
      <c r="AY128" s="243" t="s">
        <v>173</v>
      </c>
    </row>
    <row r="129" s="13" customFormat="1">
      <c r="A129" s="13"/>
      <c r="B129" s="233"/>
      <c r="C129" s="234"/>
      <c r="D129" s="235" t="s">
        <v>182</v>
      </c>
      <c r="E129" s="236" t="s">
        <v>1</v>
      </c>
      <c r="F129" s="237" t="s">
        <v>998</v>
      </c>
      <c r="G129" s="234"/>
      <c r="H129" s="236" t="s">
        <v>1</v>
      </c>
      <c r="I129" s="238"/>
      <c r="J129" s="234"/>
      <c r="K129" s="234"/>
      <c r="L129" s="239"/>
      <c r="M129" s="240"/>
      <c r="N129" s="241"/>
      <c r="O129" s="241"/>
      <c r="P129" s="241"/>
      <c r="Q129" s="241"/>
      <c r="R129" s="241"/>
      <c r="S129" s="241"/>
      <c r="T129" s="24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3" t="s">
        <v>182</v>
      </c>
      <c r="AU129" s="243" t="s">
        <v>87</v>
      </c>
      <c r="AV129" s="13" t="s">
        <v>84</v>
      </c>
      <c r="AW129" s="13" t="s">
        <v>32</v>
      </c>
      <c r="AX129" s="13" t="s">
        <v>76</v>
      </c>
      <c r="AY129" s="243" t="s">
        <v>173</v>
      </c>
    </row>
    <row r="130" s="14" customFormat="1">
      <c r="A130" s="14"/>
      <c r="B130" s="244"/>
      <c r="C130" s="245"/>
      <c r="D130" s="235" t="s">
        <v>182</v>
      </c>
      <c r="E130" s="246" t="s">
        <v>1</v>
      </c>
      <c r="F130" s="247" t="s">
        <v>992</v>
      </c>
      <c r="G130" s="245"/>
      <c r="H130" s="248">
        <v>167</v>
      </c>
      <c r="I130" s="249"/>
      <c r="J130" s="245"/>
      <c r="K130" s="245"/>
      <c r="L130" s="250"/>
      <c r="M130" s="251"/>
      <c r="N130" s="252"/>
      <c r="O130" s="252"/>
      <c r="P130" s="252"/>
      <c r="Q130" s="252"/>
      <c r="R130" s="252"/>
      <c r="S130" s="252"/>
      <c r="T130" s="253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4" t="s">
        <v>182</v>
      </c>
      <c r="AU130" s="254" t="s">
        <v>87</v>
      </c>
      <c r="AV130" s="14" t="s">
        <v>87</v>
      </c>
      <c r="AW130" s="14" t="s">
        <v>32</v>
      </c>
      <c r="AX130" s="14" t="s">
        <v>84</v>
      </c>
      <c r="AY130" s="254" t="s">
        <v>173</v>
      </c>
    </row>
    <row r="131" s="2" customFormat="1" ht="16.5" customHeight="1">
      <c r="A131" s="39"/>
      <c r="B131" s="40"/>
      <c r="C131" s="220" t="s">
        <v>189</v>
      </c>
      <c r="D131" s="220" t="s">
        <v>175</v>
      </c>
      <c r="E131" s="221" t="s">
        <v>999</v>
      </c>
      <c r="F131" s="222" t="s">
        <v>1000</v>
      </c>
      <c r="G131" s="223" t="s">
        <v>1001</v>
      </c>
      <c r="H131" s="224">
        <v>1</v>
      </c>
      <c r="I131" s="225"/>
      <c r="J131" s="226">
        <f>ROUND(I131*H131,2)</f>
        <v>0</v>
      </c>
      <c r="K131" s="222" t="s">
        <v>1</v>
      </c>
      <c r="L131" s="45"/>
      <c r="M131" s="227" t="s">
        <v>1</v>
      </c>
      <c r="N131" s="228" t="s">
        <v>41</v>
      </c>
      <c r="O131" s="92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1" t="s">
        <v>989</v>
      </c>
      <c r="AT131" s="231" t="s">
        <v>175</v>
      </c>
      <c r="AU131" s="231" t="s">
        <v>87</v>
      </c>
      <c r="AY131" s="18" t="s">
        <v>173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84</v>
      </c>
      <c r="BK131" s="232">
        <f>ROUND(I131*H131,2)</f>
        <v>0</v>
      </c>
      <c r="BL131" s="18" t="s">
        <v>989</v>
      </c>
      <c r="BM131" s="231" t="s">
        <v>1002</v>
      </c>
    </row>
    <row r="132" s="14" customFormat="1">
      <c r="A132" s="14"/>
      <c r="B132" s="244"/>
      <c r="C132" s="245"/>
      <c r="D132" s="235" t="s">
        <v>182</v>
      </c>
      <c r="E132" s="246" t="s">
        <v>1</v>
      </c>
      <c r="F132" s="247" t="s">
        <v>84</v>
      </c>
      <c r="G132" s="245"/>
      <c r="H132" s="248">
        <v>1</v>
      </c>
      <c r="I132" s="249"/>
      <c r="J132" s="245"/>
      <c r="K132" s="245"/>
      <c r="L132" s="250"/>
      <c r="M132" s="251"/>
      <c r="N132" s="252"/>
      <c r="O132" s="252"/>
      <c r="P132" s="252"/>
      <c r="Q132" s="252"/>
      <c r="R132" s="252"/>
      <c r="S132" s="252"/>
      <c r="T132" s="25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4" t="s">
        <v>182</v>
      </c>
      <c r="AU132" s="254" t="s">
        <v>87</v>
      </c>
      <c r="AV132" s="14" t="s">
        <v>87</v>
      </c>
      <c r="AW132" s="14" t="s">
        <v>32</v>
      </c>
      <c r="AX132" s="14" t="s">
        <v>84</v>
      </c>
      <c r="AY132" s="254" t="s">
        <v>173</v>
      </c>
    </row>
    <row r="133" s="2" customFormat="1" ht="16.5" customHeight="1">
      <c r="A133" s="39"/>
      <c r="B133" s="40"/>
      <c r="C133" s="220" t="s">
        <v>180</v>
      </c>
      <c r="D133" s="220" t="s">
        <v>175</v>
      </c>
      <c r="E133" s="221" t="s">
        <v>1003</v>
      </c>
      <c r="F133" s="222" t="s">
        <v>1004</v>
      </c>
      <c r="G133" s="223" t="s">
        <v>491</v>
      </c>
      <c r="H133" s="224">
        <v>2</v>
      </c>
      <c r="I133" s="225"/>
      <c r="J133" s="226">
        <f>ROUND(I133*H133,2)</f>
        <v>0</v>
      </c>
      <c r="K133" s="222" t="s">
        <v>1</v>
      </c>
      <c r="L133" s="45"/>
      <c r="M133" s="227" t="s">
        <v>1</v>
      </c>
      <c r="N133" s="228" t="s">
        <v>41</v>
      </c>
      <c r="O133" s="92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1" t="s">
        <v>989</v>
      </c>
      <c r="AT133" s="231" t="s">
        <v>175</v>
      </c>
      <c r="AU133" s="231" t="s">
        <v>87</v>
      </c>
      <c r="AY133" s="18" t="s">
        <v>173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84</v>
      </c>
      <c r="BK133" s="232">
        <f>ROUND(I133*H133,2)</f>
        <v>0</v>
      </c>
      <c r="BL133" s="18" t="s">
        <v>989</v>
      </c>
      <c r="BM133" s="231" t="s">
        <v>1005</v>
      </c>
    </row>
    <row r="134" s="13" customFormat="1">
      <c r="A134" s="13"/>
      <c r="B134" s="233"/>
      <c r="C134" s="234"/>
      <c r="D134" s="235" t="s">
        <v>182</v>
      </c>
      <c r="E134" s="236" t="s">
        <v>1</v>
      </c>
      <c r="F134" s="237" t="s">
        <v>1006</v>
      </c>
      <c r="G134" s="234"/>
      <c r="H134" s="236" t="s">
        <v>1</v>
      </c>
      <c r="I134" s="238"/>
      <c r="J134" s="234"/>
      <c r="K134" s="234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182</v>
      </c>
      <c r="AU134" s="243" t="s">
        <v>87</v>
      </c>
      <c r="AV134" s="13" t="s">
        <v>84</v>
      </c>
      <c r="AW134" s="13" t="s">
        <v>32</v>
      </c>
      <c r="AX134" s="13" t="s">
        <v>76</v>
      </c>
      <c r="AY134" s="243" t="s">
        <v>173</v>
      </c>
    </row>
    <row r="135" s="14" customFormat="1">
      <c r="A135" s="14"/>
      <c r="B135" s="244"/>
      <c r="C135" s="245"/>
      <c r="D135" s="235" t="s">
        <v>182</v>
      </c>
      <c r="E135" s="246" t="s">
        <v>1</v>
      </c>
      <c r="F135" s="247" t="s">
        <v>87</v>
      </c>
      <c r="G135" s="245"/>
      <c r="H135" s="248">
        <v>2</v>
      </c>
      <c r="I135" s="249"/>
      <c r="J135" s="245"/>
      <c r="K135" s="245"/>
      <c r="L135" s="250"/>
      <c r="M135" s="251"/>
      <c r="N135" s="252"/>
      <c r="O135" s="252"/>
      <c r="P135" s="252"/>
      <c r="Q135" s="252"/>
      <c r="R135" s="252"/>
      <c r="S135" s="252"/>
      <c r="T135" s="25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4" t="s">
        <v>182</v>
      </c>
      <c r="AU135" s="254" t="s">
        <v>87</v>
      </c>
      <c r="AV135" s="14" t="s">
        <v>87</v>
      </c>
      <c r="AW135" s="14" t="s">
        <v>32</v>
      </c>
      <c r="AX135" s="14" t="s">
        <v>84</v>
      </c>
      <c r="AY135" s="254" t="s">
        <v>173</v>
      </c>
    </row>
    <row r="136" s="2" customFormat="1" ht="16.5" customHeight="1">
      <c r="A136" s="39"/>
      <c r="B136" s="40"/>
      <c r="C136" s="220" t="s">
        <v>200</v>
      </c>
      <c r="D136" s="220" t="s">
        <v>175</v>
      </c>
      <c r="E136" s="221" t="s">
        <v>1007</v>
      </c>
      <c r="F136" s="222" t="s">
        <v>1008</v>
      </c>
      <c r="G136" s="223" t="s">
        <v>1001</v>
      </c>
      <c r="H136" s="224">
        <v>1</v>
      </c>
      <c r="I136" s="225"/>
      <c r="J136" s="226">
        <f>ROUND(I136*H136,2)</f>
        <v>0</v>
      </c>
      <c r="K136" s="222" t="s">
        <v>1</v>
      </c>
      <c r="L136" s="45"/>
      <c r="M136" s="227" t="s">
        <v>1</v>
      </c>
      <c r="N136" s="228" t="s">
        <v>41</v>
      </c>
      <c r="O136" s="92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1" t="s">
        <v>989</v>
      </c>
      <c r="AT136" s="231" t="s">
        <v>175</v>
      </c>
      <c r="AU136" s="231" t="s">
        <v>87</v>
      </c>
      <c r="AY136" s="18" t="s">
        <v>173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8" t="s">
        <v>84</v>
      </c>
      <c r="BK136" s="232">
        <f>ROUND(I136*H136,2)</f>
        <v>0</v>
      </c>
      <c r="BL136" s="18" t="s">
        <v>989</v>
      </c>
      <c r="BM136" s="231" t="s">
        <v>1009</v>
      </c>
    </row>
    <row r="137" s="13" customFormat="1">
      <c r="A137" s="13"/>
      <c r="B137" s="233"/>
      <c r="C137" s="234"/>
      <c r="D137" s="235" t="s">
        <v>182</v>
      </c>
      <c r="E137" s="236" t="s">
        <v>1</v>
      </c>
      <c r="F137" s="237" t="s">
        <v>1010</v>
      </c>
      <c r="G137" s="234"/>
      <c r="H137" s="236" t="s">
        <v>1</v>
      </c>
      <c r="I137" s="238"/>
      <c r="J137" s="234"/>
      <c r="K137" s="234"/>
      <c r="L137" s="239"/>
      <c r="M137" s="240"/>
      <c r="N137" s="241"/>
      <c r="O137" s="241"/>
      <c r="P137" s="241"/>
      <c r="Q137" s="241"/>
      <c r="R137" s="241"/>
      <c r="S137" s="241"/>
      <c r="T137" s="24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3" t="s">
        <v>182</v>
      </c>
      <c r="AU137" s="243" t="s">
        <v>87</v>
      </c>
      <c r="AV137" s="13" t="s">
        <v>84</v>
      </c>
      <c r="AW137" s="13" t="s">
        <v>32</v>
      </c>
      <c r="AX137" s="13" t="s">
        <v>76</v>
      </c>
      <c r="AY137" s="243" t="s">
        <v>173</v>
      </c>
    </row>
    <row r="138" s="13" customFormat="1">
      <c r="A138" s="13"/>
      <c r="B138" s="233"/>
      <c r="C138" s="234"/>
      <c r="D138" s="235" t="s">
        <v>182</v>
      </c>
      <c r="E138" s="236" t="s">
        <v>1</v>
      </c>
      <c r="F138" s="237" t="s">
        <v>1011</v>
      </c>
      <c r="G138" s="234"/>
      <c r="H138" s="236" t="s">
        <v>1</v>
      </c>
      <c r="I138" s="238"/>
      <c r="J138" s="234"/>
      <c r="K138" s="234"/>
      <c r="L138" s="239"/>
      <c r="M138" s="240"/>
      <c r="N138" s="241"/>
      <c r="O138" s="241"/>
      <c r="P138" s="241"/>
      <c r="Q138" s="241"/>
      <c r="R138" s="241"/>
      <c r="S138" s="241"/>
      <c r="T138" s="24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3" t="s">
        <v>182</v>
      </c>
      <c r="AU138" s="243" t="s">
        <v>87</v>
      </c>
      <c r="AV138" s="13" t="s">
        <v>84</v>
      </c>
      <c r="AW138" s="13" t="s">
        <v>32</v>
      </c>
      <c r="AX138" s="13" t="s">
        <v>76</v>
      </c>
      <c r="AY138" s="243" t="s">
        <v>173</v>
      </c>
    </row>
    <row r="139" s="13" customFormat="1">
      <c r="A139" s="13"/>
      <c r="B139" s="233"/>
      <c r="C139" s="234"/>
      <c r="D139" s="235" t="s">
        <v>182</v>
      </c>
      <c r="E139" s="236" t="s">
        <v>1</v>
      </c>
      <c r="F139" s="237" t="s">
        <v>1012</v>
      </c>
      <c r="G139" s="234"/>
      <c r="H139" s="236" t="s">
        <v>1</v>
      </c>
      <c r="I139" s="238"/>
      <c r="J139" s="234"/>
      <c r="K139" s="234"/>
      <c r="L139" s="239"/>
      <c r="M139" s="240"/>
      <c r="N139" s="241"/>
      <c r="O139" s="241"/>
      <c r="P139" s="241"/>
      <c r="Q139" s="241"/>
      <c r="R139" s="241"/>
      <c r="S139" s="241"/>
      <c r="T139" s="24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3" t="s">
        <v>182</v>
      </c>
      <c r="AU139" s="243" t="s">
        <v>87</v>
      </c>
      <c r="AV139" s="13" t="s">
        <v>84</v>
      </c>
      <c r="AW139" s="13" t="s">
        <v>32</v>
      </c>
      <c r="AX139" s="13" t="s">
        <v>76</v>
      </c>
      <c r="AY139" s="243" t="s">
        <v>173</v>
      </c>
    </row>
    <row r="140" s="14" customFormat="1">
      <c r="A140" s="14"/>
      <c r="B140" s="244"/>
      <c r="C140" s="245"/>
      <c r="D140" s="235" t="s">
        <v>182</v>
      </c>
      <c r="E140" s="246" t="s">
        <v>1</v>
      </c>
      <c r="F140" s="247" t="s">
        <v>84</v>
      </c>
      <c r="G140" s="245"/>
      <c r="H140" s="248">
        <v>1</v>
      </c>
      <c r="I140" s="249"/>
      <c r="J140" s="245"/>
      <c r="K140" s="245"/>
      <c r="L140" s="250"/>
      <c r="M140" s="251"/>
      <c r="N140" s="252"/>
      <c r="O140" s="252"/>
      <c r="P140" s="252"/>
      <c r="Q140" s="252"/>
      <c r="R140" s="252"/>
      <c r="S140" s="252"/>
      <c r="T140" s="253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4" t="s">
        <v>182</v>
      </c>
      <c r="AU140" s="254" t="s">
        <v>87</v>
      </c>
      <c r="AV140" s="14" t="s">
        <v>87</v>
      </c>
      <c r="AW140" s="14" t="s">
        <v>32</v>
      </c>
      <c r="AX140" s="14" t="s">
        <v>84</v>
      </c>
      <c r="AY140" s="254" t="s">
        <v>173</v>
      </c>
    </row>
    <row r="141" s="12" customFormat="1" ht="22.8" customHeight="1">
      <c r="A141" s="12"/>
      <c r="B141" s="204"/>
      <c r="C141" s="205"/>
      <c r="D141" s="206" t="s">
        <v>75</v>
      </c>
      <c r="E141" s="218" t="s">
        <v>1013</v>
      </c>
      <c r="F141" s="218" t="s">
        <v>1014</v>
      </c>
      <c r="G141" s="205"/>
      <c r="H141" s="205"/>
      <c r="I141" s="208"/>
      <c r="J141" s="219">
        <f>BK141</f>
        <v>0</v>
      </c>
      <c r="K141" s="205"/>
      <c r="L141" s="210"/>
      <c r="M141" s="211"/>
      <c r="N141" s="212"/>
      <c r="O141" s="212"/>
      <c r="P141" s="213">
        <f>SUM(P142:P149)</f>
        <v>0</v>
      </c>
      <c r="Q141" s="212"/>
      <c r="R141" s="213">
        <f>SUM(R142:R149)</f>
        <v>0</v>
      </c>
      <c r="S141" s="212"/>
      <c r="T141" s="214">
        <f>SUM(T142:T149)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5" t="s">
        <v>200</v>
      </c>
      <c r="AT141" s="216" t="s">
        <v>75</v>
      </c>
      <c r="AU141" s="216" t="s">
        <v>84</v>
      </c>
      <c r="AY141" s="215" t="s">
        <v>173</v>
      </c>
      <c r="BK141" s="217">
        <f>SUM(BK142:BK149)</f>
        <v>0</v>
      </c>
    </row>
    <row r="142" s="2" customFormat="1" ht="16.5" customHeight="1">
      <c r="A142" s="39"/>
      <c r="B142" s="40"/>
      <c r="C142" s="220" t="s">
        <v>106</v>
      </c>
      <c r="D142" s="220" t="s">
        <v>175</v>
      </c>
      <c r="E142" s="221" t="s">
        <v>1015</v>
      </c>
      <c r="F142" s="222" t="s">
        <v>1014</v>
      </c>
      <c r="G142" s="223" t="s">
        <v>1001</v>
      </c>
      <c r="H142" s="224">
        <v>1</v>
      </c>
      <c r="I142" s="225"/>
      <c r="J142" s="226">
        <f>ROUND(I142*H142,2)</f>
        <v>0</v>
      </c>
      <c r="K142" s="222" t="s">
        <v>1</v>
      </c>
      <c r="L142" s="45"/>
      <c r="M142" s="227" t="s">
        <v>1</v>
      </c>
      <c r="N142" s="228" t="s">
        <v>41</v>
      </c>
      <c r="O142" s="92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1" t="s">
        <v>989</v>
      </c>
      <c r="AT142" s="231" t="s">
        <v>175</v>
      </c>
      <c r="AU142" s="231" t="s">
        <v>87</v>
      </c>
      <c r="AY142" s="18" t="s">
        <v>173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8" t="s">
        <v>84</v>
      </c>
      <c r="BK142" s="232">
        <f>ROUND(I142*H142,2)</f>
        <v>0</v>
      </c>
      <c r="BL142" s="18" t="s">
        <v>989</v>
      </c>
      <c r="BM142" s="231" t="s">
        <v>1016</v>
      </c>
    </row>
    <row r="143" s="14" customFormat="1">
      <c r="A143" s="14"/>
      <c r="B143" s="244"/>
      <c r="C143" s="245"/>
      <c r="D143" s="235" t="s">
        <v>182</v>
      </c>
      <c r="E143" s="246" t="s">
        <v>1</v>
      </c>
      <c r="F143" s="247" t="s">
        <v>84</v>
      </c>
      <c r="G143" s="245"/>
      <c r="H143" s="248">
        <v>1</v>
      </c>
      <c r="I143" s="249"/>
      <c r="J143" s="245"/>
      <c r="K143" s="245"/>
      <c r="L143" s="250"/>
      <c r="M143" s="251"/>
      <c r="N143" s="252"/>
      <c r="O143" s="252"/>
      <c r="P143" s="252"/>
      <c r="Q143" s="252"/>
      <c r="R143" s="252"/>
      <c r="S143" s="252"/>
      <c r="T143" s="253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4" t="s">
        <v>182</v>
      </c>
      <c r="AU143" s="254" t="s">
        <v>87</v>
      </c>
      <c r="AV143" s="14" t="s">
        <v>87</v>
      </c>
      <c r="AW143" s="14" t="s">
        <v>32</v>
      </c>
      <c r="AX143" s="14" t="s">
        <v>84</v>
      </c>
      <c r="AY143" s="254" t="s">
        <v>173</v>
      </c>
    </row>
    <row r="144" s="2" customFormat="1" ht="16.5" customHeight="1">
      <c r="A144" s="39"/>
      <c r="B144" s="40"/>
      <c r="C144" s="220" t="s">
        <v>220</v>
      </c>
      <c r="D144" s="220" t="s">
        <v>175</v>
      </c>
      <c r="E144" s="221" t="s">
        <v>1017</v>
      </c>
      <c r="F144" s="222" t="s">
        <v>1018</v>
      </c>
      <c r="G144" s="223" t="s">
        <v>1001</v>
      </c>
      <c r="H144" s="224">
        <v>1</v>
      </c>
      <c r="I144" s="225"/>
      <c r="J144" s="226">
        <f>ROUND(I144*H144,2)</f>
        <v>0</v>
      </c>
      <c r="K144" s="222" t="s">
        <v>1</v>
      </c>
      <c r="L144" s="45"/>
      <c r="M144" s="227" t="s">
        <v>1</v>
      </c>
      <c r="N144" s="228" t="s">
        <v>41</v>
      </c>
      <c r="O144" s="92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1" t="s">
        <v>989</v>
      </c>
      <c r="AT144" s="231" t="s">
        <v>175</v>
      </c>
      <c r="AU144" s="231" t="s">
        <v>87</v>
      </c>
      <c r="AY144" s="18" t="s">
        <v>173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8" t="s">
        <v>84</v>
      </c>
      <c r="BK144" s="232">
        <f>ROUND(I144*H144,2)</f>
        <v>0</v>
      </c>
      <c r="BL144" s="18" t="s">
        <v>989</v>
      </c>
      <c r="BM144" s="231" t="s">
        <v>1019</v>
      </c>
    </row>
    <row r="145" s="14" customFormat="1">
      <c r="A145" s="14"/>
      <c r="B145" s="244"/>
      <c r="C145" s="245"/>
      <c r="D145" s="235" t="s">
        <v>182</v>
      </c>
      <c r="E145" s="246" t="s">
        <v>1</v>
      </c>
      <c r="F145" s="247" t="s">
        <v>84</v>
      </c>
      <c r="G145" s="245"/>
      <c r="H145" s="248">
        <v>1</v>
      </c>
      <c r="I145" s="249"/>
      <c r="J145" s="245"/>
      <c r="K145" s="245"/>
      <c r="L145" s="250"/>
      <c r="M145" s="251"/>
      <c r="N145" s="252"/>
      <c r="O145" s="252"/>
      <c r="P145" s="252"/>
      <c r="Q145" s="252"/>
      <c r="R145" s="252"/>
      <c r="S145" s="252"/>
      <c r="T145" s="25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4" t="s">
        <v>182</v>
      </c>
      <c r="AU145" s="254" t="s">
        <v>87</v>
      </c>
      <c r="AV145" s="14" t="s">
        <v>87</v>
      </c>
      <c r="AW145" s="14" t="s">
        <v>32</v>
      </c>
      <c r="AX145" s="14" t="s">
        <v>84</v>
      </c>
      <c r="AY145" s="254" t="s">
        <v>173</v>
      </c>
    </row>
    <row r="146" s="2" customFormat="1" ht="16.5" customHeight="1">
      <c r="A146" s="39"/>
      <c r="B146" s="40"/>
      <c r="C146" s="220" t="s">
        <v>210</v>
      </c>
      <c r="D146" s="220" t="s">
        <v>175</v>
      </c>
      <c r="E146" s="221" t="s">
        <v>1020</v>
      </c>
      <c r="F146" s="222" t="s">
        <v>1021</v>
      </c>
      <c r="G146" s="223" t="s">
        <v>1001</v>
      </c>
      <c r="H146" s="224">
        <v>1</v>
      </c>
      <c r="I146" s="225"/>
      <c r="J146" s="226">
        <f>ROUND(I146*H146,2)</f>
        <v>0</v>
      </c>
      <c r="K146" s="222" t="s">
        <v>1</v>
      </c>
      <c r="L146" s="45"/>
      <c r="M146" s="227" t="s">
        <v>1</v>
      </c>
      <c r="N146" s="228" t="s">
        <v>41</v>
      </c>
      <c r="O146" s="92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1" t="s">
        <v>989</v>
      </c>
      <c r="AT146" s="231" t="s">
        <v>175</v>
      </c>
      <c r="AU146" s="231" t="s">
        <v>87</v>
      </c>
      <c r="AY146" s="18" t="s">
        <v>173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8" t="s">
        <v>84</v>
      </c>
      <c r="BK146" s="232">
        <f>ROUND(I146*H146,2)</f>
        <v>0</v>
      </c>
      <c r="BL146" s="18" t="s">
        <v>989</v>
      </c>
      <c r="BM146" s="231" t="s">
        <v>1022</v>
      </c>
    </row>
    <row r="147" s="13" customFormat="1">
      <c r="A147" s="13"/>
      <c r="B147" s="233"/>
      <c r="C147" s="234"/>
      <c r="D147" s="235" t="s">
        <v>182</v>
      </c>
      <c r="E147" s="236" t="s">
        <v>1</v>
      </c>
      <c r="F147" s="237" t="s">
        <v>1023</v>
      </c>
      <c r="G147" s="234"/>
      <c r="H147" s="236" t="s">
        <v>1</v>
      </c>
      <c r="I147" s="238"/>
      <c r="J147" s="234"/>
      <c r="K147" s="234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182</v>
      </c>
      <c r="AU147" s="243" t="s">
        <v>87</v>
      </c>
      <c r="AV147" s="13" t="s">
        <v>84</v>
      </c>
      <c r="AW147" s="13" t="s">
        <v>32</v>
      </c>
      <c r="AX147" s="13" t="s">
        <v>76</v>
      </c>
      <c r="AY147" s="243" t="s">
        <v>173</v>
      </c>
    </row>
    <row r="148" s="13" customFormat="1">
      <c r="A148" s="13"/>
      <c r="B148" s="233"/>
      <c r="C148" s="234"/>
      <c r="D148" s="235" t="s">
        <v>182</v>
      </c>
      <c r="E148" s="236" t="s">
        <v>1</v>
      </c>
      <c r="F148" s="237" t="s">
        <v>1024</v>
      </c>
      <c r="G148" s="234"/>
      <c r="H148" s="236" t="s">
        <v>1</v>
      </c>
      <c r="I148" s="238"/>
      <c r="J148" s="234"/>
      <c r="K148" s="234"/>
      <c r="L148" s="239"/>
      <c r="M148" s="240"/>
      <c r="N148" s="241"/>
      <c r="O148" s="241"/>
      <c r="P148" s="241"/>
      <c r="Q148" s="241"/>
      <c r="R148" s="241"/>
      <c r="S148" s="241"/>
      <c r="T148" s="24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3" t="s">
        <v>182</v>
      </c>
      <c r="AU148" s="243" t="s">
        <v>87</v>
      </c>
      <c r="AV148" s="13" t="s">
        <v>84</v>
      </c>
      <c r="AW148" s="13" t="s">
        <v>32</v>
      </c>
      <c r="AX148" s="13" t="s">
        <v>76</v>
      </c>
      <c r="AY148" s="243" t="s">
        <v>173</v>
      </c>
    </row>
    <row r="149" s="14" customFormat="1">
      <c r="A149" s="14"/>
      <c r="B149" s="244"/>
      <c r="C149" s="245"/>
      <c r="D149" s="235" t="s">
        <v>182</v>
      </c>
      <c r="E149" s="246" t="s">
        <v>1</v>
      </c>
      <c r="F149" s="247" t="s">
        <v>84</v>
      </c>
      <c r="G149" s="245"/>
      <c r="H149" s="248">
        <v>1</v>
      </c>
      <c r="I149" s="249"/>
      <c r="J149" s="245"/>
      <c r="K149" s="245"/>
      <c r="L149" s="250"/>
      <c r="M149" s="251"/>
      <c r="N149" s="252"/>
      <c r="O149" s="252"/>
      <c r="P149" s="252"/>
      <c r="Q149" s="252"/>
      <c r="R149" s="252"/>
      <c r="S149" s="252"/>
      <c r="T149" s="253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4" t="s">
        <v>182</v>
      </c>
      <c r="AU149" s="254" t="s">
        <v>87</v>
      </c>
      <c r="AV149" s="14" t="s">
        <v>87</v>
      </c>
      <c r="AW149" s="14" t="s">
        <v>32</v>
      </c>
      <c r="AX149" s="14" t="s">
        <v>84</v>
      </c>
      <c r="AY149" s="254" t="s">
        <v>173</v>
      </c>
    </row>
    <row r="150" s="12" customFormat="1" ht="22.8" customHeight="1">
      <c r="A150" s="12"/>
      <c r="B150" s="204"/>
      <c r="C150" s="205"/>
      <c r="D150" s="206" t="s">
        <v>75</v>
      </c>
      <c r="E150" s="218" t="s">
        <v>1025</v>
      </c>
      <c r="F150" s="218" t="s">
        <v>1026</v>
      </c>
      <c r="G150" s="205"/>
      <c r="H150" s="205"/>
      <c r="I150" s="208"/>
      <c r="J150" s="219">
        <f>BK150</f>
        <v>0</v>
      </c>
      <c r="K150" s="205"/>
      <c r="L150" s="210"/>
      <c r="M150" s="211"/>
      <c r="N150" s="212"/>
      <c r="O150" s="212"/>
      <c r="P150" s="213">
        <f>SUM(P151:P153)</f>
        <v>0</v>
      </c>
      <c r="Q150" s="212"/>
      <c r="R150" s="213">
        <f>SUM(R151:R153)</f>
        <v>0</v>
      </c>
      <c r="S150" s="212"/>
      <c r="T150" s="214">
        <f>SUM(T151:T153)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5" t="s">
        <v>200</v>
      </c>
      <c r="AT150" s="216" t="s">
        <v>75</v>
      </c>
      <c r="AU150" s="216" t="s">
        <v>84</v>
      </c>
      <c r="AY150" s="215" t="s">
        <v>173</v>
      </c>
      <c r="BK150" s="217">
        <f>SUM(BK151:BK153)</f>
        <v>0</v>
      </c>
    </row>
    <row r="151" s="2" customFormat="1" ht="16.5" customHeight="1">
      <c r="A151" s="39"/>
      <c r="B151" s="40"/>
      <c r="C151" s="220" t="s">
        <v>215</v>
      </c>
      <c r="D151" s="220" t="s">
        <v>175</v>
      </c>
      <c r="E151" s="221" t="s">
        <v>1027</v>
      </c>
      <c r="F151" s="222" t="s">
        <v>1028</v>
      </c>
      <c r="G151" s="223" t="s">
        <v>1001</v>
      </c>
      <c r="H151" s="224">
        <v>1</v>
      </c>
      <c r="I151" s="225"/>
      <c r="J151" s="226">
        <f>ROUND(I151*H151,2)</f>
        <v>0</v>
      </c>
      <c r="K151" s="222" t="s">
        <v>1</v>
      </c>
      <c r="L151" s="45"/>
      <c r="M151" s="227" t="s">
        <v>1</v>
      </c>
      <c r="N151" s="228" t="s">
        <v>41</v>
      </c>
      <c r="O151" s="92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1" t="s">
        <v>989</v>
      </c>
      <c r="AT151" s="231" t="s">
        <v>175</v>
      </c>
      <c r="AU151" s="231" t="s">
        <v>87</v>
      </c>
      <c r="AY151" s="18" t="s">
        <v>173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8" t="s">
        <v>84</v>
      </c>
      <c r="BK151" s="232">
        <f>ROUND(I151*H151,2)</f>
        <v>0</v>
      </c>
      <c r="BL151" s="18" t="s">
        <v>989</v>
      </c>
      <c r="BM151" s="231" t="s">
        <v>1029</v>
      </c>
    </row>
    <row r="152" s="13" customFormat="1">
      <c r="A152" s="13"/>
      <c r="B152" s="233"/>
      <c r="C152" s="234"/>
      <c r="D152" s="235" t="s">
        <v>182</v>
      </c>
      <c r="E152" s="236" t="s">
        <v>1</v>
      </c>
      <c r="F152" s="237" t="s">
        <v>1030</v>
      </c>
      <c r="G152" s="234"/>
      <c r="H152" s="236" t="s">
        <v>1</v>
      </c>
      <c r="I152" s="238"/>
      <c r="J152" s="234"/>
      <c r="K152" s="234"/>
      <c r="L152" s="239"/>
      <c r="M152" s="240"/>
      <c r="N152" s="241"/>
      <c r="O152" s="241"/>
      <c r="P152" s="241"/>
      <c r="Q152" s="241"/>
      <c r="R152" s="241"/>
      <c r="S152" s="241"/>
      <c r="T152" s="24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3" t="s">
        <v>182</v>
      </c>
      <c r="AU152" s="243" t="s">
        <v>87</v>
      </c>
      <c r="AV152" s="13" t="s">
        <v>84</v>
      </c>
      <c r="AW152" s="13" t="s">
        <v>32</v>
      </c>
      <c r="AX152" s="13" t="s">
        <v>76</v>
      </c>
      <c r="AY152" s="243" t="s">
        <v>173</v>
      </c>
    </row>
    <row r="153" s="14" customFormat="1">
      <c r="A153" s="14"/>
      <c r="B153" s="244"/>
      <c r="C153" s="245"/>
      <c r="D153" s="235" t="s">
        <v>182</v>
      </c>
      <c r="E153" s="246" t="s">
        <v>1</v>
      </c>
      <c r="F153" s="247" t="s">
        <v>84</v>
      </c>
      <c r="G153" s="245"/>
      <c r="H153" s="248">
        <v>1</v>
      </c>
      <c r="I153" s="249"/>
      <c r="J153" s="245"/>
      <c r="K153" s="245"/>
      <c r="L153" s="250"/>
      <c r="M153" s="292"/>
      <c r="N153" s="293"/>
      <c r="O153" s="293"/>
      <c r="P153" s="293"/>
      <c r="Q153" s="293"/>
      <c r="R153" s="293"/>
      <c r="S153" s="293"/>
      <c r="T153" s="29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4" t="s">
        <v>182</v>
      </c>
      <c r="AU153" s="254" t="s">
        <v>87</v>
      </c>
      <c r="AV153" s="14" t="s">
        <v>87</v>
      </c>
      <c r="AW153" s="14" t="s">
        <v>32</v>
      </c>
      <c r="AX153" s="14" t="s">
        <v>84</v>
      </c>
      <c r="AY153" s="254" t="s">
        <v>173</v>
      </c>
    </row>
    <row r="154" s="2" customFormat="1" ht="6.96" customHeight="1">
      <c r="A154" s="39"/>
      <c r="B154" s="67"/>
      <c r="C154" s="68"/>
      <c r="D154" s="68"/>
      <c r="E154" s="68"/>
      <c r="F154" s="68"/>
      <c r="G154" s="68"/>
      <c r="H154" s="68"/>
      <c r="I154" s="68"/>
      <c r="J154" s="68"/>
      <c r="K154" s="68"/>
      <c r="L154" s="45"/>
      <c r="M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</row>
  </sheetData>
  <sheetProtection sheet="1" autoFilter="0" formatColumns="0" formatRows="0" objects="1" scenarios="1" spinCount="100000" saltValue="qbePlY2sbeE2u/AGGSkTDmO5y1ahlZ+bm/0BBvHySHcSrgWH2KN4qRsxbH8cd6Pw0lnrQ6s8Loc5Z/IokB3atQ==" hashValue="hPsk8WNoD2aVRvKmi5UifVJQFY3fj8xAGzPhlyx8q6TSgtA/fCHct52rlvDJ6DxQ/0S3/zJclpBDEj/XtBdrfA==" algorithmName="SHA-512" password="CC35"/>
  <autoFilter ref="C119:K153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8"/>
      <c r="C3" s="139"/>
      <c r="D3" s="139"/>
      <c r="E3" s="139"/>
      <c r="F3" s="139"/>
      <c r="G3" s="139"/>
      <c r="H3" s="21"/>
    </row>
    <row r="4" s="1" customFormat="1" ht="24.96" customHeight="1">
      <c r="B4" s="21"/>
      <c r="C4" s="140" t="s">
        <v>1031</v>
      </c>
      <c r="H4" s="21"/>
    </row>
    <row r="5" s="1" customFormat="1" ht="12" customHeight="1">
      <c r="B5" s="21"/>
      <c r="C5" s="295" t="s">
        <v>13</v>
      </c>
      <c r="D5" s="149" t="s">
        <v>14</v>
      </c>
      <c r="E5" s="1"/>
      <c r="F5" s="1"/>
      <c r="H5" s="21"/>
    </row>
    <row r="6" s="1" customFormat="1" ht="36.96" customHeight="1">
      <c r="B6" s="21"/>
      <c r="C6" s="296" t="s">
        <v>16</v>
      </c>
      <c r="D6" s="297" t="s">
        <v>17</v>
      </c>
      <c r="E6" s="1"/>
      <c r="F6" s="1"/>
      <c r="H6" s="21"/>
    </row>
    <row r="7" s="1" customFormat="1" ht="16.5" customHeight="1">
      <c r="B7" s="21"/>
      <c r="C7" s="142" t="s">
        <v>22</v>
      </c>
      <c r="D7" s="146" t="str">
        <f>'Rekapitulace stavby'!AN8</f>
        <v>21. 5. 2025</v>
      </c>
      <c r="H7" s="21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193"/>
      <c r="B9" s="298"/>
      <c r="C9" s="299" t="s">
        <v>57</v>
      </c>
      <c r="D9" s="300" t="s">
        <v>58</v>
      </c>
      <c r="E9" s="300" t="s">
        <v>160</v>
      </c>
      <c r="F9" s="301" t="s">
        <v>1032</v>
      </c>
      <c r="G9" s="193"/>
      <c r="H9" s="298"/>
    </row>
    <row r="10" s="2" customFormat="1" ht="26.4" customHeight="1">
      <c r="A10" s="39"/>
      <c r="B10" s="45"/>
      <c r="C10" s="302" t="s">
        <v>81</v>
      </c>
      <c r="D10" s="302" t="s">
        <v>82</v>
      </c>
      <c r="E10" s="39"/>
      <c r="F10" s="39"/>
      <c r="G10" s="39"/>
      <c r="H10" s="45"/>
    </row>
    <row r="11" s="2" customFormat="1" ht="16.8" customHeight="1">
      <c r="A11" s="39"/>
      <c r="B11" s="45"/>
      <c r="C11" s="303" t="s">
        <v>131</v>
      </c>
      <c r="D11" s="304" t="s">
        <v>1</v>
      </c>
      <c r="E11" s="305" t="s">
        <v>1</v>
      </c>
      <c r="F11" s="306">
        <v>143.04499999999999</v>
      </c>
      <c r="G11" s="39"/>
      <c r="H11" s="45"/>
    </row>
    <row r="12" s="2" customFormat="1" ht="16.8" customHeight="1">
      <c r="A12" s="39"/>
      <c r="B12" s="45"/>
      <c r="C12" s="307" t="s">
        <v>1</v>
      </c>
      <c r="D12" s="307" t="s">
        <v>183</v>
      </c>
      <c r="E12" s="18" t="s">
        <v>1</v>
      </c>
      <c r="F12" s="308">
        <v>0</v>
      </c>
      <c r="G12" s="39"/>
      <c r="H12" s="45"/>
    </row>
    <row r="13" s="2" customFormat="1" ht="16.8" customHeight="1">
      <c r="A13" s="39"/>
      <c r="B13" s="45"/>
      <c r="C13" s="307" t="s">
        <v>1</v>
      </c>
      <c r="D13" s="307" t="s">
        <v>184</v>
      </c>
      <c r="E13" s="18" t="s">
        <v>1</v>
      </c>
      <c r="F13" s="308">
        <v>0</v>
      </c>
      <c r="G13" s="39"/>
      <c r="H13" s="45"/>
    </row>
    <row r="14" s="2" customFormat="1">
      <c r="A14" s="39"/>
      <c r="B14" s="45"/>
      <c r="C14" s="307" t="s">
        <v>131</v>
      </c>
      <c r="D14" s="307" t="s">
        <v>185</v>
      </c>
      <c r="E14" s="18" t="s">
        <v>1</v>
      </c>
      <c r="F14" s="308">
        <v>143.04499999999999</v>
      </c>
      <c r="G14" s="39"/>
      <c r="H14" s="45"/>
    </row>
    <row r="15" s="2" customFormat="1" ht="16.8" customHeight="1">
      <c r="A15" s="39"/>
      <c r="B15" s="45"/>
      <c r="C15" s="309" t="s">
        <v>1033</v>
      </c>
      <c r="D15" s="39"/>
      <c r="E15" s="39"/>
      <c r="F15" s="39"/>
      <c r="G15" s="39"/>
      <c r="H15" s="45"/>
    </row>
    <row r="16" s="2" customFormat="1">
      <c r="A16" s="39"/>
      <c r="B16" s="45"/>
      <c r="C16" s="307" t="s">
        <v>176</v>
      </c>
      <c r="D16" s="307" t="s">
        <v>177</v>
      </c>
      <c r="E16" s="18" t="s">
        <v>178</v>
      </c>
      <c r="F16" s="308">
        <v>143.04499999999999</v>
      </c>
      <c r="G16" s="39"/>
      <c r="H16" s="45"/>
    </row>
    <row r="17" s="2" customFormat="1" ht="16.8" customHeight="1">
      <c r="A17" s="39"/>
      <c r="B17" s="45"/>
      <c r="C17" s="307" t="s">
        <v>186</v>
      </c>
      <c r="D17" s="307" t="s">
        <v>187</v>
      </c>
      <c r="E17" s="18" t="s">
        <v>178</v>
      </c>
      <c r="F17" s="308">
        <v>143.04499999999999</v>
      </c>
      <c r="G17" s="39"/>
      <c r="H17" s="45"/>
    </row>
    <row r="18" s="2" customFormat="1" ht="16.8" customHeight="1">
      <c r="A18" s="39"/>
      <c r="B18" s="45"/>
      <c r="C18" s="307" t="s">
        <v>478</v>
      </c>
      <c r="D18" s="307" t="s">
        <v>479</v>
      </c>
      <c r="E18" s="18" t="s">
        <v>178</v>
      </c>
      <c r="F18" s="308">
        <v>143.04499999999999</v>
      </c>
      <c r="G18" s="39"/>
      <c r="H18" s="45"/>
    </row>
    <row r="19" s="2" customFormat="1" ht="16.8" customHeight="1">
      <c r="A19" s="39"/>
      <c r="B19" s="45"/>
      <c r="C19" s="307" t="s">
        <v>484</v>
      </c>
      <c r="D19" s="307" t="s">
        <v>485</v>
      </c>
      <c r="E19" s="18" t="s">
        <v>178</v>
      </c>
      <c r="F19" s="308">
        <v>143.04499999999999</v>
      </c>
      <c r="G19" s="39"/>
      <c r="H19" s="45"/>
    </row>
    <row r="20" s="2" customFormat="1" ht="16.8" customHeight="1">
      <c r="A20" s="39"/>
      <c r="B20" s="45"/>
      <c r="C20" s="303" t="s">
        <v>133</v>
      </c>
      <c r="D20" s="304" t="s">
        <v>1</v>
      </c>
      <c r="E20" s="305" t="s">
        <v>1</v>
      </c>
      <c r="F20" s="306">
        <v>0.48599999999999999</v>
      </c>
      <c r="G20" s="39"/>
      <c r="H20" s="45"/>
    </row>
    <row r="21" s="2" customFormat="1" ht="16.8" customHeight="1">
      <c r="A21" s="39"/>
      <c r="B21" s="45"/>
      <c r="C21" s="307" t="s">
        <v>1</v>
      </c>
      <c r="D21" s="307" t="s">
        <v>351</v>
      </c>
      <c r="E21" s="18" t="s">
        <v>1</v>
      </c>
      <c r="F21" s="308">
        <v>0</v>
      </c>
      <c r="G21" s="39"/>
      <c r="H21" s="45"/>
    </row>
    <row r="22" s="2" customFormat="1" ht="16.8" customHeight="1">
      <c r="A22" s="39"/>
      <c r="B22" s="45"/>
      <c r="C22" s="307" t="s">
        <v>1</v>
      </c>
      <c r="D22" s="307" t="s">
        <v>352</v>
      </c>
      <c r="E22" s="18" t="s">
        <v>1</v>
      </c>
      <c r="F22" s="308">
        <v>0.48599999999999999</v>
      </c>
      <c r="G22" s="39"/>
      <c r="H22" s="45"/>
    </row>
    <row r="23" s="2" customFormat="1" ht="16.8" customHeight="1">
      <c r="A23" s="39"/>
      <c r="B23" s="45"/>
      <c r="C23" s="307" t="s">
        <v>133</v>
      </c>
      <c r="D23" s="307" t="s">
        <v>96</v>
      </c>
      <c r="E23" s="18" t="s">
        <v>1</v>
      </c>
      <c r="F23" s="308">
        <v>0.48599999999999999</v>
      </c>
      <c r="G23" s="39"/>
      <c r="H23" s="45"/>
    </row>
    <row r="24" s="2" customFormat="1" ht="16.8" customHeight="1">
      <c r="A24" s="39"/>
      <c r="B24" s="45"/>
      <c r="C24" s="309" t="s">
        <v>1033</v>
      </c>
      <c r="D24" s="39"/>
      <c r="E24" s="39"/>
      <c r="F24" s="39"/>
      <c r="G24" s="39"/>
      <c r="H24" s="45"/>
    </row>
    <row r="25" s="2" customFormat="1">
      <c r="A25" s="39"/>
      <c r="B25" s="45"/>
      <c r="C25" s="307" t="s">
        <v>331</v>
      </c>
      <c r="D25" s="307" t="s">
        <v>332</v>
      </c>
      <c r="E25" s="18" t="s">
        <v>237</v>
      </c>
      <c r="F25" s="308">
        <v>54.661000000000001</v>
      </c>
      <c r="G25" s="39"/>
      <c r="H25" s="45"/>
    </row>
    <row r="26" s="2" customFormat="1">
      <c r="A26" s="39"/>
      <c r="B26" s="45"/>
      <c r="C26" s="307" t="s">
        <v>464</v>
      </c>
      <c r="D26" s="307" t="s">
        <v>465</v>
      </c>
      <c r="E26" s="18" t="s">
        <v>237</v>
      </c>
      <c r="F26" s="308">
        <v>0.48599999999999999</v>
      </c>
      <c r="G26" s="39"/>
      <c r="H26" s="45"/>
    </row>
    <row r="27" s="2" customFormat="1" ht="16.8" customHeight="1">
      <c r="A27" s="39"/>
      <c r="B27" s="45"/>
      <c r="C27" s="303" t="s">
        <v>130</v>
      </c>
      <c r="D27" s="304" t="s">
        <v>1</v>
      </c>
      <c r="E27" s="305" t="s">
        <v>1</v>
      </c>
      <c r="F27" s="306">
        <v>1</v>
      </c>
      <c r="G27" s="39"/>
      <c r="H27" s="45"/>
    </row>
    <row r="28" s="2" customFormat="1" ht="16.8" customHeight="1">
      <c r="A28" s="39"/>
      <c r="B28" s="45"/>
      <c r="C28" s="307" t="s">
        <v>1</v>
      </c>
      <c r="D28" s="307" t="s">
        <v>891</v>
      </c>
      <c r="E28" s="18" t="s">
        <v>1</v>
      </c>
      <c r="F28" s="308">
        <v>0</v>
      </c>
      <c r="G28" s="39"/>
      <c r="H28" s="45"/>
    </row>
    <row r="29" s="2" customFormat="1" ht="16.8" customHeight="1">
      <c r="A29" s="39"/>
      <c r="B29" s="45"/>
      <c r="C29" s="307" t="s">
        <v>1</v>
      </c>
      <c r="D29" s="307" t="s">
        <v>394</v>
      </c>
      <c r="E29" s="18" t="s">
        <v>1</v>
      </c>
      <c r="F29" s="308">
        <v>0</v>
      </c>
      <c r="G29" s="39"/>
      <c r="H29" s="45"/>
    </row>
    <row r="30" s="2" customFormat="1" ht="16.8" customHeight="1">
      <c r="A30" s="39"/>
      <c r="B30" s="45"/>
      <c r="C30" s="307" t="s">
        <v>1</v>
      </c>
      <c r="D30" s="307" t="s">
        <v>892</v>
      </c>
      <c r="E30" s="18" t="s">
        <v>1</v>
      </c>
      <c r="F30" s="308">
        <v>1</v>
      </c>
      <c r="G30" s="39"/>
      <c r="H30" s="45"/>
    </row>
    <row r="31" s="2" customFormat="1" ht="16.8" customHeight="1">
      <c r="A31" s="39"/>
      <c r="B31" s="45"/>
      <c r="C31" s="307" t="s">
        <v>130</v>
      </c>
      <c r="D31" s="307" t="s">
        <v>120</v>
      </c>
      <c r="E31" s="18" t="s">
        <v>1</v>
      </c>
      <c r="F31" s="308">
        <v>1</v>
      </c>
      <c r="G31" s="39"/>
      <c r="H31" s="45"/>
    </row>
    <row r="32" s="2" customFormat="1" ht="16.8" customHeight="1">
      <c r="A32" s="39"/>
      <c r="B32" s="45"/>
      <c r="C32" s="309" t="s">
        <v>1033</v>
      </c>
      <c r="D32" s="39"/>
      <c r="E32" s="39"/>
      <c r="F32" s="39"/>
      <c r="G32" s="39"/>
      <c r="H32" s="45"/>
    </row>
    <row r="33" s="2" customFormat="1" ht="16.8" customHeight="1">
      <c r="A33" s="39"/>
      <c r="B33" s="45"/>
      <c r="C33" s="307" t="s">
        <v>888</v>
      </c>
      <c r="D33" s="307" t="s">
        <v>889</v>
      </c>
      <c r="E33" s="18" t="s">
        <v>178</v>
      </c>
      <c r="F33" s="308">
        <v>1</v>
      </c>
      <c r="G33" s="39"/>
      <c r="H33" s="45"/>
    </row>
    <row r="34" s="2" customFormat="1" ht="16.8" customHeight="1">
      <c r="A34" s="39"/>
      <c r="B34" s="45"/>
      <c r="C34" s="307" t="s">
        <v>894</v>
      </c>
      <c r="D34" s="307" t="s">
        <v>895</v>
      </c>
      <c r="E34" s="18" t="s">
        <v>178</v>
      </c>
      <c r="F34" s="308">
        <v>1.1499999999999999</v>
      </c>
      <c r="G34" s="39"/>
      <c r="H34" s="45"/>
    </row>
    <row r="35" s="2" customFormat="1" ht="16.8" customHeight="1">
      <c r="A35" s="39"/>
      <c r="B35" s="45"/>
      <c r="C35" s="303" t="s">
        <v>95</v>
      </c>
      <c r="D35" s="304" t="s">
        <v>96</v>
      </c>
      <c r="E35" s="305" t="s">
        <v>1</v>
      </c>
      <c r="F35" s="306">
        <v>4.7210000000000001</v>
      </c>
      <c r="G35" s="39"/>
      <c r="H35" s="45"/>
    </row>
    <row r="36" s="2" customFormat="1" ht="16.8" customHeight="1">
      <c r="A36" s="39"/>
      <c r="B36" s="45"/>
      <c r="C36" s="307" t="s">
        <v>1</v>
      </c>
      <c r="D36" s="307" t="s">
        <v>334</v>
      </c>
      <c r="E36" s="18" t="s">
        <v>1</v>
      </c>
      <c r="F36" s="308">
        <v>0</v>
      </c>
      <c r="G36" s="39"/>
      <c r="H36" s="45"/>
    </row>
    <row r="37" s="2" customFormat="1" ht="16.8" customHeight="1">
      <c r="A37" s="39"/>
      <c r="B37" s="45"/>
      <c r="C37" s="307" t="s">
        <v>1</v>
      </c>
      <c r="D37" s="307" t="s">
        <v>335</v>
      </c>
      <c r="E37" s="18" t="s">
        <v>1</v>
      </c>
      <c r="F37" s="308">
        <v>0</v>
      </c>
      <c r="G37" s="39"/>
      <c r="H37" s="45"/>
    </row>
    <row r="38" s="2" customFormat="1" ht="16.8" customHeight="1">
      <c r="A38" s="39"/>
      <c r="B38" s="45"/>
      <c r="C38" s="307" t="s">
        <v>1</v>
      </c>
      <c r="D38" s="307" t="s">
        <v>336</v>
      </c>
      <c r="E38" s="18" t="s">
        <v>1</v>
      </c>
      <c r="F38" s="308">
        <v>0</v>
      </c>
      <c r="G38" s="39"/>
      <c r="H38" s="45"/>
    </row>
    <row r="39" s="2" customFormat="1" ht="16.8" customHeight="1">
      <c r="A39" s="39"/>
      <c r="B39" s="45"/>
      <c r="C39" s="307" t="s">
        <v>1</v>
      </c>
      <c r="D39" s="307" t="s">
        <v>337</v>
      </c>
      <c r="E39" s="18" t="s">
        <v>1</v>
      </c>
      <c r="F39" s="308">
        <v>0.28399999999999997</v>
      </c>
      <c r="G39" s="39"/>
      <c r="H39" s="45"/>
    </row>
    <row r="40" s="2" customFormat="1" ht="16.8" customHeight="1">
      <c r="A40" s="39"/>
      <c r="B40" s="45"/>
      <c r="C40" s="307" t="s">
        <v>1</v>
      </c>
      <c r="D40" s="307" t="s">
        <v>338</v>
      </c>
      <c r="E40" s="18" t="s">
        <v>1</v>
      </c>
      <c r="F40" s="308">
        <v>2.0499999999999998</v>
      </c>
      <c r="G40" s="39"/>
      <c r="H40" s="45"/>
    </row>
    <row r="41" s="2" customFormat="1" ht="16.8" customHeight="1">
      <c r="A41" s="39"/>
      <c r="B41" s="45"/>
      <c r="C41" s="307" t="s">
        <v>1</v>
      </c>
      <c r="D41" s="307" t="s">
        <v>339</v>
      </c>
      <c r="E41" s="18" t="s">
        <v>1</v>
      </c>
      <c r="F41" s="308">
        <v>0.89100000000000001</v>
      </c>
      <c r="G41" s="39"/>
      <c r="H41" s="45"/>
    </row>
    <row r="42" s="2" customFormat="1" ht="16.8" customHeight="1">
      <c r="A42" s="39"/>
      <c r="B42" s="45"/>
      <c r="C42" s="307" t="s">
        <v>1</v>
      </c>
      <c r="D42" s="307" t="s">
        <v>340</v>
      </c>
      <c r="E42" s="18" t="s">
        <v>1</v>
      </c>
      <c r="F42" s="308">
        <v>0.10000000000000001</v>
      </c>
      <c r="G42" s="39"/>
      <c r="H42" s="45"/>
    </row>
    <row r="43" s="2" customFormat="1" ht="16.8" customHeight="1">
      <c r="A43" s="39"/>
      <c r="B43" s="45"/>
      <c r="C43" s="307" t="s">
        <v>1</v>
      </c>
      <c r="D43" s="307" t="s">
        <v>341</v>
      </c>
      <c r="E43" s="18" t="s">
        <v>1</v>
      </c>
      <c r="F43" s="308">
        <v>0.56699999999999995</v>
      </c>
      <c r="G43" s="39"/>
      <c r="H43" s="45"/>
    </row>
    <row r="44" s="2" customFormat="1" ht="16.8" customHeight="1">
      <c r="A44" s="39"/>
      <c r="B44" s="45"/>
      <c r="C44" s="307" t="s">
        <v>1</v>
      </c>
      <c r="D44" s="307" t="s">
        <v>342</v>
      </c>
      <c r="E44" s="18" t="s">
        <v>1</v>
      </c>
      <c r="F44" s="308">
        <v>0.10000000000000001</v>
      </c>
      <c r="G44" s="39"/>
      <c r="H44" s="45"/>
    </row>
    <row r="45" s="2" customFormat="1" ht="16.8" customHeight="1">
      <c r="A45" s="39"/>
      <c r="B45" s="45"/>
      <c r="C45" s="307" t="s">
        <v>1</v>
      </c>
      <c r="D45" s="307" t="s">
        <v>343</v>
      </c>
      <c r="E45" s="18" t="s">
        <v>1</v>
      </c>
      <c r="F45" s="308">
        <v>0.72899999999999998</v>
      </c>
      <c r="G45" s="39"/>
      <c r="H45" s="45"/>
    </row>
    <row r="46" s="2" customFormat="1" ht="16.8" customHeight="1">
      <c r="A46" s="39"/>
      <c r="B46" s="45"/>
      <c r="C46" s="307" t="s">
        <v>95</v>
      </c>
      <c r="D46" s="307" t="s">
        <v>96</v>
      </c>
      <c r="E46" s="18" t="s">
        <v>1</v>
      </c>
      <c r="F46" s="308">
        <v>4.7210000000000001</v>
      </c>
      <c r="G46" s="39"/>
      <c r="H46" s="45"/>
    </row>
    <row r="47" s="2" customFormat="1" ht="16.8" customHeight="1">
      <c r="A47" s="39"/>
      <c r="B47" s="45"/>
      <c r="C47" s="309" t="s">
        <v>1033</v>
      </c>
      <c r="D47" s="39"/>
      <c r="E47" s="39"/>
      <c r="F47" s="39"/>
      <c r="G47" s="39"/>
      <c r="H47" s="45"/>
    </row>
    <row r="48" s="2" customFormat="1">
      <c r="A48" s="39"/>
      <c r="B48" s="45"/>
      <c r="C48" s="307" t="s">
        <v>331</v>
      </c>
      <c r="D48" s="307" t="s">
        <v>332</v>
      </c>
      <c r="E48" s="18" t="s">
        <v>237</v>
      </c>
      <c r="F48" s="308">
        <v>54.661000000000001</v>
      </c>
      <c r="G48" s="39"/>
      <c r="H48" s="45"/>
    </row>
    <row r="49" s="2" customFormat="1" ht="16.8" customHeight="1">
      <c r="A49" s="39"/>
      <c r="B49" s="45"/>
      <c r="C49" s="307" t="s">
        <v>366</v>
      </c>
      <c r="D49" s="307" t="s">
        <v>367</v>
      </c>
      <c r="E49" s="18" t="s">
        <v>237</v>
      </c>
      <c r="F49" s="308">
        <v>178.20400000000001</v>
      </c>
      <c r="G49" s="39"/>
      <c r="H49" s="45"/>
    </row>
    <row r="50" s="2" customFormat="1" ht="16.8" customHeight="1">
      <c r="A50" s="39"/>
      <c r="B50" s="45"/>
      <c r="C50" s="307" t="s">
        <v>459</v>
      </c>
      <c r="D50" s="307" t="s">
        <v>460</v>
      </c>
      <c r="E50" s="18" t="s">
        <v>461</v>
      </c>
      <c r="F50" s="308">
        <v>4.7210000000000001</v>
      </c>
      <c r="G50" s="39"/>
      <c r="H50" s="45"/>
    </row>
    <row r="51" s="2" customFormat="1" ht="16.8" customHeight="1">
      <c r="A51" s="39"/>
      <c r="B51" s="45"/>
      <c r="C51" s="303" t="s">
        <v>98</v>
      </c>
      <c r="D51" s="304" t="s">
        <v>96</v>
      </c>
      <c r="E51" s="305" t="s">
        <v>1</v>
      </c>
      <c r="F51" s="306">
        <v>16.695</v>
      </c>
      <c r="G51" s="39"/>
      <c r="H51" s="45"/>
    </row>
    <row r="52" s="2" customFormat="1" ht="16.8" customHeight="1">
      <c r="A52" s="39"/>
      <c r="B52" s="45"/>
      <c r="C52" s="307" t="s">
        <v>1</v>
      </c>
      <c r="D52" s="307" t="s">
        <v>344</v>
      </c>
      <c r="E52" s="18" t="s">
        <v>1</v>
      </c>
      <c r="F52" s="308">
        <v>0</v>
      </c>
      <c r="G52" s="39"/>
      <c r="H52" s="45"/>
    </row>
    <row r="53" s="2" customFormat="1" ht="16.8" customHeight="1">
      <c r="A53" s="39"/>
      <c r="B53" s="45"/>
      <c r="C53" s="307" t="s">
        <v>1</v>
      </c>
      <c r="D53" s="307" t="s">
        <v>345</v>
      </c>
      <c r="E53" s="18" t="s">
        <v>1</v>
      </c>
      <c r="F53" s="308">
        <v>1.1339999999999999</v>
      </c>
      <c r="G53" s="39"/>
      <c r="H53" s="45"/>
    </row>
    <row r="54" s="2" customFormat="1" ht="16.8" customHeight="1">
      <c r="A54" s="39"/>
      <c r="B54" s="45"/>
      <c r="C54" s="307" t="s">
        <v>1</v>
      </c>
      <c r="D54" s="307" t="s">
        <v>346</v>
      </c>
      <c r="E54" s="18" t="s">
        <v>1</v>
      </c>
      <c r="F54" s="308">
        <v>8.1999999999999993</v>
      </c>
      <c r="G54" s="39"/>
      <c r="H54" s="45"/>
    </row>
    <row r="55" s="2" customFormat="1" ht="16.8" customHeight="1">
      <c r="A55" s="39"/>
      <c r="B55" s="45"/>
      <c r="C55" s="307" t="s">
        <v>1</v>
      </c>
      <c r="D55" s="307" t="s">
        <v>347</v>
      </c>
      <c r="E55" s="18" t="s">
        <v>1</v>
      </c>
      <c r="F55" s="308">
        <v>3.5640000000000001</v>
      </c>
      <c r="G55" s="39"/>
      <c r="H55" s="45"/>
    </row>
    <row r="56" s="2" customFormat="1" ht="16.8" customHeight="1">
      <c r="A56" s="39"/>
      <c r="B56" s="45"/>
      <c r="C56" s="307" t="s">
        <v>1</v>
      </c>
      <c r="D56" s="307" t="s">
        <v>348</v>
      </c>
      <c r="E56" s="18" t="s">
        <v>1</v>
      </c>
      <c r="F56" s="308">
        <v>0.40000000000000002</v>
      </c>
      <c r="G56" s="39"/>
      <c r="H56" s="45"/>
    </row>
    <row r="57" s="2" customFormat="1" ht="16.8" customHeight="1">
      <c r="A57" s="39"/>
      <c r="B57" s="45"/>
      <c r="C57" s="307" t="s">
        <v>1</v>
      </c>
      <c r="D57" s="307" t="s">
        <v>349</v>
      </c>
      <c r="E57" s="18" t="s">
        <v>1</v>
      </c>
      <c r="F57" s="308">
        <v>2.2679999999999998</v>
      </c>
      <c r="G57" s="39"/>
      <c r="H57" s="45"/>
    </row>
    <row r="58" s="2" customFormat="1" ht="16.8" customHeight="1">
      <c r="A58" s="39"/>
      <c r="B58" s="45"/>
      <c r="C58" s="307" t="s">
        <v>1</v>
      </c>
      <c r="D58" s="307" t="s">
        <v>350</v>
      </c>
      <c r="E58" s="18" t="s">
        <v>1</v>
      </c>
      <c r="F58" s="308">
        <v>0.40000000000000002</v>
      </c>
      <c r="G58" s="39"/>
      <c r="H58" s="45"/>
    </row>
    <row r="59" s="2" customFormat="1" ht="16.8" customHeight="1">
      <c r="A59" s="39"/>
      <c r="B59" s="45"/>
      <c r="C59" s="307" t="s">
        <v>1</v>
      </c>
      <c r="D59" s="307" t="s">
        <v>343</v>
      </c>
      <c r="E59" s="18" t="s">
        <v>1</v>
      </c>
      <c r="F59" s="308">
        <v>0.72899999999999998</v>
      </c>
      <c r="G59" s="39"/>
      <c r="H59" s="45"/>
    </row>
    <row r="60" s="2" customFormat="1" ht="16.8" customHeight="1">
      <c r="A60" s="39"/>
      <c r="B60" s="45"/>
      <c r="C60" s="307" t="s">
        <v>98</v>
      </c>
      <c r="D60" s="307" t="s">
        <v>96</v>
      </c>
      <c r="E60" s="18" t="s">
        <v>1</v>
      </c>
      <c r="F60" s="308">
        <v>16.695</v>
      </c>
      <c r="G60" s="39"/>
      <c r="H60" s="45"/>
    </row>
    <row r="61" s="2" customFormat="1" ht="16.8" customHeight="1">
      <c r="A61" s="39"/>
      <c r="B61" s="45"/>
      <c r="C61" s="309" t="s">
        <v>1033</v>
      </c>
      <c r="D61" s="39"/>
      <c r="E61" s="39"/>
      <c r="F61" s="39"/>
      <c r="G61" s="39"/>
      <c r="H61" s="45"/>
    </row>
    <row r="62" s="2" customFormat="1">
      <c r="A62" s="39"/>
      <c r="B62" s="45"/>
      <c r="C62" s="307" t="s">
        <v>331</v>
      </c>
      <c r="D62" s="307" t="s">
        <v>332</v>
      </c>
      <c r="E62" s="18" t="s">
        <v>237</v>
      </c>
      <c r="F62" s="308">
        <v>54.661000000000001</v>
      </c>
      <c r="G62" s="39"/>
      <c r="H62" s="45"/>
    </row>
    <row r="63" s="2" customFormat="1" ht="16.8" customHeight="1">
      <c r="A63" s="39"/>
      <c r="B63" s="45"/>
      <c r="C63" s="307" t="s">
        <v>397</v>
      </c>
      <c r="D63" s="307" t="s">
        <v>398</v>
      </c>
      <c r="E63" s="18" t="s">
        <v>237</v>
      </c>
      <c r="F63" s="308">
        <v>16.283000000000001</v>
      </c>
      <c r="G63" s="39"/>
      <c r="H63" s="45"/>
    </row>
    <row r="64" s="2" customFormat="1" ht="16.8" customHeight="1">
      <c r="A64" s="39"/>
      <c r="B64" s="45"/>
      <c r="C64" s="303" t="s">
        <v>101</v>
      </c>
      <c r="D64" s="304" t="s">
        <v>1</v>
      </c>
      <c r="E64" s="305" t="s">
        <v>1</v>
      </c>
      <c r="F64" s="306">
        <v>108.489</v>
      </c>
      <c r="G64" s="39"/>
      <c r="H64" s="45"/>
    </row>
    <row r="65" s="2" customFormat="1" ht="16.8" customHeight="1">
      <c r="A65" s="39"/>
      <c r="B65" s="45"/>
      <c r="C65" s="307" t="s">
        <v>101</v>
      </c>
      <c r="D65" s="307" t="s">
        <v>850</v>
      </c>
      <c r="E65" s="18" t="s">
        <v>1</v>
      </c>
      <c r="F65" s="308">
        <v>108.489</v>
      </c>
      <c r="G65" s="39"/>
      <c r="H65" s="45"/>
    </row>
    <row r="66" s="2" customFormat="1" ht="16.8" customHeight="1">
      <c r="A66" s="39"/>
      <c r="B66" s="45"/>
      <c r="C66" s="309" t="s">
        <v>1033</v>
      </c>
      <c r="D66" s="39"/>
      <c r="E66" s="39"/>
      <c r="F66" s="39"/>
      <c r="G66" s="39"/>
      <c r="H66" s="45"/>
    </row>
    <row r="67" s="2" customFormat="1" ht="16.8" customHeight="1">
      <c r="A67" s="39"/>
      <c r="B67" s="45"/>
      <c r="C67" s="307" t="s">
        <v>847</v>
      </c>
      <c r="D67" s="307" t="s">
        <v>848</v>
      </c>
      <c r="E67" s="18" t="s">
        <v>377</v>
      </c>
      <c r="F67" s="308">
        <v>108.489</v>
      </c>
      <c r="G67" s="39"/>
      <c r="H67" s="45"/>
    </row>
    <row r="68" s="2" customFormat="1" ht="16.8" customHeight="1">
      <c r="A68" s="39"/>
      <c r="B68" s="45"/>
      <c r="C68" s="307" t="s">
        <v>852</v>
      </c>
      <c r="D68" s="307" t="s">
        <v>853</v>
      </c>
      <c r="E68" s="18" t="s">
        <v>377</v>
      </c>
      <c r="F68" s="308">
        <v>216.97800000000001</v>
      </c>
      <c r="G68" s="39"/>
      <c r="H68" s="45"/>
    </row>
    <row r="69" s="2" customFormat="1" ht="16.8" customHeight="1">
      <c r="A69" s="39"/>
      <c r="B69" s="45"/>
      <c r="C69" s="307" t="s">
        <v>858</v>
      </c>
      <c r="D69" s="307" t="s">
        <v>859</v>
      </c>
      <c r="E69" s="18" t="s">
        <v>377</v>
      </c>
      <c r="F69" s="308">
        <v>108.489</v>
      </c>
      <c r="G69" s="39"/>
      <c r="H69" s="45"/>
    </row>
    <row r="70" s="2" customFormat="1">
      <c r="A70" s="39"/>
      <c r="B70" s="45"/>
      <c r="C70" s="307" t="s">
        <v>863</v>
      </c>
      <c r="D70" s="307" t="s">
        <v>864</v>
      </c>
      <c r="E70" s="18" t="s">
        <v>377</v>
      </c>
      <c r="F70" s="308">
        <v>63.286999999999999</v>
      </c>
      <c r="G70" s="39"/>
      <c r="H70" s="45"/>
    </row>
    <row r="71" s="2" customFormat="1" ht="16.8" customHeight="1">
      <c r="A71" s="39"/>
      <c r="B71" s="45"/>
      <c r="C71" s="303" t="s">
        <v>103</v>
      </c>
      <c r="D71" s="304" t="s">
        <v>1</v>
      </c>
      <c r="E71" s="305" t="s">
        <v>1</v>
      </c>
      <c r="F71" s="306">
        <v>341.35000000000002</v>
      </c>
      <c r="G71" s="39"/>
      <c r="H71" s="45"/>
    </row>
    <row r="72" s="2" customFormat="1" ht="16.8" customHeight="1">
      <c r="A72" s="39"/>
      <c r="B72" s="45"/>
      <c r="C72" s="307" t="s">
        <v>1</v>
      </c>
      <c r="D72" s="307" t="s">
        <v>183</v>
      </c>
      <c r="E72" s="18" t="s">
        <v>1</v>
      </c>
      <c r="F72" s="308">
        <v>0</v>
      </c>
      <c r="G72" s="39"/>
      <c r="H72" s="45"/>
    </row>
    <row r="73" s="2" customFormat="1" ht="16.8" customHeight="1">
      <c r="A73" s="39"/>
      <c r="B73" s="45"/>
      <c r="C73" s="307" t="s">
        <v>1</v>
      </c>
      <c r="D73" s="307" t="s">
        <v>306</v>
      </c>
      <c r="E73" s="18" t="s">
        <v>1</v>
      </c>
      <c r="F73" s="308">
        <v>11.9</v>
      </c>
      <c r="G73" s="39"/>
      <c r="H73" s="45"/>
    </row>
    <row r="74" s="2" customFormat="1" ht="16.8" customHeight="1">
      <c r="A74" s="39"/>
      <c r="B74" s="45"/>
      <c r="C74" s="307" t="s">
        <v>1</v>
      </c>
      <c r="D74" s="307" t="s">
        <v>307</v>
      </c>
      <c r="E74" s="18" t="s">
        <v>1</v>
      </c>
      <c r="F74" s="308">
        <v>40.799999999999997</v>
      </c>
      <c r="G74" s="39"/>
      <c r="H74" s="45"/>
    </row>
    <row r="75" s="2" customFormat="1" ht="16.8" customHeight="1">
      <c r="A75" s="39"/>
      <c r="B75" s="45"/>
      <c r="C75" s="307" t="s">
        <v>1</v>
      </c>
      <c r="D75" s="307" t="s">
        <v>308</v>
      </c>
      <c r="E75" s="18" t="s">
        <v>1</v>
      </c>
      <c r="F75" s="308">
        <v>27.199999999999999</v>
      </c>
      <c r="G75" s="39"/>
      <c r="H75" s="45"/>
    </row>
    <row r="76" s="2" customFormat="1" ht="16.8" customHeight="1">
      <c r="A76" s="39"/>
      <c r="B76" s="45"/>
      <c r="C76" s="307" t="s">
        <v>1</v>
      </c>
      <c r="D76" s="307" t="s">
        <v>309</v>
      </c>
      <c r="E76" s="18" t="s">
        <v>1</v>
      </c>
      <c r="F76" s="308">
        <v>30.600000000000001</v>
      </c>
      <c r="G76" s="39"/>
      <c r="H76" s="45"/>
    </row>
    <row r="77" s="2" customFormat="1" ht="16.8" customHeight="1">
      <c r="A77" s="39"/>
      <c r="B77" s="45"/>
      <c r="C77" s="307" t="s">
        <v>1</v>
      </c>
      <c r="D77" s="307" t="s">
        <v>310</v>
      </c>
      <c r="E77" s="18" t="s">
        <v>1</v>
      </c>
      <c r="F77" s="308">
        <v>64.599999999999994</v>
      </c>
      <c r="G77" s="39"/>
      <c r="H77" s="45"/>
    </row>
    <row r="78" s="2" customFormat="1" ht="16.8" customHeight="1">
      <c r="A78" s="39"/>
      <c r="B78" s="45"/>
      <c r="C78" s="307" t="s">
        <v>1</v>
      </c>
      <c r="D78" s="307" t="s">
        <v>311</v>
      </c>
      <c r="E78" s="18" t="s">
        <v>1</v>
      </c>
      <c r="F78" s="308">
        <v>65.450000000000003</v>
      </c>
      <c r="G78" s="39"/>
      <c r="H78" s="45"/>
    </row>
    <row r="79" s="2" customFormat="1" ht="16.8" customHeight="1">
      <c r="A79" s="39"/>
      <c r="B79" s="45"/>
      <c r="C79" s="307" t="s">
        <v>1</v>
      </c>
      <c r="D79" s="307" t="s">
        <v>312</v>
      </c>
      <c r="E79" s="18" t="s">
        <v>1</v>
      </c>
      <c r="F79" s="308">
        <v>20.399999999999999</v>
      </c>
      <c r="G79" s="39"/>
      <c r="H79" s="45"/>
    </row>
    <row r="80" s="2" customFormat="1" ht="16.8" customHeight="1">
      <c r="A80" s="39"/>
      <c r="B80" s="45"/>
      <c r="C80" s="307" t="s">
        <v>1</v>
      </c>
      <c r="D80" s="307" t="s">
        <v>313</v>
      </c>
      <c r="E80" s="18" t="s">
        <v>1</v>
      </c>
      <c r="F80" s="308">
        <v>10.199999999999999</v>
      </c>
      <c r="G80" s="39"/>
      <c r="H80" s="45"/>
    </row>
    <row r="81" s="2" customFormat="1" ht="16.8" customHeight="1">
      <c r="A81" s="39"/>
      <c r="B81" s="45"/>
      <c r="C81" s="307" t="s">
        <v>1</v>
      </c>
      <c r="D81" s="307" t="s">
        <v>314</v>
      </c>
      <c r="E81" s="18" t="s">
        <v>1</v>
      </c>
      <c r="F81" s="308">
        <v>60</v>
      </c>
      <c r="G81" s="39"/>
      <c r="H81" s="45"/>
    </row>
    <row r="82" s="2" customFormat="1" ht="16.8" customHeight="1">
      <c r="A82" s="39"/>
      <c r="B82" s="45"/>
      <c r="C82" s="307" t="s">
        <v>1</v>
      </c>
      <c r="D82" s="307" t="s">
        <v>315</v>
      </c>
      <c r="E82" s="18" t="s">
        <v>1</v>
      </c>
      <c r="F82" s="308">
        <v>10.199999999999999</v>
      </c>
      <c r="G82" s="39"/>
      <c r="H82" s="45"/>
    </row>
    <row r="83" s="2" customFormat="1" ht="16.8" customHeight="1">
      <c r="A83" s="39"/>
      <c r="B83" s="45"/>
      <c r="C83" s="307" t="s">
        <v>103</v>
      </c>
      <c r="D83" s="307" t="s">
        <v>120</v>
      </c>
      <c r="E83" s="18" t="s">
        <v>1</v>
      </c>
      <c r="F83" s="308">
        <v>341.35000000000002</v>
      </c>
      <c r="G83" s="39"/>
      <c r="H83" s="45"/>
    </row>
    <row r="84" s="2" customFormat="1" ht="16.8" customHeight="1">
      <c r="A84" s="39"/>
      <c r="B84" s="45"/>
      <c r="C84" s="309" t="s">
        <v>1033</v>
      </c>
      <c r="D84" s="39"/>
      <c r="E84" s="39"/>
      <c r="F84" s="39"/>
      <c r="G84" s="39"/>
      <c r="H84" s="45"/>
    </row>
    <row r="85" s="2" customFormat="1" ht="16.8" customHeight="1">
      <c r="A85" s="39"/>
      <c r="B85" s="45"/>
      <c r="C85" s="307" t="s">
        <v>303</v>
      </c>
      <c r="D85" s="307" t="s">
        <v>304</v>
      </c>
      <c r="E85" s="18" t="s">
        <v>178</v>
      </c>
      <c r="F85" s="308">
        <v>341.35000000000002</v>
      </c>
      <c r="G85" s="39"/>
      <c r="H85" s="45"/>
    </row>
    <row r="86" s="2" customFormat="1" ht="16.8" customHeight="1">
      <c r="A86" s="39"/>
      <c r="B86" s="45"/>
      <c r="C86" s="307" t="s">
        <v>317</v>
      </c>
      <c r="D86" s="307" t="s">
        <v>318</v>
      </c>
      <c r="E86" s="18" t="s">
        <v>178</v>
      </c>
      <c r="F86" s="308">
        <v>341.35000000000002</v>
      </c>
      <c r="G86" s="39"/>
      <c r="H86" s="45"/>
    </row>
    <row r="87" s="2" customFormat="1" ht="16.8" customHeight="1">
      <c r="A87" s="39"/>
      <c r="B87" s="45"/>
      <c r="C87" s="303" t="s">
        <v>124</v>
      </c>
      <c r="D87" s="304" t="s">
        <v>1</v>
      </c>
      <c r="E87" s="305" t="s">
        <v>1</v>
      </c>
      <c r="F87" s="306">
        <v>44</v>
      </c>
      <c r="G87" s="39"/>
      <c r="H87" s="45"/>
    </row>
    <row r="88" s="2" customFormat="1" ht="16.8" customHeight="1">
      <c r="A88" s="39"/>
      <c r="B88" s="45"/>
      <c r="C88" s="307" t="s">
        <v>1</v>
      </c>
      <c r="D88" s="307" t="s">
        <v>300</v>
      </c>
      <c r="E88" s="18" t="s">
        <v>1</v>
      </c>
      <c r="F88" s="308">
        <v>0</v>
      </c>
      <c r="G88" s="39"/>
      <c r="H88" s="45"/>
    </row>
    <row r="89" s="2" customFormat="1" ht="16.8" customHeight="1">
      <c r="A89" s="39"/>
      <c r="B89" s="45"/>
      <c r="C89" s="307" t="s">
        <v>1</v>
      </c>
      <c r="D89" s="307" t="s">
        <v>324</v>
      </c>
      <c r="E89" s="18" t="s">
        <v>1</v>
      </c>
      <c r="F89" s="308">
        <v>24.199999999999999</v>
      </c>
      <c r="G89" s="39"/>
      <c r="H89" s="45"/>
    </row>
    <row r="90" s="2" customFormat="1" ht="16.8" customHeight="1">
      <c r="A90" s="39"/>
      <c r="B90" s="45"/>
      <c r="C90" s="307" t="s">
        <v>1</v>
      </c>
      <c r="D90" s="307" t="s">
        <v>325</v>
      </c>
      <c r="E90" s="18" t="s">
        <v>1</v>
      </c>
      <c r="F90" s="308">
        <v>19.800000000000001</v>
      </c>
      <c r="G90" s="39"/>
      <c r="H90" s="45"/>
    </row>
    <row r="91" s="2" customFormat="1" ht="16.8" customHeight="1">
      <c r="A91" s="39"/>
      <c r="B91" s="45"/>
      <c r="C91" s="307" t="s">
        <v>124</v>
      </c>
      <c r="D91" s="307" t="s">
        <v>120</v>
      </c>
      <c r="E91" s="18" t="s">
        <v>1</v>
      </c>
      <c r="F91" s="308">
        <v>44</v>
      </c>
      <c r="G91" s="39"/>
      <c r="H91" s="45"/>
    </row>
    <row r="92" s="2" customFormat="1" ht="16.8" customHeight="1">
      <c r="A92" s="39"/>
      <c r="B92" s="45"/>
      <c r="C92" s="309" t="s">
        <v>1033</v>
      </c>
      <c r="D92" s="39"/>
      <c r="E92" s="39"/>
      <c r="F92" s="39"/>
      <c r="G92" s="39"/>
      <c r="H92" s="45"/>
    </row>
    <row r="93" s="2" customFormat="1" ht="16.8" customHeight="1">
      <c r="A93" s="39"/>
      <c r="B93" s="45"/>
      <c r="C93" s="307" t="s">
        <v>321</v>
      </c>
      <c r="D93" s="307" t="s">
        <v>322</v>
      </c>
      <c r="E93" s="18" t="s">
        <v>178</v>
      </c>
      <c r="F93" s="308">
        <v>44</v>
      </c>
      <c r="G93" s="39"/>
      <c r="H93" s="45"/>
    </row>
    <row r="94" s="2" customFormat="1" ht="16.8" customHeight="1">
      <c r="A94" s="39"/>
      <c r="B94" s="45"/>
      <c r="C94" s="307" t="s">
        <v>327</v>
      </c>
      <c r="D94" s="307" t="s">
        <v>328</v>
      </c>
      <c r="E94" s="18" t="s">
        <v>178</v>
      </c>
      <c r="F94" s="308">
        <v>44</v>
      </c>
      <c r="G94" s="39"/>
      <c r="H94" s="45"/>
    </row>
    <row r="95" s="2" customFormat="1" ht="16.8" customHeight="1">
      <c r="A95" s="39"/>
      <c r="B95" s="45"/>
      <c r="C95" s="303" t="s">
        <v>105</v>
      </c>
      <c r="D95" s="304" t="s">
        <v>1</v>
      </c>
      <c r="E95" s="305" t="s">
        <v>1</v>
      </c>
      <c r="F95" s="306">
        <v>6</v>
      </c>
      <c r="G95" s="39"/>
      <c r="H95" s="45"/>
    </row>
    <row r="96" s="2" customFormat="1" ht="16.8" customHeight="1">
      <c r="A96" s="39"/>
      <c r="B96" s="45"/>
      <c r="C96" s="307" t="s">
        <v>1</v>
      </c>
      <c r="D96" s="307" t="s">
        <v>493</v>
      </c>
      <c r="E96" s="18" t="s">
        <v>1</v>
      </c>
      <c r="F96" s="308">
        <v>0</v>
      </c>
      <c r="G96" s="39"/>
      <c r="H96" s="45"/>
    </row>
    <row r="97" s="2" customFormat="1" ht="16.8" customHeight="1">
      <c r="A97" s="39"/>
      <c r="B97" s="45"/>
      <c r="C97" s="307" t="s">
        <v>1</v>
      </c>
      <c r="D97" s="307" t="s">
        <v>507</v>
      </c>
      <c r="E97" s="18" t="s">
        <v>1</v>
      </c>
      <c r="F97" s="308">
        <v>6</v>
      </c>
      <c r="G97" s="39"/>
      <c r="H97" s="45"/>
    </row>
    <row r="98" s="2" customFormat="1" ht="16.8" customHeight="1">
      <c r="A98" s="39"/>
      <c r="B98" s="45"/>
      <c r="C98" s="307" t="s">
        <v>105</v>
      </c>
      <c r="D98" s="307" t="s">
        <v>120</v>
      </c>
      <c r="E98" s="18" t="s">
        <v>1</v>
      </c>
      <c r="F98" s="308">
        <v>6</v>
      </c>
      <c r="G98" s="39"/>
      <c r="H98" s="45"/>
    </row>
    <row r="99" s="2" customFormat="1" ht="16.8" customHeight="1">
      <c r="A99" s="39"/>
      <c r="B99" s="45"/>
      <c r="C99" s="309" t="s">
        <v>1033</v>
      </c>
      <c r="D99" s="39"/>
      <c r="E99" s="39"/>
      <c r="F99" s="39"/>
      <c r="G99" s="39"/>
      <c r="H99" s="45"/>
    </row>
    <row r="100" s="2" customFormat="1" ht="16.8" customHeight="1">
      <c r="A100" s="39"/>
      <c r="B100" s="45"/>
      <c r="C100" s="307" t="s">
        <v>504</v>
      </c>
      <c r="D100" s="307" t="s">
        <v>505</v>
      </c>
      <c r="E100" s="18" t="s">
        <v>192</v>
      </c>
      <c r="F100" s="308">
        <v>6</v>
      </c>
      <c r="G100" s="39"/>
      <c r="H100" s="45"/>
    </row>
    <row r="101" s="2" customFormat="1" ht="16.8" customHeight="1">
      <c r="A101" s="39"/>
      <c r="B101" s="45"/>
      <c r="C101" s="307" t="s">
        <v>509</v>
      </c>
      <c r="D101" s="307" t="s">
        <v>510</v>
      </c>
      <c r="E101" s="18" t="s">
        <v>192</v>
      </c>
      <c r="F101" s="308">
        <v>6.0899999999999999</v>
      </c>
      <c r="G101" s="39"/>
      <c r="H101" s="45"/>
    </row>
    <row r="102" s="2" customFormat="1" ht="16.8" customHeight="1">
      <c r="A102" s="39"/>
      <c r="B102" s="45"/>
      <c r="C102" s="303" t="s">
        <v>139</v>
      </c>
      <c r="D102" s="304" t="s">
        <v>1</v>
      </c>
      <c r="E102" s="305" t="s">
        <v>1</v>
      </c>
      <c r="F102" s="306">
        <v>29</v>
      </c>
      <c r="G102" s="39"/>
      <c r="H102" s="45"/>
    </row>
    <row r="103" s="2" customFormat="1" ht="16.8" customHeight="1">
      <c r="A103" s="39"/>
      <c r="B103" s="45"/>
      <c r="C103" s="307" t="s">
        <v>1</v>
      </c>
      <c r="D103" s="307" t="s">
        <v>493</v>
      </c>
      <c r="E103" s="18" t="s">
        <v>1</v>
      </c>
      <c r="F103" s="308">
        <v>0</v>
      </c>
      <c r="G103" s="39"/>
      <c r="H103" s="45"/>
    </row>
    <row r="104" s="2" customFormat="1" ht="16.8" customHeight="1">
      <c r="A104" s="39"/>
      <c r="B104" s="45"/>
      <c r="C104" s="307" t="s">
        <v>1</v>
      </c>
      <c r="D104" s="307" t="s">
        <v>524</v>
      </c>
      <c r="E104" s="18" t="s">
        <v>1</v>
      </c>
      <c r="F104" s="308">
        <v>0</v>
      </c>
      <c r="G104" s="39"/>
      <c r="H104" s="45"/>
    </row>
    <row r="105" s="2" customFormat="1" ht="16.8" customHeight="1">
      <c r="A105" s="39"/>
      <c r="B105" s="45"/>
      <c r="C105" s="307" t="s">
        <v>1</v>
      </c>
      <c r="D105" s="307" t="s">
        <v>525</v>
      </c>
      <c r="E105" s="18" t="s">
        <v>1</v>
      </c>
      <c r="F105" s="308">
        <v>0</v>
      </c>
      <c r="G105" s="39"/>
      <c r="H105" s="45"/>
    </row>
    <row r="106" s="2" customFormat="1" ht="16.8" customHeight="1">
      <c r="A106" s="39"/>
      <c r="B106" s="45"/>
      <c r="C106" s="307" t="s">
        <v>1</v>
      </c>
      <c r="D106" s="307" t="s">
        <v>517</v>
      </c>
      <c r="E106" s="18" t="s">
        <v>1</v>
      </c>
      <c r="F106" s="308">
        <v>12</v>
      </c>
      <c r="G106" s="39"/>
      <c r="H106" s="45"/>
    </row>
    <row r="107" s="2" customFormat="1" ht="16.8" customHeight="1">
      <c r="A107" s="39"/>
      <c r="B107" s="45"/>
      <c r="C107" s="307" t="s">
        <v>1</v>
      </c>
      <c r="D107" s="307" t="s">
        <v>518</v>
      </c>
      <c r="E107" s="18" t="s">
        <v>1</v>
      </c>
      <c r="F107" s="308">
        <v>8</v>
      </c>
      <c r="G107" s="39"/>
      <c r="H107" s="45"/>
    </row>
    <row r="108" s="2" customFormat="1" ht="16.8" customHeight="1">
      <c r="A108" s="39"/>
      <c r="B108" s="45"/>
      <c r="C108" s="307" t="s">
        <v>1</v>
      </c>
      <c r="D108" s="307" t="s">
        <v>519</v>
      </c>
      <c r="E108" s="18" t="s">
        <v>1</v>
      </c>
      <c r="F108" s="308">
        <v>9</v>
      </c>
      <c r="G108" s="39"/>
      <c r="H108" s="45"/>
    </row>
    <row r="109" s="2" customFormat="1" ht="16.8" customHeight="1">
      <c r="A109" s="39"/>
      <c r="B109" s="45"/>
      <c r="C109" s="307" t="s">
        <v>139</v>
      </c>
      <c r="D109" s="307" t="s">
        <v>120</v>
      </c>
      <c r="E109" s="18" t="s">
        <v>1</v>
      </c>
      <c r="F109" s="308">
        <v>29</v>
      </c>
      <c r="G109" s="39"/>
      <c r="H109" s="45"/>
    </row>
    <row r="110" s="2" customFormat="1" ht="16.8" customHeight="1">
      <c r="A110" s="39"/>
      <c r="B110" s="45"/>
      <c r="C110" s="309" t="s">
        <v>1033</v>
      </c>
      <c r="D110" s="39"/>
      <c r="E110" s="39"/>
      <c r="F110" s="39"/>
      <c r="G110" s="39"/>
      <c r="H110" s="45"/>
    </row>
    <row r="111" s="2" customFormat="1" ht="16.8" customHeight="1">
      <c r="A111" s="39"/>
      <c r="B111" s="45"/>
      <c r="C111" s="307" t="s">
        <v>521</v>
      </c>
      <c r="D111" s="307" t="s">
        <v>522</v>
      </c>
      <c r="E111" s="18" t="s">
        <v>192</v>
      </c>
      <c r="F111" s="308">
        <v>29.434999999999999</v>
      </c>
      <c r="G111" s="39"/>
      <c r="H111" s="45"/>
    </row>
    <row r="112" s="2" customFormat="1" ht="16.8" customHeight="1">
      <c r="A112" s="39"/>
      <c r="B112" s="45"/>
      <c r="C112" s="303" t="s">
        <v>1034</v>
      </c>
      <c r="D112" s="304" t="s">
        <v>1</v>
      </c>
      <c r="E112" s="305" t="s">
        <v>1</v>
      </c>
      <c r="F112" s="306">
        <v>68.700000000000003</v>
      </c>
      <c r="G112" s="39"/>
      <c r="H112" s="45"/>
    </row>
    <row r="113" s="2" customFormat="1" ht="16.8" customHeight="1">
      <c r="A113" s="39"/>
      <c r="B113" s="45"/>
      <c r="C113" s="303" t="s">
        <v>107</v>
      </c>
      <c r="D113" s="304" t="s">
        <v>1</v>
      </c>
      <c r="E113" s="305" t="s">
        <v>1</v>
      </c>
      <c r="F113" s="306">
        <v>178.20400000000001</v>
      </c>
      <c r="G113" s="39"/>
      <c r="H113" s="45"/>
    </row>
    <row r="114" s="2" customFormat="1" ht="16.8" customHeight="1">
      <c r="A114" s="39"/>
      <c r="B114" s="45"/>
      <c r="C114" s="307" t="s">
        <v>1</v>
      </c>
      <c r="D114" s="307" t="s">
        <v>183</v>
      </c>
      <c r="E114" s="18" t="s">
        <v>1</v>
      </c>
      <c r="F114" s="308">
        <v>0</v>
      </c>
      <c r="G114" s="39"/>
      <c r="H114" s="45"/>
    </row>
    <row r="115" s="2" customFormat="1" ht="16.8" customHeight="1">
      <c r="A115" s="39"/>
      <c r="B115" s="45"/>
      <c r="C115" s="307" t="s">
        <v>1</v>
      </c>
      <c r="D115" s="307" t="s">
        <v>423</v>
      </c>
      <c r="E115" s="18" t="s">
        <v>1</v>
      </c>
      <c r="F115" s="308">
        <v>0</v>
      </c>
      <c r="G115" s="39"/>
      <c r="H115" s="45"/>
    </row>
    <row r="116" s="2" customFormat="1" ht="16.8" customHeight="1">
      <c r="A116" s="39"/>
      <c r="B116" s="45"/>
      <c r="C116" s="307" t="s">
        <v>1</v>
      </c>
      <c r="D116" s="307" t="s">
        <v>424</v>
      </c>
      <c r="E116" s="18" t="s">
        <v>1</v>
      </c>
      <c r="F116" s="308">
        <v>178.20400000000001</v>
      </c>
      <c r="G116" s="39"/>
      <c r="H116" s="45"/>
    </row>
    <row r="117" s="2" customFormat="1" ht="16.8" customHeight="1">
      <c r="A117" s="39"/>
      <c r="B117" s="45"/>
      <c r="C117" s="307" t="s">
        <v>107</v>
      </c>
      <c r="D117" s="307" t="s">
        <v>120</v>
      </c>
      <c r="E117" s="18" t="s">
        <v>1</v>
      </c>
      <c r="F117" s="308">
        <v>178.20400000000001</v>
      </c>
      <c r="G117" s="39"/>
      <c r="H117" s="45"/>
    </row>
    <row r="118" s="2" customFormat="1" ht="16.8" customHeight="1">
      <c r="A118" s="39"/>
      <c r="B118" s="45"/>
      <c r="C118" s="309" t="s">
        <v>1033</v>
      </c>
      <c r="D118" s="39"/>
      <c r="E118" s="39"/>
      <c r="F118" s="39"/>
      <c r="G118" s="39"/>
      <c r="H118" s="45"/>
    </row>
    <row r="119" s="2" customFormat="1" ht="16.8" customHeight="1">
      <c r="A119" s="39"/>
      <c r="B119" s="45"/>
      <c r="C119" s="307" t="s">
        <v>366</v>
      </c>
      <c r="D119" s="307" t="s">
        <v>367</v>
      </c>
      <c r="E119" s="18" t="s">
        <v>237</v>
      </c>
      <c r="F119" s="308">
        <v>178.20400000000001</v>
      </c>
      <c r="G119" s="39"/>
      <c r="H119" s="45"/>
    </row>
    <row r="120" s="2" customFormat="1">
      <c r="A120" s="39"/>
      <c r="B120" s="45"/>
      <c r="C120" s="307" t="s">
        <v>426</v>
      </c>
      <c r="D120" s="307" t="s">
        <v>427</v>
      </c>
      <c r="E120" s="18" t="s">
        <v>237</v>
      </c>
      <c r="F120" s="308">
        <v>178.20400000000001</v>
      </c>
      <c r="G120" s="39"/>
      <c r="H120" s="45"/>
    </row>
    <row r="121" s="2" customFormat="1" ht="16.8" customHeight="1">
      <c r="A121" s="39"/>
      <c r="B121" s="45"/>
      <c r="C121" s="303" t="s">
        <v>110</v>
      </c>
      <c r="D121" s="304" t="s">
        <v>111</v>
      </c>
      <c r="E121" s="305" t="s">
        <v>1</v>
      </c>
      <c r="F121" s="306">
        <v>16.283000000000001</v>
      </c>
      <c r="G121" s="39"/>
      <c r="H121" s="45"/>
    </row>
    <row r="122" s="2" customFormat="1" ht="16.8" customHeight="1">
      <c r="A122" s="39"/>
      <c r="B122" s="45"/>
      <c r="C122" s="307" t="s">
        <v>110</v>
      </c>
      <c r="D122" s="307" t="s">
        <v>404</v>
      </c>
      <c r="E122" s="18" t="s">
        <v>1</v>
      </c>
      <c r="F122" s="308">
        <v>16.283000000000001</v>
      </c>
      <c r="G122" s="39"/>
      <c r="H122" s="45"/>
    </row>
    <row r="123" s="2" customFormat="1" ht="16.8" customHeight="1">
      <c r="A123" s="39"/>
      <c r="B123" s="45"/>
      <c r="C123" s="309" t="s">
        <v>1033</v>
      </c>
      <c r="D123" s="39"/>
      <c r="E123" s="39"/>
      <c r="F123" s="39"/>
      <c r="G123" s="39"/>
      <c r="H123" s="45"/>
    </row>
    <row r="124" s="2" customFormat="1" ht="16.8" customHeight="1">
      <c r="A124" s="39"/>
      <c r="B124" s="45"/>
      <c r="C124" s="307" t="s">
        <v>397</v>
      </c>
      <c r="D124" s="307" t="s">
        <v>398</v>
      </c>
      <c r="E124" s="18" t="s">
        <v>237</v>
      </c>
      <c r="F124" s="308">
        <v>16.283000000000001</v>
      </c>
      <c r="G124" s="39"/>
      <c r="H124" s="45"/>
    </row>
    <row r="125" s="2" customFormat="1" ht="16.8" customHeight="1">
      <c r="A125" s="39"/>
      <c r="B125" s="45"/>
      <c r="C125" s="307" t="s">
        <v>366</v>
      </c>
      <c r="D125" s="307" t="s">
        <v>367</v>
      </c>
      <c r="E125" s="18" t="s">
        <v>237</v>
      </c>
      <c r="F125" s="308">
        <v>178.20400000000001</v>
      </c>
      <c r="G125" s="39"/>
      <c r="H125" s="45"/>
    </row>
    <row r="126" s="2" customFormat="1" ht="16.8" customHeight="1">
      <c r="A126" s="39"/>
      <c r="B126" s="45"/>
      <c r="C126" s="307" t="s">
        <v>412</v>
      </c>
      <c r="D126" s="307" t="s">
        <v>413</v>
      </c>
      <c r="E126" s="18" t="s">
        <v>377</v>
      </c>
      <c r="F126" s="308">
        <v>29.309000000000001</v>
      </c>
      <c r="G126" s="39"/>
      <c r="H126" s="45"/>
    </row>
    <row r="127" s="2" customFormat="1" ht="16.8" customHeight="1">
      <c r="A127" s="39"/>
      <c r="B127" s="45"/>
      <c r="C127" s="303" t="s">
        <v>114</v>
      </c>
      <c r="D127" s="304" t="s">
        <v>1</v>
      </c>
      <c r="E127" s="305" t="s">
        <v>1</v>
      </c>
      <c r="F127" s="306">
        <v>156.69999999999999</v>
      </c>
      <c r="G127" s="39"/>
      <c r="H127" s="45"/>
    </row>
    <row r="128" s="2" customFormat="1" ht="16.8" customHeight="1">
      <c r="A128" s="39"/>
      <c r="B128" s="45"/>
      <c r="C128" s="307" t="s">
        <v>114</v>
      </c>
      <c r="D128" s="307" t="s">
        <v>357</v>
      </c>
      <c r="E128" s="18" t="s">
        <v>1</v>
      </c>
      <c r="F128" s="308">
        <v>156.69999999999999</v>
      </c>
      <c r="G128" s="39"/>
      <c r="H128" s="45"/>
    </row>
    <row r="129" s="2" customFormat="1" ht="16.8" customHeight="1">
      <c r="A129" s="39"/>
      <c r="B129" s="45"/>
      <c r="C129" s="309" t="s">
        <v>1033</v>
      </c>
      <c r="D129" s="39"/>
      <c r="E129" s="39"/>
      <c r="F129" s="39"/>
      <c r="G129" s="39"/>
      <c r="H129" s="45"/>
    </row>
    <row r="130" s="2" customFormat="1">
      <c r="A130" s="39"/>
      <c r="B130" s="45"/>
      <c r="C130" s="307" t="s">
        <v>331</v>
      </c>
      <c r="D130" s="307" t="s">
        <v>332</v>
      </c>
      <c r="E130" s="18" t="s">
        <v>237</v>
      </c>
      <c r="F130" s="308">
        <v>54.661000000000001</v>
      </c>
      <c r="G130" s="39"/>
      <c r="H130" s="45"/>
    </row>
    <row r="131" s="2" customFormat="1" ht="16.8" customHeight="1">
      <c r="A131" s="39"/>
      <c r="B131" s="45"/>
      <c r="C131" s="307" t="s">
        <v>366</v>
      </c>
      <c r="D131" s="307" t="s">
        <v>367</v>
      </c>
      <c r="E131" s="18" t="s">
        <v>237</v>
      </c>
      <c r="F131" s="308">
        <v>178.20400000000001</v>
      </c>
      <c r="G131" s="39"/>
      <c r="H131" s="45"/>
    </row>
    <row r="132" s="2" customFormat="1" ht="16.8" customHeight="1">
      <c r="A132" s="39"/>
      <c r="B132" s="45"/>
      <c r="C132" s="307" t="s">
        <v>407</v>
      </c>
      <c r="D132" s="307" t="s">
        <v>408</v>
      </c>
      <c r="E132" s="18" t="s">
        <v>377</v>
      </c>
      <c r="F132" s="308">
        <v>282.06</v>
      </c>
      <c r="G132" s="39"/>
      <c r="H132" s="45"/>
    </row>
    <row r="133" s="2" customFormat="1" ht="16.8" customHeight="1">
      <c r="A133" s="39"/>
      <c r="B133" s="45"/>
      <c r="C133" s="303" t="s">
        <v>137</v>
      </c>
      <c r="D133" s="304" t="s">
        <v>1</v>
      </c>
      <c r="E133" s="305" t="s">
        <v>1</v>
      </c>
      <c r="F133" s="306">
        <v>2.25</v>
      </c>
      <c r="G133" s="39"/>
      <c r="H133" s="45"/>
    </row>
    <row r="134" s="2" customFormat="1" ht="16.8" customHeight="1">
      <c r="A134" s="39"/>
      <c r="B134" s="45"/>
      <c r="C134" s="307" t="s">
        <v>1</v>
      </c>
      <c r="D134" s="307" t="s">
        <v>183</v>
      </c>
      <c r="E134" s="18" t="s">
        <v>1</v>
      </c>
      <c r="F134" s="308">
        <v>0</v>
      </c>
      <c r="G134" s="39"/>
      <c r="H134" s="45"/>
    </row>
    <row r="135" s="2" customFormat="1" ht="16.8" customHeight="1">
      <c r="A135" s="39"/>
      <c r="B135" s="45"/>
      <c r="C135" s="307" t="s">
        <v>137</v>
      </c>
      <c r="D135" s="307" t="s">
        <v>433</v>
      </c>
      <c r="E135" s="18" t="s">
        <v>1</v>
      </c>
      <c r="F135" s="308">
        <v>2.25</v>
      </c>
      <c r="G135" s="39"/>
      <c r="H135" s="45"/>
    </row>
    <row r="136" s="2" customFormat="1" ht="16.8" customHeight="1">
      <c r="A136" s="39"/>
      <c r="B136" s="45"/>
      <c r="C136" s="309" t="s">
        <v>1033</v>
      </c>
      <c r="D136" s="39"/>
      <c r="E136" s="39"/>
      <c r="F136" s="39"/>
      <c r="G136" s="39"/>
      <c r="H136" s="45"/>
    </row>
    <row r="137" s="2" customFormat="1" ht="16.8" customHeight="1">
      <c r="A137" s="39"/>
      <c r="B137" s="45"/>
      <c r="C137" s="307" t="s">
        <v>430</v>
      </c>
      <c r="D137" s="307" t="s">
        <v>431</v>
      </c>
      <c r="E137" s="18" t="s">
        <v>178</v>
      </c>
      <c r="F137" s="308">
        <v>2.25</v>
      </c>
      <c r="G137" s="39"/>
      <c r="H137" s="45"/>
    </row>
    <row r="138" s="2" customFormat="1">
      <c r="A138" s="39"/>
      <c r="B138" s="45"/>
      <c r="C138" s="307" t="s">
        <v>435</v>
      </c>
      <c r="D138" s="307" t="s">
        <v>436</v>
      </c>
      <c r="E138" s="18" t="s">
        <v>178</v>
      </c>
      <c r="F138" s="308">
        <v>2.25</v>
      </c>
      <c r="G138" s="39"/>
      <c r="H138" s="45"/>
    </row>
    <row r="139" s="2" customFormat="1" ht="16.8" customHeight="1">
      <c r="A139" s="39"/>
      <c r="B139" s="45"/>
      <c r="C139" s="307" t="s">
        <v>439</v>
      </c>
      <c r="D139" s="307" t="s">
        <v>440</v>
      </c>
      <c r="E139" s="18" t="s">
        <v>178</v>
      </c>
      <c r="F139" s="308">
        <v>2.25</v>
      </c>
      <c r="G139" s="39"/>
      <c r="H139" s="45"/>
    </row>
    <row r="140" s="2" customFormat="1" ht="16.8" customHeight="1">
      <c r="A140" s="39"/>
      <c r="B140" s="45"/>
      <c r="C140" s="307" t="s">
        <v>448</v>
      </c>
      <c r="D140" s="307" t="s">
        <v>449</v>
      </c>
      <c r="E140" s="18" t="s">
        <v>178</v>
      </c>
      <c r="F140" s="308">
        <v>2.25</v>
      </c>
      <c r="G140" s="39"/>
      <c r="H140" s="45"/>
    </row>
    <row r="141" s="2" customFormat="1" ht="16.8" customHeight="1">
      <c r="A141" s="39"/>
      <c r="B141" s="45"/>
      <c r="C141" s="307" t="s">
        <v>443</v>
      </c>
      <c r="D141" s="307" t="s">
        <v>444</v>
      </c>
      <c r="E141" s="18" t="s">
        <v>445</v>
      </c>
      <c r="F141" s="308">
        <v>0.068000000000000005</v>
      </c>
      <c r="G141" s="39"/>
      <c r="H141" s="45"/>
    </row>
    <row r="142" s="2" customFormat="1" ht="16.8" customHeight="1">
      <c r="A142" s="39"/>
      <c r="B142" s="45"/>
      <c r="C142" s="303" t="s">
        <v>116</v>
      </c>
      <c r="D142" s="304" t="s">
        <v>1</v>
      </c>
      <c r="E142" s="305" t="s">
        <v>1</v>
      </c>
      <c r="F142" s="306">
        <v>182.202</v>
      </c>
      <c r="G142" s="39"/>
      <c r="H142" s="45"/>
    </row>
    <row r="143" s="2" customFormat="1" ht="16.8" customHeight="1">
      <c r="A143" s="39"/>
      <c r="B143" s="45"/>
      <c r="C143" s="307" t="s">
        <v>116</v>
      </c>
      <c r="D143" s="307" t="s">
        <v>358</v>
      </c>
      <c r="E143" s="18" t="s">
        <v>1</v>
      </c>
      <c r="F143" s="308">
        <v>182.202</v>
      </c>
      <c r="G143" s="39"/>
      <c r="H143" s="45"/>
    </row>
    <row r="144" s="2" customFormat="1" ht="16.8" customHeight="1">
      <c r="A144" s="39"/>
      <c r="B144" s="45"/>
      <c r="C144" s="309" t="s">
        <v>1033</v>
      </c>
      <c r="D144" s="39"/>
      <c r="E144" s="39"/>
      <c r="F144" s="39"/>
      <c r="G144" s="39"/>
      <c r="H144" s="45"/>
    </row>
    <row r="145" s="2" customFormat="1">
      <c r="A145" s="39"/>
      <c r="B145" s="45"/>
      <c r="C145" s="307" t="s">
        <v>331</v>
      </c>
      <c r="D145" s="307" t="s">
        <v>332</v>
      </c>
      <c r="E145" s="18" t="s">
        <v>237</v>
      </c>
      <c r="F145" s="308">
        <v>54.661000000000001</v>
      </c>
      <c r="G145" s="39"/>
      <c r="H145" s="45"/>
    </row>
    <row r="146" s="2" customFormat="1">
      <c r="A146" s="39"/>
      <c r="B146" s="45"/>
      <c r="C146" s="307" t="s">
        <v>361</v>
      </c>
      <c r="D146" s="307" t="s">
        <v>362</v>
      </c>
      <c r="E146" s="18" t="s">
        <v>237</v>
      </c>
      <c r="F146" s="308">
        <v>127.541</v>
      </c>
      <c r="G146" s="39"/>
      <c r="H146" s="45"/>
    </row>
    <row r="147" s="2" customFormat="1" ht="16.8" customHeight="1">
      <c r="A147" s="39"/>
      <c r="B147" s="45"/>
      <c r="C147" s="307" t="s">
        <v>366</v>
      </c>
      <c r="D147" s="307" t="s">
        <v>367</v>
      </c>
      <c r="E147" s="18" t="s">
        <v>237</v>
      </c>
      <c r="F147" s="308">
        <v>54.661000000000001</v>
      </c>
      <c r="G147" s="39"/>
      <c r="H147" s="45"/>
    </row>
    <row r="148" s="2" customFormat="1" ht="16.8" customHeight="1">
      <c r="A148" s="39"/>
      <c r="B148" s="45"/>
      <c r="C148" s="307" t="s">
        <v>370</v>
      </c>
      <c r="D148" s="307" t="s">
        <v>371</v>
      </c>
      <c r="E148" s="18" t="s">
        <v>237</v>
      </c>
      <c r="F148" s="308">
        <v>127.541</v>
      </c>
      <c r="G148" s="39"/>
      <c r="H148" s="45"/>
    </row>
    <row r="149" s="2" customFormat="1">
      <c r="A149" s="39"/>
      <c r="B149" s="45"/>
      <c r="C149" s="307" t="s">
        <v>375</v>
      </c>
      <c r="D149" s="307" t="s">
        <v>376</v>
      </c>
      <c r="E149" s="18" t="s">
        <v>377</v>
      </c>
      <c r="F149" s="308">
        <v>327.964</v>
      </c>
      <c r="G149" s="39"/>
      <c r="H149" s="45"/>
    </row>
    <row r="150" s="2" customFormat="1" ht="16.8" customHeight="1">
      <c r="A150" s="39"/>
      <c r="B150" s="45"/>
      <c r="C150" s="307" t="s">
        <v>381</v>
      </c>
      <c r="D150" s="307" t="s">
        <v>382</v>
      </c>
      <c r="E150" s="18" t="s">
        <v>237</v>
      </c>
      <c r="F150" s="308">
        <v>182.202</v>
      </c>
      <c r="G150" s="39"/>
      <c r="H150" s="45"/>
    </row>
    <row r="151" s="2" customFormat="1" ht="16.8" customHeight="1">
      <c r="A151" s="39"/>
      <c r="B151" s="45"/>
      <c r="C151" s="303" t="s">
        <v>128</v>
      </c>
      <c r="D151" s="304" t="s">
        <v>1</v>
      </c>
      <c r="E151" s="305" t="s">
        <v>1</v>
      </c>
      <c r="F151" s="306">
        <v>0.5</v>
      </c>
      <c r="G151" s="39"/>
      <c r="H151" s="45"/>
    </row>
    <row r="152" s="2" customFormat="1" ht="16.8" customHeight="1">
      <c r="A152" s="39"/>
      <c r="B152" s="45"/>
      <c r="C152" s="307" t="s">
        <v>128</v>
      </c>
      <c r="D152" s="307" t="s">
        <v>355</v>
      </c>
      <c r="E152" s="18" t="s">
        <v>1</v>
      </c>
      <c r="F152" s="308">
        <v>0.5</v>
      </c>
      <c r="G152" s="39"/>
      <c r="H152" s="45"/>
    </row>
    <row r="153" s="2" customFormat="1" ht="16.8" customHeight="1">
      <c r="A153" s="39"/>
      <c r="B153" s="45"/>
      <c r="C153" s="309" t="s">
        <v>1033</v>
      </c>
      <c r="D153" s="39"/>
      <c r="E153" s="39"/>
      <c r="F153" s="39"/>
      <c r="G153" s="39"/>
      <c r="H153" s="45"/>
    </row>
    <row r="154" s="2" customFormat="1">
      <c r="A154" s="39"/>
      <c r="B154" s="45"/>
      <c r="C154" s="307" t="s">
        <v>331</v>
      </c>
      <c r="D154" s="307" t="s">
        <v>332</v>
      </c>
      <c r="E154" s="18" t="s">
        <v>237</v>
      </c>
      <c r="F154" s="308">
        <v>54.661000000000001</v>
      </c>
      <c r="G154" s="39"/>
      <c r="H154" s="45"/>
    </row>
    <row r="155" s="2" customFormat="1" ht="16.8" customHeight="1">
      <c r="A155" s="39"/>
      <c r="B155" s="45"/>
      <c r="C155" s="307" t="s">
        <v>366</v>
      </c>
      <c r="D155" s="307" t="s">
        <v>367</v>
      </c>
      <c r="E155" s="18" t="s">
        <v>237</v>
      </c>
      <c r="F155" s="308">
        <v>178.20400000000001</v>
      </c>
      <c r="G155" s="39"/>
      <c r="H155" s="45"/>
    </row>
    <row r="156" s="2" customFormat="1" ht="16.8" customHeight="1">
      <c r="A156" s="39"/>
      <c r="B156" s="45"/>
      <c r="C156" s="307" t="s">
        <v>417</v>
      </c>
      <c r="D156" s="307" t="s">
        <v>418</v>
      </c>
      <c r="E156" s="18" t="s">
        <v>377</v>
      </c>
      <c r="F156" s="308">
        <v>0.90000000000000002</v>
      </c>
      <c r="G156" s="39"/>
      <c r="H156" s="45"/>
    </row>
    <row r="157" s="2" customFormat="1" ht="16.8" customHeight="1">
      <c r="A157" s="39"/>
      <c r="B157" s="45"/>
      <c r="C157" s="303" t="s">
        <v>119</v>
      </c>
      <c r="D157" s="304" t="s">
        <v>120</v>
      </c>
      <c r="E157" s="305" t="s">
        <v>1</v>
      </c>
      <c r="F157" s="306">
        <v>25.501999999999999</v>
      </c>
      <c r="G157" s="39"/>
      <c r="H157" s="45"/>
    </row>
    <row r="158" s="2" customFormat="1" ht="16.8" customHeight="1">
      <c r="A158" s="39"/>
      <c r="B158" s="45"/>
      <c r="C158" s="307" t="s">
        <v>1</v>
      </c>
      <c r="D158" s="307" t="s">
        <v>334</v>
      </c>
      <c r="E158" s="18" t="s">
        <v>1</v>
      </c>
      <c r="F158" s="308">
        <v>0</v>
      </c>
      <c r="G158" s="39"/>
      <c r="H158" s="45"/>
    </row>
    <row r="159" s="2" customFormat="1" ht="16.8" customHeight="1">
      <c r="A159" s="39"/>
      <c r="B159" s="45"/>
      <c r="C159" s="307" t="s">
        <v>1</v>
      </c>
      <c r="D159" s="307" t="s">
        <v>335</v>
      </c>
      <c r="E159" s="18" t="s">
        <v>1</v>
      </c>
      <c r="F159" s="308">
        <v>0</v>
      </c>
      <c r="G159" s="39"/>
      <c r="H159" s="45"/>
    </row>
    <row r="160" s="2" customFormat="1" ht="16.8" customHeight="1">
      <c r="A160" s="39"/>
      <c r="B160" s="45"/>
      <c r="C160" s="307" t="s">
        <v>1</v>
      </c>
      <c r="D160" s="307" t="s">
        <v>336</v>
      </c>
      <c r="E160" s="18" t="s">
        <v>1</v>
      </c>
      <c r="F160" s="308">
        <v>0</v>
      </c>
      <c r="G160" s="39"/>
      <c r="H160" s="45"/>
    </row>
    <row r="161" s="2" customFormat="1" ht="16.8" customHeight="1">
      <c r="A161" s="39"/>
      <c r="B161" s="45"/>
      <c r="C161" s="307" t="s">
        <v>1</v>
      </c>
      <c r="D161" s="307" t="s">
        <v>337</v>
      </c>
      <c r="E161" s="18" t="s">
        <v>1</v>
      </c>
      <c r="F161" s="308">
        <v>0.28399999999999997</v>
      </c>
      <c r="G161" s="39"/>
      <c r="H161" s="45"/>
    </row>
    <row r="162" s="2" customFormat="1" ht="16.8" customHeight="1">
      <c r="A162" s="39"/>
      <c r="B162" s="45"/>
      <c r="C162" s="307" t="s">
        <v>1</v>
      </c>
      <c r="D162" s="307" t="s">
        <v>338</v>
      </c>
      <c r="E162" s="18" t="s">
        <v>1</v>
      </c>
      <c r="F162" s="308">
        <v>2.0499999999999998</v>
      </c>
      <c r="G162" s="39"/>
      <c r="H162" s="45"/>
    </row>
    <row r="163" s="2" customFormat="1" ht="16.8" customHeight="1">
      <c r="A163" s="39"/>
      <c r="B163" s="45"/>
      <c r="C163" s="307" t="s">
        <v>1</v>
      </c>
      <c r="D163" s="307" t="s">
        <v>339</v>
      </c>
      <c r="E163" s="18" t="s">
        <v>1</v>
      </c>
      <c r="F163" s="308">
        <v>0.89100000000000001</v>
      </c>
      <c r="G163" s="39"/>
      <c r="H163" s="45"/>
    </row>
    <row r="164" s="2" customFormat="1" ht="16.8" customHeight="1">
      <c r="A164" s="39"/>
      <c r="B164" s="45"/>
      <c r="C164" s="307" t="s">
        <v>1</v>
      </c>
      <c r="D164" s="307" t="s">
        <v>340</v>
      </c>
      <c r="E164" s="18" t="s">
        <v>1</v>
      </c>
      <c r="F164" s="308">
        <v>0.10000000000000001</v>
      </c>
      <c r="G164" s="39"/>
      <c r="H164" s="45"/>
    </row>
    <row r="165" s="2" customFormat="1" ht="16.8" customHeight="1">
      <c r="A165" s="39"/>
      <c r="B165" s="45"/>
      <c r="C165" s="307" t="s">
        <v>1</v>
      </c>
      <c r="D165" s="307" t="s">
        <v>341</v>
      </c>
      <c r="E165" s="18" t="s">
        <v>1</v>
      </c>
      <c r="F165" s="308">
        <v>0.56699999999999995</v>
      </c>
      <c r="G165" s="39"/>
      <c r="H165" s="45"/>
    </row>
    <row r="166" s="2" customFormat="1" ht="16.8" customHeight="1">
      <c r="A166" s="39"/>
      <c r="B166" s="45"/>
      <c r="C166" s="307" t="s">
        <v>1</v>
      </c>
      <c r="D166" s="307" t="s">
        <v>342</v>
      </c>
      <c r="E166" s="18" t="s">
        <v>1</v>
      </c>
      <c r="F166" s="308">
        <v>0.10000000000000001</v>
      </c>
      <c r="G166" s="39"/>
      <c r="H166" s="45"/>
    </row>
    <row r="167" s="2" customFormat="1" ht="16.8" customHeight="1">
      <c r="A167" s="39"/>
      <c r="B167" s="45"/>
      <c r="C167" s="307" t="s">
        <v>1</v>
      </c>
      <c r="D167" s="307" t="s">
        <v>343</v>
      </c>
      <c r="E167" s="18" t="s">
        <v>1</v>
      </c>
      <c r="F167" s="308">
        <v>0.72899999999999998</v>
      </c>
      <c r="G167" s="39"/>
      <c r="H167" s="45"/>
    </row>
    <row r="168" s="2" customFormat="1" ht="16.8" customHeight="1">
      <c r="A168" s="39"/>
      <c r="B168" s="45"/>
      <c r="C168" s="307" t="s">
        <v>1</v>
      </c>
      <c r="D168" s="307" t="s">
        <v>344</v>
      </c>
      <c r="E168" s="18" t="s">
        <v>1</v>
      </c>
      <c r="F168" s="308">
        <v>0</v>
      </c>
      <c r="G168" s="39"/>
      <c r="H168" s="45"/>
    </row>
    <row r="169" s="2" customFormat="1" ht="16.8" customHeight="1">
      <c r="A169" s="39"/>
      <c r="B169" s="45"/>
      <c r="C169" s="307" t="s">
        <v>1</v>
      </c>
      <c r="D169" s="307" t="s">
        <v>345</v>
      </c>
      <c r="E169" s="18" t="s">
        <v>1</v>
      </c>
      <c r="F169" s="308">
        <v>1.1339999999999999</v>
      </c>
      <c r="G169" s="39"/>
      <c r="H169" s="45"/>
    </row>
    <row r="170" s="2" customFormat="1" ht="16.8" customHeight="1">
      <c r="A170" s="39"/>
      <c r="B170" s="45"/>
      <c r="C170" s="307" t="s">
        <v>1</v>
      </c>
      <c r="D170" s="307" t="s">
        <v>346</v>
      </c>
      <c r="E170" s="18" t="s">
        <v>1</v>
      </c>
      <c r="F170" s="308">
        <v>8.1999999999999993</v>
      </c>
      <c r="G170" s="39"/>
      <c r="H170" s="45"/>
    </row>
    <row r="171" s="2" customFormat="1" ht="16.8" customHeight="1">
      <c r="A171" s="39"/>
      <c r="B171" s="45"/>
      <c r="C171" s="307" t="s">
        <v>1</v>
      </c>
      <c r="D171" s="307" t="s">
        <v>347</v>
      </c>
      <c r="E171" s="18" t="s">
        <v>1</v>
      </c>
      <c r="F171" s="308">
        <v>3.5640000000000001</v>
      </c>
      <c r="G171" s="39"/>
      <c r="H171" s="45"/>
    </row>
    <row r="172" s="2" customFormat="1" ht="16.8" customHeight="1">
      <c r="A172" s="39"/>
      <c r="B172" s="45"/>
      <c r="C172" s="307" t="s">
        <v>1</v>
      </c>
      <c r="D172" s="307" t="s">
        <v>348</v>
      </c>
      <c r="E172" s="18" t="s">
        <v>1</v>
      </c>
      <c r="F172" s="308">
        <v>0.40000000000000002</v>
      </c>
      <c r="G172" s="39"/>
      <c r="H172" s="45"/>
    </row>
    <row r="173" s="2" customFormat="1" ht="16.8" customHeight="1">
      <c r="A173" s="39"/>
      <c r="B173" s="45"/>
      <c r="C173" s="307" t="s">
        <v>1</v>
      </c>
      <c r="D173" s="307" t="s">
        <v>349</v>
      </c>
      <c r="E173" s="18" t="s">
        <v>1</v>
      </c>
      <c r="F173" s="308">
        <v>2.2679999999999998</v>
      </c>
      <c r="G173" s="39"/>
      <c r="H173" s="45"/>
    </row>
    <row r="174" s="2" customFormat="1" ht="16.8" customHeight="1">
      <c r="A174" s="39"/>
      <c r="B174" s="45"/>
      <c r="C174" s="307" t="s">
        <v>1</v>
      </c>
      <c r="D174" s="307" t="s">
        <v>350</v>
      </c>
      <c r="E174" s="18" t="s">
        <v>1</v>
      </c>
      <c r="F174" s="308">
        <v>0.40000000000000002</v>
      </c>
      <c r="G174" s="39"/>
      <c r="H174" s="45"/>
    </row>
    <row r="175" s="2" customFormat="1" ht="16.8" customHeight="1">
      <c r="A175" s="39"/>
      <c r="B175" s="45"/>
      <c r="C175" s="307" t="s">
        <v>1</v>
      </c>
      <c r="D175" s="307" t="s">
        <v>343</v>
      </c>
      <c r="E175" s="18" t="s">
        <v>1</v>
      </c>
      <c r="F175" s="308">
        <v>0.72899999999999998</v>
      </c>
      <c r="G175" s="39"/>
      <c r="H175" s="45"/>
    </row>
    <row r="176" s="2" customFormat="1" ht="16.8" customHeight="1">
      <c r="A176" s="39"/>
      <c r="B176" s="45"/>
      <c r="C176" s="307" t="s">
        <v>1</v>
      </c>
      <c r="D176" s="307" t="s">
        <v>351</v>
      </c>
      <c r="E176" s="18" t="s">
        <v>1</v>
      </c>
      <c r="F176" s="308">
        <v>0</v>
      </c>
      <c r="G176" s="39"/>
      <c r="H176" s="45"/>
    </row>
    <row r="177" s="2" customFormat="1" ht="16.8" customHeight="1">
      <c r="A177" s="39"/>
      <c r="B177" s="45"/>
      <c r="C177" s="307" t="s">
        <v>1</v>
      </c>
      <c r="D177" s="307" t="s">
        <v>352</v>
      </c>
      <c r="E177" s="18" t="s">
        <v>1</v>
      </c>
      <c r="F177" s="308">
        <v>0.48599999999999999</v>
      </c>
      <c r="G177" s="39"/>
      <c r="H177" s="45"/>
    </row>
    <row r="178" s="2" customFormat="1" ht="16.8" customHeight="1">
      <c r="A178" s="39"/>
      <c r="B178" s="45"/>
      <c r="C178" s="307" t="s">
        <v>1</v>
      </c>
      <c r="D178" s="307" t="s">
        <v>353</v>
      </c>
      <c r="E178" s="18" t="s">
        <v>1</v>
      </c>
      <c r="F178" s="308">
        <v>3.6000000000000001</v>
      </c>
      <c r="G178" s="39"/>
      <c r="H178" s="45"/>
    </row>
    <row r="179" s="2" customFormat="1" ht="16.8" customHeight="1">
      <c r="A179" s="39"/>
      <c r="B179" s="45"/>
      <c r="C179" s="307" t="s">
        <v>119</v>
      </c>
      <c r="D179" s="307" t="s">
        <v>120</v>
      </c>
      <c r="E179" s="18" t="s">
        <v>1</v>
      </c>
      <c r="F179" s="308">
        <v>25.501999999999999</v>
      </c>
      <c r="G179" s="39"/>
      <c r="H179" s="45"/>
    </row>
    <row r="180" s="2" customFormat="1" ht="16.8" customHeight="1">
      <c r="A180" s="39"/>
      <c r="B180" s="45"/>
      <c r="C180" s="309" t="s">
        <v>1033</v>
      </c>
      <c r="D180" s="39"/>
      <c r="E180" s="39"/>
      <c r="F180" s="39"/>
      <c r="G180" s="39"/>
      <c r="H180" s="45"/>
    </row>
    <row r="181" s="2" customFormat="1">
      <c r="A181" s="39"/>
      <c r="B181" s="45"/>
      <c r="C181" s="307" t="s">
        <v>331</v>
      </c>
      <c r="D181" s="307" t="s">
        <v>332</v>
      </c>
      <c r="E181" s="18" t="s">
        <v>237</v>
      </c>
      <c r="F181" s="308">
        <v>54.661000000000001</v>
      </c>
      <c r="G181" s="39"/>
      <c r="H181" s="45"/>
    </row>
    <row r="182" s="2" customFormat="1" ht="16.8" customHeight="1">
      <c r="A182" s="39"/>
      <c r="B182" s="45"/>
      <c r="C182" s="307" t="s">
        <v>386</v>
      </c>
      <c r="D182" s="307" t="s">
        <v>387</v>
      </c>
      <c r="E182" s="18" t="s">
        <v>237</v>
      </c>
      <c r="F182" s="308">
        <v>157.53800000000001</v>
      </c>
      <c r="G182" s="39"/>
      <c r="H182" s="45"/>
    </row>
    <row r="183" s="2" customFormat="1" ht="16.8" customHeight="1">
      <c r="A183" s="39"/>
      <c r="B183" s="45"/>
      <c r="C183" s="303" t="s">
        <v>135</v>
      </c>
      <c r="D183" s="304" t="s">
        <v>1</v>
      </c>
      <c r="E183" s="305" t="s">
        <v>1</v>
      </c>
      <c r="F183" s="306">
        <v>2.1379999999999999</v>
      </c>
      <c r="G183" s="39"/>
      <c r="H183" s="45"/>
    </row>
    <row r="184" s="2" customFormat="1" ht="16.8" customHeight="1">
      <c r="A184" s="39"/>
      <c r="B184" s="45"/>
      <c r="C184" s="307" t="s">
        <v>135</v>
      </c>
      <c r="D184" s="307" t="s">
        <v>356</v>
      </c>
      <c r="E184" s="18" t="s">
        <v>1</v>
      </c>
      <c r="F184" s="308">
        <v>2.1379999999999999</v>
      </c>
      <c r="G184" s="39"/>
      <c r="H184" s="45"/>
    </row>
    <row r="185" s="2" customFormat="1" ht="16.8" customHeight="1">
      <c r="A185" s="39"/>
      <c r="B185" s="45"/>
      <c r="C185" s="309" t="s">
        <v>1033</v>
      </c>
      <c r="D185" s="39"/>
      <c r="E185" s="39"/>
      <c r="F185" s="39"/>
      <c r="G185" s="39"/>
      <c r="H185" s="45"/>
    </row>
    <row r="186" s="2" customFormat="1">
      <c r="A186" s="39"/>
      <c r="B186" s="45"/>
      <c r="C186" s="307" t="s">
        <v>331</v>
      </c>
      <c r="D186" s="307" t="s">
        <v>332</v>
      </c>
      <c r="E186" s="18" t="s">
        <v>237</v>
      </c>
      <c r="F186" s="308">
        <v>54.661000000000001</v>
      </c>
      <c r="G186" s="39"/>
      <c r="H186" s="45"/>
    </row>
    <row r="187" s="2" customFormat="1" ht="16.8" customHeight="1">
      <c r="A187" s="39"/>
      <c r="B187" s="45"/>
      <c r="C187" s="303" t="s">
        <v>122</v>
      </c>
      <c r="D187" s="304" t="s">
        <v>1</v>
      </c>
      <c r="E187" s="305" t="s">
        <v>1</v>
      </c>
      <c r="F187" s="306">
        <v>183.03999999999999</v>
      </c>
      <c r="G187" s="39"/>
      <c r="H187" s="45"/>
    </row>
    <row r="188" s="2" customFormat="1" ht="16.8" customHeight="1">
      <c r="A188" s="39"/>
      <c r="B188" s="45"/>
      <c r="C188" s="307" t="s">
        <v>1</v>
      </c>
      <c r="D188" s="307" t="s">
        <v>183</v>
      </c>
      <c r="E188" s="18" t="s">
        <v>1</v>
      </c>
      <c r="F188" s="308">
        <v>0</v>
      </c>
      <c r="G188" s="39"/>
      <c r="H188" s="45"/>
    </row>
    <row r="189" s="2" customFormat="1" ht="16.8" customHeight="1">
      <c r="A189" s="39"/>
      <c r="B189" s="45"/>
      <c r="C189" s="307" t="s">
        <v>1</v>
      </c>
      <c r="D189" s="307" t="s">
        <v>275</v>
      </c>
      <c r="E189" s="18" t="s">
        <v>1</v>
      </c>
      <c r="F189" s="308">
        <v>0</v>
      </c>
      <c r="G189" s="39"/>
      <c r="H189" s="45"/>
    </row>
    <row r="190" s="2" customFormat="1" ht="16.8" customHeight="1">
      <c r="A190" s="39"/>
      <c r="B190" s="45"/>
      <c r="C190" s="307" t="s">
        <v>1</v>
      </c>
      <c r="D190" s="307" t="s">
        <v>276</v>
      </c>
      <c r="E190" s="18" t="s">
        <v>1</v>
      </c>
      <c r="F190" s="308">
        <v>4.8200000000000003</v>
      </c>
      <c r="G190" s="39"/>
      <c r="H190" s="45"/>
    </row>
    <row r="191" s="2" customFormat="1" ht="16.8" customHeight="1">
      <c r="A191" s="39"/>
      <c r="B191" s="45"/>
      <c r="C191" s="307" t="s">
        <v>1</v>
      </c>
      <c r="D191" s="307" t="s">
        <v>277</v>
      </c>
      <c r="E191" s="18" t="s">
        <v>1</v>
      </c>
      <c r="F191" s="308">
        <v>13.199999999999999</v>
      </c>
      <c r="G191" s="39"/>
      <c r="H191" s="45"/>
    </row>
    <row r="192" s="2" customFormat="1" ht="16.8" customHeight="1">
      <c r="A192" s="39"/>
      <c r="B192" s="45"/>
      <c r="C192" s="307" t="s">
        <v>1</v>
      </c>
      <c r="D192" s="307" t="s">
        <v>278</v>
      </c>
      <c r="E192" s="18" t="s">
        <v>1</v>
      </c>
      <c r="F192" s="308">
        <v>9.9000000000000004</v>
      </c>
      <c r="G192" s="39"/>
      <c r="H192" s="45"/>
    </row>
    <row r="193" s="2" customFormat="1" ht="16.8" customHeight="1">
      <c r="A193" s="39"/>
      <c r="B193" s="45"/>
      <c r="C193" s="307" t="s">
        <v>1</v>
      </c>
      <c r="D193" s="307" t="s">
        <v>279</v>
      </c>
      <c r="E193" s="18" t="s">
        <v>1</v>
      </c>
      <c r="F193" s="308">
        <v>16.524000000000001</v>
      </c>
      <c r="G193" s="39"/>
      <c r="H193" s="45"/>
    </row>
    <row r="194" s="2" customFormat="1" ht="16.8" customHeight="1">
      <c r="A194" s="39"/>
      <c r="B194" s="45"/>
      <c r="C194" s="307" t="s">
        <v>1</v>
      </c>
      <c r="D194" s="307" t="s">
        <v>280</v>
      </c>
      <c r="E194" s="18" t="s">
        <v>1</v>
      </c>
      <c r="F194" s="308">
        <v>11.016</v>
      </c>
      <c r="G194" s="39"/>
      <c r="H194" s="45"/>
    </row>
    <row r="195" s="2" customFormat="1" ht="16.8" customHeight="1">
      <c r="A195" s="39"/>
      <c r="B195" s="45"/>
      <c r="C195" s="307" t="s">
        <v>1</v>
      </c>
      <c r="D195" s="307" t="s">
        <v>281</v>
      </c>
      <c r="E195" s="18" t="s">
        <v>1</v>
      </c>
      <c r="F195" s="308">
        <v>12.393000000000001</v>
      </c>
      <c r="G195" s="39"/>
      <c r="H195" s="45"/>
    </row>
    <row r="196" s="2" customFormat="1" ht="16.8" customHeight="1">
      <c r="A196" s="39"/>
      <c r="B196" s="45"/>
      <c r="C196" s="307" t="s">
        <v>1</v>
      </c>
      <c r="D196" s="307" t="s">
        <v>282</v>
      </c>
      <c r="E196" s="18" t="s">
        <v>1</v>
      </c>
      <c r="F196" s="308">
        <v>31.024999999999999</v>
      </c>
      <c r="G196" s="39"/>
      <c r="H196" s="45"/>
    </row>
    <row r="197" s="2" customFormat="1" ht="16.8" customHeight="1">
      <c r="A197" s="39"/>
      <c r="B197" s="45"/>
      <c r="C197" s="307" t="s">
        <v>1</v>
      </c>
      <c r="D197" s="307" t="s">
        <v>283</v>
      </c>
      <c r="E197" s="18" t="s">
        <v>1</v>
      </c>
      <c r="F197" s="308">
        <v>26.138000000000002</v>
      </c>
      <c r="G197" s="39"/>
      <c r="H197" s="45"/>
    </row>
    <row r="198" s="2" customFormat="1" ht="16.8" customHeight="1">
      <c r="A198" s="39"/>
      <c r="B198" s="45"/>
      <c r="C198" s="307" t="s">
        <v>1</v>
      </c>
      <c r="D198" s="307" t="s">
        <v>284</v>
      </c>
      <c r="E198" s="18" t="s">
        <v>1</v>
      </c>
      <c r="F198" s="308">
        <v>3.8250000000000002</v>
      </c>
      <c r="G198" s="39"/>
      <c r="H198" s="45"/>
    </row>
    <row r="199" s="2" customFormat="1" ht="16.8" customHeight="1">
      <c r="A199" s="39"/>
      <c r="B199" s="45"/>
      <c r="C199" s="307" t="s">
        <v>1</v>
      </c>
      <c r="D199" s="307" t="s">
        <v>285</v>
      </c>
      <c r="E199" s="18" t="s">
        <v>1</v>
      </c>
      <c r="F199" s="308">
        <v>7.6500000000000004</v>
      </c>
      <c r="G199" s="39"/>
      <c r="H199" s="45"/>
    </row>
    <row r="200" s="2" customFormat="1">
      <c r="A200" s="39"/>
      <c r="B200" s="45"/>
      <c r="C200" s="307" t="s">
        <v>1</v>
      </c>
      <c r="D200" s="307" t="s">
        <v>286</v>
      </c>
      <c r="E200" s="18" t="s">
        <v>1</v>
      </c>
      <c r="F200" s="308">
        <v>100.34999999999999</v>
      </c>
      <c r="G200" s="39"/>
      <c r="H200" s="45"/>
    </row>
    <row r="201" s="2" customFormat="1" ht="16.8" customHeight="1">
      <c r="A201" s="39"/>
      <c r="B201" s="45"/>
      <c r="C201" s="307" t="s">
        <v>1</v>
      </c>
      <c r="D201" s="307" t="s">
        <v>287</v>
      </c>
      <c r="E201" s="18" t="s">
        <v>1</v>
      </c>
      <c r="F201" s="308">
        <v>0.88</v>
      </c>
      <c r="G201" s="39"/>
      <c r="H201" s="45"/>
    </row>
    <row r="202" s="2" customFormat="1">
      <c r="A202" s="39"/>
      <c r="B202" s="45"/>
      <c r="C202" s="307" t="s">
        <v>1</v>
      </c>
      <c r="D202" s="307" t="s">
        <v>288</v>
      </c>
      <c r="E202" s="18" t="s">
        <v>1</v>
      </c>
      <c r="F202" s="308">
        <v>-51.417999999999999</v>
      </c>
      <c r="G202" s="39"/>
      <c r="H202" s="45"/>
    </row>
    <row r="203" s="2" customFormat="1" ht="16.8" customHeight="1">
      <c r="A203" s="39"/>
      <c r="B203" s="45"/>
      <c r="C203" s="307" t="s">
        <v>1</v>
      </c>
      <c r="D203" s="307" t="s">
        <v>289</v>
      </c>
      <c r="E203" s="18" t="s">
        <v>1</v>
      </c>
      <c r="F203" s="308">
        <v>-2.7000000000000002</v>
      </c>
      <c r="G203" s="39"/>
      <c r="H203" s="45"/>
    </row>
    <row r="204" s="2" customFormat="1" ht="16.8" customHeight="1">
      <c r="A204" s="39"/>
      <c r="B204" s="45"/>
      <c r="C204" s="307" t="s">
        <v>1</v>
      </c>
      <c r="D204" s="307" t="s">
        <v>290</v>
      </c>
      <c r="E204" s="18" t="s">
        <v>1</v>
      </c>
      <c r="F204" s="308">
        <v>-0.56299999999999994</v>
      </c>
      <c r="G204" s="39"/>
      <c r="H204" s="45"/>
    </row>
    <row r="205" s="2" customFormat="1" ht="16.8" customHeight="1">
      <c r="A205" s="39"/>
      <c r="B205" s="45"/>
      <c r="C205" s="307" t="s">
        <v>122</v>
      </c>
      <c r="D205" s="307" t="s">
        <v>120</v>
      </c>
      <c r="E205" s="18" t="s">
        <v>1</v>
      </c>
      <c r="F205" s="308">
        <v>183.03999999999999</v>
      </c>
      <c r="G205" s="39"/>
      <c r="H205" s="45"/>
    </row>
    <row r="206" s="2" customFormat="1" ht="16.8" customHeight="1">
      <c r="A206" s="39"/>
      <c r="B206" s="45"/>
      <c r="C206" s="309" t="s">
        <v>1033</v>
      </c>
      <c r="D206" s="39"/>
      <c r="E206" s="39"/>
      <c r="F206" s="39"/>
      <c r="G206" s="39"/>
      <c r="H206" s="45"/>
    </row>
    <row r="207" s="2" customFormat="1">
      <c r="A207" s="39"/>
      <c r="B207" s="45"/>
      <c r="C207" s="307" t="s">
        <v>272</v>
      </c>
      <c r="D207" s="307" t="s">
        <v>273</v>
      </c>
      <c r="E207" s="18" t="s">
        <v>237</v>
      </c>
      <c r="F207" s="308">
        <v>54.911999999999999</v>
      </c>
      <c r="G207" s="39"/>
      <c r="H207" s="45"/>
    </row>
    <row r="208" s="2" customFormat="1">
      <c r="A208" s="39"/>
      <c r="B208" s="45"/>
      <c r="C208" s="307" t="s">
        <v>293</v>
      </c>
      <c r="D208" s="307" t="s">
        <v>294</v>
      </c>
      <c r="E208" s="18" t="s">
        <v>237</v>
      </c>
      <c r="F208" s="308">
        <v>128.12799999999999</v>
      </c>
      <c r="G208" s="39"/>
      <c r="H208" s="45"/>
    </row>
    <row r="209" s="2" customFormat="1">
      <c r="A209" s="39"/>
      <c r="B209" s="45"/>
      <c r="C209" s="307" t="s">
        <v>331</v>
      </c>
      <c r="D209" s="307" t="s">
        <v>332</v>
      </c>
      <c r="E209" s="18" t="s">
        <v>237</v>
      </c>
      <c r="F209" s="308">
        <v>54.661000000000001</v>
      </c>
      <c r="G209" s="39"/>
      <c r="H209" s="45"/>
    </row>
    <row r="210" s="2" customFormat="1" ht="16.8" customHeight="1">
      <c r="A210" s="39"/>
      <c r="B210" s="45"/>
      <c r="C210" s="307" t="s">
        <v>386</v>
      </c>
      <c r="D210" s="307" t="s">
        <v>387</v>
      </c>
      <c r="E210" s="18" t="s">
        <v>237</v>
      </c>
      <c r="F210" s="308">
        <v>157.53800000000001</v>
      </c>
      <c r="G210" s="39"/>
      <c r="H210" s="45"/>
    </row>
    <row r="211" s="2" customFormat="1" ht="16.8" customHeight="1">
      <c r="A211" s="39"/>
      <c r="B211" s="45"/>
      <c r="C211" s="303" t="s">
        <v>126</v>
      </c>
      <c r="D211" s="304" t="s">
        <v>1</v>
      </c>
      <c r="E211" s="305" t="s">
        <v>1</v>
      </c>
      <c r="F211" s="306">
        <v>1.3</v>
      </c>
      <c r="G211" s="39"/>
      <c r="H211" s="45"/>
    </row>
    <row r="212" s="2" customFormat="1" ht="16.8" customHeight="1">
      <c r="A212" s="39"/>
      <c r="B212" s="45"/>
      <c r="C212" s="307" t="s">
        <v>1</v>
      </c>
      <c r="D212" s="307" t="s">
        <v>183</v>
      </c>
      <c r="E212" s="18" t="s">
        <v>1</v>
      </c>
      <c r="F212" s="308">
        <v>0</v>
      </c>
      <c r="G212" s="39"/>
      <c r="H212" s="45"/>
    </row>
    <row r="213" s="2" customFormat="1" ht="16.8" customHeight="1">
      <c r="A213" s="39"/>
      <c r="B213" s="45"/>
      <c r="C213" s="307" t="s">
        <v>1</v>
      </c>
      <c r="D213" s="307" t="s">
        <v>263</v>
      </c>
      <c r="E213" s="18" t="s">
        <v>1</v>
      </c>
      <c r="F213" s="308">
        <v>1.7</v>
      </c>
      <c r="G213" s="39"/>
      <c r="H213" s="45"/>
    </row>
    <row r="214" s="2" customFormat="1" ht="16.8" customHeight="1">
      <c r="A214" s="39"/>
      <c r="B214" s="45"/>
      <c r="C214" s="307" t="s">
        <v>1</v>
      </c>
      <c r="D214" s="307" t="s">
        <v>264</v>
      </c>
      <c r="E214" s="18" t="s">
        <v>1</v>
      </c>
      <c r="F214" s="308">
        <v>-0.40000000000000002</v>
      </c>
      <c r="G214" s="39"/>
      <c r="H214" s="45"/>
    </row>
    <row r="215" s="2" customFormat="1" ht="16.8" customHeight="1">
      <c r="A215" s="39"/>
      <c r="B215" s="45"/>
      <c r="C215" s="307" t="s">
        <v>126</v>
      </c>
      <c r="D215" s="307" t="s">
        <v>120</v>
      </c>
      <c r="E215" s="18" t="s">
        <v>1</v>
      </c>
      <c r="F215" s="308">
        <v>1.3</v>
      </c>
      <c r="G215" s="39"/>
      <c r="H215" s="45"/>
    </row>
    <row r="216" s="2" customFormat="1" ht="16.8" customHeight="1">
      <c r="A216" s="39"/>
      <c r="B216" s="45"/>
      <c r="C216" s="309" t="s">
        <v>1033</v>
      </c>
      <c r="D216" s="39"/>
      <c r="E216" s="39"/>
      <c r="F216" s="39"/>
      <c r="G216" s="39"/>
      <c r="H216" s="45"/>
    </row>
    <row r="217" s="2" customFormat="1">
      <c r="A217" s="39"/>
      <c r="B217" s="45"/>
      <c r="C217" s="307" t="s">
        <v>260</v>
      </c>
      <c r="D217" s="307" t="s">
        <v>261</v>
      </c>
      <c r="E217" s="18" t="s">
        <v>237</v>
      </c>
      <c r="F217" s="308">
        <v>0.39000000000000001</v>
      </c>
      <c r="G217" s="39"/>
      <c r="H217" s="45"/>
    </row>
    <row r="218" s="2" customFormat="1">
      <c r="A218" s="39"/>
      <c r="B218" s="45"/>
      <c r="C218" s="307" t="s">
        <v>267</v>
      </c>
      <c r="D218" s="307" t="s">
        <v>268</v>
      </c>
      <c r="E218" s="18" t="s">
        <v>237</v>
      </c>
      <c r="F218" s="308">
        <v>0.91000000000000003</v>
      </c>
      <c r="G218" s="39"/>
      <c r="H218" s="45"/>
    </row>
    <row r="219" s="2" customFormat="1">
      <c r="A219" s="39"/>
      <c r="B219" s="45"/>
      <c r="C219" s="307" t="s">
        <v>331</v>
      </c>
      <c r="D219" s="307" t="s">
        <v>332</v>
      </c>
      <c r="E219" s="18" t="s">
        <v>237</v>
      </c>
      <c r="F219" s="308">
        <v>54.661000000000001</v>
      </c>
      <c r="G219" s="39"/>
      <c r="H219" s="45"/>
    </row>
    <row r="220" s="2" customFormat="1" ht="26.4" customHeight="1">
      <c r="A220" s="39"/>
      <c r="B220" s="45"/>
      <c r="C220" s="302" t="s">
        <v>88</v>
      </c>
      <c r="D220" s="302" t="s">
        <v>89</v>
      </c>
      <c r="E220" s="39"/>
      <c r="F220" s="39"/>
      <c r="G220" s="39"/>
      <c r="H220" s="45"/>
    </row>
    <row r="221" s="2" customFormat="1" ht="16.8" customHeight="1">
      <c r="A221" s="39"/>
      <c r="B221" s="45"/>
      <c r="C221" s="303" t="s">
        <v>131</v>
      </c>
      <c r="D221" s="304" t="s">
        <v>1</v>
      </c>
      <c r="E221" s="305" t="s">
        <v>1</v>
      </c>
      <c r="F221" s="306">
        <v>0.40500000000000003</v>
      </c>
      <c r="G221" s="39"/>
      <c r="H221" s="45"/>
    </row>
    <row r="222" s="2" customFormat="1" ht="16.8" customHeight="1">
      <c r="A222" s="39"/>
      <c r="B222" s="45"/>
      <c r="C222" s="307" t="s">
        <v>1</v>
      </c>
      <c r="D222" s="307" t="s">
        <v>183</v>
      </c>
      <c r="E222" s="18" t="s">
        <v>1</v>
      </c>
      <c r="F222" s="308">
        <v>0</v>
      </c>
      <c r="G222" s="39"/>
      <c r="H222" s="45"/>
    </row>
    <row r="223" s="2" customFormat="1" ht="16.8" customHeight="1">
      <c r="A223" s="39"/>
      <c r="B223" s="45"/>
      <c r="C223" s="307" t="s">
        <v>131</v>
      </c>
      <c r="D223" s="307" t="s">
        <v>918</v>
      </c>
      <c r="E223" s="18" t="s">
        <v>1</v>
      </c>
      <c r="F223" s="308">
        <v>0.40500000000000003</v>
      </c>
      <c r="G223" s="39"/>
      <c r="H223" s="45"/>
    </row>
    <row r="224" s="2" customFormat="1" ht="16.8" customHeight="1">
      <c r="A224" s="39"/>
      <c r="B224" s="45"/>
      <c r="C224" s="309" t="s">
        <v>1033</v>
      </c>
      <c r="D224" s="39"/>
      <c r="E224" s="39"/>
      <c r="F224" s="39"/>
      <c r="G224" s="39"/>
      <c r="H224" s="45"/>
    </row>
    <row r="225" s="2" customFormat="1">
      <c r="A225" s="39"/>
      <c r="B225" s="45"/>
      <c r="C225" s="307" t="s">
        <v>176</v>
      </c>
      <c r="D225" s="307" t="s">
        <v>177</v>
      </c>
      <c r="E225" s="18" t="s">
        <v>178</v>
      </c>
      <c r="F225" s="308">
        <v>0.40500000000000003</v>
      </c>
      <c r="G225" s="39"/>
      <c r="H225" s="45"/>
    </row>
    <row r="226" s="2" customFormat="1" ht="16.8" customHeight="1">
      <c r="A226" s="39"/>
      <c r="B226" s="45"/>
      <c r="C226" s="307" t="s">
        <v>186</v>
      </c>
      <c r="D226" s="307" t="s">
        <v>187</v>
      </c>
      <c r="E226" s="18" t="s">
        <v>178</v>
      </c>
      <c r="F226" s="308">
        <v>0.40500000000000003</v>
      </c>
      <c r="G226" s="39"/>
      <c r="H226" s="45"/>
    </row>
    <row r="227" s="2" customFormat="1" ht="16.8" customHeight="1">
      <c r="A227" s="39"/>
      <c r="B227" s="45"/>
      <c r="C227" s="307" t="s">
        <v>478</v>
      </c>
      <c r="D227" s="307" t="s">
        <v>479</v>
      </c>
      <c r="E227" s="18" t="s">
        <v>178</v>
      </c>
      <c r="F227" s="308">
        <v>0.40500000000000003</v>
      </c>
      <c r="G227" s="39"/>
      <c r="H227" s="45"/>
    </row>
    <row r="228" s="2" customFormat="1" ht="16.8" customHeight="1">
      <c r="A228" s="39"/>
      <c r="B228" s="45"/>
      <c r="C228" s="307" t="s">
        <v>484</v>
      </c>
      <c r="D228" s="307" t="s">
        <v>485</v>
      </c>
      <c r="E228" s="18" t="s">
        <v>178</v>
      </c>
      <c r="F228" s="308">
        <v>0.40500000000000003</v>
      </c>
      <c r="G228" s="39"/>
      <c r="H228" s="45"/>
    </row>
    <row r="229" s="2" customFormat="1" ht="16.8" customHeight="1">
      <c r="A229" s="39"/>
      <c r="B229" s="45"/>
      <c r="C229" s="303" t="s">
        <v>95</v>
      </c>
      <c r="D229" s="304" t="s">
        <v>96</v>
      </c>
      <c r="E229" s="305" t="s">
        <v>1</v>
      </c>
      <c r="F229" s="306">
        <v>0.081000000000000003</v>
      </c>
      <c r="G229" s="39"/>
      <c r="H229" s="45"/>
    </row>
    <row r="230" s="2" customFormat="1" ht="16.8" customHeight="1">
      <c r="A230" s="39"/>
      <c r="B230" s="45"/>
      <c r="C230" s="307" t="s">
        <v>1</v>
      </c>
      <c r="D230" s="307" t="s">
        <v>334</v>
      </c>
      <c r="E230" s="18" t="s">
        <v>1</v>
      </c>
      <c r="F230" s="308">
        <v>0</v>
      </c>
      <c r="G230" s="39"/>
      <c r="H230" s="45"/>
    </row>
    <row r="231" s="2" customFormat="1" ht="16.8" customHeight="1">
      <c r="A231" s="39"/>
      <c r="B231" s="45"/>
      <c r="C231" s="307" t="s">
        <v>1</v>
      </c>
      <c r="D231" s="307" t="s">
        <v>335</v>
      </c>
      <c r="E231" s="18" t="s">
        <v>1</v>
      </c>
      <c r="F231" s="308">
        <v>0</v>
      </c>
      <c r="G231" s="39"/>
      <c r="H231" s="45"/>
    </row>
    <row r="232" s="2" customFormat="1" ht="16.8" customHeight="1">
      <c r="A232" s="39"/>
      <c r="B232" s="45"/>
      <c r="C232" s="307" t="s">
        <v>1</v>
      </c>
      <c r="D232" s="307" t="s">
        <v>336</v>
      </c>
      <c r="E232" s="18" t="s">
        <v>1</v>
      </c>
      <c r="F232" s="308">
        <v>0</v>
      </c>
      <c r="G232" s="39"/>
      <c r="H232" s="45"/>
    </row>
    <row r="233" s="2" customFormat="1" ht="16.8" customHeight="1">
      <c r="A233" s="39"/>
      <c r="B233" s="45"/>
      <c r="C233" s="307" t="s">
        <v>1</v>
      </c>
      <c r="D233" s="307" t="s">
        <v>937</v>
      </c>
      <c r="E233" s="18" t="s">
        <v>1</v>
      </c>
      <c r="F233" s="308">
        <v>0.081000000000000003</v>
      </c>
      <c r="G233" s="39"/>
      <c r="H233" s="45"/>
    </row>
    <row r="234" s="2" customFormat="1" ht="16.8" customHeight="1">
      <c r="A234" s="39"/>
      <c r="B234" s="45"/>
      <c r="C234" s="307" t="s">
        <v>95</v>
      </c>
      <c r="D234" s="307" t="s">
        <v>96</v>
      </c>
      <c r="E234" s="18" t="s">
        <v>1</v>
      </c>
      <c r="F234" s="308">
        <v>0.081000000000000003</v>
      </c>
      <c r="G234" s="39"/>
      <c r="H234" s="45"/>
    </row>
    <row r="235" s="2" customFormat="1" ht="16.8" customHeight="1">
      <c r="A235" s="39"/>
      <c r="B235" s="45"/>
      <c r="C235" s="309" t="s">
        <v>1033</v>
      </c>
      <c r="D235" s="39"/>
      <c r="E235" s="39"/>
      <c r="F235" s="39"/>
      <c r="G235" s="39"/>
      <c r="H235" s="45"/>
    </row>
    <row r="236" s="2" customFormat="1">
      <c r="A236" s="39"/>
      <c r="B236" s="45"/>
      <c r="C236" s="307" t="s">
        <v>331</v>
      </c>
      <c r="D236" s="307" t="s">
        <v>332</v>
      </c>
      <c r="E236" s="18" t="s">
        <v>237</v>
      </c>
      <c r="F236" s="308">
        <v>0.213</v>
      </c>
      <c r="G236" s="39"/>
      <c r="H236" s="45"/>
    </row>
    <row r="237" s="2" customFormat="1" ht="16.8" customHeight="1">
      <c r="A237" s="39"/>
      <c r="B237" s="45"/>
      <c r="C237" s="307" t="s">
        <v>366</v>
      </c>
      <c r="D237" s="307" t="s">
        <v>367</v>
      </c>
      <c r="E237" s="18" t="s">
        <v>237</v>
      </c>
      <c r="F237" s="308">
        <v>4.0519999999999996</v>
      </c>
      <c r="G237" s="39"/>
      <c r="H237" s="45"/>
    </row>
    <row r="238" s="2" customFormat="1" ht="16.8" customHeight="1">
      <c r="A238" s="39"/>
      <c r="B238" s="45"/>
      <c r="C238" s="307" t="s">
        <v>459</v>
      </c>
      <c r="D238" s="307" t="s">
        <v>460</v>
      </c>
      <c r="E238" s="18" t="s">
        <v>461</v>
      </c>
      <c r="F238" s="308">
        <v>0.63100000000000001</v>
      </c>
      <c r="G238" s="39"/>
      <c r="H238" s="45"/>
    </row>
    <row r="239" s="2" customFormat="1" ht="16.8" customHeight="1">
      <c r="A239" s="39"/>
      <c r="B239" s="45"/>
      <c r="C239" s="303" t="s">
        <v>916</v>
      </c>
      <c r="D239" s="304" t="s">
        <v>1</v>
      </c>
      <c r="E239" s="305" t="s">
        <v>1</v>
      </c>
      <c r="F239" s="306">
        <v>0.55000000000000004</v>
      </c>
      <c r="G239" s="39"/>
      <c r="H239" s="45"/>
    </row>
    <row r="240" s="2" customFormat="1" ht="16.8" customHeight="1">
      <c r="A240" s="39"/>
      <c r="B240" s="45"/>
      <c r="C240" s="307" t="s">
        <v>1</v>
      </c>
      <c r="D240" s="307" t="s">
        <v>183</v>
      </c>
      <c r="E240" s="18" t="s">
        <v>1</v>
      </c>
      <c r="F240" s="308">
        <v>0</v>
      </c>
      <c r="G240" s="39"/>
      <c r="H240" s="45"/>
    </row>
    <row r="241" s="2" customFormat="1" ht="16.8" customHeight="1">
      <c r="A241" s="39"/>
      <c r="B241" s="45"/>
      <c r="C241" s="307" t="s">
        <v>916</v>
      </c>
      <c r="D241" s="307" t="s">
        <v>952</v>
      </c>
      <c r="E241" s="18" t="s">
        <v>1</v>
      </c>
      <c r="F241" s="308">
        <v>0.55000000000000004</v>
      </c>
      <c r="G241" s="39"/>
      <c r="H241" s="45"/>
    </row>
    <row r="242" s="2" customFormat="1" ht="16.8" customHeight="1">
      <c r="A242" s="39"/>
      <c r="B242" s="45"/>
      <c r="C242" s="309" t="s">
        <v>1033</v>
      </c>
      <c r="D242" s="39"/>
      <c r="E242" s="39"/>
      <c r="F242" s="39"/>
      <c r="G242" s="39"/>
      <c r="H242" s="45"/>
    </row>
    <row r="243" s="2" customFormat="1" ht="16.8" customHeight="1">
      <c r="A243" s="39"/>
      <c r="B243" s="45"/>
      <c r="C243" s="307" t="s">
        <v>459</v>
      </c>
      <c r="D243" s="307" t="s">
        <v>460</v>
      </c>
      <c r="E243" s="18" t="s">
        <v>461</v>
      </c>
      <c r="F243" s="308">
        <v>0.63100000000000001</v>
      </c>
      <c r="G243" s="39"/>
      <c r="H243" s="45"/>
    </row>
    <row r="244" s="2" customFormat="1" ht="16.8" customHeight="1">
      <c r="A244" s="39"/>
      <c r="B244" s="45"/>
      <c r="C244" s="307" t="s">
        <v>366</v>
      </c>
      <c r="D244" s="307" t="s">
        <v>367</v>
      </c>
      <c r="E244" s="18" t="s">
        <v>237</v>
      </c>
      <c r="F244" s="308">
        <v>4.0519999999999996</v>
      </c>
      <c r="G244" s="39"/>
      <c r="H244" s="45"/>
    </row>
    <row r="245" s="2" customFormat="1" ht="16.8" customHeight="1">
      <c r="A245" s="39"/>
      <c r="B245" s="45"/>
      <c r="C245" s="303" t="s">
        <v>98</v>
      </c>
      <c r="D245" s="304" t="s">
        <v>96</v>
      </c>
      <c r="E245" s="305" t="s">
        <v>1</v>
      </c>
      <c r="F245" s="306">
        <v>0.28399999999999997</v>
      </c>
      <c r="G245" s="39"/>
      <c r="H245" s="45"/>
    </row>
    <row r="246" s="2" customFormat="1" ht="16.8" customHeight="1">
      <c r="A246" s="39"/>
      <c r="B246" s="45"/>
      <c r="C246" s="307" t="s">
        <v>1</v>
      </c>
      <c r="D246" s="307" t="s">
        <v>344</v>
      </c>
      <c r="E246" s="18" t="s">
        <v>1</v>
      </c>
      <c r="F246" s="308">
        <v>0</v>
      </c>
      <c r="G246" s="39"/>
      <c r="H246" s="45"/>
    </row>
    <row r="247" s="2" customFormat="1" ht="16.8" customHeight="1">
      <c r="A247" s="39"/>
      <c r="B247" s="45"/>
      <c r="C247" s="307" t="s">
        <v>1</v>
      </c>
      <c r="D247" s="307" t="s">
        <v>938</v>
      </c>
      <c r="E247" s="18" t="s">
        <v>1</v>
      </c>
      <c r="F247" s="308">
        <v>0.28399999999999997</v>
      </c>
      <c r="G247" s="39"/>
      <c r="H247" s="45"/>
    </row>
    <row r="248" s="2" customFormat="1" ht="16.8" customHeight="1">
      <c r="A248" s="39"/>
      <c r="B248" s="45"/>
      <c r="C248" s="307" t="s">
        <v>98</v>
      </c>
      <c r="D248" s="307" t="s">
        <v>96</v>
      </c>
      <c r="E248" s="18" t="s">
        <v>1</v>
      </c>
      <c r="F248" s="308">
        <v>0.28399999999999997</v>
      </c>
      <c r="G248" s="39"/>
      <c r="H248" s="45"/>
    </row>
    <row r="249" s="2" customFormat="1" ht="16.8" customHeight="1">
      <c r="A249" s="39"/>
      <c r="B249" s="45"/>
      <c r="C249" s="309" t="s">
        <v>1033</v>
      </c>
      <c r="D249" s="39"/>
      <c r="E249" s="39"/>
      <c r="F249" s="39"/>
      <c r="G249" s="39"/>
      <c r="H249" s="45"/>
    </row>
    <row r="250" s="2" customFormat="1">
      <c r="A250" s="39"/>
      <c r="B250" s="45"/>
      <c r="C250" s="307" t="s">
        <v>331</v>
      </c>
      <c r="D250" s="307" t="s">
        <v>332</v>
      </c>
      <c r="E250" s="18" t="s">
        <v>237</v>
      </c>
      <c r="F250" s="308">
        <v>0.213</v>
      </c>
      <c r="G250" s="39"/>
      <c r="H250" s="45"/>
    </row>
    <row r="251" s="2" customFormat="1" ht="16.8" customHeight="1">
      <c r="A251" s="39"/>
      <c r="B251" s="45"/>
      <c r="C251" s="307" t="s">
        <v>397</v>
      </c>
      <c r="D251" s="307" t="s">
        <v>398</v>
      </c>
      <c r="E251" s="18" t="s">
        <v>237</v>
      </c>
      <c r="F251" s="308">
        <v>3.077</v>
      </c>
      <c r="G251" s="39"/>
      <c r="H251" s="45"/>
    </row>
    <row r="252" s="2" customFormat="1" ht="16.8" customHeight="1">
      <c r="A252" s="39"/>
      <c r="B252" s="45"/>
      <c r="C252" s="303" t="s">
        <v>101</v>
      </c>
      <c r="D252" s="304" t="s">
        <v>1</v>
      </c>
      <c r="E252" s="305" t="s">
        <v>1</v>
      </c>
      <c r="F252" s="306">
        <v>0.71599999999999997</v>
      </c>
      <c r="G252" s="39"/>
      <c r="H252" s="45"/>
    </row>
    <row r="253" s="2" customFormat="1" ht="16.8" customHeight="1">
      <c r="A253" s="39"/>
      <c r="B253" s="45"/>
      <c r="C253" s="307" t="s">
        <v>101</v>
      </c>
      <c r="D253" s="307" t="s">
        <v>974</v>
      </c>
      <c r="E253" s="18" t="s">
        <v>1</v>
      </c>
      <c r="F253" s="308">
        <v>0.71599999999999997</v>
      </c>
      <c r="G253" s="39"/>
      <c r="H253" s="45"/>
    </row>
    <row r="254" s="2" customFormat="1" ht="16.8" customHeight="1">
      <c r="A254" s="39"/>
      <c r="B254" s="45"/>
      <c r="C254" s="309" t="s">
        <v>1033</v>
      </c>
      <c r="D254" s="39"/>
      <c r="E254" s="39"/>
      <c r="F254" s="39"/>
      <c r="G254" s="39"/>
      <c r="H254" s="45"/>
    </row>
    <row r="255" s="2" customFormat="1" ht="16.8" customHeight="1">
      <c r="A255" s="39"/>
      <c r="B255" s="45"/>
      <c r="C255" s="307" t="s">
        <v>847</v>
      </c>
      <c r="D255" s="307" t="s">
        <v>848</v>
      </c>
      <c r="E255" s="18" t="s">
        <v>377</v>
      </c>
      <c r="F255" s="308">
        <v>0.71599999999999997</v>
      </c>
      <c r="G255" s="39"/>
      <c r="H255" s="45"/>
    </row>
    <row r="256" s="2" customFormat="1" ht="16.8" customHeight="1">
      <c r="A256" s="39"/>
      <c r="B256" s="45"/>
      <c r="C256" s="307" t="s">
        <v>852</v>
      </c>
      <c r="D256" s="307" t="s">
        <v>853</v>
      </c>
      <c r="E256" s="18" t="s">
        <v>377</v>
      </c>
      <c r="F256" s="308">
        <v>1.4319999999999999</v>
      </c>
      <c r="G256" s="39"/>
      <c r="H256" s="45"/>
    </row>
    <row r="257" s="2" customFormat="1" ht="16.8" customHeight="1">
      <c r="A257" s="39"/>
      <c r="B257" s="45"/>
      <c r="C257" s="307" t="s">
        <v>858</v>
      </c>
      <c r="D257" s="307" t="s">
        <v>859</v>
      </c>
      <c r="E257" s="18" t="s">
        <v>377</v>
      </c>
      <c r="F257" s="308">
        <v>0.71599999999999997</v>
      </c>
      <c r="G257" s="39"/>
      <c r="H257" s="45"/>
    </row>
    <row r="258" s="2" customFormat="1">
      <c r="A258" s="39"/>
      <c r="B258" s="45"/>
      <c r="C258" s="307" t="s">
        <v>863</v>
      </c>
      <c r="D258" s="307" t="s">
        <v>864</v>
      </c>
      <c r="E258" s="18" t="s">
        <v>377</v>
      </c>
      <c r="F258" s="308">
        <v>0.58799999999999997</v>
      </c>
      <c r="G258" s="39"/>
      <c r="H258" s="45"/>
    </row>
    <row r="259" s="2" customFormat="1" ht="16.8" customHeight="1">
      <c r="A259" s="39"/>
      <c r="B259" s="45"/>
      <c r="C259" s="303" t="s">
        <v>103</v>
      </c>
      <c r="D259" s="304" t="s">
        <v>1</v>
      </c>
      <c r="E259" s="305" t="s">
        <v>1</v>
      </c>
      <c r="F259" s="306">
        <v>3.3999999999999999</v>
      </c>
      <c r="G259" s="39"/>
      <c r="H259" s="45"/>
    </row>
    <row r="260" s="2" customFormat="1" ht="16.8" customHeight="1">
      <c r="A260" s="39"/>
      <c r="B260" s="45"/>
      <c r="C260" s="307" t="s">
        <v>1</v>
      </c>
      <c r="D260" s="307" t="s">
        <v>183</v>
      </c>
      <c r="E260" s="18" t="s">
        <v>1</v>
      </c>
      <c r="F260" s="308">
        <v>0</v>
      </c>
      <c r="G260" s="39"/>
      <c r="H260" s="45"/>
    </row>
    <row r="261" s="2" customFormat="1" ht="16.8" customHeight="1">
      <c r="A261" s="39"/>
      <c r="B261" s="45"/>
      <c r="C261" s="307" t="s">
        <v>1</v>
      </c>
      <c r="D261" s="307" t="s">
        <v>935</v>
      </c>
      <c r="E261" s="18" t="s">
        <v>1</v>
      </c>
      <c r="F261" s="308">
        <v>30.600000000000001</v>
      </c>
      <c r="G261" s="39"/>
      <c r="H261" s="45"/>
    </row>
    <row r="262" s="2" customFormat="1" ht="16.8" customHeight="1">
      <c r="A262" s="39"/>
      <c r="B262" s="45"/>
      <c r="C262" s="307" t="s">
        <v>1</v>
      </c>
      <c r="D262" s="307" t="s">
        <v>936</v>
      </c>
      <c r="E262" s="18" t="s">
        <v>1</v>
      </c>
      <c r="F262" s="308">
        <v>-27.199999999999999</v>
      </c>
      <c r="G262" s="39"/>
      <c r="H262" s="45"/>
    </row>
    <row r="263" s="2" customFormat="1" ht="16.8" customHeight="1">
      <c r="A263" s="39"/>
      <c r="B263" s="45"/>
      <c r="C263" s="307" t="s">
        <v>103</v>
      </c>
      <c r="D263" s="307" t="s">
        <v>120</v>
      </c>
      <c r="E263" s="18" t="s">
        <v>1</v>
      </c>
      <c r="F263" s="308">
        <v>3.3999999999999999</v>
      </c>
      <c r="G263" s="39"/>
      <c r="H263" s="45"/>
    </row>
    <row r="264" s="2" customFormat="1" ht="16.8" customHeight="1">
      <c r="A264" s="39"/>
      <c r="B264" s="45"/>
      <c r="C264" s="309" t="s">
        <v>1033</v>
      </c>
      <c r="D264" s="39"/>
      <c r="E264" s="39"/>
      <c r="F264" s="39"/>
      <c r="G264" s="39"/>
      <c r="H264" s="45"/>
    </row>
    <row r="265" s="2" customFormat="1" ht="16.8" customHeight="1">
      <c r="A265" s="39"/>
      <c r="B265" s="45"/>
      <c r="C265" s="307" t="s">
        <v>303</v>
      </c>
      <c r="D265" s="307" t="s">
        <v>304</v>
      </c>
      <c r="E265" s="18" t="s">
        <v>178</v>
      </c>
      <c r="F265" s="308">
        <v>3.3999999999999999</v>
      </c>
      <c r="G265" s="39"/>
      <c r="H265" s="45"/>
    </row>
    <row r="266" s="2" customFormat="1" ht="16.8" customHeight="1">
      <c r="A266" s="39"/>
      <c r="B266" s="45"/>
      <c r="C266" s="307" t="s">
        <v>317</v>
      </c>
      <c r="D266" s="307" t="s">
        <v>318</v>
      </c>
      <c r="E266" s="18" t="s">
        <v>178</v>
      </c>
      <c r="F266" s="308">
        <v>3.3999999999999999</v>
      </c>
      <c r="G266" s="39"/>
      <c r="H266" s="45"/>
    </row>
    <row r="267" s="2" customFormat="1" ht="16.8" customHeight="1">
      <c r="A267" s="39"/>
      <c r="B267" s="45"/>
      <c r="C267" s="303" t="s">
        <v>105</v>
      </c>
      <c r="D267" s="304" t="s">
        <v>1</v>
      </c>
      <c r="E267" s="305" t="s">
        <v>1</v>
      </c>
      <c r="F267" s="306">
        <v>9</v>
      </c>
      <c r="G267" s="39"/>
      <c r="H267" s="45"/>
    </row>
    <row r="268" s="2" customFormat="1" ht="16.8" customHeight="1">
      <c r="A268" s="39"/>
      <c r="B268" s="45"/>
      <c r="C268" s="307" t="s">
        <v>1</v>
      </c>
      <c r="D268" s="307" t="s">
        <v>493</v>
      </c>
      <c r="E268" s="18" t="s">
        <v>1</v>
      </c>
      <c r="F268" s="308">
        <v>0</v>
      </c>
      <c r="G268" s="39"/>
      <c r="H268" s="45"/>
    </row>
    <row r="269" s="2" customFormat="1" ht="16.8" customHeight="1">
      <c r="A269" s="39"/>
      <c r="B269" s="45"/>
      <c r="C269" s="307" t="s">
        <v>1</v>
      </c>
      <c r="D269" s="307" t="s">
        <v>957</v>
      </c>
      <c r="E269" s="18" t="s">
        <v>1</v>
      </c>
      <c r="F269" s="308">
        <v>9</v>
      </c>
      <c r="G269" s="39"/>
      <c r="H269" s="45"/>
    </row>
    <row r="270" s="2" customFormat="1" ht="16.8" customHeight="1">
      <c r="A270" s="39"/>
      <c r="B270" s="45"/>
      <c r="C270" s="307" t="s">
        <v>105</v>
      </c>
      <c r="D270" s="307" t="s">
        <v>120</v>
      </c>
      <c r="E270" s="18" t="s">
        <v>1</v>
      </c>
      <c r="F270" s="308">
        <v>9</v>
      </c>
      <c r="G270" s="39"/>
      <c r="H270" s="45"/>
    </row>
    <row r="271" s="2" customFormat="1" ht="16.8" customHeight="1">
      <c r="A271" s="39"/>
      <c r="B271" s="45"/>
      <c r="C271" s="309" t="s">
        <v>1033</v>
      </c>
      <c r="D271" s="39"/>
      <c r="E271" s="39"/>
      <c r="F271" s="39"/>
      <c r="G271" s="39"/>
      <c r="H271" s="45"/>
    </row>
    <row r="272" s="2" customFormat="1" ht="16.8" customHeight="1">
      <c r="A272" s="39"/>
      <c r="B272" s="45"/>
      <c r="C272" s="307" t="s">
        <v>504</v>
      </c>
      <c r="D272" s="307" t="s">
        <v>505</v>
      </c>
      <c r="E272" s="18" t="s">
        <v>192</v>
      </c>
      <c r="F272" s="308">
        <v>9</v>
      </c>
      <c r="G272" s="39"/>
      <c r="H272" s="45"/>
    </row>
    <row r="273" s="2" customFormat="1" ht="16.8" customHeight="1">
      <c r="A273" s="39"/>
      <c r="B273" s="45"/>
      <c r="C273" s="307" t="s">
        <v>509</v>
      </c>
      <c r="D273" s="307" t="s">
        <v>510</v>
      </c>
      <c r="E273" s="18" t="s">
        <v>192</v>
      </c>
      <c r="F273" s="308">
        <v>9.1349999999999998</v>
      </c>
      <c r="G273" s="39"/>
      <c r="H273" s="45"/>
    </row>
    <row r="274" s="2" customFormat="1" ht="16.8" customHeight="1">
      <c r="A274" s="39"/>
      <c r="B274" s="45"/>
      <c r="C274" s="303" t="s">
        <v>1034</v>
      </c>
      <c r="D274" s="304" t="s">
        <v>1</v>
      </c>
      <c r="E274" s="305" t="s">
        <v>1</v>
      </c>
      <c r="F274" s="306">
        <v>68.700000000000003</v>
      </c>
      <c r="G274" s="39"/>
      <c r="H274" s="45"/>
    </row>
    <row r="275" s="2" customFormat="1" ht="16.8" customHeight="1">
      <c r="A275" s="39"/>
      <c r="B275" s="45"/>
      <c r="C275" s="303" t="s">
        <v>107</v>
      </c>
      <c r="D275" s="304" t="s">
        <v>1</v>
      </c>
      <c r="E275" s="305" t="s">
        <v>1</v>
      </c>
      <c r="F275" s="306">
        <v>4.0519999999999996</v>
      </c>
      <c r="G275" s="39"/>
      <c r="H275" s="45"/>
    </row>
    <row r="276" s="2" customFormat="1" ht="16.8" customHeight="1">
      <c r="A276" s="39"/>
      <c r="B276" s="45"/>
      <c r="C276" s="307" t="s">
        <v>1</v>
      </c>
      <c r="D276" s="307" t="s">
        <v>183</v>
      </c>
      <c r="E276" s="18" t="s">
        <v>1</v>
      </c>
      <c r="F276" s="308">
        <v>0</v>
      </c>
      <c r="G276" s="39"/>
      <c r="H276" s="45"/>
    </row>
    <row r="277" s="2" customFormat="1" ht="16.8" customHeight="1">
      <c r="A277" s="39"/>
      <c r="B277" s="45"/>
      <c r="C277" s="307" t="s">
        <v>1</v>
      </c>
      <c r="D277" s="307" t="s">
        <v>423</v>
      </c>
      <c r="E277" s="18" t="s">
        <v>1</v>
      </c>
      <c r="F277" s="308">
        <v>0</v>
      </c>
      <c r="G277" s="39"/>
      <c r="H277" s="45"/>
    </row>
    <row r="278" s="2" customFormat="1" ht="16.8" customHeight="1">
      <c r="A278" s="39"/>
      <c r="B278" s="45"/>
      <c r="C278" s="307" t="s">
        <v>1</v>
      </c>
      <c r="D278" s="307" t="s">
        <v>945</v>
      </c>
      <c r="E278" s="18" t="s">
        <v>1</v>
      </c>
      <c r="F278" s="308">
        <v>4.0519999999999996</v>
      </c>
      <c r="G278" s="39"/>
      <c r="H278" s="45"/>
    </row>
    <row r="279" s="2" customFormat="1" ht="16.8" customHeight="1">
      <c r="A279" s="39"/>
      <c r="B279" s="45"/>
      <c r="C279" s="307" t="s">
        <v>107</v>
      </c>
      <c r="D279" s="307" t="s">
        <v>120</v>
      </c>
      <c r="E279" s="18" t="s">
        <v>1</v>
      </c>
      <c r="F279" s="308">
        <v>4.0519999999999996</v>
      </c>
      <c r="G279" s="39"/>
      <c r="H279" s="45"/>
    </row>
    <row r="280" s="2" customFormat="1" ht="16.8" customHeight="1">
      <c r="A280" s="39"/>
      <c r="B280" s="45"/>
      <c r="C280" s="309" t="s">
        <v>1033</v>
      </c>
      <c r="D280" s="39"/>
      <c r="E280" s="39"/>
      <c r="F280" s="39"/>
      <c r="G280" s="39"/>
      <c r="H280" s="45"/>
    </row>
    <row r="281" s="2" customFormat="1" ht="16.8" customHeight="1">
      <c r="A281" s="39"/>
      <c r="B281" s="45"/>
      <c r="C281" s="307" t="s">
        <v>366</v>
      </c>
      <c r="D281" s="307" t="s">
        <v>367</v>
      </c>
      <c r="E281" s="18" t="s">
        <v>237</v>
      </c>
      <c r="F281" s="308">
        <v>4.0519999999999996</v>
      </c>
      <c r="G281" s="39"/>
      <c r="H281" s="45"/>
    </row>
    <row r="282" s="2" customFormat="1">
      <c r="A282" s="39"/>
      <c r="B282" s="45"/>
      <c r="C282" s="307" t="s">
        <v>426</v>
      </c>
      <c r="D282" s="307" t="s">
        <v>427</v>
      </c>
      <c r="E282" s="18" t="s">
        <v>237</v>
      </c>
      <c r="F282" s="308">
        <v>4.0519999999999996</v>
      </c>
      <c r="G282" s="39"/>
      <c r="H282" s="45"/>
    </row>
    <row r="283" s="2" customFormat="1" ht="16.8" customHeight="1">
      <c r="A283" s="39"/>
      <c r="B283" s="45"/>
      <c r="C283" s="303" t="s">
        <v>110</v>
      </c>
      <c r="D283" s="304" t="s">
        <v>111</v>
      </c>
      <c r="E283" s="305" t="s">
        <v>1</v>
      </c>
      <c r="F283" s="306">
        <v>0.28299999999999997</v>
      </c>
      <c r="G283" s="39"/>
      <c r="H283" s="45"/>
    </row>
    <row r="284" s="2" customFormat="1" ht="16.8" customHeight="1">
      <c r="A284" s="39"/>
      <c r="B284" s="45"/>
      <c r="C284" s="307" t="s">
        <v>110</v>
      </c>
      <c r="D284" s="307" t="s">
        <v>942</v>
      </c>
      <c r="E284" s="18" t="s">
        <v>1</v>
      </c>
      <c r="F284" s="308">
        <v>0.28299999999999997</v>
      </c>
      <c r="G284" s="39"/>
      <c r="H284" s="45"/>
    </row>
    <row r="285" s="2" customFormat="1" ht="16.8" customHeight="1">
      <c r="A285" s="39"/>
      <c r="B285" s="45"/>
      <c r="C285" s="309" t="s">
        <v>1033</v>
      </c>
      <c r="D285" s="39"/>
      <c r="E285" s="39"/>
      <c r="F285" s="39"/>
      <c r="G285" s="39"/>
      <c r="H285" s="45"/>
    </row>
    <row r="286" s="2" customFormat="1" ht="16.8" customHeight="1">
      <c r="A286" s="39"/>
      <c r="B286" s="45"/>
      <c r="C286" s="307" t="s">
        <v>397</v>
      </c>
      <c r="D286" s="307" t="s">
        <v>398</v>
      </c>
      <c r="E286" s="18" t="s">
        <v>237</v>
      </c>
      <c r="F286" s="308">
        <v>3.077</v>
      </c>
      <c r="G286" s="39"/>
      <c r="H286" s="45"/>
    </row>
    <row r="287" s="2" customFormat="1" ht="16.8" customHeight="1">
      <c r="A287" s="39"/>
      <c r="B287" s="45"/>
      <c r="C287" s="307" t="s">
        <v>366</v>
      </c>
      <c r="D287" s="307" t="s">
        <v>367</v>
      </c>
      <c r="E287" s="18" t="s">
        <v>237</v>
      </c>
      <c r="F287" s="308">
        <v>4.0519999999999996</v>
      </c>
      <c r="G287" s="39"/>
      <c r="H287" s="45"/>
    </row>
    <row r="288" s="2" customFormat="1" ht="16.8" customHeight="1">
      <c r="A288" s="39"/>
      <c r="B288" s="45"/>
      <c r="C288" s="307" t="s">
        <v>412</v>
      </c>
      <c r="D288" s="307" t="s">
        <v>413</v>
      </c>
      <c r="E288" s="18" t="s">
        <v>377</v>
      </c>
      <c r="F288" s="308">
        <v>0.50900000000000001</v>
      </c>
      <c r="G288" s="39"/>
      <c r="H288" s="45"/>
    </row>
    <row r="289" s="2" customFormat="1" ht="16.8" customHeight="1">
      <c r="A289" s="39"/>
      <c r="B289" s="45"/>
      <c r="C289" s="303" t="s">
        <v>914</v>
      </c>
      <c r="D289" s="304" t="s">
        <v>1</v>
      </c>
      <c r="E289" s="305" t="s">
        <v>1</v>
      </c>
      <c r="F289" s="306">
        <v>2.794</v>
      </c>
      <c r="G289" s="39"/>
      <c r="H289" s="45"/>
    </row>
    <row r="290" s="2" customFormat="1" ht="16.8" customHeight="1">
      <c r="A290" s="39"/>
      <c r="B290" s="45"/>
      <c r="C290" s="307" t="s">
        <v>914</v>
      </c>
      <c r="D290" s="307" t="s">
        <v>943</v>
      </c>
      <c r="E290" s="18" t="s">
        <v>1</v>
      </c>
      <c r="F290" s="308">
        <v>2.794</v>
      </c>
      <c r="G290" s="39"/>
      <c r="H290" s="45"/>
    </row>
    <row r="291" s="2" customFormat="1" ht="16.8" customHeight="1">
      <c r="A291" s="39"/>
      <c r="B291" s="45"/>
      <c r="C291" s="309" t="s">
        <v>1033</v>
      </c>
      <c r="D291" s="39"/>
      <c r="E291" s="39"/>
      <c r="F291" s="39"/>
      <c r="G291" s="39"/>
      <c r="H291" s="45"/>
    </row>
    <row r="292" s="2" customFormat="1" ht="16.8" customHeight="1">
      <c r="A292" s="39"/>
      <c r="B292" s="45"/>
      <c r="C292" s="307" t="s">
        <v>397</v>
      </c>
      <c r="D292" s="307" t="s">
        <v>398</v>
      </c>
      <c r="E292" s="18" t="s">
        <v>237</v>
      </c>
      <c r="F292" s="308">
        <v>3.077</v>
      </c>
      <c r="G292" s="39"/>
      <c r="H292" s="45"/>
    </row>
    <row r="293" s="2" customFormat="1" ht="16.8" customHeight="1">
      <c r="A293" s="39"/>
      <c r="B293" s="45"/>
      <c r="C293" s="307" t="s">
        <v>366</v>
      </c>
      <c r="D293" s="307" t="s">
        <v>367</v>
      </c>
      <c r="E293" s="18" t="s">
        <v>237</v>
      </c>
      <c r="F293" s="308">
        <v>4.0519999999999996</v>
      </c>
      <c r="G293" s="39"/>
      <c r="H293" s="45"/>
    </row>
    <row r="294" s="2" customFormat="1" ht="16.8" customHeight="1">
      <c r="A294" s="39"/>
      <c r="B294" s="45"/>
      <c r="C294" s="303" t="s">
        <v>114</v>
      </c>
      <c r="D294" s="304" t="s">
        <v>1</v>
      </c>
      <c r="E294" s="305" t="s">
        <v>1</v>
      </c>
      <c r="F294" s="306">
        <v>0.34399999999999997</v>
      </c>
      <c r="G294" s="39"/>
      <c r="H294" s="45"/>
    </row>
    <row r="295" s="2" customFormat="1" ht="16.8" customHeight="1">
      <c r="A295" s="39"/>
      <c r="B295" s="45"/>
      <c r="C295" s="307" t="s">
        <v>114</v>
      </c>
      <c r="D295" s="307" t="s">
        <v>939</v>
      </c>
      <c r="E295" s="18" t="s">
        <v>1</v>
      </c>
      <c r="F295" s="308">
        <v>0.34399999999999997</v>
      </c>
      <c r="G295" s="39"/>
      <c r="H295" s="45"/>
    </row>
    <row r="296" s="2" customFormat="1" ht="16.8" customHeight="1">
      <c r="A296" s="39"/>
      <c r="B296" s="45"/>
      <c r="C296" s="309" t="s">
        <v>1033</v>
      </c>
      <c r="D296" s="39"/>
      <c r="E296" s="39"/>
      <c r="F296" s="39"/>
      <c r="G296" s="39"/>
      <c r="H296" s="45"/>
    </row>
    <row r="297" s="2" customFormat="1">
      <c r="A297" s="39"/>
      <c r="B297" s="45"/>
      <c r="C297" s="307" t="s">
        <v>331</v>
      </c>
      <c r="D297" s="307" t="s">
        <v>332</v>
      </c>
      <c r="E297" s="18" t="s">
        <v>237</v>
      </c>
      <c r="F297" s="308">
        <v>0.213</v>
      </c>
      <c r="G297" s="39"/>
      <c r="H297" s="45"/>
    </row>
    <row r="298" s="2" customFormat="1" ht="16.8" customHeight="1">
      <c r="A298" s="39"/>
      <c r="B298" s="45"/>
      <c r="C298" s="307" t="s">
        <v>366</v>
      </c>
      <c r="D298" s="307" t="s">
        <v>367</v>
      </c>
      <c r="E298" s="18" t="s">
        <v>237</v>
      </c>
      <c r="F298" s="308">
        <v>4.0519999999999996</v>
      </c>
      <c r="G298" s="39"/>
      <c r="H298" s="45"/>
    </row>
    <row r="299" s="2" customFormat="1" ht="16.8" customHeight="1">
      <c r="A299" s="39"/>
      <c r="B299" s="45"/>
      <c r="C299" s="307" t="s">
        <v>407</v>
      </c>
      <c r="D299" s="307" t="s">
        <v>408</v>
      </c>
      <c r="E299" s="18" t="s">
        <v>377</v>
      </c>
      <c r="F299" s="308">
        <v>0.61899999999999999</v>
      </c>
      <c r="G299" s="39"/>
      <c r="H299" s="45"/>
    </row>
    <row r="300" s="2" customFormat="1" ht="16.8" customHeight="1">
      <c r="A300" s="39"/>
      <c r="B300" s="45"/>
      <c r="C300" s="303" t="s">
        <v>137</v>
      </c>
      <c r="D300" s="304" t="s">
        <v>1</v>
      </c>
      <c r="E300" s="305" t="s">
        <v>1</v>
      </c>
      <c r="F300" s="306">
        <v>1</v>
      </c>
      <c r="G300" s="39"/>
      <c r="H300" s="45"/>
    </row>
    <row r="301" s="2" customFormat="1" ht="16.8" customHeight="1">
      <c r="A301" s="39"/>
      <c r="B301" s="45"/>
      <c r="C301" s="307" t="s">
        <v>1</v>
      </c>
      <c r="D301" s="307" t="s">
        <v>229</v>
      </c>
      <c r="E301" s="18" t="s">
        <v>1</v>
      </c>
      <c r="F301" s="308">
        <v>0</v>
      </c>
      <c r="G301" s="39"/>
      <c r="H301" s="45"/>
    </row>
    <row r="302" s="2" customFormat="1" ht="16.8" customHeight="1">
      <c r="A302" s="39"/>
      <c r="B302" s="45"/>
      <c r="C302" s="307" t="s">
        <v>137</v>
      </c>
      <c r="D302" s="307" t="s">
        <v>947</v>
      </c>
      <c r="E302" s="18" t="s">
        <v>1</v>
      </c>
      <c r="F302" s="308">
        <v>1</v>
      </c>
      <c r="G302" s="39"/>
      <c r="H302" s="45"/>
    </row>
    <row r="303" s="2" customFormat="1" ht="16.8" customHeight="1">
      <c r="A303" s="39"/>
      <c r="B303" s="45"/>
      <c r="C303" s="309" t="s">
        <v>1033</v>
      </c>
      <c r="D303" s="39"/>
      <c r="E303" s="39"/>
      <c r="F303" s="39"/>
      <c r="G303" s="39"/>
      <c r="H303" s="45"/>
    </row>
    <row r="304" s="2" customFormat="1" ht="16.8" customHeight="1">
      <c r="A304" s="39"/>
      <c r="B304" s="45"/>
      <c r="C304" s="307" t="s">
        <v>430</v>
      </c>
      <c r="D304" s="307" t="s">
        <v>431</v>
      </c>
      <c r="E304" s="18" t="s">
        <v>178</v>
      </c>
      <c r="F304" s="308">
        <v>1</v>
      </c>
      <c r="G304" s="39"/>
      <c r="H304" s="45"/>
    </row>
    <row r="305" s="2" customFormat="1">
      <c r="A305" s="39"/>
      <c r="B305" s="45"/>
      <c r="C305" s="307" t="s">
        <v>435</v>
      </c>
      <c r="D305" s="307" t="s">
        <v>436</v>
      </c>
      <c r="E305" s="18" t="s">
        <v>178</v>
      </c>
      <c r="F305" s="308">
        <v>1</v>
      </c>
      <c r="G305" s="39"/>
      <c r="H305" s="45"/>
    </row>
    <row r="306" s="2" customFormat="1" ht="16.8" customHeight="1">
      <c r="A306" s="39"/>
      <c r="B306" s="45"/>
      <c r="C306" s="307" t="s">
        <v>439</v>
      </c>
      <c r="D306" s="307" t="s">
        <v>440</v>
      </c>
      <c r="E306" s="18" t="s">
        <v>178</v>
      </c>
      <c r="F306" s="308">
        <v>1</v>
      </c>
      <c r="G306" s="39"/>
      <c r="H306" s="45"/>
    </row>
    <row r="307" s="2" customFormat="1" ht="16.8" customHeight="1">
      <c r="A307" s="39"/>
      <c r="B307" s="45"/>
      <c r="C307" s="307" t="s">
        <v>448</v>
      </c>
      <c r="D307" s="307" t="s">
        <v>449</v>
      </c>
      <c r="E307" s="18" t="s">
        <v>178</v>
      </c>
      <c r="F307" s="308">
        <v>1</v>
      </c>
      <c r="G307" s="39"/>
      <c r="H307" s="45"/>
    </row>
    <row r="308" s="2" customFormat="1" ht="16.8" customHeight="1">
      <c r="A308" s="39"/>
      <c r="B308" s="45"/>
      <c r="C308" s="307" t="s">
        <v>443</v>
      </c>
      <c r="D308" s="307" t="s">
        <v>444</v>
      </c>
      <c r="E308" s="18" t="s">
        <v>445</v>
      </c>
      <c r="F308" s="308">
        <v>0.029999999999999999</v>
      </c>
      <c r="G308" s="39"/>
      <c r="H308" s="45"/>
    </row>
    <row r="309" s="2" customFormat="1" ht="16.8" customHeight="1">
      <c r="A309" s="39"/>
      <c r="B309" s="45"/>
      <c r="C309" s="303" t="s">
        <v>116</v>
      </c>
      <c r="D309" s="304" t="s">
        <v>1</v>
      </c>
      <c r="E309" s="305" t="s">
        <v>1</v>
      </c>
      <c r="F309" s="306">
        <v>0.70899999999999996</v>
      </c>
      <c r="G309" s="39"/>
      <c r="H309" s="45"/>
    </row>
    <row r="310" s="2" customFormat="1" ht="16.8" customHeight="1">
      <c r="A310" s="39"/>
      <c r="B310" s="45"/>
      <c r="C310" s="307" t="s">
        <v>116</v>
      </c>
      <c r="D310" s="307" t="s">
        <v>358</v>
      </c>
      <c r="E310" s="18" t="s">
        <v>1</v>
      </c>
      <c r="F310" s="308">
        <v>0.70899999999999996</v>
      </c>
      <c r="G310" s="39"/>
      <c r="H310" s="45"/>
    </row>
    <row r="311" s="2" customFormat="1" ht="16.8" customHeight="1">
      <c r="A311" s="39"/>
      <c r="B311" s="45"/>
      <c r="C311" s="309" t="s">
        <v>1033</v>
      </c>
      <c r="D311" s="39"/>
      <c r="E311" s="39"/>
      <c r="F311" s="39"/>
      <c r="G311" s="39"/>
      <c r="H311" s="45"/>
    </row>
    <row r="312" s="2" customFormat="1">
      <c r="A312" s="39"/>
      <c r="B312" s="45"/>
      <c r="C312" s="307" t="s">
        <v>331</v>
      </c>
      <c r="D312" s="307" t="s">
        <v>332</v>
      </c>
      <c r="E312" s="18" t="s">
        <v>237</v>
      </c>
      <c r="F312" s="308">
        <v>0.213</v>
      </c>
      <c r="G312" s="39"/>
      <c r="H312" s="45"/>
    </row>
    <row r="313" s="2" customFormat="1">
      <c r="A313" s="39"/>
      <c r="B313" s="45"/>
      <c r="C313" s="307" t="s">
        <v>361</v>
      </c>
      <c r="D313" s="307" t="s">
        <v>362</v>
      </c>
      <c r="E313" s="18" t="s">
        <v>237</v>
      </c>
      <c r="F313" s="308">
        <v>0.496</v>
      </c>
      <c r="G313" s="39"/>
      <c r="H313" s="45"/>
    </row>
    <row r="314" s="2" customFormat="1" ht="16.8" customHeight="1">
      <c r="A314" s="39"/>
      <c r="B314" s="45"/>
      <c r="C314" s="307" t="s">
        <v>366</v>
      </c>
      <c r="D314" s="307" t="s">
        <v>367</v>
      </c>
      <c r="E314" s="18" t="s">
        <v>237</v>
      </c>
      <c r="F314" s="308">
        <v>0.213</v>
      </c>
      <c r="G314" s="39"/>
      <c r="H314" s="45"/>
    </row>
    <row r="315" s="2" customFormat="1" ht="16.8" customHeight="1">
      <c r="A315" s="39"/>
      <c r="B315" s="45"/>
      <c r="C315" s="307" t="s">
        <v>370</v>
      </c>
      <c r="D315" s="307" t="s">
        <v>371</v>
      </c>
      <c r="E315" s="18" t="s">
        <v>237</v>
      </c>
      <c r="F315" s="308">
        <v>0.496</v>
      </c>
      <c r="G315" s="39"/>
      <c r="H315" s="45"/>
    </row>
    <row r="316" s="2" customFormat="1">
      <c r="A316" s="39"/>
      <c r="B316" s="45"/>
      <c r="C316" s="307" t="s">
        <v>375</v>
      </c>
      <c r="D316" s="307" t="s">
        <v>376</v>
      </c>
      <c r="E316" s="18" t="s">
        <v>377</v>
      </c>
      <c r="F316" s="308">
        <v>1.276</v>
      </c>
      <c r="G316" s="39"/>
      <c r="H316" s="45"/>
    </row>
    <row r="317" s="2" customFormat="1" ht="16.8" customHeight="1">
      <c r="A317" s="39"/>
      <c r="B317" s="45"/>
      <c r="C317" s="307" t="s">
        <v>381</v>
      </c>
      <c r="D317" s="307" t="s">
        <v>382</v>
      </c>
      <c r="E317" s="18" t="s">
        <v>237</v>
      </c>
      <c r="F317" s="308">
        <v>0.70899999999999996</v>
      </c>
      <c r="G317" s="39"/>
      <c r="H317" s="45"/>
    </row>
    <row r="318" s="2" customFormat="1" ht="16.8" customHeight="1">
      <c r="A318" s="39"/>
      <c r="B318" s="45"/>
      <c r="C318" s="303" t="s">
        <v>119</v>
      </c>
      <c r="D318" s="304" t="s">
        <v>120</v>
      </c>
      <c r="E318" s="305" t="s">
        <v>1</v>
      </c>
      <c r="F318" s="306">
        <v>0.36499999999999999</v>
      </c>
      <c r="G318" s="39"/>
      <c r="H318" s="45"/>
    </row>
    <row r="319" s="2" customFormat="1" ht="16.8" customHeight="1">
      <c r="A319" s="39"/>
      <c r="B319" s="45"/>
      <c r="C319" s="307" t="s">
        <v>1</v>
      </c>
      <c r="D319" s="307" t="s">
        <v>334</v>
      </c>
      <c r="E319" s="18" t="s">
        <v>1</v>
      </c>
      <c r="F319" s="308">
        <v>0</v>
      </c>
      <c r="G319" s="39"/>
      <c r="H319" s="45"/>
    </row>
    <row r="320" s="2" customFormat="1" ht="16.8" customHeight="1">
      <c r="A320" s="39"/>
      <c r="B320" s="45"/>
      <c r="C320" s="307" t="s">
        <v>1</v>
      </c>
      <c r="D320" s="307" t="s">
        <v>335</v>
      </c>
      <c r="E320" s="18" t="s">
        <v>1</v>
      </c>
      <c r="F320" s="308">
        <v>0</v>
      </c>
      <c r="G320" s="39"/>
      <c r="H320" s="45"/>
    </row>
    <row r="321" s="2" customFormat="1" ht="16.8" customHeight="1">
      <c r="A321" s="39"/>
      <c r="B321" s="45"/>
      <c r="C321" s="307" t="s">
        <v>1</v>
      </c>
      <c r="D321" s="307" t="s">
        <v>336</v>
      </c>
      <c r="E321" s="18" t="s">
        <v>1</v>
      </c>
      <c r="F321" s="308">
        <v>0</v>
      </c>
      <c r="G321" s="39"/>
      <c r="H321" s="45"/>
    </row>
    <row r="322" s="2" customFormat="1" ht="16.8" customHeight="1">
      <c r="A322" s="39"/>
      <c r="B322" s="45"/>
      <c r="C322" s="307" t="s">
        <v>1</v>
      </c>
      <c r="D322" s="307" t="s">
        <v>937</v>
      </c>
      <c r="E322" s="18" t="s">
        <v>1</v>
      </c>
      <c r="F322" s="308">
        <v>0.081000000000000003</v>
      </c>
      <c r="G322" s="39"/>
      <c r="H322" s="45"/>
    </row>
    <row r="323" s="2" customFormat="1" ht="16.8" customHeight="1">
      <c r="A323" s="39"/>
      <c r="B323" s="45"/>
      <c r="C323" s="307" t="s">
        <v>1</v>
      </c>
      <c r="D323" s="307" t="s">
        <v>344</v>
      </c>
      <c r="E323" s="18" t="s">
        <v>1</v>
      </c>
      <c r="F323" s="308">
        <v>0</v>
      </c>
      <c r="G323" s="39"/>
      <c r="H323" s="45"/>
    </row>
    <row r="324" s="2" customFormat="1" ht="16.8" customHeight="1">
      <c r="A324" s="39"/>
      <c r="B324" s="45"/>
      <c r="C324" s="307" t="s">
        <v>1</v>
      </c>
      <c r="D324" s="307" t="s">
        <v>938</v>
      </c>
      <c r="E324" s="18" t="s">
        <v>1</v>
      </c>
      <c r="F324" s="308">
        <v>0.28399999999999997</v>
      </c>
      <c r="G324" s="39"/>
      <c r="H324" s="45"/>
    </row>
    <row r="325" s="2" customFormat="1" ht="16.8" customHeight="1">
      <c r="A325" s="39"/>
      <c r="B325" s="45"/>
      <c r="C325" s="307" t="s">
        <v>119</v>
      </c>
      <c r="D325" s="307" t="s">
        <v>120</v>
      </c>
      <c r="E325" s="18" t="s">
        <v>1</v>
      </c>
      <c r="F325" s="308">
        <v>0.36499999999999999</v>
      </c>
      <c r="G325" s="39"/>
      <c r="H325" s="45"/>
    </row>
    <row r="326" s="2" customFormat="1" ht="16.8" customHeight="1">
      <c r="A326" s="39"/>
      <c r="B326" s="45"/>
      <c r="C326" s="309" t="s">
        <v>1033</v>
      </c>
      <c r="D326" s="39"/>
      <c r="E326" s="39"/>
      <c r="F326" s="39"/>
      <c r="G326" s="39"/>
      <c r="H326" s="45"/>
    </row>
    <row r="327" s="2" customFormat="1">
      <c r="A327" s="39"/>
      <c r="B327" s="45"/>
      <c r="C327" s="307" t="s">
        <v>331</v>
      </c>
      <c r="D327" s="307" t="s">
        <v>332</v>
      </c>
      <c r="E327" s="18" t="s">
        <v>237</v>
      </c>
      <c r="F327" s="308">
        <v>0.213</v>
      </c>
      <c r="G327" s="39"/>
      <c r="H327" s="45"/>
    </row>
    <row r="328" s="2" customFormat="1" ht="16.8" customHeight="1">
      <c r="A328" s="39"/>
      <c r="B328" s="45"/>
      <c r="C328" s="307" t="s">
        <v>386</v>
      </c>
      <c r="D328" s="307" t="s">
        <v>387</v>
      </c>
      <c r="E328" s="18" t="s">
        <v>237</v>
      </c>
      <c r="F328" s="308">
        <v>0.749</v>
      </c>
      <c r="G328" s="39"/>
      <c r="H328" s="45"/>
    </row>
    <row r="329" s="2" customFormat="1" ht="16.8" customHeight="1">
      <c r="A329" s="39"/>
      <c r="B329" s="45"/>
      <c r="C329" s="303" t="s">
        <v>122</v>
      </c>
      <c r="D329" s="304" t="s">
        <v>1</v>
      </c>
      <c r="E329" s="305" t="s">
        <v>1</v>
      </c>
      <c r="F329" s="306">
        <v>1.1140000000000001</v>
      </c>
      <c r="G329" s="39"/>
      <c r="H329" s="45"/>
    </row>
    <row r="330" s="2" customFormat="1" ht="16.8" customHeight="1">
      <c r="A330" s="39"/>
      <c r="B330" s="45"/>
      <c r="C330" s="307" t="s">
        <v>1</v>
      </c>
      <c r="D330" s="307" t="s">
        <v>183</v>
      </c>
      <c r="E330" s="18" t="s">
        <v>1</v>
      </c>
      <c r="F330" s="308">
        <v>0</v>
      </c>
      <c r="G330" s="39"/>
      <c r="H330" s="45"/>
    </row>
    <row r="331" s="2" customFormat="1" ht="16.8" customHeight="1">
      <c r="A331" s="39"/>
      <c r="B331" s="45"/>
      <c r="C331" s="307" t="s">
        <v>1</v>
      </c>
      <c r="D331" s="307" t="s">
        <v>275</v>
      </c>
      <c r="E331" s="18" t="s">
        <v>1</v>
      </c>
      <c r="F331" s="308">
        <v>0</v>
      </c>
      <c r="G331" s="39"/>
      <c r="H331" s="45"/>
    </row>
    <row r="332" s="2" customFormat="1" ht="16.8" customHeight="1">
      <c r="A332" s="39"/>
      <c r="B332" s="45"/>
      <c r="C332" s="307" t="s">
        <v>1</v>
      </c>
      <c r="D332" s="307" t="s">
        <v>931</v>
      </c>
      <c r="E332" s="18" t="s">
        <v>1</v>
      </c>
      <c r="F332" s="308">
        <v>12.393000000000001</v>
      </c>
      <c r="G332" s="39"/>
      <c r="H332" s="45"/>
    </row>
    <row r="333" s="2" customFormat="1" ht="16.8" customHeight="1">
      <c r="A333" s="39"/>
      <c r="B333" s="45"/>
      <c r="C333" s="307" t="s">
        <v>1</v>
      </c>
      <c r="D333" s="307" t="s">
        <v>932</v>
      </c>
      <c r="E333" s="18" t="s">
        <v>1</v>
      </c>
      <c r="F333" s="308">
        <v>-11.016</v>
      </c>
      <c r="G333" s="39"/>
      <c r="H333" s="45"/>
    </row>
    <row r="334" s="2" customFormat="1" ht="16.8" customHeight="1">
      <c r="A334" s="39"/>
      <c r="B334" s="45"/>
      <c r="C334" s="307" t="s">
        <v>1</v>
      </c>
      <c r="D334" s="307" t="s">
        <v>933</v>
      </c>
      <c r="E334" s="18" t="s">
        <v>1</v>
      </c>
      <c r="F334" s="308">
        <v>-0.16200000000000001</v>
      </c>
      <c r="G334" s="39"/>
      <c r="H334" s="45"/>
    </row>
    <row r="335" s="2" customFormat="1" ht="16.8" customHeight="1">
      <c r="A335" s="39"/>
      <c r="B335" s="45"/>
      <c r="C335" s="307" t="s">
        <v>1</v>
      </c>
      <c r="D335" s="307" t="s">
        <v>934</v>
      </c>
      <c r="E335" s="18" t="s">
        <v>1</v>
      </c>
      <c r="F335" s="308">
        <v>-0.10100000000000001</v>
      </c>
      <c r="G335" s="39"/>
      <c r="H335" s="45"/>
    </row>
    <row r="336" s="2" customFormat="1" ht="16.8" customHeight="1">
      <c r="A336" s="39"/>
      <c r="B336" s="45"/>
      <c r="C336" s="307" t="s">
        <v>122</v>
      </c>
      <c r="D336" s="307" t="s">
        <v>120</v>
      </c>
      <c r="E336" s="18" t="s">
        <v>1</v>
      </c>
      <c r="F336" s="308">
        <v>1.1140000000000001</v>
      </c>
      <c r="G336" s="39"/>
      <c r="H336" s="45"/>
    </row>
    <row r="337" s="2" customFormat="1" ht="16.8" customHeight="1">
      <c r="A337" s="39"/>
      <c r="B337" s="45"/>
      <c r="C337" s="309" t="s">
        <v>1033</v>
      </c>
      <c r="D337" s="39"/>
      <c r="E337" s="39"/>
      <c r="F337" s="39"/>
      <c r="G337" s="39"/>
      <c r="H337" s="45"/>
    </row>
    <row r="338" s="2" customFormat="1">
      <c r="A338" s="39"/>
      <c r="B338" s="45"/>
      <c r="C338" s="307" t="s">
        <v>272</v>
      </c>
      <c r="D338" s="307" t="s">
        <v>273</v>
      </c>
      <c r="E338" s="18" t="s">
        <v>237</v>
      </c>
      <c r="F338" s="308">
        <v>0.33400000000000002</v>
      </c>
      <c r="G338" s="39"/>
      <c r="H338" s="45"/>
    </row>
    <row r="339" s="2" customFormat="1">
      <c r="A339" s="39"/>
      <c r="B339" s="45"/>
      <c r="C339" s="307" t="s">
        <v>293</v>
      </c>
      <c r="D339" s="307" t="s">
        <v>294</v>
      </c>
      <c r="E339" s="18" t="s">
        <v>237</v>
      </c>
      <c r="F339" s="308">
        <v>0.78000000000000003</v>
      </c>
      <c r="G339" s="39"/>
      <c r="H339" s="45"/>
    </row>
    <row r="340" s="2" customFormat="1" ht="16.8" customHeight="1">
      <c r="A340" s="39"/>
      <c r="B340" s="45"/>
      <c r="C340" s="307" t="s">
        <v>386</v>
      </c>
      <c r="D340" s="307" t="s">
        <v>387</v>
      </c>
      <c r="E340" s="18" t="s">
        <v>237</v>
      </c>
      <c r="F340" s="308">
        <v>0.749</v>
      </c>
      <c r="G340" s="39"/>
      <c r="H340" s="45"/>
    </row>
    <row r="341" s="2" customFormat="1" ht="7.44" customHeight="1">
      <c r="A341" s="39"/>
      <c r="B341" s="172"/>
      <c r="C341" s="173"/>
      <c r="D341" s="173"/>
      <c r="E341" s="173"/>
      <c r="F341" s="173"/>
      <c r="G341" s="173"/>
      <c r="H341" s="45"/>
    </row>
    <row r="342" s="2" customFormat="1">
      <c r="A342" s="39"/>
      <c r="B342" s="39"/>
      <c r="C342" s="39"/>
      <c r="D342" s="39"/>
      <c r="E342" s="39"/>
      <c r="F342" s="39"/>
      <c r="G342" s="39"/>
      <c r="H342" s="39"/>
    </row>
  </sheetData>
  <sheetProtection sheet="1" formatColumns="0" formatRows="0" objects="1" scenarios="1" spinCount="100000" saltValue="5B3wyjdPfw+98K1PISeonH0YXWqp9wNHzF1Sj241ULn0tGabkE6UA/Ssf54aoBP8YRPJgMHHE6c09Dc/8Y5qFQ==" hashValue="VMGJHg7gFhvq0Sodq9s/Dnu0ota/Ia2N47JbgijR2K51uODxA4myieo8hrdY7MHq3dO9OIWIVU123j1vKyGmEg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DESKTOPKASPAROV\Uživatel</dc:creator>
  <cp:lastModifiedBy>DESKTOPKASPAROV\Uživatel</cp:lastModifiedBy>
  <dcterms:created xsi:type="dcterms:W3CDTF">2025-05-22T12:13:01Z</dcterms:created>
  <dcterms:modified xsi:type="dcterms:W3CDTF">2025-05-22T12:13:12Z</dcterms:modified>
</cp:coreProperties>
</file>