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Inreco\68 Smetanův dům Litomyšl\"/>
    </mc:Choice>
  </mc:AlternateContent>
  <bookViews>
    <workbookView xWindow="0" yWindow="0" windowWidth="28800" windowHeight="11835"/>
  </bookViews>
  <sheets>
    <sheet name="Rekapitulace stavby" sheetId="1" r:id="rId1"/>
    <sheet name="D.1.1. - Architektonicko ..." sheetId="2" r:id="rId2"/>
    <sheet name="D.1.4.5 - Silnoproudá ele..." sheetId="3" r:id="rId3"/>
    <sheet name="D.1.4.5 Rekapitulace" sheetId="7" r:id="rId4"/>
    <sheet name="D.1.4.5 Rozpočet" sheetId="8" r:id="rId5"/>
    <sheet name="D.1.4.5 Parametry" sheetId="9" r:id="rId6"/>
    <sheet name="VRN - Vedlejší rozpočtové..." sheetId="4" r:id="rId7"/>
    <sheet name="Seznam figur" sheetId="5" r:id="rId8"/>
    <sheet name="Pokyny pro vyplnění" sheetId="6" r:id="rId9"/>
  </sheets>
  <definedNames>
    <definedName name="_xlnm._FilterDatabase" localSheetId="1" hidden="1">'D.1.1. - Architektonicko ...'!$C$97:$K$1208</definedName>
    <definedName name="_xlnm._FilterDatabase" localSheetId="2" hidden="1">'D.1.4.5 - Silnoproudá ele...'!$C$79:$K$82</definedName>
    <definedName name="_xlnm._FilterDatabase" localSheetId="6" hidden="1">'VRN - Vedlejší rozpočtové...'!$C$82:$K$94</definedName>
    <definedName name="_xlnm.Print_Titles" localSheetId="1">'D.1.1. - Architektonicko ...'!$97:$97</definedName>
    <definedName name="_xlnm.Print_Titles" localSheetId="2">'D.1.4.5 - Silnoproudá ele...'!$79:$79</definedName>
    <definedName name="_xlnm.Print_Titles" localSheetId="0">'Rekapitulace stavby'!$52:$52</definedName>
    <definedName name="_xlnm.Print_Titles" localSheetId="7">'Seznam figur'!$9:$9</definedName>
    <definedName name="_xlnm.Print_Titles" localSheetId="6">'VRN - Vedlejší rozpočtové...'!$82:$82</definedName>
    <definedName name="_xlnm.Print_Area" localSheetId="1">'D.1.1. - Architektonicko ...'!$C$4:$J$39,'D.1.1. - Architektonicko ...'!$C$45:$J$79,'D.1.1. - Architektonicko ...'!$C$85:$K$1208</definedName>
    <definedName name="_xlnm.Print_Area" localSheetId="2">'D.1.4.5 - Silnoproudá ele...'!$C$4:$J$39,'D.1.4.5 - Silnoproudá ele...'!$C$45:$J$61,'D.1.4.5 - Silnoproudá ele...'!$C$67:$K$82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7">'Seznam figur'!$C$4:$G$137</definedName>
    <definedName name="_xlnm.Print_Area" localSheetId="6">'VRN - Vedlejší rozpočtové...'!$C$4:$J$39,'VRN - Vedlejší rozpočtové...'!$C$45:$J$64,'VRN - Vedlejší rozpočtové...'!$C$70:$K$94</definedName>
  </definedNames>
  <calcPr calcId="152511"/>
</workbook>
</file>

<file path=xl/calcChain.xml><?xml version="1.0" encoding="utf-8"?>
<calcChain xmlns="http://schemas.openxmlformats.org/spreadsheetml/2006/main">
  <c r="J68" i="8" l="1"/>
  <c r="I64" i="8"/>
  <c r="J64" i="8" s="1"/>
  <c r="H64" i="8"/>
  <c r="E64" i="8"/>
  <c r="I61" i="8"/>
  <c r="J61" i="8" s="1"/>
  <c r="H61" i="8"/>
  <c r="E61" i="8"/>
  <c r="I59" i="8"/>
  <c r="J59" i="8" s="1"/>
  <c r="H59" i="8"/>
  <c r="E59" i="8"/>
  <c r="I58" i="8"/>
  <c r="J58" i="8" s="1"/>
  <c r="H58" i="8"/>
  <c r="E58" i="8"/>
  <c r="I57" i="8"/>
  <c r="J57" i="8" s="1"/>
  <c r="H57" i="8"/>
  <c r="E57" i="8"/>
  <c r="I56" i="8"/>
  <c r="J56" i="8" s="1"/>
  <c r="H56" i="8"/>
  <c r="E56" i="8"/>
  <c r="I55" i="8"/>
  <c r="J55" i="8" s="1"/>
  <c r="H55" i="8"/>
  <c r="H65" i="8" s="1"/>
  <c r="E55" i="8"/>
  <c r="I52" i="8"/>
  <c r="J52" i="8" s="1"/>
  <c r="H52" i="8"/>
  <c r="E52" i="8"/>
  <c r="I50" i="8"/>
  <c r="J50" i="8" s="1"/>
  <c r="H50" i="8"/>
  <c r="E50" i="8"/>
  <c r="I48" i="8"/>
  <c r="J48" i="8" s="1"/>
  <c r="H48" i="8"/>
  <c r="E48" i="8"/>
  <c r="I47" i="8"/>
  <c r="J47" i="8" s="1"/>
  <c r="H47" i="8"/>
  <c r="E47" i="8"/>
  <c r="I46" i="8"/>
  <c r="J46" i="8" s="1"/>
  <c r="H46" i="8"/>
  <c r="E46" i="8"/>
  <c r="I45" i="8"/>
  <c r="J45" i="8" s="1"/>
  <c r="H45" i="8"/>
  <c r="E45" i="8"/>
  <c r="I44" i="8"/>
  <c r="J44" i="8" s="1"/>
  <c r="H44" i="8"/>
  <c r="E44" i="8"/>
  <c r="I42" i="8"/>
  <c r="J42" i="8" s="1"/>
  <c r="H42" i="8"/>
  <c r="E42" i="8"/>
  <c r="I39" i="8"/>
  <c r="J39" i="8" s="1"/>
  <c r="H39" i="8"/>
  <c r="E39" i="8"/>
  <c r="E38" i="8"/>
  <c r="E53" i="8" s="1"/>
  <c r="I37" i="8"/>
  <c r="J37" i="8" s="1"/>
  <c r="H37" i="8"/>
  <c r="H38" i="8" s="1"/>
  <c r="H53" i="8" s="1"/>
  <c r="E37" i="8"/>
  <c r="J32" i="8"/>
  <c r="I32" i="8"/>
  <c r="H32" i="8"/>
  <c r="E32" i="8"/>
  <c r="J31" i="8"/>
  <c r="I31" i="8"/>
  <c r="H31" i="8"/>
  <c r="E31" i="8"/>
  <c r="J30" i="8"/>
  <c r="I30" i="8"/>
  <c r="H30" i="8"/>
  <c r="E30" i="8"/>
  <c r="J27" i="8"/>
  <c r="I27" i="8"/>
  <c r="H27" i="8"/>
  <c r="E27" i="8"/>
  <c r="J26" i="8"/>
  <c r="I26" i="8"/>
  <c r="H26" i="8"/>
  <c r="E26" i="8"/>
  <c r="J23" i="8"/>
  <c r="I23" i="8"/>
  <c r="H23" i="8"/>
  <c r="E23" i="8"/>
  <c r="J20" i="8"/>
  <c r="I20" i="8"/>
  <c r="H20" i="8"/>
  <c r="E20" i="8"/>
  <c r="J18" i="8"/>
  <c r="I18" i="8"/>
  <c r="H18" i="8"/>
  <c r="E18" i="8"/>
  <c r="J16" i="8"/>
  <c r="I16" i="8"/>
  <c r="H16" i="8"/>
  <c r="E16" i="8"/>
  <c r="J14" i="8"/>
  <c r="I14" i="8"/>
  <c r="H14" i="8"/>
  <c r="E14" i="8"/>
  <c r="I12" i="8"/>
  <c r="J12" i="8" s="1"/>
  <c r="H12" i="8"/>
  <c r="E12" i="8"/>
  <c r="I10" i="8"/>
  <c r="J10" i="8" s="1"/>
  <c r="H10" i="8"/>
  <c r="E10" i="8"/>
  <c r="I8" i="8"/>
  <c r="J8" i="8" s="1"/>
  <c r="H8" i="8"/>
  <c r="E8" i="8"/>
  <c r="I6" i="8"/>
  <c r="J6" i="8" s="1"/>
  <c r="H6" i="8"/>
  <c r="H13" i="8" s="1"/>
  <c r="E6" i="8"/>
  <c r="E13" i="8" s="1"/>
  <c r="C17" i="7" l="1"/>
  <c r="H33" i="8"/>
  <c r="C15" i="7"/>
  <c r="B16" i="7"/>
  <c r="J53" i="8"/>
  <c r="J13" i="8"/>
  <c r="E33" i="8"/>
  <c r="J65" i="8"/>
  <c r="H69" i="8"/>
  <c r="C18" i="7"/>
  <c r="J38" i="8"/>
  <c r="C4" i="7" l="1"/>
  <c r="C13" i="7"/>
  <c r="C16" i="7"/>
  <c r="C14" i="7"/>
  <c r="J33" i="8"/>
  <c r="B14" i="7"/>
  <c r="E69" i="8"/>
  <c r="J69" i="8" l="1"/>
  <c r="B13" i="7"/>
  <c r="C3" i="7"/>
  <c r="C5" i="7" s="1"/>
  <c r="C6" i="7" s="1"/>
  <c r="C7" i="7" s="1"/>
  <c r="C8" i="7" s="1"/>
  <c r="C10" i="7" s="1"/>
  <c r="D7" i="5" l="1"/>
  <c r="J37" i="4"/>
  <c r="J36" i="4"/>
  <c r="AY57" i="1"/>
  <c r="J35" i="4"/>
  <c r="AX57" i="1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1" i="4"/>
  <c r="BH91" i="4"/>
  <c r="BG91" i="4"/>
  <c r="BF91" i="4"/>
  <c r="T91" i="4"/>
  <c r="T90" i="4"/>
  <c r="R91" i="4"/>
  <c r="R90" i="4"/>
  <c r="P91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55" i="4" s="1"/>
  <c r="J17" i="4"/>
  <c r="J12" i="4"/>
  <c r="J52" i="4"/>
  <c r="E7" i="4"/>
  <c r="E73" i="4"/>
  <c r="J37" i="3"/>
  <c r="J36" i="3"/>
  <c r="AY56" i="1" s="1"/>
  <c r="J35" i="3"/>
  <c r="AX56" i="1" s="1"/>
  <c r="BI82" i="3"/>
  <c r="BH82" i="3"/>
  <c r="BG82" i="3"/>
  <c r="F35" i="3" s="1"/>
  <c r="BB56" i="1" s="1"/>
  <c r="BF82" i="3"/>
  <c r="T82" i="3"/>
  <c r="T81" i="3" s="1"/>
  <c r="T80" i="3" s="1"/>
  <c r="R82" i="3"/>
  <c r="R81" i="3"/>
  <c r="R80" i="3" s="1"/>
  <c r="P82" i="3"/>
  <c r="P81" i="3" s="1"/>
  <c r="P80" i="3" s="1"/>
  <c r="AU56" i="1" s="1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J17" i="3"/>
  <c r="J12" i="3"/>
  <c r="J74" i="3" s="1"/>
  <c r="E7" i="3"/>
  <c r="E48" i="3" s="1"/>
  <c r="J37" i="2"/>
  <c r="J36" i="2"/>
  <c r="AY55" i="1"/>
  <c r="J35" i="2"/>
  <c r="AX55" i="1"/>
  <c r="BI1202" i="2"/>
  <c r="BH1202" i="2"/>
  <c r="BG1202" i="2"/>
  <c r="BF1202" i="2"/>
  <c r="T1202" i="2"/>
  <c r="T1195" i="2"/>
  <c r="R1202" i="2"/>
  <c r="P1202" i="2"/>
  <c r="P1195" i="2"/>
  <c r="BI1196" i="2"/>
  <c r="BH1196" i="2"/>
  <c r="BG1196" i="2"/>
  <c r="BF1196" i="2"/>
  <c r="T1196" i="2"/>
  <c r="R1196" i="2"/>
  <c r="R1195" i="2" s="1"/>
  <c r="P1196" i="2"/>
  <c r="BI1189" i="2"/>
  <c r="BH1189" i="2"/>
  <c r="BG1189" i="2"/>
  <c r="BF1189" i="2"/>
  <c r="T1189" i="2"/>
  <c r="T1188" i="2" s="1"/>
  <c r="R1189" i="2"/>
  <c r="R1188" i="2" s="1"/>
  <c r="P1189" i="2"/>
  <c r="P1188" i="2" s="1"/>
  <c r="BI1184" i="2"/>
  <c r="BH1184" i="2"/>
  <c r="BG1184" i="2"/>
  <c r="BF1184" i="2"/>
  <c r="T1184" i="2"/>
  <c r="R1184" i="2"/>
  <c r="P1184" i="2"/>
  <c r="BI1180" i="2"/>
  <c r="BH1180" i="2"/>
  <c r="BG1180" i="2"/>
  <c r="BF1180" i="2"/>
  <c r="T1180" i="2"/>
  <c r="R1180" i="2"/>
  <c r="P1180" i="2"/>
  <c r="BI1176" i="2"/>
  <c r="BH1176" i="2"/>
  <c r="BG1176" i="2"/>
  <c r="BF1176" i="2"/>
  <c r="T1176" i="2"/>
  <c r="R1176" i="2"/>
  <c r="P1176" i="2"/>
  <c r="BI1170" i="2"/>
  <c r="BH1170" i="2"/>
  <c r="BG1170" i="2"/>
  <c r="BF1170" i="2"/>
  <c r="T1170" i="2"/>
  <c r="R1170" i="2"/>
  <c r="P1170" i="2"/>
  <c r="BI1164" i="2"/>
  <c r="BH1164" i="2"/>
  <c r="BG1164" i="2"/>
  <c r="BF1164" i="2"/>
  <c r="T1164" i="2"/>
  <c r="R1164" i="2"/>
  <c r="P1164" i="2"/>
  <c r="BI1158" i="2"/>
  <c r="BH1158" i="2"/>
  <c r="BG1158" i="2"/>
  <c r="BF1158" i="2"/>
  <c r="T1158" i="2"/>
  <c r="R1158" i="2"/>
  <c r="P1158" i="2"/>
  <c r="BI1151" i="2"/>
  <c r="BH1151" i="2"/>
  <c r="BG1151" i="2"/>
  <c r="BF1151" i="2"/>
  <c r="T1151" i="2"/>
  <c r="R1151" i="2"/>
  <c r="P1151" i="2"/>
  <c r="BI1145" i="2"/>
  <c r="BH1145" i="2"/>
  <c r="BG1145" i="2"/>
  <c r="BF1145" i="2"/>
  <c r="T1145" i="2"/>
  <c r="R1145" i="2"/>
  <c r="P1145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4" i="2"/>
  <c r="BH1134" i="2"/>
  <c r="BG1134" i="2"/>
  <c r="BF1134" i="2"/>
  <c r="T1134" i="2"/>
  <c r="R1134" i="2"/>
  <c r="P1134" i="2"/>
  <c r="BI1125" i="2"/>
  <c r="BH1125" i="2"/>
  <c r="BG1125" i="2"/>
  <c r="BF1125" i="2"/>
  <c r="T1125" i="2"/>
  <c r="R1125" i="2"/>
  <c r="P1125" i="2"/>
  <c r="BI1124" i="2"/>
  <c r="BH1124" i="2"/>
  <c r="BG1124" i="2"/>
  <c r="BF1124" i="2"/>
  <c r="T1124" i="2"/>
  <c r="R1124" i="2"/>
  <c r="P1124" i="2"/>
  <c r="BI1123" i="2"/>
  <c r="BH1123" i="2"/>
  <c r="BG1123" i="2"/>
  <c r="BF1123" i="2"/>
  <c r="T1123" i="2"/>
  <c r="R1123" i="2"/>
  <c r="P1123" i="2"/>
  <c r="BI1122" i="2"/>
  <c r="BH1122" i="2"/>
  <c r="BG1122" i="2"/>
  <c r="BF1122" i="2"/>
  <c r="T1122" i="2"/>
  <c r="R1122" i="2"/>
  <c r="P1122" i="2"/>
  <c r="BI1115" i="2"/>
  <c r="BH1115" i="2"/>
  <c r="BG1115" i="2"/>
  <c r="BF1115" i="2"/>
  <c r="T1115" i="2"/>
  <c r="R1115" i="2"/>
  <c r="P1115" i="2"/>
  <c r="BI1108" i="2"/>
  <c r="BH1108" i="2"/>
  <c r="BG1108" i="2"/>
  <c r="BF1108" i="2"/>
  <c r="T1108" i="2"/>
  <c r="R1108" i="2"/>
  <c r="P1108" i="2"/>
  <c r="BI1101" i="2"/>
  <c r="BH1101" i="2"/>
  <c r="BG1101" i="2"/>
  <c r="BF1101" i="2"/>
  <c r="T1101" i="2"/>
  <c r="R1101" i="2"/>
  <c r="P1101" i="2"/>
  <c r="BI1094" i="2"/>
  <c r="BH1094" i="2"/>
  <c r="BG1094" i="2"/>
  <c r="BF1094" i="2"/>
  <c r="T1094" i="2"/>
  <c r="R1094" i="2"/>
  <c r="P1094" i="2"/>
  <c r="BI1087" i="2"/>
  <c r="BH1087" i="2"/>
  <c r="BG1087" i="2"/>
  <c r="BF1087" i="2"/>
  <c r="T1087" i="2"/>
  <c r="R1087" i="2"/>
  <c r="P1087" i="2"/>
  <c r="BI1080" i="2"/>
  <c r="BH1080" i="2"/>
  <c r="BG1080" i="2"/>
  <c r="BF1080" i="2"/>
  <c r="T1080" i="2"/>
  <c r="R1080" i="2"/>
  <c r="P1080" i="2"/>
  <c r="BI1071" i="2"/>
  <c r="BH1071" i="2"/>
  <c r="BG1071" i="2"/>
  <c r="BF1071" i="2"/>
  <c r="T1071" i="2"/>
  <c r="R1071" i="2"/>
  <c r="P1071" i="2"/>
  <c r="BI1065" i="2"/>
  <c r="BH1065" i="2"/>
  <c r="BG1065" i="2"/>
  <c r="BF1065" i="2"/>
  <c r="T1065" i="2"/>
  <c r="R1065" i="2"/>
  <c r="P1065" i="2"/>
  <c r="BI1059" i="2"/>
  <c r="BH1059" i="2"/>
  <c r="BG1059" i="2"/>
  <c r="BF1059" i="2"/>
  <c r="T1059" i="2"/>
  <c r="R1059" i="2"/>
  <c r="P1059" i="2"/>
  <c r="BI1053" i="2"/>
  <c r="BH1053" i="2"/>
  <c r="BG1053" i="2"/>
  <c r="BF1053" i="2"/>
  <c r="T1053" i="2"/>
  <c r="R1053" i="2"/>
  <c r="P1053" i="2"/>
  <c r="BI1047" i="2"/>
  <c r="BH1047" i="2"/>
  <c r="BG1047" i="2"/>
  <c r="BF1047" i="2"/>
  <c r="T1047" i="2"/>
  <c r="R1047" i="2"/>
  <c r="P1047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38" i="2"/>
  <c r="BH1038" i="2"/>
  <c r="BG1038" i="2"/>
  <c r="BF1038" i="2"/>
  <c r="T1038" i="2"/>
  <c r="R1038" i="2"/>
  <c r="P1038" i="2"/>
  <c r="BI1030" i="2"/>
  <c r="BH1030" i="2"/>
  <c r="BG1030" i="2"/>
  <c r="BF1030" i="2"/>
  <c r="T1030" i="2"/>
  <c r="R1030" i="2"/>
  <c r="P1030" i="2"/>
  <c r="BI1021" i="2"/>
  <c r="BH1021" i="2"/>
  <c r="BG1021" i="2"/>
  <c r="BF1021" i="2"/>
  <c r="T1021" i="2"/>
  <c r="R1021" i="2"/>
  <c r="P1021" i="2"/>
  <c r="BI1012" i="2"/>
  <c r="BH1012" i="2"/>
  <c r="BG1012" i="2"/>
  <c r="BF1012" i="2"/>
  <c r="T1012" i="2"/>
  <c r="R1012" i="2"/>
  <c r="P1012" i="2"/>
  <c r="BI1004" i="2"/>
  <c r="BH1004" i="2"/>
  <c r="BG1004" i="2"/>
  <c r="BF1004" i="2"/>
  <c r="T1004" i="2"/>
  <c r="R1004" i="2"/>
  <c r="P1004" i="2"/>
  <c r="BI996" i="2"/>
  <c r="BH996" i="2"/>
  <c r="BG996" i="2"/>
  <c r="BF996" i="2"/>
  <c r="T996" i="2"/>
  <c r="R996" i="2"/>
  <c r="P996" i="2"/>
  <c r="BI989" i="2"/>
  <c r="BH989" i="2"/>
  <c r="BG989" i="2"/>
  <c r="BF989" i="2"/>
  <c r="T989" i="2"/>
  <c r="R989" i="2"/>
  <c r="P989" i="2"/>
  <c r="BI981" i="2"/>
  <c r="BH981" i="2"/>
  <c r="BG981" i="2"/>
  <c r="BF981" i="2"/>
  <c r="T981" i="2"/>
  <c r="R981" i="2"/>
  <c r="P981" i="2"/>
  <c r="BI972" i="2"/>
  <c r="BH972" i="2"/>
  <c r="BG972" i="2"/>
  <c r="BF972" i="2"/>
  <c r="T972" i="2"/>
  <c r="R972" i="2"/>
  <c r="P972" i="2"/>
  <c r="BI964" i="2"/>
  <c r="BH964" i="2"/>
  <c r="BG964" i="2"/>
  <c r="BF964" i="2"/>
  <c r="T964" i="2"/>
  <c r="R964" i="2"/>
  <c r="P964" i="2"/>
  <c r="BI955" i="2"/>
  <c r="BH955" i="2"/>
  <c r="BG955" i="2"/>
  <c r="BF955" i="2"/>
  <c r="T955" i="2"/>
  <c r="R955" i="2"/>
  <c r="P955" i="2"/>
  <c r="BI947" i="2"/>
  <c r="BH947" i="2"/>
  <c r="BG947" i="2"/>
  <c r="BF947" i="2"/>
  <c r="T947" i="2"/>
  <c r="R947" i="2"/>
  <c r="P947" i="2"/>
  <c r="BI938" i="2"/>
  <c r="BH938" i="2"/>
  <c r="BG938" i="2"/>
  <c r="BF938" i="2"/>
  <c r="T938" i="2"/>
  <c r="R938" i="2"/>
  <c r="P938" i="2"/>
  <c r="BI931" i="2"/>
  <c r="BH931" i="2"/>
  <c r="BG931" i="2"/>
  <c r="BF931" i="2"/>
  <c r="T931" i="2"/>
  <c r="R931" i="2"/>
  <c r="P931" i="2"/>
  <c r="BI923" i="2"/>
  <c r="BH923" i="2"/>
  <c r="BG923" i="2"/>
  <c r="BF923" i="2"/>
  <c r="T923" i="2"/>
  <c r="R923" i="2"/>
  <c r="P923" i="2"/>
  <c r="BI915" i="2"/>
  <c r="BH915" i="2"/>
  <c r="BG915" i="2"/>
  <c r="BF915" i="2"/>
  <c r="T915" i="2"/>
  <c r="R915" i="2"/>
  <c r="P915" i="2"/>
  <c r="BI906" i="2"/>
  <c r="BH906" i="2"/>
  <c r="BG906" i="2"/>
  <c r="BF906" i="2"/>
  <c r="T906" i="2"/>
  <c r="R906" i="2"/>
  <c r="P906" i="2"/>
  <c r="BI897" i="2"/>
  <c r="BH897" i="2"/>
  <c r="BG897" i="2"/>
  <c r="BF897" i="2"/>
  <c r="T897" i="2"/>
  <c r="R897" i="2"/>
  <c r="P897" i="2"/>
  <c r="BI888" i="2"/>
  <c r="BH888" i="2"/>
  <c r="BG888" i="2"/>
  <c r="BF888" i="2"/>
  <c r="T888" i="2"/>
  <c r="R888" i="2"/>
  <c r="P888" i="2"/>
  <c r="BI884" i="2"/>
  <c r="BH884" i="2"/>
  <c r="BG884" i="2"/>
  <c r="BF884" i="2"/>
  <c r="T884" i="2"/>
  <c r="R884" i="2"/>
  <c r="P884" i="2"/>
  <c r="BI880" i="2"/>
  <c r="BH880" i="2"/>
  <c r="BG880" i="2"/>
  <c r="BF880" i="2"/>
  <c r="T880" i="2"/>
  <c r="R880" i="2"/>
  <c r="P880" i="2"/>
  <c r="BI872" i="2"/>
  <c r="BH872" i="2"/>
  <c r="BG872" i="2"/>
  <c r="BF872" i="2"/>
  <c r="T872" i="2"/>
  <c r="R872" i="2"/>
  <c r="P872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6" i="2"/>
  <c r="BH856" i="2"/>
  <c r="BG856" i="2"/>
  <c r="BF856" i="2"/>
  <c r="T856" i="2"/>
  <c r="R856" i="2"/>
  <c r="P856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37" i="2"/>
  <c r="BH837" i="2"/>
  <c r="BG837" i="2"/>
  <c r="BF837" i="2"/>
  <c r="T837" i="2"/>
  <c r="R837" i="2"/>
  <c r="P837" i="2"/>
  <c r="BI833" i="2"/>
  <c r="BH833" i="2"/>
  <c r="BG833" i="2"/>
  <c r="BF833" i="2"/>
  <c r="T833" i="2"/>
  <c r="R833" i="2"/>
  <c r="P833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4" i="2"/>
  <c r="BH814" i="2"/>
  <c r="BG814" i="2"/>
  <c r="BF814" i="2"/>
  <c r="T814" i="2"/>
  <c r="R814" i="2"/>
  <c r="P814" i="2"/>
  <c r="BI807" i="2"/>
  <c r="BH807" i="2"/>
  <c r="BG807" i="2"/>
  <c r="BF807" i="2"/>
  <c r="T807" i="2"/>
  <c r="R807" i="2"/>
  <c r="P807" i="2"/>
  <c r="BI799" i="2"/>
  <c r="BH799" i="2"/>
  <c r="BG799" i="2"/>
  <c r="BF799" i="2"/>
  <c r="T799" i="2"/>
  <c r="R799" i="2"/>
  <c r="P799" i="2"/>
  <c r="BI791" i="2"/>
  <c r="BH791" i="2"/>
  <c r="BG791" i="2"/>
  <c r="BF791" i="2"/>
  <c r="T791" i="2"/>
  <c r="R791" i="2"/>
  <c r="P791" i="2"/>
  <c r="BI783" i="2"/>
  <c r="BH783" i="2"/>
  <c r="BG783" i="2"/>
  <c r="BF783" i="2"/>
  <c r="T783" i="2"/>
  <c r="R783" i="2"/>
  <c r="P783" i="2"/>
  <c r="BI776" i="2"/>
  <c r="BH776" i="2"/>
  <c r="BG776" i="2"/>
  <c r="BF776" i="2"/>
  <c r="T776" i="2"/>
  <c r="R776" i="2"/>
  <c r="P776" i="2"/>
  <c r="BI773" i="2"/>
  <c r="BH773" i="2"/>
  <c r="BG773" i="2"/>
  <c r="BF773" i="2"/>
  <c r="T773" i="2"/>
  <c r="R773" i="2"/>
  <c r="P773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59" i="2"/>
  <c r="BH759" i="2"/>
  <c r="BG759" i="2"/>
  <c r="BF759" i="2"/>
  <c r="T759" i="2"/>
  <c r="R759" i="2"/>
  <c r="P759" i="2"/>
  <c r="BI752" i="2"/>
  <c r="BH752" i="2"/>
  <c r="BG752" i="2"/>
  <c r="BF752" i="2"/>
  <c r="T752" i="2"/>
  <c r="R752" i="2"/>
  <c r="P752" i="2"/>
  <c r="BI744" i="2"/>
  <c r="BH744" i="2"/>
  <c r="BG744" i="2"/>
  <c r="BF744" i="2"/>
  <c r="T744" i="2"/>
  <c r="R744" i="2"/>
  <c r="P744" i="2"/>
  <c r="BI737" i="2"/>
  <c r="BH737" i="2"/>
  <c r="BG737" i="2"/>
  <c r="BF737" i="2"/>
  <c r="T737" i="2"/>
  <c r="R737" i="2"/>
  <c r="P737" i="2"/>
  <c r="BI729" i="2"/>
  <c r="BH729" i="2"/>
  <c r="BG729" i="2"/>
  <c r="BF729" i="2"/>
  <c r="T729" i="2"/>
  <c r="R729" i="2"/>
  <c r="P729" i="2"/>
  <c r="BI721" i="2"/>
  <c r="BH721" i="2"/>
  <c r="BG721" i="2"/>
  <c r="BF721" i="2"/>
  <c r="T721" i="2"/>
  <c r="R721" i="2"/>
  <c r="P721" i="2"/>
  <c r="BI712" i="2"/>
  <c r="BH712" i="2"/>
  <c r="BG712" i="2"/>
  <c r="BF712" i="2"/>
  <c r="T712" i="2"/>
  <c r="R712" i="2"/>
  <c r="P712" i="2"/>
  <c r="BI704" i="2"/>
  <c r="BH704" i="2"/>
  <c r="BG704" i="2"/>
  <c r="BF704" i="2"/>
  <c r="T704" i="2"/>
  <c r="R704" i="2"/>
  <c r="P704" i="2"/>
  <c r="BI695" i="2"/>
  <c r="BH695" i="2"/>
  <c r="BG695" i="2"/>
  <c r="BF695" i="2"/>
  <c r="T695" i="2"/>
  <c r="R695" i="2"/>
  <c r="P695" i="2"/>
  <c r="BI688" i="2"/>
  <c r="BH688" i="2"/>
  <c r="BG688" i="2"/>
  <c r="BF688" i="2"/>
  <c r="T688" i="2"/>
  <c r="R688" i="2"/>
  <c r="P688" i="2"/>
  <c r="BI680" i="2"/>
  <c r="BH680" i="2"/>
  <c r="BG680" i="2"/>
  <c r="BF680" i="2"/>
  <c r="T680" i="2"/>
  <c r="R680" i="2"/>
  <c r="P680" i="2"/>
  <c r="BI672" i="2"/>
  <c r="BH672" i="2"/>
  <c r="BG672" i="2"/>
  <c r="BF672" i="2"/>
  <c r="T672" i="2"/>
  <c r="R672" i="2"/>
  <c r="P672" i="2"/>
  <c r="BI664" i="2"/>
  <c r="BH664" i="2"/>
  <c r="BG664" i="2"/>
  <c r="BF664" i="2"/>
  <c r="T664" i="2"/>
  <c r="R664" i="2"/>
  <c r="P664" i="2"/>
  <c r="BI656" i="2"/>
  <c r="BH656" i="2"/>
  <c r="BG656" i="2"/>
  <c r="BF656" i="2"/>
  <c r="T656" i="2"/>
  <c r="R656" i="2"/>
  <c r="P656" i="2"/>
  <c r="BI648" i="2"/>
  <c r="BH648" i="2"/>
  <c r="BG648" i="2"/>
  <c r="BF648" i="2"/>
  <c r="T648" i="2"/>
  <c r="R648" i="2"/>
  <c r="P648" i="2"/>
  <c r="BI639" i="2"/>
  <c r="BH639" i="2"/>
  <c r="BG639" i="2"/>
  <c r="BF639" i="2"/>
  <c r="T639" i="2"/>
  <c r="R639" i="2"/>
  <c r="P639" i="2"/>
  <c r="BI631" i="2"/>
  <c r="BH631" i="2"/>
  <c r="BG631" i="2"/>
  <c r="BF631" i="2"/>
  <c r="T631" i="2"/>
  <c r="R631" i="2"/>
  <c r="P631" i="2"/>
  <c r="BI627" i="2"/>
  <c r="BH627" i="2"/>
  <c r="BG627" i="2"/>
  <c r="BF627" i="2"/>
  <c r="T627" i="2"/>
  <c r="R627" i="2"/>
  <c r="P627" i="2"/>
  <c r="BI623" i="2"/>
  <c r="BH623" i="2"/>
  <c r="BG623" i="2"/>
  <c r="BF623" i="2"/>
  <c r="T623" i="2"/>
  <c r="R623" i="2"/>
  <c r="P623" i="2"/>
  <c r="BI616" i="2"/>
  <c r="BH616" i="2"/>
  <c r="BG616" i="2"/>
  <c r="BF616" i="2"/>
  <c r="T616" i="2"/>
  <c r="R616" i="2"/>
  <c r="P616" i="2"/>
  <c r="BI608" i="2"/>
  <c r="BH608" i="2"/>
  <c r="BG608" i="2"/>
  <c r="BF608" i="2"/>
  <c r="T608" i="2"/>
  <c r="R608" i="2"/>
  <c r="P608" i="2"/>
  <c r="BI603" i="2"/>
  <c r="BH603" i="2"/>
  <c r="BG603" i="2"/>
  <c r="BF603" i="2"/>
  <c r="T603" i="2"/>
  <c r="R603" i="2"/>
  <c r="P603" i="2"/>
  <c r="BI595" i="2"/>
  <c r="BH595" i="2"/>
  <c r="BG595" i="2"/>
  <c r="BF595" i="2"/>
  <c r="T595" i="2"/>
  <c r="R595" i="2"/>
  <c r="P595" i="2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0" i="2"/>
  <c r="BH580" i="2"/>
  <c r="BG580" i="2"/>
  <c r="BF580" i="2"/>
  <c r="T580" i="2"/>
  <c r="R580" i="2"/>
  <c r="P580" i="2"/>
  <c r="BI574" i="2"/>
  <c r="BH574" i="2"/>
  <c r="BG574" i="2"/>
  <c r="BF574" i="2"/>
  <c r="T574" i="2"/>
  <c r="R574" i="2"/>
  <c r="P574" i="2"/>
  <c r="BI548" i="2"/>
  <c r="BH548" i="2"/>
  <c r="BG548" i="2"/>
  <c r="BF548" i="2"/>
  <c r="T548" i="2"/>
  <c r="R548" i="2"/>
  <c r="P548" i="2"/>
  <c r="BI527" i="2"/>
  <c r="BH527" i="2"/>
  <c r="BG527" i="2"/>
  <c r="BF527" i="2"/>
  <c r="T527" i="2"/>
  <c r="R527" i="2"/>
  <c r="P527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4" i="2"/>
  <c r="BH504" i="2"/>
  <c r="BG504" i="2"/>
  <c r="BF504" i="2"/>
  <c r="T504" i="2"/>
  <c r="R504" i="2"/>
  <c r="P504" i="2"/>
  <c r="BI496" i="2"/>
  <c r="BH496" i="2"/>
  <c r="BG496" i="2"/>
  <c r="BF496" i="2"/>
  <c r="T496" i="2"/>
  <c r="R496" i="2"/>
  <c r="P496" i="2"/>
  <c r="BI487" i="2"/>
  <c r="BH487" i="2"/>
  <c r="BG487" i="2"/>
  <c r="BF487" i="2"/>
  <c r="T487" i="2"/>
  <c r="R487" i="2"/>
  <c r="P487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5" i="2"/>
  <c r="BH475" i="2"/>
  <c r="BG475" i="2"/>
  <c r="BF475" i="2"/>
  <c r="T475" i="2"/>
  <c r="R475" i="2"/>
  <c r="P475" i="2"/>
  <c r="BI467" i="2"/>
  <c r="BH467" i="2"/>
  <c r="BG467" i="2"/>
  <c r="BF467" i="2"/>
  <c r="T467" i="2"/>
  <c r="R467" i="2"/>
  <c r="P467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T389" i="2" s="1"/>
  <c r="R390" i="2"/>
  <c r="R389" i="2"/>
  <c r="P390" i="2"/>
  <c r="P389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4" i="2"/>
  <c r="BH354" i="2"/>
  <c r="BG354" i="2"/>
  <c r="BF354" i="2"/>
  <c r="T354" i="2"/>
  <c r="R354" i="2"/>
  <c r="P354" i="2"/>
  <c r="BI347" i="2"/>
  <c r="BH347" i="2"/>
  <c r="BG347" i="2"/>
  <c r="BF347" i="2"/>
  <c r="T347" i="2"/>
  <c r="R347" i="2"/>
  <c r="P347" i="2"/>
  <c r="BI340" i="2"/>
  <c r="BH340" i="2"/>
  <c r="BG340" i="2"/>
  <c r="BF340" i="2"/>
  <c r="T340" i="2"/>
  <c r="R340" i="2"/>
  <c r="P340" i="2"/>
  <c r="BI334" i="2"/>
  <c r="BH334" i="2"/>
  <c r="BG334" i="2"/>
  <c r="BF334" i="2"/>
  <c r="T334" i="2"/>
  <c r="R334" i="2"/>
  <c r="P334" i="2"/>
  <c r="BI328" i="2"/>
  <c r="BH328" i="2"/>
  <c r="BG328" i="2"/>
  <c r="BF328" i="2"/>
  <c r="T328" i="2"/>
  <c r="R328" i="2"/>
  <c r="P328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1" i="2"/>
  <c r="BH231" i="2"/>
  <c r="BG231" i="2"/>
  <c r="BF231" i="2"/>
  <c r="T231" i="2"/>
  <c r="R231" i="2"/>
  <c r="P231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2" i="2"/>
  <c r="BH122" i="2"/>
  <c r="BG122" i="2"/>
  <c r="BF122" i="2"/>
  <c r="T122" i="2"/>
  <c r="R122" i="2"/>
  <c r="P122" i="2"/>
  <c r="BI114" i="2"/>
  <c r="BH114" i="2"/>
  <c r="BG114" i="2"/>
  <c r="BF114" i="2"/>
  <c r="T114" i="2"/>
  <c r="R114" i="2"/>
  <c r="P114" i="2"/>
  <c r="BI107" i="2"/>
  <c r="BH107" i="2"/>
  <c r="BG107" i="2"/>
  <c r="BF107" i="2"/>
  <c r="T107" i="2"/>
  <c r="T106" i="2" s="1"/>
  <c r="R107" i="2"/>
  <c r="R106" i="2" s="1"/>
  <c r="P107" i="2"/>
  <c r="P106" i="2" s="1"/>
  <c r="BI101" i="2"/>
  <c r="BH101" i="2"/>
  <c r="BG101" i="2"/>
  <c r="BF101" i="2"/>
  <c r="T101" i="2"/>
  <c r="T100" i="2"/>
  <c r="R101" i="2"/>
  <c r="R100" i="2" s="1"/>
  <c r="P101" i="2"/>
  <c r="P100" i="2"/>
  <c r="J95" i="2"/>
  <c r="J94" i="2"/>
  <c r="F94" i="2"/>
  <c r="F92" i="2"/>
  <c r="E90" i="2"/>
  <c r="J55" i="2"/>
  <c r="J54" i="2"/>
  <c r="F54" i="2"/>
  <c r="F52" i="2"/>
  <c r="E50" i="2"/>
  <c r="J18" i="2"/>
  <c r="E18" i="2"/>
  <c r="F95" i="2"/>
  <c r="J17" i="2"/>
  <c r="J12" i="2"/>
  <c r="J52" i="2"/>
  <c r="E7" i="2"/>
  <c r="E88" i="2" s="1"/>
  <c r="L50" i="1"/>
  <c r="AM50" i="1"/>
  <c r="AM49" i="1"/>
  <c r="L49" i="1"/>
  <c r="AM47" i="1"/>
  <c r="L47" i="1"/>
  <c r="L45" i="1"/>
  <c r="L44" i="1"/>
  <c r="BK1094" i="2"/>
  <c r="BK872" i="2"/>
  <c r="J837" i="2"/>
  <c r="J527" i="2"/>
  <c r="BK418" i="2"/>
  <c r="J248" i="2"/>
  <c r="BK101" i="2"/>
  <c r="BK1122" i="2"/>
  <c r="J860" i="2"/>
  <c r="J688" i="2"/>
  <c r="BK437" i="2"/>
  <c r="J373" i="2"/>
  <c r="J304" i="2"/>
  <c r="J174" i="2"/>
  <c r="J1158" i="2"/>
  <c r="J955" i="2"/>
  <c r="BK763" i="2"/>
  <c r="BK574" i="2"/>
  <c r="J390" i="2"/>
  <c r="J261" i="2"/>
  <c r="BK137" i="2"/>
  <c r="J972" i="2"/>
  <c r="BK791" i="2"/>
  <c r="J680" i="2"/>
  <c r="BK460" i="2"/>
  <c r="BK303" i="2"/>
  <c r="J169" i="2"/>
  <c r="BK88" i="4"/>
  <c r="J1122" i="2"/>
  <c r="J1021" i="2"/>
  <c r="J862" i="2"/>
  <c r="J631" i="2"/>
  <c r="J437" i="2"/>
  <c r="BK285" i="2"/>
  <c r="BK172" i="2"/>
  <c r="BK1176" i="2"/>
  <c r="J1059" i="2"/>
  <c r="J833" i="2"/>
  <c r="BK656" i="2"/>
  <c r="BK455" i="2"/>
  <c r="J377" i="2"/>
  <c r="BK231" i="2"/>
  <c r="J154" i="2"/>
  <c r="BK1108" i="2"/>
  <c r="BK972" i="2"/>
  <c r="J872" i="2"/>
  <c r="BK814" i="2"/>
  <c r="J595" i="2"/>
  <c r="J496" i="2"/>
  <c r="BK131" i="2"/>
  <c r="BK1004" i="2"/>
  <c r="BK861" i="2"/>
  <c r="J763" i="2"/>
  <c r="BK616" i="2"/>
  <c r="BK304" i="2"/>
  <c r="J1151" i="2"/>
  <c r="BK1071" i="2"/>
  <c r="BK996" i="2"/>
  <c r="J844" i="2"/>
  <c r="BK504" i="2"/>
  <c r="BK386" i="2"/>
  <c r="BK203" i="2"/>
  <c r="BK158" i="2"/>
  <c r="J1180" i="2"/>
  <c r="J1087" i="2"/>
  <c r="BK856" i="2"/>
  <c r="BK721" i="2"/>
  <c r="J574" i="2"/>
  <c r="BK371" i="2"/>
  <c r="BK312" i="2"/>
  <c r="J203" i="2"/>
  <c r="J131" i="2"/>
  <c r="J856" i="2"/>
  <c r="J623" i="2"/>
  <c r="J322" i="2"/>
  <c r="J266" i="2"/>
  <c r="BK248" i="2"/>
  <c r="BK142" i="2"/>
  <c r="BK931" i="2"/>
  <c r="J783" i="2"/>
  <c r="J404" i="2"/>
  <c r="J258" i="2"/>
  <c r="J239" i="2"/>
  <c r="J122" i="2"/>
  <c r="BK87" i="4"/>
  <c r="J87" i="4"/>
  <c r="BK156" i="2"/>
  <c r="J1164" i="2"/>
  <c r="J1004" i="2"/>
  <c r="BK880" i="2"/>
  <c r="J481" i="2"/>
  <c r="BK361" i="2"/>
  <c r="BK243" i="2"/>
  <c r="J173" i="2"/>
  <c r="J1042" i="2"/>
  <c r="BK837" i="2"/>
  <c r="BK589" i="2"/>
  <c r="J410" i="2"/>
  <c r="J382" i="2"/>
  <c r="J243" i="2"/>
  <c r="J989" i="2"/>
  <c r="J848" i="2"/>
  <c r="BK688" i="2"/>
  <c r="BK467" i="2"/>
  <c r="J412" i="2"/>
  <c r="BK340" i="2"/>
  <c r="J91" i="4"/>
  <c r="J88" i="4"/>
  <c r="J1115" i="2"/>
  <c r="BK955" i="2"/>
  <c r="BK783" i="2"/>
  <c r="BK511" i="2"/>
  <c r="BK451" i="2"/>
  <c r="J311" i="2"/>
  <c r="BK161" i="2"/>
  <c r="BK1180" i="2"/>
  <c r="J1080" i="2"/>
  <c r="J884" i="2"/>
  <c r="J752" i="2"/>
  <c r="BK548" i="2"/>
  <c r="BK382" i="2"/>
  <c r="J209" i="2"/>
  <c r="BK155" i="2"/>
  <c r="BK1087" i="2"/>
  <c r="BK884" i="2"/>
  <c r="BK680" i="2"/>
  <c r="J422" i="2"/>
  <c r="J334" i="2"/>
  <c r="J205" i="2"/>
  <c r="J1071" i="2"/>
  <c r="BK906" i="2"/>
  <c r="BK729" i="2"/>
  <c r="J518" i="2"/>
  <c r="BK377" i="2"/>
  <c r="BK266" i="2"/>
  <c r="J114" i="2"/>
  <c r="BK1125" i="2"/>
  <c r="BK1059" i="2"/>
  <c r="BK947" i="2"/>
  <c r="BK820" i="2"/>
  <c r="J515" i="2"/>
  <c r="J455" i="2"/>
  <c r="J347" i="2"/>
  <c r="BK221" i="2"/>
  <c r="BK1184" i="2"/>
  <c r="J906" i="2"/>
  <c r="BK773" i="2"/>
  <c r="BK603" i="2"/>
  <c r="BK434" i="2"/>
  <c r="BK334" i="2"/>
  <c r="J181" i="2"/>
  <c r="BK122" i="2"/>
  <c r="J996" i="2"/>
  <c r="J938" i="2"/>
  <c r="BK848" i="2"/>
  <c r="J759" i="2"/>
  <c r="J371" i="2"/>
  <c r="BK253" i="2"/>
  <c r="J155" i="2"/>
  <c r="BK964" i="2"/>
  <c r="BK833" i="2"/>
  <c r="J695" i="2"/>
  <c r="BK587" i="2"/>
  <c r="BK291" i="2"/>
  <c r="BK171" i="2"/>
  <c r="J34" i="3"/>
  <c r="AW56" i="1"/>
  <c r="J1123" i="2"/>
  <c r="J897" i="2"/>
  <c r="BK744" i="2"/>
  <c r="BK518" i="2"/>
  <c r="J447" i="2"/>
  <c r="BK317" i="2"/>
  <c r="J231" i="2"/>
  <c r="J1202" i="2"/>
  <c r="BK1151" i="2"/>
  <c r="BK888" i="2"/>
  <c r="BK807" i="2"/>
  <c r="J616" i="2"/>
  <c r="J394" i="2"/>
  <c r="BK347" i="2"/>
  <c r="BK215" i="2"/>
  <c r="J170" i="2"/>
  <c r="J880" i="2"/>
  <c r="BK752" i="2"/>
  <c r="J511" i="2"/>
  <c r="J388" i="2"/>
  <c r="BK173" i="2"/>
  <c r="BK1115" i="2"/>
  <c r="J888" i="2"/>
  <c r="J744" i="2"/>
  <c r="J603" i="2"/>
  <c r="J427" i="2"/>
  <c r="BK311" i="2"/>
  <c r="BK209" i="2"/>
  <c r="BK181" i="2"/>
  <c r="J1184" i="2"/>
  <c r="BK1042" i="2"/>
  <c r="J704" i="2"/>
  <c r="BK580" i="2"/>
  <c r="BK388" i="2"/>
  <c r="J264" i="2"/>
  <c r="BK186" i="2"/>
  <c r="BK114" i="2"/>
  <c r="BK989" i="2"/>
  <c r="BK860" i="2"/>
  <c r="J627" i="2"/>
  <c r="BK515" i="2"/>
  <c r="BK296" i="2"/>
  <c r="BK157" i="2"/>
  <c r="BK1134" i="2"/>
  <c r="J1038" i="2"/>
  <c r="BK862" i="2"/>
  <c r="J773" i="2"/>
  <c r="J589" i="2"/>
  <c r="BK270" i="2"/>
  <c r="J199" i="2"/>
  <c r="F37" i="3"/>
  <c r="BD56" i="1" s="1"/>
  <c r="J1136" i="2"/>
  <c r="J1053" i="2"/>
  <c r="BK850" i="2"/>
  <c r="BK608" i="2"/>
  <c r="J467" i="2"/>
  <c r="J340" i="2"/>
  <c r="J223" i="2"/>
  <c r="J1196" i="2"/>
  <c r="BK1158" i="2"/>
  <c r="BK1012" i="2"/>
  <c r="BK776" i="2"/>
  <c r="BK627" i="2"/>
  <c r="BK422" i="2"/>
  <c r="BK322" i="2"/>
  <c r="J191" i="2"/>
  <c r="J137" i="2"/>
  <c r="J1030" i="2"/>
  <c r="J852" i="2"/>
  <c r="J504" i="2"/>
  <c r="BK379" i="2"/>
  <c r="BK168" i="2"/>
  <c r="J1139" i="2"/>
  <c r="BK938" i="2"/>
  <c r="BK766" i="2"/>
  <c r="BK595" i="2"/>
  <c r="J432" i="2"/>
  <c r="J272" i="2"/>
  <c r="J215" i="2"/>
  <c r="J1134" i="2"/>
  <c r="J1101" i="2"/>
  <c r="BK915" i="2"/>
  <c r="BK759" i="2"/>
  <c r="J548" i="2"/>
  <c r="J475" i="2"/>
  <c r="J312" i="2"/>
  <c r="J186" i="2"/>
  <c r="BK1196" i="2"/>
  <c r="BK1145" i="2"/>
  <c r="BK1030" i="2"/>
  <c r="J814" i="2"/>
  <c r="BK712" i="2"/>
  <c r="J483" i="2"/>
  <c r="BK384" i="2"/>
  <c r="J303" i="2"/>
  <c r="J168" i="2"/>
  <c r="J1145" i="2"/>
  <c r="BK672" i="2"/>
  <c r="BK527" i="2"/>
  <c r="J401" i="2"/>
  <c r="J328" i="2"/>
  <c r="BK174" i="2"/>
  <c r="BK1124" i="2"/>
  <c r="J776" i="2"/>
  <c r="J672" i="2"/>
  <c r="BK410" i="2"/>
  <c r="J317" i="2"/>
  <c r="J221" i="2"/>
  <c r="J82" i="3"/>
  <c r="BK89" i="4"/>
  <c r="J1108" i="2"/>
  <c r="J931" i="2"/>
  <c r="J799" i="2"/>
  <c r="J580" i="2"/>
  <c r="BK483" i="2"/>
  <c r="BK310" i="2"/>
  <c r="J176" i="2"/>
  <c r="J1189" i="2"/>
  <c r="BK1101" i="2"/>
  <c r="BK1021" i="2"/>
  <c r="BK631" i="2"/>
  <c r="J457" i="2"/>
  <c r="J253" i="2"/>
  <c r="J159" i="2"/>
  <c r="BK825" i="2"/>
  <c r="J587" i="2"/>
  <c r="BK406" i="2"/>
  <c r="J354" i="2"/>
  <c r="BK1136" i="2"/>
  <c r="BK981" i="2"/>
  <c r="J807" i="2"/>
  <c r="J656" i="2"/>
  <c r="BK457" i="2"/>
  <c r="J386" i="2"/>
  <c r="BK170" i="2"/>
  <c r="BK94" i="4"/>
  <c r="BK91" i="4"/>
  <c r="J171" i="2"/>
  <c r="BK1189" i="2"/>
  <c r="BK1139" i="2"/>
  <c r="BK844" i="2"/>
  <c r="J729" i="2"/>
  <c r="BK623" i="2"/>
  <c r="BK427" i="2"/>
  <c r="J310" i="2"/>
  <c r="BK199" i="2"/>
  <c r="J161" i="2"/>
  <c r="J1125" i="2"/>
  <c r="BK897" i="2"/>
  <c r="J712" i="2"/>
  <c r="J365" i="2"/>
  <c r="J172" i="2"/>
  <c r="J101" i="2"/>
  <c r="J947" i="2"/>
  <c r="BK799" i="2"/>
  <c r="J648" i="2"/>
  <c r="BK401" i="2"/>
  <c r="J255" i="2"/>
  <c r="J157" i="2"/>
  <c r="BK93" i="4"/>
  <c r="J1124" i="2"/>
  <c r="J923" i="2"/>
  <c r="BK695" i="2"/>
  <c r="BK487" i="2"/>
  <c r="BK365" i="2"/>
  <c r="J291" i="2"/>
  <c r="BK191" i="2"/>
  <c r="BK1170" i="2"/>
  <c r="J1044" i="2"/>
  <c r="J825" i="2"/>
  <c r="BK648" i="2"/>
  <c r="BK354" i="2"/>
  <c r="BK258" i="2"/>
  <c r="BK169" i="2"/>
  <c r="BK1123" i="2"/>
  <c r="J981" i="2"/>
  <c r="J822" i="2"/>
  <c r="J608" i="2"/>
  <c r="BK404" i="2"/>
  <c r="J285" i="2"/>
  <c r="J156" i="2"/>
  <c r="J1012" i="2"/>
  <c r="J846" i="2"/>
  <c r="J639" i="2"/>
  <c r="J406" i="2"/>
  <c r="BK254" i="2"/>
  <c r="F36" i="3"/>
  <c r="BC56" i="1"/>
  <c r="BK846" i="2"/>
  <c r="BK704" i="2"/>
  <c r="BK496" i="2"/>
  <c r="BK375" i="2"/>
  <c r="BK239" i="2"/>
  <c r="J148" i="2"/>
  <c r="J1170" i="2"/>
  <c r="J1094" i="2"/>
  <c r="J861" i="2"/>
  <c r="J737" i="2"/>
  <c r="BK412" i="2"/>
  <c r="BK255" i="2"/>
  <c r="BK205" i="2"/>
  <c r="J1065" i="2"/>
  <c r="J418" i="2"/>
  <c r="J384" i="2"/>
  <c r="J270" i="2"/>
  <c r="J158" i="2"/>
  <c r="J1047" i="2"/>
  <c r="J915" i="2"/>
  <c r="J434" i="2"/>
  <c r="BK390" i="2"/>
  <c r="BK261" i="2"/>
  <c r="BK154" i="2"/>
  <c r="J93" i="4"/>
  <c r="BK86" i="4"/>
  <c r="J86" i="4"/>
  <c r="BK1038" i="2"/>
  <c r="BK852" i="2"/>
  <c r="BK664" i="2"/>
  <c r="J460" i="2"/>
  <c r="J361" i="2"/>
  <c r="J254" i="2"/>
  <c r="J107" i="2"/>
  <c r="BK1164" i="2"/>
  <c r="BK1047" i="2"/>
  <c r="BK822" i="2"/>
  <c r="J664" i="2"/>
  <c r="BK432" i="2"/>
  <c r="J379" i="2"/>
  <c r="J278" i="2"/>
  <c r="BK176" i="2"/>
  <c r="AS54" i="1"/>
  <c r="BK475" i="2"/>
  <c r="BK373" i="2"/>
  <c r="BK159" i="2"/>
  <c r="BK1044" i="2"/>
  <c r="J850" i="2"/>
  <c r="J721" i="2"/>
  <c r="BK481" i="2"/>
  <c r="BK278" i="2"/>
  <c r="BK82" i="3"/>
  <c r="J89" i="4"/>
  <c r="BK272" i="2"/>
  <c r="BK1202" i="2"/>
  <c r="J1176" i="2"/>
  <c r="BK1065" i="2"/>
  <c r="J820" i="2"/>
  <c r="J766" i="2"/>
  <c r="BK639" i="2"/>
  <c r="BK447" i="2"/>
  <c r="J375" i="2"/>
  <c r="BK328" i="2"/>
  <c r="J142" i="2"/>
  <c r="BK1080" i="2"/>
  <c r="J964" i="2"/>
  <c r="J791" i="2"/>
  <c r="J487" i="2"/>
  <c r="BK394" i="2"/>
  <c r="BK264" i="2"/>
  <c r="BK148" i="2"/>
  <c r="BK1053" i="2"/>
  <c r="BK923" i="2"/>
  <c r="BK737" i="2"/>
  <c r="J451" i="2"/>
  <c r="J296" i="2"/>
  <c r="BK223" i="2"/>
  <c r="BK107" i="2"/>
  <c r="J94" i="4"/>
  <c r="T113" i="2" l="1"/>
  <c r="T147" i="2"/>
  <c r="R160" i="2"/>
  <c r="BK175" i="2"/>
  <c r="J175" i="2" s="1"/>
  <c r="J67" i="2" s="1"/>
  <c r="BK370" i="2"/>
  <c r="J370" i="2"/>
  <c r="J68" i="2" s="1"/>
  <c r="BK393" i="2"/>
  <c r="J393" i="2"/>
  <c r="J71" i="2"/>
  <c r="BK436" i="2"/>
  <c r="J436" i="2"/>
  <c r="J72" i="2"/>
  <c r="R459" i="2"/>
  <c r="BK824" i="2"/>
  <c r="J824" i="2"/>
  <c r="J74" i="2"/>
  <c r="P1046" i="2"/>
  <c r="R1138" i="2"/>
  <c r="P113" i="2"/>
  <c r="R147" i="2"/>
  <c r="R146" i="2"/>
  <c r="T160" i="2"/>
  <c r="R175" i="2"/>
  <c r="P370" i="2"/>
  <c r="P393" i="2"/>
  <c r="P392" i="2" s="1"/>
  <c r="P436" i="2"/>
  <c r="BK459" i="2"/>
  <c r="J459" i="2"/>
  <c r="J73" i="2"/>
  <c r="T824" i="2"/>
  <c r="T1046" i="2"/>
  <c r="T1138" i="2"/>
  <c r="BK85" i="4"/>
  <c r="J85" i="4" s="1"/>
  <c r="J61" i="4" s="1"/>
  <c r="R85" i="4"/>
  <c r="R92" i="4"/>
  <c r="R113" i="2"/>
  <c r="BK147" i="2"/>
  <c r="J147" i="2"/>
  <c r="J65" i="2"/>
  <c r="BK160" i="2"/>
  <c r="J160" i="2"/>
  <c r="J66" i="2"/>
  <c r="T175" i="2"/>
  <c r="T370" i="2"/>
  <c r="T393" i="2"/>
  <c r="R436" i="2"/>
  <c r="T459" i="2"/>
  <c r="P824" i="2"/>
  <c r="R1046" i="2"/>
  <c r="P1138" i="2"/>
  <c r="P85" i="4"/>
  <c r="BK92" i="4"/>
  <c r="J92" i="4"/>
  <c r="J63" i="4"/>
  <c r="T92" i="4"/>
  <c r="BK113" i="2"/>
  <c r="J113" i="2"/>
  <c r="J63" i="2"/>
  <c r="P147" i="2"/>
  <c r="P160" i="2"/>
  <c r="P175" i="2"/>
  <c r="R370" i="2"/>
  <c r="R393" i="2"/>
  <c r="T436" i="2"/>
  <c r="P459" i="2"/>
  <c r="R824" i="2"/>
  <c r="BK1046" i="2"/>
  <c r="J1046" i="2"/>
  <c r="J75" i="2"/>
  <c r="BK1138" i="2"/>
  <c r="J1138" i="2" s="1"/>
  <c r="J76" i="2" s="1"/>
  <c r="T85" i="4"/>
  <c r="T84" i="4"/>
  <c r="T83" i="4" s="1"/>
  <c r="P92" i="4"/>
  <c r="BK100" i="2"/>
  <c r="J100" i="2"/>
  <c r="J61" i="2" s="1"/>
  <c r="BK106" i="2"/>
  <c r="J106" i="2"/>
  <c r="J62" i="2"/>
  <c r="BK389" i="2"/>
  <c r="J389" i="2"/>
  <c r="J69" i="2"/>
  <c r="BK1195" i="2"/>
  <c r="J1195" i="2" s="1"/>
  <c r="J78" i="2" s="1"/>
  <c r="BK81" i="3"/>
  <c r="J81" i="3"/>
  <c r="J60" i="3" s="1"/>
  <c r="BK90" i="4"/>
  <c r="J90" i="4"/>
  <c r="J62" i="4"/>
  <c r="BK1188" i="2"/>
  <c r="J1188" i="2"/>
  <c r="J77" i="2"/>
  <c r="BE93" i="4"/>
  <c r="E48" i="4"/>
  <c r="BE86" i="4"/>
  <c r="BE89" i="4"/>
  <c r="BE91" i="4"/>
  <c r="J77" i="4"/>
  <c r="F80" i="4"/>
  <c r="BE88" i="4"/>
  <c r="BE87" i="4"/>
  <c r="BE94" i="4"/>
  <c r="E70" i="3"/>
  <c r="BK146" i="2"/>
  <c r="J146" i="2"/>
  <c r="J64" i="2" s="1"/>
  <c r="F55" i="3"/>
  <c r="BE82" i="3"/>
  <c r="J52" i="3"/>
  <c r="E48" i="2"/>
  <c r="F55" i="2"/>
  <c r="BE142" i="2"/>
  <c r="BE155" i="2"/>
  <c r="BE158" i="2"/>
  <c r="BE159" i="2"/>
  <c r="BE161" i="2"/>
  <c r="BE172" i="2"/>
  <c r="BE174" i="2"/>
  <c r="BE181" i="2"/>
  <c r="BE203" i="2"/>
  <c r="BE239" i="2"/>
  <c r="BE243" i="2"/>
  <c r="BE253" i="2"/>
  <c r="BE317" i="2"/>
  <c r="BE328" i="2"/>
  <c r="BE347" i="2"/>
  <c r="BE354" i="2"/>
  <c r="BE361" i="2"/>
  <c r="BE371" i="2"/>
  <c r="BE373" i="2"/>
  <c r="BE379" i="2"/>
  <c r="BE384" i="2"/>
  <c r="BE386" i="2"/>
  <c r="BE422" i="2"/>
  <c r="BE437" i="2"/>
  <c r="BE451" i="2"/>
  <c r="BE475" i="2"/>
  <c r="BE496" i="2"/>
  <c r="BE511" i="2"/>
  <c r="BE527" i="2"/>
  <c r="BE574" i="2"/>
  <c r="BE627" i="2"/>
  <c r="BE695" i="2"/>
  <c r="BE704" i="2"/>
  <c r="BE814" i="2"/>
  <c r="BE820" i="2"/>
  <c r="BE822" i="2"/>
  <c r="BE837" i="2"/>
  <c r="BE852" i="2"/>
  <c r="BE856" i="2"/>
  <c r="BE872" i="2"/>
  <c r="BE955" i="2"/>
  <c r="BE972" i="2"/>
  <c r="BE989" i="2"/>
  <c r="BE1021" i="2"/>
  <c r="BE1030" i="2"/>
  <c r="BE1059" i="2"/>
  <c r="BE1065" i="2"/>
  <c r="BE1071" i="2"/>
  <c r="BE1087" i="2"/>
  <c r="BE1094" i="2"/>
  <c r="BE1101" i="2"/>
  <c r="BE1122" i="2"/>
  <c r="BE1145" i="2"/>
  <c r="J92" i="2"/>
  <c r="BE101" i="2"/>
  <c r="BE170" i="2"/>
  <c r="BE176" i="2"/>
  <c r="BE186" i="2"/>
  <c r="BE191" i="2"/>
  <c r="BE199" i="2"/>
  <c r="BE209" i="2"/>
  <c r="BE215" i="2"/>
  <c r="BE221" i="2"/>
  <c r="BE223" i="2"/>
  <c r="BE231" i="2"/>
  <c r="BE255" i="2"/>
  <c r="BE272" i="2"/>
  <c r="BE285" i="2"/>
  <c r="BE303" i="2"/>
  <c r="BE310" i="2"/>
  <c r="BE311" i="2"/>
  <c r="BE312" i="2"/>
  <c r="BE334" i="2"/>
  <c r="BE375" i="2"/>
  <c r="BE412" i="2"/>
  <c r="BE432" i="2"/>
  <c r="BE434" i="2"/>
  <c r="BE447" i="2"/>
  <c r="BE455" i="2"/>
  <c r="BE457" i="2"/>
  <c r="BE460" i="2"/>
  <c r="BE481" i="2"/>
  <c r="BE483" i="2"/>
  <c r="BE548" i="2"/>
  <c r="BE580" i="2"/>
  <c r="BE603" i="2"/>
  <c r="BE608" i="2"/>
  <c r="BE631" i="2"/>
  <c r="BE648" i="2"/>
  <c r="BE656" i="2"/>
  <c r="BE664" i="2"/>
  <c r="BE688" i="2"/>
  <c r="BE721" i="2"/>
  <c r="BE729" i="2"/>
  <c r="BE744" i="2"/>
  <c r="BE759" i="2"/>
  <c r="BE773" i="2"/>
  <c r="BE776" i="2"/>
  <c r="BE833" i="2"/>
  <c r="BE844" i="2"/>
  <c r="BE850" i="2"/>
  <c r="BE861" i="2"/>
  <c r="BE906" i="2"/>
  <c r="BE996" i="2"/>
  <c r="BE1004" i="2"/>
  <c r="BE1012" i="2"/>
  <c r="BE1044" i="2"/>
  <c r="BE1047" i="2"/>
  <c r="BE1053" i="2"/>
  <c r="BE1124" i="2"/>
  <c r="BE1151" i="2"/>
  <c r="BE107" i="2"/>
  <c r="BE148" i="2"/>
  <c r="BE156" i="2"/>
  <c r="BE171" i="2"/>
  <c r="BE248" i="2"/>
  <c r="BE254" i="2"/>
  <c r="BE261" i="2"/>
  <c r="BE264" i="2"/>
  <c r="BE270" i="2"/>
  <c r="BE291" i="2"/>
  <c r="BE304" i="2"/>
  <c r="BE340" i="2"/>
  <c r="BE365" i="2"/>
  <c r="BE394" i="2"/>
  <c r="BE404" i="2"/>
  <c r="BE418" i="2"/>
  <c r="BE467" i="2"/>
  <c r="BE504" i="2"/>
  <c r="BE515" i="2"/>
  <c r="BE518" i="2"/>
  <c r="BE587" i="2"/>
  <c r="BE680" i="2"/>
  <c r="BE737" i="2"/>
  <c r="BE783" i="2"/>
  <c r="BE799" i="2"/>
  <c r="BE846" i="2"/>
  <c r="BE848" i="2"/>
  <c r="BE860" i="2"/>
  <c r="BE862" i="2"/>
  <c r="BE897" i="2"/>
  <c r="BE915" i="2"/>
  <c r="BE947" i="2"/>
  <c r="BE1038" i="2"/>
  <c r="BE1108" i="2"/>
  <c r="BE1115" i="2"/>
  <c r="BE1123" i="2"/>
  <c r="BE1125" i="2"/>
  <c r="BE1134" i="2"/>
  <c r="BE1136" i="2"/>
  <c r="BE1158" i="2"/>
  <c r="BE1164" i="2"/>
  <c r="BE1170" i="2"/>
  <c r="BE1176" i="2"/>
  <c r="BE1180" i="2"/>
  <c r="BE1184" i="2"/>
  <c r="BE1189" i="2"/>
  <c r="BE1196" i="2"/>
  <c r="BE1202" i="2"/>
  <c r="BE114" i="2"/>
  <c r="BE122" i="2"/>
  <c r="BE131" i="2"/>
  <c r="BE137" i="2"/>
  <c r="BE154" i="2"/>
  <c r="BE157" i="2"/>
  <c r="BE168" i="2"/>
  <c r="BE169" i="2"/>
  <c r="BE173" i="2"/>
  <c r="BE205" i="2"/>
  <c r="BE258" i="2"/>
  <c r="BE266" i="2"/>
  <c r="BE278" i="2"/>
  <c r="BE296" i="2"/>
  <c r="BE322" i="2"/>
  <c r="BE377" i="2"/>
  <c r="BE382" i="2"/>
  <c r="BE388" i="2"/>
  <c r="BE390" i="2"/>
  <c r="BE401" i="2"/>
  <c r="BE406" i="2"/>
  <c r="BE410" i="2"/>
  <c r="BE427" i="2"/>
  <c r="BE487" i="2"/>
  <c r="BE589" i="2"/>
  <c r="BE595" i="2"/>
  <c r="BE616" i="2"/>
  <c r="BE623" i="2"/>
  <c r="BE639" i="2"/>
  <c r="BE672" i="2"/>
  <c r="BE712" i="2"/>
  <c r="BE752" i="2"/>
  <c r="BE763" i="2"/>
  <c r="BE766" i="2"/>
  <c r="BE791" i="2"/>
  <c r="BE807" i="2"/>
  <c r="BE825" i="2"/>
  <c r="BE880" i="2"/>
  <c r="BE884" i="2"/>
  <c r="BE888" i="2"/>
  <c r="BE923" i="2"/>
  <c r="BE931" i="2"/>
  <c r="BE938" i="2"/>
  <c r="BE964" i="2"/>
  <c r="BE981" i="2"/>
  <c r="BE1042" i="2"/>
  <c r="BE1080" i="2"/>
  <c r="BE1139" i="2"/>
  <c r="F35" i="2"/>
  <c r="BB55" i="1" s="1"/>
  <c r="BB54" i="1" s="1"/>
  <c r="W31" i="1" s="1"/>
  <c r="F36" i="4"/>
  <c r="BC57" i="1"/>
  <c r="F34" i="3"/>
  <c r="BA56" i="1" s="1"/>
  <c r="J34" i="4"/>
  <c r="AW57" i="1"/>
  <c r="F33" i="3"/>
  <c r="AZ56" i="1" s="1"/>
  <c r="F35" i="4"/>
  <c r="BB57" i="1"/>
  <c r="F37" i="2"/>
  <c r="BD55" i="1"/>
  <c r="F36" i="2"/>
  <c r="BC55" i="1" s="1"/>
  <c r="F34" i="2"/>
  <c r="BA55" i="1"/>
  <c r="F34" i="4"/>
  <c r="BA57" i="1" s="1"/>
  <c r="F37" i="4"/>
  <c r="BD57" i="1"/>
  <c r="J34" i="2"/>
  <c r="AW55" i="1" s="1"/>
  <c r="BK392" i="2" l="1"/>
  <c r="J392" i="2" s="1"/>
  <c r="J70" i="2" s="1"/>
  <c r="R84" i="4"/>
  <c r="R83" i="4"/>
  <c r="R99" i="2"/>
  <c r="R98" i="2" s="1"/>
  <c r="P146" i="2"/>
  <c r="P99" i="2"/>
  <c r="P98" i="2"/>
  <c r="AU55" i="1"/>
  <c r="P84" i="4"/>
  <c r="P83" i="4"/>
  <c r="AU57" i="1"/>
  <c r="T392" i="2"/>
  <c r="T98" i="2" s="1"/>
  <c r="T146" i="2"/>
  <c r="T99" i="2"/>
  <c r="R392" i="2"/>
  <c r="BK80" i="3"/>
  <c r="J80" i="3"/>
  <c r="BK84" i="4"/>
  <c r="J84" i="4" s="1"/>
  <c r="J60" i="4" s="1"/>
  <c r="BK99" i="2"/>
  <c r="BK98" i="2"/>
  <c r="J98" i="2" s="1"/>
  <c r="J59" i="2" s="1"/>
  <c r="J33" i="4"/>
  <c r="AV57" i="1"/>
  <c r="AT57" i="1" s="1"/>
  <c r="J33" i="2"/>
  <c r="AV55" i="1"/>
  <c r="AT55" i="1"/>
  <c r="BD54" i="1"/>
  <c r="W33" i="1"/>
  <c r="F33" i="4"/>
  <c r="AZ57" i="1"/>
  <c r="BC54" i="1"/>
  <c r="W32" i="1"/>
  <c r="J30" i="3"/>
  <c r="AG56" i="1"/>
  <c r="F33" i="2"/>
  <c r="AZ55" i="1"/>
  <c r="J33" i="3"/>
  <c r="AV56" i="1"/>
  <c r="AT56" i="1" s="1"/>
  <c r="BA54" i="1"/>
  <c r="W30" i="1"/>
  <c r="AX54" i="1"/>
  <c r="J59" i="3" l="1"/>
  <c r="BK83" i="4"/>
  <c r="J83" i="4"/>
  <c r="J59" i="4"/>
  <c r="J99" i="2"/>
  <c r="J60" i="2"/>
  <c r="J39" i="3"/>
  <c r="AN56" i="1"/>
  <c r="AZ54" i="1"/>
  <c r="AV54" i="1"/>
  <c r="AK29" i="1"/>
  <c r="AU54" i="1"/>
  <c r="J30" i="2"/>
  <c r="AG55" i="1"/>
  <c r="AW54" i="1"/>
  <c r="AK30" i="1"/>
  <c r="AY54" i="1"/>
  <c r="J39" i="2" l="1"/>
  <c r="AN55" i="1"/>
  <c r="J30" i="4"/>
  <c r="AG57" i="1"/>
  <c r="AG54" i="1" s="1"/>
  <c r="W29" i="1"/>
  <c r="AT54" i="1"/>
  <c r="AK26" i="1" l="1"/>
  <c r="AK35" i="1" s="1"/>
  <c r="AN54" i="1"/>
  <c r="J39" i="4"/>
  <c r="AN57" i="1"/>
</calcChain>
</file>

<file path=xl/sharedStrings.xml><?xml version="1.0" encoding="utf-8"?>
<sst xmlns="http://schemas.openxmlformats.org/spreadsheetml/2006/main" count="12757" uniqueCount="1682">
  <si>
    <t>Export Komplet</t>
  </si>
  <si>
    <t>VZ</t>
  </si>
  <si>
    <t>2.0</t>
  </si>
  <si>
    <t>ZAMOK</t>
  </si>
  <si>
    <t>False</t>
  </si>
  <si>
    <t>{59eead0f-d28f-4863-bf8b-b73f701e6465}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</si>
  <si>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</si>
  <si>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</si>
  <si>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</si>
  <si>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</si>
  <si>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</si>
  <si>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</si>
  <si>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</si>
  <si>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</si>
  <si>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20230713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</si>
  <si>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</si>
  <si>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</si>
  <si>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krovu a stropu nad hledištěm (část B) Smetanova domu, Komenského 402 v Litomyšli</t>
  </si>
  <si>
    <t>KSO:</t>
  </si>
  <si>
    <t/>
  </si>
  <si>
    <t>CC-CZ:</t>
  </si>
  <si>
    <t>Místo:</t>
  </si>
  <si>
    <t>Litomyšl</t>
  </si>
  <si>
    <t>Datum:</t>
  </si>
  <si>
    <t>13. 7. 2023</t>
  </si>
  <si>
    <t>Zadavatel:</t>
  </si>
  <si>
    <t>IČ:</t>
  </si>
  <si>
    <t>00276944</t>
  </si>
  <si>
    <t>Město Litomyšl</t>
  </si>
  <si>
    <t>DIČ:</t>
  </si>
  <si>
    <t>CZ00276944</t>
  </si>
  <si>
    <t>Uchazeč:</t>
  </si>
  <si>
    <t>Vyplň údaj</t>
  </si>
  <si>
    <t>Projektant:</t>
  </si>
  <si>
    <t>48155586</t>
  </si>
  <si>
    <t>INRECO s.r.o.</t>
  </si>
  <si>
    <t>CZ48155586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</si>
  <si>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</si>
  <si>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</si>
  <si>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</si>
  <si>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</si>
  <si>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</si>
  <si>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</si>
  <si>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</si>
  <si>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</si>
  <si>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</si>
  <si>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</si>
  <si>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</si>
  <si>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</si>
  <si>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</si>
  <si>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</si>
  <si>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</si>
  <si>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</si>
  <si>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</si>
  <si>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</si>
  <si>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</si>
  <si>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</si>
  <si>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</si>
  <si>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</si>
  <si>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</si>
  <si>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</si>
  <si>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</si>
  <si>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</si>
  <si>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</si>
  <si>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</si>
  <si>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</si>
  <si>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</si>
  <si>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</si>
  <si>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</si>
  <si>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</si>
  <si>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</si>
  <si>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</si>
  <si>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</si>
  <si>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</si>
  <si>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</si>
  <si>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</si>
  <si>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</si>
  <si>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</si>
  <si>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</si>
  <si>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</si>
  <si>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</si>
  <si>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</si>
  <si>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</si>
  <si>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</si>
  <si>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- konstrukční řešení</t>
  </si>
  <si>
    <t>STA</t>
  </si>
  <si>
    <t>1</t>
  </si>
  <si>
    <t>{9f63ab10-e0b2-429e-ba77-d954cf1194be}</t>
  </si>
  <si>
    <t>2</t>
  </si>
  <si>
    <t>D.1.4.5</t>
  </si>
  <si>
    <t>Silnoproudá elektrotechnika včetně ochrany před bleskem</t>
  </si>
  <si>
    <t>{5a6f422d-4c2f-4860-b205-f095c77855fa}</t>
  </si>
  <si>
    <t>VRN</t>
  </si>
  <si>
    <t>Vedlejší rozpočtové náklady</t>
  </si>
  <si>
    <t>{c6f64835-401e-4c1b-ac6c-2fd42efd7bcd}</t>
  </si>
  <si>
    <t>lešení</t>
  </si>
  <si>
    <t>m2</t>
  </si>
  <si>
    <t>863,4</t>
  </si>
  <si>
    <t>Skladba_2D</t>
  </si>
  <si>
    <t>Skladba 2D</t>
  </si>
  <si>
    <t>75,6</t>
  </si>
  <si>
    <t>KRYCÍ LIST SOUPISU PRACÍ</t>
  </si>
  <si>
    <t>Skladba_2B</t>
  </si>
  <si>
    <t>Skladba 2B</t>
  </si>
  <si>
    <t>20,4</t>
  </si>
  <si>
    <t>Skladba_2C</t>
  </si>
  <si>
    <t>skladba 2C</t>
  </si>
  <si>
    <t>296</t>
  </si>
  <si>
    <t>bedneni</t>
  </si>
  <si>
    <t>bednění</t>
  </si>
  <si>
    <t>m3</t>
  </si>
  <si>
    <t>1,905</t>
  </si>
  <si>
    <t>záklop</t>
  </si>
  <si>
    <t>9,485</t>
  </si>
  <si>
    <t>Objekt:</t>
  </si>
  <si>
    <t>Skladba_2E</t>
  </si>
  <si>
    <t>Skladba 2F</t>
  </si>
  <si>
    <t>110</t>
  </si>
  <si>
    <t>D.1.1. - Architektonicko - konstrukční řešení</t>
  </si>
  <si>
    <t>OM_atika</t>
  </si>
  <si>
    <t>omítka atika</t>
  </si>
  <si>
    <t>94,9</t>
  </si>
  <si>
    <t>Skladba_1A</t>
  </si>
  <si>
    <t>Skladba 1A</t>
  </si>
  <si>
    <t>301,1</t>
  </si>
  <si>
    <t>polštáře</t>
  </si>
  <si>
    <t>polštáře skladba 1A</t>
  </si>
  <si>
    <t>3,906</t>
  </si>
  <si>
    <t>záklop_II</t>
  </si>
  <si>
    <t>záklop II</t>
  </si>
  <si>
    <t>64,5</t>
  </si>
  <si>
    <t>prostor_lešení</t>
  </si>
  <si>
    <t>prostorové lešení</t>
  </si>
  <si>
    <t>772,55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</si>
  <si>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</si>
  <si>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</si>
  <si>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</si>
  <si>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</si>
  <si>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</si>
  <si>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</si>
  <si>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</si>
  <si>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</si>
  <si>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65 - Restaurátorské práce</t>
  </si>
  <si>
    <t xml:space="preserve">      65_1 - Restaurování kámen a plastiky</t>
  </si>
  <si>
    <t xml:space="preserve">      65_2 - Restaurování zámečnických konstrukcí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</si>
  <si>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</si>
  <si>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</si>
  <si>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</si>
  <si>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</si>
  <si>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</si>
  <si>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</si>
  <si>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</si>
  <si>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</si>
  <si>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</si>
  <si>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</si>
  <si>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</si>
  <si>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</si>
  <si>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</si>
  <si>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</si>
  <si>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</si>
  <si>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</si>
  <si>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</si>
  <si>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</si>
  <si>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</si>
  <si>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</si>
  <si>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</si>
  <si>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</si>
  <si>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</si>
  <si>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</si>
  <si>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</si>
  <si>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</si>
  <si>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</si>
  <si>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</si>
  <si>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</si>
  <si>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</si>
  <si>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111211201R</t>
  </si>
  <si>
    <t>Redukce větví keře včetně likvidace a odvozu na skládku</t>
  </si>
  <si>
    <t>kus</t>
  </si>
  <si>
    <t>4</t>
  </si>
  <si>
    <t>-1540349096</t>
  </si>
  <si>
    <t>VV</t>
  </si>
  <si>
    <t>D.1.1.1 Technická zpráva</t>
  </si>
  <si>
    <t>5.1. Přípravné práce</t>
  </si>
  <si>
    <t>Součet</t>
  </si>
  <si>
    <t>3</t>
  </si>
  <si>
    <t>Svislé a kompletní konstrukce</t>
  </si>
  <si>
    <t>311231157</t>
  </si>
  <si>
    <t>Zdivo z cihel pálených nosné z cihel plných dl. 290 mm, pro režné neomítané zdivo P 40, na maltu ze suché směsi 10 MPa</t>
  </si>
  <si>
    <t>CS ÚRS 2023 02</t>
  </si>
  <si>
    <t>-201086308</t>
  </si>
  <si>
    <t>Online PSC</t>
  </si>
  <si>
    <t>https://podminky.urs.cz/item/CS_URS_2023_02/311231157</t>
  </si>
  <si>
    <t>5.6. Svislé konstrukce</t>
  </si>
  <si>
    <t>0,5+1</t>
  </si>
  <si>
    <t>6</t>
  </si>
  <si>
    <t>Úpravy povrchů, podlahy a osazování výplní</t>
  </si>
  <si>
    <t>619996137</t>
  </si>
  <si>
    <t>Ochrana stavebních konstrukcí a samostatných prvků včetně pozdějšího odstranění obedněním z OSB desek samostatných konstrukcí a prvků</t>
  </si>
  <si>
    <t>825272090</t>
  </si>
  <si>
    <t>https://podminky.urs.cz/item/CS_URS_2023_02/619996137</t>
  </si>
  <si>
    <t>5.2. Lešení</t>
  </si>
  <si>
    <t>D.1.1.2.2 Půdorys střechy</t>
  </si>
  <si>
    <t>"P14" (1,2*0,7)+(1,2*1,4)*2+(1,4*0,7)*2</t>
  </si>
  <si>
    <t>12</t>
  </si>
  <si>
    <t>619996145</t>
  </si>
  <si>
    <t>Ochrana stavebních konstrukcí a samostatných prvků včetně pozdějšího odstranění obalením geotextilií samostatných konstrukcí a prvků</t>
  </si>
  <si>
    <t>1376742805</t>
  </si>
  <si>
    <t>https://podminky.urs.cz/item/CS_URS_2023_02/619996145</t>
  </si>
  <si>
    <t>"P13"(2,5+2,5)*2*7,5</t>
  </si>
  <si>
    <t>5</t>
  </si>
  <si>
    <t>622131111R</t>
  </si>
  <si>
    <t>Zpevnění podkladů (celoplošně) napuštěním fixativu (minerální,čistý křemičitan) nanášený ručně, stěny</t>
  </si>
  <si>
    <t>-1786851798</t>
  </si>
  <si>
    <t>5.10.1 Povrchové úpravny vnější</t>
  </si>
  <si>
    <t>D.1.1.2.5 Pohledy na střechu - návrh</t>
  </si>
  <si>
    <t>(14,85+8,3+16,5+3,9*2)*2</t>
  </si>
  <si>
    <t>622321191</t>
  </si>
  <si>
    <t>Omítka vápenocementová vnějších ploch nanášená ručně Příplatek k cenám za každých dalších i započatých 5 mm tloušťky omítky přes 15 mm stěn</t>
  </si>
  <si>
    <t>-970611536</t>
  </si>
  <si>
    <t>https://podminky.urs.cz/item/CS_URS_2023_02/622321191</t>
  </si>
  <si>
    <t>50% ploch - příplatek 3 cm</t>
  </si>
  <si>
    <t>OM_atika*0,5*6</t>
  </si>
  <si>
    <t>7</t>
  </si>
  <si>
    <t>622326356</t>
  </si>
  <si>
    <t>Oprava vápenocementové omítky s celoplošným přeštukováním vnějších ploch stupně členitosti 2, v rozsahu opravované plochy přes 40 do 50%</t>
  </si>
  <si>
    <t>1912223797</t>
  </si>
  <si>
    <t>https://podminky.urs.cz/item/CS_URS_2023_02/622326356</t>
  </si>
  <si>
    <t>65</t>
  </si>
  <si>
    <t>Restaurátorské práce</t>
  </si>
  <si>
    <t>65_1</t>
  </si>
  <si>
    <t>Restaurování kámen a plastiky</t>
  </si>
  <si>
    <t>8</t>
  </si>
  <si>
    <t>65_1c</t>
  </si>
  <si>
    <t>Restaurování vázy s motivem koruny (hydromechanické čištění tlakovou vodou, celková biosanace širokopásmovým biocidem, injektáž prasklin vhodným výplňovým materiálem, revize spár (náhrada vhodným minerálním tmelem), nátěr vhodnou barvou, restaurátorská zpráva)</t>
  </si>
  <si>
    <t>-2027108321</t>
  </si>
  <si>
    <t>5.12. Restaurátorské práce</t>
  </si>
  <si>
    <t>E.2.1 Restaurátorský záměr - restaurování štukových a pískovcových prvků- Smetanův dům Litomyš</t>
  </si>
  <si>
    <t>9</t>
  </si>
  <si>
    <t>65_1d</t>
  </si>
  <si>
    <t>Restaurování poloviční vázy s motivem koruny (hydromechanické čištění tlakovou vodou, celková biosanace širokopásmovým biocidem, injektáž prasklin vhodným výplňovým materiálem, revize spár (náhrada vhodným minerálním tmelem), nátěr vhodnou barvou, restaurátorská zpráva)</t>
  </si>
  <si>
    <t>-754425900</t>
  </si>
  <si>
    <t>10</t>
  </si>
  <si>
    <t>65_1e</t>
  </si>
  <si>
    <t>Restaurování reliéfu v průčelí (demontáž,figury restaurovat, reliéf se znakem domodelovat, zhotovit formu a výdusek, osazení na původní místo, restaurátorská zpráva)</t>
  </si>
  <si>
    <t>42563280</t>
  </si>
  <si>
    <t>11</t>
  </si>
  <si>
    <t>65_1f</t>
  </si>
  <si>
    <t>Restaurování prázdné kartuše v průčelí (původní vrchní/zadní cihelnou část domodelovat a po formování nahradit výduskem, restaurátorská zpráva)</t>
  </si>
  <si>
    <t>-175334893</t>
  </si>
  <si>
    <t>65_1g</t>
  </si>
  <si>
    <t>Restaurování pylonu s havicí, vázou a plamenem v průčelí (hydromechanické čištění tlakovou vodou, celková biosanace širokopásmovým biocidem, injektáž prasklin vhodným výplňovým materiálem, revize spár (náhrada vhodným minerálním tmelem), nátěr vhodnou barvou, restaurátorská zpráva)</t>
  </si>
  <si>
    <t>1083209282</t>
  </si>
  <si>
    <t>13</t>
  </si>
  <si>
    <t>65_1h</t>
  </si>
  <si>
    <t>Restaurování sousoší západní fasáda (hydromechanické čištění tlakovou vodou, celková biosanace širokopásmovým biocidem, injektáž prasklin vhodným výplňovým materiálem, revize spár (náhrada vhodným minerálním tmelem), nátěr vhodnou barvou, restaurátorská zpráva)</t>
  </si>
  <si>
    <t>-361917671</t>
  </si>
  <si>
    <t>14</t>
  </si>
  <si>
    <t>65_1ch</t>
  </si>
  <si>
    <t>Restarování masky (demontáž, původní vrchní/zadní cihelnou část domodelovat a po formování nahradit výduskem včetně osazení, restaurátorská zpráva)</t>
  </si>
  <si>
    <t>1793539937</t>
  </si>
  <si>
    <t>65_2</t>
  </si>
  <si>
    <t>Restaurování zámečnických konstrukcí</t>
  </si>
  <si>
    <t>65_2a</t>
  </si>
  <si>
    <t>Restaurování střešního zábradlí - demontáž</t>
  </si>
  <si>
    <t>bm</t>
  </si>
  <si>
    <t>1373517439</t>
  </si>
  <si>
    <t>E.2.2 Restaurátorský záměr kované střešní zábradlí Smetanův dům Litomyš</t>
  </si>
  <si>
    <t>"P7" (13+5,5)*2</t>
  </si>
  <si>
    <t>16</t>
  </si>
  <si>
    <t>65_2b</t>
  </si>
  <si>
    <t>Restaurování střešního zábradlí - sejmutí barevných vzorků a provedení statigrafického rozboru</t>
  </si>
  <si>
    <t>ku</t>
  </si>
  <si>
    <t>1702936333</t>
  </si>
  <si>
    <t>17</t>
  </si>
  <si>
    <t>65_2c</t>
  </si>
  <si>
    <t>Restaurování střešního zábradlí - sejmutí mechanických nečistot</t>
  </si>
  <si>
    <t>-1781669271</t>
  </si>
  <si>
    <t>18</t>
  </si>
  <si>
    <t>65_2d</t>
  </si>
  <si>
    <t>Restaurování střešního zábradlí - rekonstrukční práce</t>
  </si>
  <si>
    <t>3859586</t>
  </si>
  <si>
    <t>19</t>
  </si>
  <si>
    <t>65_2e</t>
  </si>
  <si>
    <t>Restaurování střešního zábradlí - povrchová úprava</t>
  </si>
  <si>
    <t>1045456993</t>
  </si>
  <si>
    <t>20</t>
  </si>
  <si>
    <t>65_2f</t>
  </si>
  <si>
    <t>Restaurování střešního zábradlí - pozlacení</t>
  </si>
  <si>
    <t>-148370974</t>
  </si>
  <si>
    <t>65_2g</t>
  </si>
  <si>
    <t>Restaurování střešního zábradlí - montáž</t>
  </si>
  <si>
    <t>-1199318331</t>
  </si>
  <si>
    <t>22</t>
  </si>
  <si>
    <t>65_2h</t>
  </si>
  <si>
    <t>Restaurování střešního zábradlí - restaurátorská zpráva</t>
  </si>
  <si>
    <t>1881930093</t>
  </si>
  <si>
    <t>Ostatní konstrukce a práce, bourání</t>
  </si>
  <si>
    <t>23</t>
  </si>
  <si>
    <t>941100031R</t>
  </si>
  <si>
    <t>Montáž příhradových vazníků - základna pro lešení</t>
  </si>
  <si>
    <t>-1940176550</t>
  </si>
  <si>
    <t>24</t>
  </si>
  <si>
    <t>941100033R</t>
  </si>
  <si>
    <t>Pronájem příhradových nosníků ZKD den použití</t>
  </si>
  <si>
    <t>-211416819</t>
  </si>
  <si>
    <t>12*30*16</t>
  </si>
  <si>
    <t>25</t>
  </si>
  <si>
    <t>941100034R</t>
  </si>
  <si>
    <t>Demontáž příhradových vazníků - základna pro lešení</t>
  </si>
  <si>
    <t>194234725</t>
  </si>
  <si>
    <t>26</t>
  </si>
  <si>
    <t>941111132</t>
  </si>
  <si>
    <t>Lešení řadové trubkové lehké pracovní s podlahami s provozním zatížením tř. 3 do 200 kg/m2 šířky tř. W12 od 1,2 do 1,5 m, výšky výšky přes 10 do 25 m montáž</t>
  </si>
  <si>
    <t>-1964291209</t>
  </si>
  <si>
    <t>https://podminky.urs.cz/item/CS_URS_2023_02/941111132</t>
  </si>
  <si>
    <t>8,5*3</t>
  </si>
  <si>
    <t>24,5*11</t>
  </si>
  <si>
    <t>24,5*23,2</t>
  </si>
  <si>
    <t>27</t>
  </si>
  <si>
    <t>941111232</t>
  </si>
  <si>
    <t>Lešení řadové trubkové lehké pracovní s podlahami s provozním zatížením tř. 3 do 200 kg/m2 šířky tř. W12 od 1,2 do 1,5 m, výšky výšky přes 10 do 25 m příplatek k ceně za každý den použití</t>
  </si>
  <si>
    <t>672512209</t>
  </si>
  <si>
    <t>https://podminky.urs.cz/item/CS_URS_2023_02/941111232</t>
  </si>
  <si>
    <t>lešení*16*30</t>
  </si>
  <si>
    <t>28</t>
  </si>
  <si>
    <t>941111322</t>
  </si>
  <si>
    <t>Odborná prohlídka lešení řadového trubkového lehkého pracovního s podlahami s provozním zatížením tř. 3 do 200 kg/m2 šířky tř. W06 až W12 od 0,6 m do 1,5 m výšky do 25 m, celkové plochy přes 500 do 2 000 m2 zakrytého sítí</t>
  </si>
  <si>
    <t>-707244302</t>
  </si>
  <si>
    <t>https://podminky.urs.cz/item/CS_URS_2023_02/941111322</t>
  </si>
  <si>
    <t>29</t>
  </si>
  <si>
    <t>941111832</t>
  </si>
  <si>
    <t>Lešení řadové trubkové lehké pracovní s podlahami s provozním zatížením tř. 3 do 200 kg/m2 šířky tř. W12 od 1,2 do 1,5 m, výšky výšky přes 10 do 25 m demontáž</t>
  </si>
  <si>
    <t>1561348056</t>
  </si>
  <si>
    <t>https://podminky.urs.cz/item/CS_URS_2023_02/941111832</t>
  </si>
  <si>
    <t>30</t>
  </si>
  <si>
    <t>942322111</t>
  </si>
  <si>
    <t>Konzoly pro založení lešení osazené na stěně lehké s jednou úrovní pracovní podlahy šířky tř. SW06 přes 0,6 do 0,9 m s možností přitížení lešením výšky do 10 m montáž</t>
  </si>
  <si>
    <t>m</t>
  </si>
  <si>
    <t>1858749582</t>
  </si>
  <si>
    <t>https://podminky.urs.cz/item/CS_URS_2023_02/942322111</t>
  </si>
  <si>
    <t>8,5</t>
  </si>
  <si>
    <t>31</t>
  </si>
  <si>
    <t>942322211</t>
  </si>
  <si>
    <t>Konzoly pro založení lešení osazené na stěně lehké s jednou úrovní pracovní podlahy šířky tř. SW06 přes 0,6 do 0,9 m s možností přitížení lešením výšky do 10 m příplatek k ceně za každý den použití</t>
  </si>
  <si>
    <t>-1020997300</t>
  </si>
  <si>
    <t>https://podminky.urs.cz/item/CS_URS_2023_02/942322211</t>
  </si>
  <si>
    <t>8,5*16*30</t>
  </si>
  <si>
    <t>32</t>
  </si>
  <si>
    <t>942322811</t>
  </si>
  <si>
    <t>Konzoly pro založení lešení osazené na stěně lehké s jednou úrovní pracovní podlahy šířky tř. SW06 přes 0,6 do 0,9 m s možností přitížení lešením výšky do 10 m demontáž</t>
  </si>
  <si>
    <t>-913915709</t>
  </si>
  <si>
    <t>https://podminky.urs.cz/item/CS_URS_2023_02/942322811</t>
  </si>
  <si>
    <t>33</t>
  </si>
  <si>
    <t>943211111</t>
  </si>
  <si>
    <t>Lešení prostorové rámové lehké pracovní s podlahami s provozním zatížením tř. 3 do 200 kg/m2 výšky do 10 m montáž</t>
  </si>
  <si>
    <t>1224574751</t>
  </si>
  <si>
    <t>https://podminky.urs.cz/item/CS_URS_2023_02/943211111</t>
  </si>
  <si>
    <t>80,3*8,5</t>
  </si>
  <si>
    <t>koridor</t>
  </si>
  <si>
    <t>10*3*3</t>
  </si>
  <si>
    <t>34</t>
  </si>
  <si>
    <t>943211211</t>
  </si>
  <si>
    <t>Lešení prostorové rámové lehké pracovní s podlahami s provozním zatížením tř. 3 do 200 kg/m2 výšky do 10 m příplatek k ceně za každý den použití</t>
  </si>
  <si>
    <t>-1124909337</t>
  </si>
  <si>
    <t>https://podminky.urs.cz/item/CS_URS_2023_02/943211211</t>
  </si>
  <si>
    <t>80,3*8,5*30*3</t>
  </si>
  <si>
    <t>10*3*3*30*16</t>
  </si>
  <si>
    <t>35</t>
  </si>
  <si>
    <t>943211811</t>
  </si>
  <si>
    <t>Lešení prostorové rámové lehké pracovní s podlahami s provozním zatížením tř. 3 do 200 kg/m2 výšky do 10 m demontáž</t>
  </si>
  <si>
    <t>1535186223</t>
  </si>
  <si>
    <t>https://podminky.urs.cz/item/CS_URS_2023_02/943211811</t>
  </si>
  <si>
    <t>36</t>
  </si>
  <si>
    <t>943381201R</t>
  </si>
  <si>
    <t>Montáž stavebního výtahu (přeprava osob a materiálu)</t>
  </si>
  <si>
    <t>-1880667023</t>
  </si>
  <si>
    <t>37</t>
  </si>
  <si>
    <t>943381202R</t>
  </si>
  <si>
    <t>Pronájem stavebního výtahu (přeprava osob a materiálu)</t>
  </si>
  <si>
    <t>měsíc</t>
  </si>
  <si>
    <t>503389899</t>
  </si>
  <si>
    <t>1*16</t>
  </si>
  <si>
    <t>38</t>
  </si>
  <si>
    <t>943381203R</t>
  </si>
  <si>
    <t>Demontáž stavebního výtahu (přeprava osob a materiálu)</t>
  </si>
  <si>
    <t>1242871190</t>
  </si>
  <si>
    <t>39</t>
  </si>
  <si>
    <t>943381080R</t>
  </si>
  <si>
    <t>Doprava stavebního výtahu, revize a zaškolení</t>
  </si>
  <si>
    <t>631397213</t>
  </si>
  <si>
    <t>40</t>
  </si>
  <si>
    <t>944611111R</t>
  </si>
  <si>
    <t>Montáž ochranné sítě zavěšené na konstrukci lešení z textilie z umělých vláken (použít sítě v bílé barvě)</t>
  </si>
  <si>
    <t>1778975033</t>
  </si>
  <si>
    <t>41</t>
  </si>
  <si>
    <t>944611211R</t>
  </si>
  <si>
    <t>Montáž ochranné sítě Příplatek za první a každý další den použití plachty k ceně -1111R (použít sítě v bílé barvě)</t>
  </si>
  <si>
    <t>-828732253</t>
  </si>
  <si>
    <t>lešení*30*16</t>
  </si>
  <si>
    <t>42</t>
  </si>
  <si>
    <t>944611811R</t>
  </si>
  <si>
    <t>Demontáž ochranné sítě zavěšené na konstrukci lešení z textilie z umělých vláken (použít sítě v bílé barvě)</t>
  </si>
  <si>
    <t>-1006470069</t>
  </si>
  <si>
    <t>43</t>
  </si>
  <si>
    <t>944711112</t>
  </si>
  <si>
    <t>Montáž záchytné stříšky zřizované současně s lehkým nebo těžkým lešením, šířky přes 1,5 do 2,0 m</t>
  </si>
  <si>
    <t>CS ÚRS 2023 01</t>
  </si>
  <si>
    <t>384265295</t>
  </si>
  <si>
    <t>https://podminky.urs.cz/item/CS_URS_2023_01/944711112</t>
  </si>
  <si>
    <t>44</t>
  </si>
  <si>
    <t>944711212</t>
  </si>
  <si>
    <t>Montáž záchytné stříšky Příplatek za první a každý další den použití záchytné stříšky k ceně -1112</t>
  </si>
  <si>
    <t>788064407</t>
  </si>
  <si>
    <t>https://podminky.urs.cz/item/CS_URS_2023_01/944711212</t>
  </si>
  <si>
    <t>4*30*16</t>
  </si>
  <si>
    <t>45</t>
  </si>
  <si>
    <t>944711812</t>
  </si>
  <si>
    <t>Demontáž záchytné stříšky zřizované současně s lehkým nebo těžkým lešením, šířky přes 1,5 do 2,0 m</t>
  </si>
  <si>
    <t>-431572454</t>
  </si>
  <si>
    <t>https://podminky.urs.cz/item/CS_URS_2023_01/944711812</t>
  </si>
  <si>
    <t>46</t>
  </si>
  <si>
    <t>949411112</t>
  </si>
  <si>
    <t>Věže schodišťové a výstupové z trubkového lešení o půdorysné ploše do 10 m2, výšky přes 10 do 20 m montáž</t>
  </si>
  <si>
    <t>-575935560</t>
  </si>
  <si>
    <t>https://podminky.urs.cz/item/CS_URS_2023_02/949411112</t>
  </si>
  <si>
    <t>13,5</t>
  </si>
  <si>
    <t>47</t>
  </si>
  <si>
    <t>949411212</t>
  </si>
  <si>
    <t>Věže schodišťové a výstupové z trubkového lešení o půdorysné ploše do 10 m2, výšky přes 10 do 20 m příplatek k ceně za každý den použití</t>
  </si>
  <si>
    <t>-583769784</t>
  </si>
  <si>
    <t>https://podminky.urs.cz/item/CS_URS_2023_02/949411212</t>
  </si>
  <si>
    <t>16 měsíců</t>
  </si>
  <si>
    <t>13,5*16*30</t>
  </si>
  <si>
    <t>48</t>
  </si>
  <si>
    <t>949411812</t>
  </si>
  <si>
    <t>Věže schodišťové a výstupové z trubkového lešení o půdorysné ploše do 10 m2, výšky přes 10 do 20 m demontáž</t>
  </si>
  <si>
    <t>-608041639</t>
  </si>
  <si>
    <t>https://podminky.urs.cz/item/CS_URS_2023_02/949411812</t>
  </si>
  <si>
    <t>49</t>
  </si>
  <si>
    <t>952901114R</t>
  </si>
  <si>
    <t>Vyčištění prostoru krovu</t>
  </si>
  <si>
    <t>-1231497623</t>
  </si>
  <si>
    <t>D.1.2.02 Technická zpráva</t>
  </si>
  <si>
    <t>D.1.2.04 Výkaz materiálů</t>
  </si>
  <si>
    <t>"b02" 324</t>
  </si>
  <si>
    <t>50</t>
  </si>
  <si>
    <t>953943211</t>
  </si>
  <si>
    <t>Osazování drobných kovových předmětů kotvených do stěny hasicího přístroje</t>
  </si>
  <si>
    <t>15808586</t>
  </si>
  <si>
    <t>https://podminky.urs.cz/item/CS_URS_2023_02/953943211</t>
  </si>
  <si>
    <t>5.13. Dokončovací práce</t>
  </si>
  <si>
    <t>D.1.3 Požárně bezpečnostní řešení stavby</t>
  </si>
  <si>
    <t>51</t>
  </si>
  <si>
    <t>M</t>
  </si>
  <si>
    <t>44932114</t>
  </si>
  <si>
    <t>přístroj hasicí ruční práškový PG 6 LE</t>
  </si>
  <si>
    <t>-174024687</t>
  </si>
  <si>
    <t>52</t>
  </si>
  <si>
    <t>962032230</t>
  </si>
  <si>
    <t>Bourání zdiva nadzákladového z cihel nebo tvárnic z cihel pálených nebo vápenopískových, na maltu vápennou nebo vápenocementovou, objemu do 1 m3</t>
  </si>
  <si>
    <t>-1492089329</t>
  </si>
  <si>
    <t>https://podminky.urs.cz/item/CS_URS_2023_02/962032230</t>
  </si>
  <si>
    <t>53</t>
  </si>
  <si>
    <t>964061142R</t>
  </si>
  <si>
    <t xml:space="preserve">Uvolnění a vyčíštění zhlaví trámů ze zdiva </t>
  </si>
  <si>
    <t>-1129024034</t>
  </si>
  <si>
    <t>54</t>
  </si>
  <si>
    <t>964061144R</t>
  </si>
  <si>
    <t>Odsekání a uvolnění kapes vazných trámů</t>
  </si>
  <si>
    <t>-1406678994</t>
  </si>
  <si>
    <t>55</t>
  </si>
  <si>
    <t>964061145R</t>
  </si>
  <si>
    <t>Sanace zdiva - odspárovat do hloubky 30 - 40 mm, očistit, chemicky ošetřit biocidem a nově přespárovat vápennou maltou s přísadou fungicidu</t>
  </si>
  <si>
    <t>-1954195328</t>
  </si>
  <si>
    <t>56</t>
  </si>
  <si>
    <t>965041341R</t>
  </si>
  <si>
    <t>Bourání mazanin jíloslámových tl. 50 mm, plochy přes 4 m2</t>
  </si>
  <si>
    <t>-1777773858</t>
  </si>
  <si>
    <t>5.3. Bourací práce</t>
  </si>
  <si>
    <t>301*0,05</t>
  </si>
  <si>
    <t>57</t>
  </si>
  <si>
    <t>968511001R</t>
  </si>
  <si>
    <t>Kompletní podepření, vyvěšení, ochránění před poškozením, případná demontáž a zpětná instalace do původního stavu stávajícího potrubí vzduchotechniky</t>
  </si>
  <si>
    <t>2000892138</t>
  </si>
  <si>
    <t>D.1.1.2.3 Řez A-A</t>
  </si>
  <si>
    <t>"P2" 1</t>
  </si>
  <si>
    <t>58</t>
  </si>
  <si>
    <t>968511002R</t>
  </si>
  <si>
    <t>Kompletní podepření, vyvěšení, ochránění před poškozením, případná demontáž a zpětná instalace stávající elektroinstalace, dle původního stavu, včetně revize.</t>
  </si>
  <si>
    <t>518566987</t>
  </si>
  <si>
    <t>"P3" 1</t>
  </si>
  <si>
    <t>59</t>
  </si>
  <si>
    <t>968511003R</t>
  </si>
  <si>
    <t>Provedení utěsnění oken proti pronikání prachu - přelepení spar a zakrytí PE folií</t>
  </si>
  <si>
    <t>1611053866</t>
  </si>
  <si>
    <t>20*10</t>
  </si>
  <si>
    <t>60</t>
  </si>
  <si>
    <t>978015361</t>
  </si>
  <si>
    <t>Otlučení vápenných nebo vápenocementových omítek vnějších ploch s vyškrabáním spar a s očištěním zdiva stupně členitosti 1 a 2, v rozsahu přes 30 do 50 %</t>
  </si>
  <si>
    <t>-946983098</t>
  </si>
  <si>
    <t>https://podminky.urs.cz/item/CS_URS_2023_02/978015361</t>
  </si>
  <si>
    <t>61</t>
  </si>
  <si>
    <t>993111111</t>
  </si>
  <si>
    <t>Dovoz a odvoz lešení včetně naložení a složení řadového, na vzdálenost do 10 km</t>
  </si>
  <si>
    <t>549494140</t>
  </si>
  <si>
    <t>https://podminky.urs.cz/item/CS_URS_2023_01/993111111</t>
  </si>
  <si>
    <t>B. Souhrnná technická zpráva - příloha 1: Situace ZOV</t>
  </si>
  <si>
    <t>62</t>
  </si>
  <si>
    <t>993111119</t>
  </si>
  <si>
    <t>Dovoz a odvoz lešení včetně naložení a složení řadového, na vzdálenost Příplatek k ceně za každých dalších i započatých 10 km přes 10 km</t>
  </si>
  <si>
    <t>-22207445</t>
  </si>
  <si>
    <t>https://podminky.urs.cz/item/CS_URS_2023_01/993111119</t>
  </si>
  <si>
    <t>863,4*12 'Přepočtené koeficientem množství</t>
  </si>
  <si>
    <t>63</t>
  </si>
  <si>
    <t>993121111</t>
  </si>
  <si>
    <t>Dovoz a odvoz lešení včetně naložení a složení prostorového lehkého, na vzdálenost do 10 km</t>
  </si>
  <si>
    <t>-969682856</t>
  </si>
  <si>
    <t>https://podminky.urs.cz/item/CS_URS_2023_02/993121111</t>
  </si>
  <si>
    <t>64</t>
  </si>
  <si>
    <t>993121119</t>
  </si>
  <si>
    <t>Dovoz a odvoz lešení včetně naložení a složení prostorového lehkého, na vzdálenost Příplatek k ceně za každých dalších i započatých 10 km přes 10 km</t>
  </si>
  <si>
    <t>1567733816</t>
  </si>
  <si>
    <t>https://podminky.urs.cz/item/CS_URS_2023_02/993121119</t>
  </si>
  <si>
    <t>772,55*12 'Přepočtené koeficientem množství</t>
  </si>
  <si>
    <t>997</t>
  </si>
  <si>
    <t>Přesun sutě</t>
  </si>
  <si>
    <t>997006003</t>
  </si>
  <si>
    <t>Úprava stavebního odpadu pytlování závadného odpadu</t>
  </si>
  <si>
    <t>t</t>
  </si>
  <si>
    <t>-700606633</t>
  </si>
  <si>
    <t>https://podminky.urs.cz/item/CS_URS_2023_02/997006003</t>
  </si>
  <si>
    <t>66</t>
  </si>
  <si>
    <t>997013158</t>
  </si>
  <si>
    <t>Vnitrostaveništní doprava suti a vybouraných hmot vodorovně do 50 m svisle s omezením mechanizace pro budovy a haly výšky přes 24 do 27 m</t>
  </si>
  <si>
    <t>-112804577</t>
  </si>
  <si>
    <t>https://podminky.urs.cz/item/CS_URS_2023_02/997013158</t>
  </si>
  <si>
    <t>67</t>
  </si>
  <si>
    <t>997013311</t>
  </si>
  <si>
    <t>Doprava suti shozem montáž a demontáž shozu výšky do 10 m</t>
  </si>
  <si>
    <t>-849894992</t>
  </si>
  <si>
    <t>https://podminky.urs.cz/item/CS_URS_2023_02/997013311</t>
  </si>
  <si>
    <t>68</t>
  </si>
  <si>
    <t>997013321</t>
  </si>
  <si>
    <t>Doprava suti shozem montáž a demontáž shozu výšky Příplatek za první a každý další den použití shozu k ceně -3311</t>
  </si>
  <si>
    <t>-701950828</t>
  </si>
  <si>
    <t>https://podminky.urs.cz/item/CS_URS_2023_02/997013321</t>
  </si>
  <si>
    <t>69</t>
  </si>
  <si>
    <t>997013509</t>
  </si>
  <si>
    <t>Odvoz suti a vybouraných hmot na skládku nebo meziskládku se složením, na vzdálenost Příplatek k ceně za každý další i započatý 1 km přes 1 km</t>
  </si>
  <si>
    <t>5608246</t>
  </si>
  <si>
    <t>https://podminky.urs.cz/item/CS_URS_2023_02/997013509</t>
  </si>
  <si>
    <t>51,545*15 'Přepočtené koeficientem množství</t>
  </si>
  <si>
    <t>70</t>
  </si>
  <si>
    <t>997013511</t>
  </si>
  <si>
    <t>Odvoz suti a vybouraných hmot z meziskládky na skládku s naložením a se složením, na vzdálenost do 1 km</t>
  </si>
  <si>
    <t>-921092376</t>
  </si>
  <si>
    <t>https://podminky.urs.cz/item/CS_URS_2023_02/997013511</t>
  </si>
  <si>
    <t>71</t>
  </si>
  <si>
    <t>997013631</t>
  </si>
  <si>
    <t>Poplatek za uložení stavebního odpadu na skládce (skládkovné) směsného stavebního a demoličního zatříděného do Katalogu odpadů pod kódem 17 09 04</t>
  </si>
  <si>
    <t>424985000</t>
  </si>
  <si>
    <t>https://podminky.urs.cz/item/CS_URS_2023_02/997013631</t>
  </si>
  <si>
    <t>72</t>
  </si>
  <si>
    <t>997013645</t>
  </si>
  <si>
    <t>Poplatek za uložení stavebního odpadu na skládce (skládkovné) asfaltového bez obsahu dehtu zatříděného do Katalogu odpadů pod kódem 17 03 02</t>
  </si>
  <si>
    <t>-1013945667</t>
  </si>
  <si>
    <t>https://podminky.urs.cz/item/CS_URS_2023_02/997013645</t>
  </si>
  <si>
    <t>73</t>
  </si>
  <si>
    <t>997013811R</t>
  </si>
  <si>
    <t xml:space="preserve">Likvidace dřeva napadeného dřevokaznými škudci včetně poplatku za uložení na skládce </t>
  </si>
  <si>
    <t>-1213640861</t>
  </si>
  <si>
    <t>998</t>
  </si>
  <si>
    <t>Přesun hmot</t>
  </si>
  <si>
    <t>74</t>
  </si>
  <si>
    <t>998017004</t>
  </si>
  <si>
    <t>Přesun hmot pro budovy občanské výstavby, bydlení, výrobu a služby s omezením mechanizace vodorovná dopravní vzdálenost do 100 m pro budovy s jakoukoliv nosnou konstrukcí výšky přes 24 do 36 m</t>
  </si>
  <si>
    <t>-1589851010</t>
  </si>
  <si>
    <t>https://podminky.urs.cz/item/CS_URS_2023_02/998017004</t>
  </si>
  <si>
    <t>PSV</t>
  </si>
  <si>
    <t>Práce a dodávky PSV</t>
  </si>
  <si>
    <t>712</t>
  </si>
  <si>
    <t>Povlakové krytiny</t>
  </si>
  <si>
    <t>75</t>
  </si>
  <si>
    <t>712000001R</t>
  </si>
  <si>
    <t>Kompletní provedení zaatikového žlabu z povlakové krytiny - EPDM tl. 1,5 mm rš do 1,5 m, v provedení dle PD</t>
  </si>
  <si>
    <t>-540059207</t>
  </si>
  <si>
    <t>5.9. Střecha</t>
  </si>
  <si>
    <t>"Detail A" 57,7</t>
  </si>
  <si>
    <t>76</t>
  </si>
  <si>
    <t>712363413R</t>
  </si>
  <si>
    <t>Provedení povlakové krytiny střech plochých do 10° s mechanicky kotvenou izolací včetně položení fólie a horkovzdušného svaření budovy výšky do 18 m, kotvené do dřeva rohové pole</t>
  </si>
  <si>
    <t>-170639480</t>
  </si>
  <si>
    <t>77</t>
  </si>
  <si>
    <t>28322012</t>
  </si>
  <si>
    <t>fólie hydroizolační střešní mPVC mechanicky kotvená šedá tl 1,5mm</t>
  </si>
  <si>
    <t>-1528625657</t>
  </si>
  <si>
    <t>68*1,165 'Přepočtené koeficientem množství</t>
  </si>
  <si>
    <t>78</t>
  </si>
  <si>
    <t>712391172</t>
  </si>
  <si>
    <t>Provedení povlakové krytiny střech plochých do 10° -ostatní práce provedení vrstvy textilní ochranné</t>
  </si>
  <si>
    <t>-2099361012</t>
  </si>
  <si>
    <t>https://podminky.urs.cz/item/CS_URS_2023_02/712391172</t>
  </si>
  <si>
    <t>79</t>
  </si>
  <si>
    <t>69311199</t>
  </si>
  <si>
    <t>geotextilie netkaná separační, ochranná, filtrační, drenážní PES(70%)+PP(30%) 300g/m2</t>
  </si>
  <si>
    <t>946114530</t>
  </si>
  <si>
    <t>68*1,155 'Přepočtené koeficientem množství</t>
  </si>
  <si>
    <t>80</t>
  </si>
  <si>
    <t>712631801</t>
  </si>
  <si>
    <t>Odstranění povlakové krytiny střech šikmých přes 30° z pásů uložených na sucho AIP nebo NAIP</t>
  </si>
  <si>
    <t>863469795</t>
  </si>
  <si>
    <t>https://podminky.urs.cz/item/CS_URS_2023_02/712631801</t>
  </si>
  <si>
    <t>81</t>
  </si>
  <si>
    <t>712661803</t>
  </si>
  <si>
    <t>Odstranění povlakové krytiny střech šikmých přes 30° z fólií přilepenou lepidlem v plné ploše</t>
  </si>
  <si>
    <t>1717966223</t>
  </si>
  <si>
    <t>https://podminky.urs.cz/item/CS_URS_2023_02/712661803</t>
  </si>
  <si>
    <t>82</t>
  </si>
  <si>
    <t>712691687</t>
  </si>
  <si>
    <t>Provedení povlakové krytiny střech šikmých přes 30° - ostatní práce přibití pásů AIP nebo NAIP hřebíky (drátěnkami)</t>
  </si>
  <si>
    <t>342093946</t>
  </si>
  <si>
    <t>https://podminky.urs.cz/item/CS_URS_2023_02/712691687</t>
  </si>
  <si>
    <t>83</t>
  </si>
  <si>
    <t>62832001</t>
  </si>
  <si>
    <t>pás asfaltový natavitelný oxidovaný s vložkou ze skleněné rohože typu V60 s jemnozrnným minerálním posypem tl 3,5mm</t>
  </si>
  <si>
    <t>1683966085</t>
  </si>
  <si>
    <t>316,4*1,2 'Přepočtené koeficientem množství</t>
  </si>
  <si>
    <t>84</t>
  </si>
  <si>
    <t>998712204</t>
  </si>
  <si>
    <t>Přesun hmot pro povlakové krytiny stanovený procentní sazbou (%) z ceny vodorovná dopravní vzdálenost do 50 m v objektech výšky přes 24 do 36 m</t>
  </si>
  <si>
    <t>%</t>
  </si>
  <si>
    <t>-419345788</t>
  </si>
  <si>
    <t>https://podminky.urs.cz/item/CS_URS_2023_02/998712204</t>
  </si>
  <si>
    <t>85</t>
  </si>
  <si>
    <t>998712292</t>
  </si>
  <si>
    <t>Přesun hmot pro povlakové krytiny stanovený procentní sazbou (%) z ceny Příplatek k cenám za zvětšený přesun přes vymezenou největší dopravní vzdálenost do 100 m</t>
  </si>
  <si>
    <t>-1861853100</t>
  </si>
  <si>
    <t>https://podminky.urs.cz/item/CS_URS_2023_02/998712292</t>
  </si>
  <si>
    <t>713</t>
  </si>
  <si>
    <t>Izolace tepelné</t>
  </si>
  <si>
    <t>86</t>
  </si>
  <si>
    <t>713121122</t>
  </si>
  <si>
    <t>Montáž tepelné izolace podlah rohožemi, pásy, deskami, dílci, bloky (izolační materiál ve specifikaci) kladenými volně dvouvrstvá mezi trámy nebo rošt</t>
  </si>
  <si>
    <t>290120187</t>
  </si>
  <si>
    <t>https://podminky.urs.cz/item/CS_URS_2023_02/713121122</t>
  </si>
  <si>
    <t>5.7. Vodorovné konstrukce</t>
  </si>
  <si>
    <t>D.1.2.04 Výkaz materiálu</t>
  </si>
  <si>
    <t>b33</t>
  </si>
  <si>
    <t>Skladba 1.A</t>
  </si>
  <si>
    <t>87</t>
  </si>
  <si>
    <t>63148152</t>
  </si>
  <si>
    <t>deska tepelně izolační minerální univerzální λ=0,035 tl 60mm</t>
  </si>
  <si>
    <t>-899383003</t>
  </si>
  <si>
    <t>301,1*1,05 'Přepočtené koeficientem množství</t>
  </si>
  <si>
    <t>88</t>
  </si>
  <si>
    <t>63148156</t>
  </si>
  <si>
    <t>deska tepelně izolační minerální univerzální λ=0,035 tl 140mm</t>
  </si>
  <si>
    <t>477959105</t>
  </si>
  <si>
    <t>89</t>
  </si>
  <si>
    <t>998713204</t>
  </si>
  <si>
    <t>Přesun hmot pro izolace tepelné stanovený procentní sazbou (%) z ceny vodorovná dopravní vzdálenost do 50 m v objektech výšky přes 24 do 36 m</t>
  </si>
  <si>
    <t>1719545467</t>
  </si>
  <si>
    <t>https://podminky.urs.cz/item/CS_URS_2023_02/998713204</t>
  </si>
  <si>
    <t>90</t>
  </si>
  <si>
    <t>998713292</t>
  </si>
  <si>
    <t>Přesun hmot pro izolace tepelné stanovený procentní sazbou (%) z ceny Příplatek k cenám za zvětšený přesun přes vymezenou největší dopravní vzdálenost do 100 m</t>
  </si>
  <si>
    <t>1652256954</t>
  </si>
  <si>
    <t>https://podminky.urs.cz/item/CS_URS_2023_02/998713292</t>
  </si>
  <si>
    <t>762</t>
  </si>
  <si>
    <t>Konstrukce tesařské</t>
  </si>
  <si>
    <t>91</t>
  </si>
  <si>
    <t>762083101R</t>
  </si>
  <si>
    <t>Mikrovlnná sanace zdí, trámů - mikrovlnné ozáření s chemickým postřikem napadených ploch dřevokaznými houbami</t>
  </si>
  <si>
    <t>1038184107</t>
  </si>
  <si>
    <t>5.8.2. Doplňková sanace napadaného dřeva mikrovlnným ohřevem</t>
  </si>
  <si>
    <t>92</t>
  </si>
  <si>
    <t>762083122</t>
  </si>
  <si>
    <t>Impregnace řeziva máčením proti dřevokaznému hmyzu, houbám a plísním, třída ohrožení 3 a 4 (dřevo v exteriéru)</t>
  </si>
  <si>
    <t>-958081229</t>
  </si>
  <si>
    <t>https://podminky.urs.cz/item/CS_URS_2023_02/762083122</t>
  </si>
  <si>
    <t>"krov - nový" (0,73+0,8+0,46+0,45)*1,05</t>
  </si>
  <si>
    <t>záklop_II*0,028*1,05</t>
  </si>
  <si>
    <t>93</t>
  </si>
  <si>
    <t>762088111R</t>
  </si>
  <si>
    <t>Provizorní ochrana střechy proti povětrnostním vlivům, včetně rozkrývání a zakrývání, včetně nosné konstrukce</t>
  </si>
  <si>
    <t>-506787993</t>
  </si>
  <si>
    <t>"P10" (24,5+17,3+24,5)*4,7</t>
  </si>
  <si>
    <t xml:space="preserve">Součet  </t>
  </si>
  <si>
    <t>94</t>
  </si>
  <si>
    <t>762311001</t>
  </si>
  <si>
    <t>Celodřevěný plátový spoj s šikmými čely tříkolíkový, průřezové plochy do 120 cm2</t>
  </si>
  <si>
    <t>-482206504</t>
  </si>
  <si>
    <t>https://podminky.urs.cz/item/CS_URS_2023_02/762311001</t>
  </si>
  <si>
    <t>95</t>
  </si>
  <si>
    <t>762312005</t>
  </si>
  <si>
    <t>Celodřevěný plátový spoj s šikmými čely čtyřkolíkový, průřezové plochy přes 450 do 600 cm2</t>
  </si>
  <si>
    <t>-960378220</t>
  </si>
  <si>
    <t>https://podminky.urs.cz/item/CS_URS_2023_02/762312005</t>
  </si>
  <si>
    <t>2+12+4</t>
  </si>
  <si>
    <t>96</t>
  </si>
  <si>
    <t>762321905</t>
  </si>
  <si>
    <t>Podepření vazníků fošnami a hranoly (materiál v ceně) průřezové plochy přes 100 cm2</t>
  </si>
  <si>
    <t>147568180</t>
  </si>
  <si>
    <t>https://podminky.urs.cz/item/CS_URS_2023_02/762321905</t>
  </si>
  <si>
    <t>D.1.1.1. Technická zpráva</t>
  </si>
  <si>
    <t>5.8. Krov</t>
  </si>
  <si>
    <t>D.1.1.02 Technická zpráva</t>
  </si>
  <si>
    <t>"41_dřevěné prvky - zajištění" (3*8,7+1*0,5+2*1,7+2*0,8+3*0,6+2*1)*4</t>
  </si>
  <si>
    <t>"42_dřevěné sloupy - zajištění" (2*2,3+2*1,7)*4</t>
  </si>
  <si>
    <t>97</t>
  </si>
  <si>
    <t>762332130</t>
  </si>
  <si>
    <t>Montáž vázaných konstrukcí krovů střech pultových, sedlových, valbových, stanových čtvercového nebo obdélníkového půdorysu z řeziva hraněného průřezové plochy do 50 cm2</t>
  </si>
  <si>
    <t>1644592974</t>
  </si>
  <si>
    <t>https://podminky.urs.cz/item/CS_URS_2023_02/762332130</t>
  </si>
  <si>
    <t>"29_dřevěné prvky - okap. nové" 55,6+58,5</t>
  </si>
  <si>
    <t>98</t>
  </si>
  <si>
    <t>60512125</t>
  </si>
  <si>
    <t>hranol stavební řezivo průřezu do 120cm2 do dl 6m</t>
  </si>
  <si>
    <t>497938888</t>
  </si>
  <si>
    <t>"29_dřevěné prvky - okap. nové" (55,6*0,04*0,08+58,5*0,06*0,08)*1,05</t>
  </si>
  <si>
    <t>99</t>
  </si>
  <si>
    <t>762341210</t>
  </si>
  <si>
    <t>Montáž bednění střech rovných a šikmých sklonu do 60° s vyřezáním otvorů z prken hrubých na sraz tl. do 32 mm</t>
  </si>
  <si>
    <t>1193943819</t>
  </si>
  <si>
    <t>https://podminky.urs.cz/item/CS_URS_2023_02/762341210</t>
  </si>
  <si>
    <t>100</t>
  </si>
  <si>
    <t>60515111</t>
  </si>
  <si>
    <t>řezivo jehličnaté boční prkno 20-30mm</t>
  </si>
  <si>
    <t>1657374049</t>
  </si>
  <si>
    <t>Skladba_2D*0,024*1,05</t>
  </si>
  <si>
    <t>101</t>
  </si>
  <si>
    <t>762341275</t>
  </si>
  <si>
    <t>Montáž bednění střech rovných a šikmých sklonu do 60° s vyřezáním otvorů z desek dřevotřískových nebo dřevoštěpkových na pero a drážku</t>
  </si>
  <si>
    <t>-1196308058</t>
  </si>
  <si>
    <t>https://podminky.urs.cz/item/CS_URS_2023_02/762341275</t>
  </si>
  <si>
    <t>Skladba 2C</t>
  </si>
  <si>
    <t>102</t>
  </si>
  <si>
    <t>762341420R</t>
  </si>
  <si>
    <t>Bednění a laťování montáž bednění střešních žlabů s vytvořením spádu dna z voděodolné překlížky tl. 21 mm</t>
  </si>
  <si>
    <t>-1425572045</t>
  </si>
  <si>
    <t>"Detail A"</t>
  </si>
  <si>
    <t>Skladba 2.E</t>
  </si>
  <si>
    <t>D.1.2.4 Výkaz materiálů</t>
  </si>
  <si>
    <t>"B10" 26,1</t>
  </si>
  <si>
    <t>"B11" 18,4</t>
  </si>
  <si>
    <t>"B12" 15,9</t>
  </si>
  <si>
    <t>"B13" 9,6</t>
  </si>
  <si>
    <t>"B14" 15,9</t>
  </si>
  <si>
    <t>"B21" 4,2</t>
  </si>
  <si>
    <t>"B22" 3,9</t>
  </si>
  <si>
    <t>"B23" 1,9</t>
  </si>
  <si>
    <t>"B24" 2</t>
  </si>
  <si>
    <t>"B25" 1,3</t>
  </si>
  <si>
    <t>"B26" 9,6</t>
  </si>
  <si>
    <t>"B27" 1,2</t>
  </si>
  <si>
    <t>103</t>
  </si>
  <si>
    <t>60621149</t>
  </si>
  <si>
    <t>překližka vodovzdorná hladká/hladká bříza tl 21mm</t>
  </si>
  <si>
    <t>-1447055336</t>
  </si>
  <si>
    <t>Mezisoučet</t>
  </si>
  <si>
    <t>Skladba 2.C</t>
  </si>
  <si>
    <t>169*1,1 'Přepočtené koeficientem množství</t>
  </si>
  <si>
    <t>104</t>
  </si>
  <si>
    <t>762341610R</t>
  </si>
  <si>
    <t>Dodávka a montáž profilované mansandrové římsy (kopie původní římsy)</t>
  </si>
  <si>
    <t>36540588</t>
  </si>
  <si>
    <t>"b21"(13+6)*2</t>
  </si>
  <si>
    <t>105</t>
  </si>
  <si>
    <t>762341811</t>
  </si>
  <si>
    <t>Demontáž bednění a laťování bednění střech rovných, obloukových, sklonu do 60° se všemi nadstřešními konstrukcemi z prken hrubých, hoblovaných tl. do 32 mm</t>
  </si>
  <si>
    <t>-1198931500</t>
  </si>
  <si>
    <t>https://podminky.urs.cz/item/CS_URS_2023_02/762341811</t>
  </si>
  <si>
    <t>"2.B" 20,4</t>
  </si>
  <si>
    <t>"2.C" 296</t>
  </si>
  <si>
    <t>"2.D" 75,6</t>
  </si>
  <si>
    <t>"2.E" 110</t>
  </si>
  <si>
    <t>106</t>
  </si>
  <si>
    <t>762341932</t>
  </si>
  <si>
    <t>Vyřezání otvorů v bednění střech bez rozebrání krytiny z prken tl. do 32 mm, otvoru plochy jednotlivě přes 1 do 4 m2</t>
  </si>
  <si>
    <t>-688540467</t>
  </si>
  <si>
    <t>https://podminky.urs.cz/item/CS_URS_2023_02/762341932</t>
  </si>
  <si>
    <t>107</t>
  </si>
  <si>
    <t>762343811R</t>
  </si>
  <si>
    <t>Demontáž mansandrové římsy včetně dokumentace její profilace</t>
  </si>
  <si>
    <t>-1137003368</t>
  </si>
  <si>
    <t>108</t>
  </si>
  <si>
    <t>762381013</t>
  </si>
  <si>
    <t>Heverování a podepření tesařských konstrukcí krovů plná vazba, rozpětí přes 12,5 do 15 m</t>
  </si>
  <si>
    <t>-1304753641</t>
  </si>
  <si>
    <t>https://podminky.urs.cz/item/CS_URS_2023_02/762381013</t>
  </si>
  <si>
    <t>4*4</t>
  </si>
  <si>
    <t>109</t>
  </si>
  <si>
    <t>762395000</t>
  </si>
  <si>
    <t>Spojovací prostředky krovů, bednění a laťování, nadstřešních konstrukcí svory, prkna, hřebíky, pásová ocel, vruty</t>
  </si>
  <si>
    <t>812591861</t>
  </si>
  <si>
    <t>https://podminky.urs.cz/item/CS_URS_2023_02/762395000</t>
  </si>
  <si>
    <t>185,9*0,021</t>
  </si>
  <si>
    <t>762521104</t>
  </si>
  <si>
    <t>Položení podlah nehoblovaných na sraz z prken hrubých</t>
  </si>
  <si>
    <t>205502123</t>
  </si>
  <si>
    <t>https://podminky.urs.cz/item/CS_URS_2023_02/762521104</t>
  </si>
  <si>
    <t>"43_podlahy - pracovní" (2,5+2,6)*4</t>
  </si>
  <si>
    <t>111</t>
  </si>
  <si>
    <t>-1579028187</t>
  </si>
  <si>
    <t>"43_podlahy - pracovní" (2,5+2,6)*4*0,03*1,05</t>
  </si>
  <si>
    <t>112</t>
  </si>
  <si>
    <t>762526110</t>
  </si>
  <si>
    <t>Položení podlah položení polštářů pod podlahy osové vzdálenosti do 65 cm</t>
  </si>
  <si>
    <t>-1486108379</t>
  </si>
  <si>
    <t>https://podminky.urs.cz/item/CS_URS_2023_02/762526110</t>
  </si>
  <si>
    <t>113</t>
  </si>
  <si>
    <t>-633018262</t>
  </si>
  <si>
    <t>"22_Dřevěné prvky - strop, nové" 3,72*1,05</t>
  </si>
  <si>
    <t>114</t>
  </si>
  <si>
    <t>762711913</t>
  </si>
  <si>
    <t>Vyřezání prostorových vázaných konstrukcí z řeziva hraněného nebo polohraněného průřezové plochy řeziva do 120 cm2, délky vyřezané části prostorového prvku přes 5 do 8 m</t>
  </si>
  <si>
    <t>-968565784</t>
  </si>
  <si>
    <t>https://podminky.urs.cz/item/CS_URS_2023_02/762711913</t>
  </si>
  <si>
    <t>"27_dřevěné prvky - jalové vazby, nové" 2*5,8+2*6,4+2*6,7</t>
  </si>
  <si>
    <t>115</t>
  </si>
  <si>
    <t>762711921</t>
  </si>
  <si>
    <t>Vyřezání prostorových vázaných konstrukcí z řeziva hraněného nebo polohraněného průřezové plochy řeziva přes 120 do 224 cm2, délky vyřezané části prostorového prvku do 3 m</t>
  </si>
  <si>
    <t>12900614</t>
  </si>
  <si>
    <t>https://podminky.urs.cz/item/CS_URS_2023_02/762711921</t>
  </si>
  <si>
    <t>"26_dřevěné prvky - plné vazby, nové" 1*0,5</t>
  </si>
  <si>
    <t>"27_dřevěné prvky - jalové vazby, nové" 1*1+1*1+1*1+2*1+6*1,7+1*1,8+1*1,6+1*1,7</t>
  </si>
  <si>
    <t>116</t>
  </si>
  <si>
    <t>762711931</t>
  </si>
  <si>
    <t>Vyřezání prostorových vázaných konstrukcí z řeziva hraněného nebo polohraněného průřezové plochy řeziva přes 224 do 288 cm2, délky vyřezané části prostorového prvku do 3 m</t>
  </si>
  <si>
    <t>985663134</t>
  </si>
  <si>
    <t>https://podminky.urs.cz/item/CS_URS_2023_02/762711931</t>
  </si>
  <si>
    <t>"27_dřevěné prvky - jalové vazby, nové" 4*0,58</t>
  </si>
  <si>
    <t>117</t>
  </si>
  <si>
    <t>762711932</t>
  </si>
  <si>
    <t>Vyřezání prostorových vázaných konstrukcí z řeziva hraněného nebo polohraněného průřezové plochy řeziva přes 224 do 288 cm2, délky vyřezané části prostorového prvku přes 3 do 5 m</t>
  </si>
  <si>
    <t>-1049631246</t>
  </si>
  <si>
    <t>https://podminky.urs.cz/item/CS_URS_2023_02/762711932</t>
  </si>
  <si>
    <t>"26_dřevěné prvky - plné vazby, nové" 2*4,3</t>
  </si>
  <si>
    <t>118</t>
  </si>
  <si>
    <t>762711941</t>
  </si>
  <si>
    <t>Vyřezání prostorových vázaných konstrukcí z řeziva hraněného nebo polohraněného průřezové plochy řeziva přes 288 do 450 cm2, délky vyřezané části prostorového prvku do 3 m</t>
  </si>
  <si>
    <t>-1540784593</t>
  </si>
  <si>
    <t>https://podminky.urs.cz/item/CS_URS_2023_02/762711941</t>
  </si>
  <si>
    <t>"26_dřevěné prvky - plné vazby, nové" 1*1,4+3*1,8</t>
  </si>
  <si>
    <t>119</t>
  </si>
  <si>
    <t>762711951</t>
  </si>
  <si>
    <t>Vyřezání prostorových vázaných konstrukcí z řeziva hraněného nebo polohraněného průřezové plochy řeziva přes 450 cm2, délky vyřezané části prostorového prvku do 3 m</t>
  </si>
  <si>
    <t>1002198141</t>
  </si>
  <si>
    <t>https://podminky.urs.cz/item/CS_URS_2023_02/762711951</t>
  </si>
  <si>
    <t>"26_dřevěné prvky - plné vazby, nové" 3*1,7+1*1,8</t>
  </si>
  <si>
    <t>120</t>
  </si>
  <si>
    <t>762712931</t>
  </si>
  <si>
    <t>Doplnění prostorových vázaných konstrukcí řezivem hraněným nebo polohraněným - montáž (materiál ve specifikaci) nehoblovaným, průřezové plochy do 120 cm2</t>
  </si>
  <si>
    <t>1875632383</t>
  </si>
  <si>
    <t>https://podminky.urs.cz/item/CS_URS_2023_02/762712931</t>
  </si>
  <si>
    <t>"27_dřevěné prvky - jalové vazby, nové" (2*5,8+2*6,4+2*6,7)</t>
  </si>
  <si>
    <t>121</t>
  </si>
  <si>
    <t>60512126</t>
  </si>
  <si>
    <t>hranol stavební řezivo průřezu do 120cm2 dl 6-8m</t>
  </si>
  <si>
    <t>934454116</t>
  </si>
  <si>
    <t>"27_dřevěné prvky - jalové vazby, nové" (2*5,8+2*6,4+2*6,7)*0,06*0,14*1,05</t>
  </si>
  <si>
    <t>122</t>
  </si>
  <si>
    <t>762712932</t>
  </si>
  <si>
    <t>Doplnění prostorových vázaných konstrukcí řezivem hraněným nebo polohraněným - montáž (materiál ve specifikaci) nehoblovaným, průřezové plochy přes 120 do 224 cm2</t>
  </si>
  <si>
    <t>-2096370658</t>
  </si>
  <si>
    <t>https://podminky.urs.cz/item/CS_URS_2023_02/762712932</t>
  </si>
  <si>
    <t>123</t>
  </si>
  <si>
    <t>60512131</t>
  </si>
  <si>
    <t>hranol stavební řezivo průřezu do 224cm2 dl 6-8m</t>
  </si>
  <si>
    <t>-1466291185</t>
  </si>
  <si>
    <t>"26_dřevěné prvky - plné vazby, nové" 1*0,5*0,08*0,18*1,05</t>
  </si>
  <si>
    <t>"27_dřevěné prvky - jalové vazby, nové" (1*1+1*1+1*1+2*1+6*1,7+1*1,8)*0,1*0,13*1,05+(1*1,6+1*1,7)*0,1*0,16*1,05</t>
  </si>
  <si>
    <t>124</t>
  </si>
  <si>
    <t>762712933</t>
  </si>
  <si>
    <t>Doplnění prostorových vázaných konstrukcí řezivem hraněným nebo polohraněným - montáž (materiál ve specifikaci) nehoblovaným, průřezové plochy přes 224 do 288 cm2</t>
  </si>
  <si>
    <t>-1417733973</t>
  </si>
  <si>
    <t>https://podminky.urs.cz/item/CS_URS_2023_02/762712933</t>
  </si>
  <si>
    <t>125</t>
  </si>
  <si>
    <t>60512135</t>
  </si>
  <si>
    <t>hranol stavební řezivo průřezu do 288cm2 do dl 6m</t>
  </si>
  <si>
    <t>-9476661</t>
  </si>
  <si>
    <t>"27_dřevěné prvky - jalové vazby, nové" 4*0,58*0,14*0,2*1,05</t>
  </si>
  <si>
    <t>"26_dřevěné prvky - plné vazby, nové" 2*4,3*0,16*0,16*1,05</t>
  </si>
  <si>
    <t>126</t>
  </si>
  <si>
    <t>762712934</t>
  </si>
  <si>
    <t>Doplnění prostorových vázaných konstrukcí řezivem hraněným nebo polohraněným - montáž (materiál ve specifikaci) nehoblovaným, průřezové plochy přes 288 do 450 cm2</t>
  </si>
  <si>
    <t>-2122064318</t>
  </si>
  <si>
    <t>https://podminky.urs.cz/item/CS_URS_2023_02/762712934</t>
  </si>
  <si>
    <t>127</t>
  </si>
  <si>
    <t>60512140</t>
  </si>
  <si>
    <t>hranol stavební řezivo průřezu do 450cm2 do dl 6m</t>
  </si>
  <si>
    <t>-1675307019</t>
  </si>
  <si>
    <t>"26_dřevěné prvky - plné vazby, nové" (1*1,4+3*1,8)*0,18*0,2*1,05</t>
  </si>
  <si>
    <t>128</t>
  </si>
  <si>
    <t>762712935</t>
  </si>
  <si>
    <t>Doplnění prostorových vázaných konstrukcí řezivem hraněným nebo polohraněným - montáž (materiál ve specifikaci) nehoblovaným, průřezové plochy přes 450 do 600 cm2</t>
  </si>
  <si>
    <t>1755595172</t>
  </si>
  <si>
    <t>https://podminky.urs.cz/item/CS_URS_2023_02/762712935</t>
  </si>
  <si>
    <t>129</t>
  </si>
  <si>
    <t>60512145</t>
  </si>
  <si>
    <t>hranol stavební řezivo průřezu nad 450cm2 do dl 6m</t>
  </si>
  <si>
    <t>1228798580</t>
  </si>
  <si>
    <t>"26_dřevěné prvky - plné vazby, nové" (3*1,7+1*1,8)*0,2*0,28*1,05</t>
  </si>
  <si>
    <t>130</t>
  </si>
  <si>
    <t>762811410</t>
  </si>
  <si>
    <t>Záklop stropů montáž (materiál ve specifikaci) z prken hrubých zapuštěného na sraz spáry nekryté</t>
  </si>
  <si>
    <t>1006026255</t>
  </si>
  <si>
    <t>https://podminky.urs.cz/item/CS_URS_2023_02/762811410</t>
  </si>
  <si>
    <t>131</t>
  </si>
  <si>
    <t>-1129536174</t>
  </si>
  <si>
    <t>Skladba_1A*0,03*1,05</t>
  </si>
  <si>
    <t>132</t>
  </si>
  <si>
    <t>762811510</t>
  </si>
  <si>
    <t>Záklop stropů montáž (materiál ve specifikaci) z prken hrubých zapuštěného na sraz spáry zakryté lepenkovými pásy nebo lištami</t>
  </si>
  <si>
    <t>433009782</t>
  </si>
  <si>
    <t>https://podminky.urs.cz/item/CS_URS_2023_02/762811510</t>
  </si>
  <si>
    <t>D.1.2.4 Výkaz materiálu</t>
  </si>
  <si>
    <t>"b32" 64,5</t>
  </si>
  <si>
    <t>133</t>
  </si>
  <si>
    <t>1962638475</t>
  </si>
  <si>
    <t>134</t>
  </si>
  <si>
    <t>762812811</t>
  </si>
  <si>
    <t>Demontáž záklopů stropů vrchních a zapuštěných z hoblovaných prken s olištováním, tl. do 32 mm</t>
  </si>
  <si>
    <t>1936811830</t>
  </si>
  <si>
    <t>https://podminky.urs.cz/item/CS_URS_2023_02/762812811</t>
  </si>
  <si>
    <t>"b06" 64,5</t>
  </si>
  <si>
    <t>135</t>
  </si>
  <si>
    <t>762821910</t>
  </si>
  <si>
    <t>Vyřezání části stropního trámu průřezové plochy do 120 cm2, délky vyřezané části trámu do 1 m</t>
  </si>
  <si>
    <t>939661036</t>
  </si>
  <si>
    <t>https://podminky.urs.cz/item/CS_URS_2023_02/762821910</t>
  </si>
  <si>
    <t>"21_dřevěné prvky - strop, nové" 2*0,7</t>
  </si>
  <si>
    <t>136</t>
  </si>
  <si>
    <t>762821912</t>
  </si>
  <si>
    <t>Vyřezání části stropního trámu průřezové plochy do 120 cm2, délky vyřezané části trámu přes 3 do 5 m</t>
  </si>
  <si>
    <t>1145199084</t>
  </si>
  <si>
    <t>https://podminky.urs.cz/item/CS_URS_2023_02/762821912</t>
  </si>
  <si>
    <t>"21_dřevěné prvky - strop, nové" 6*3,8+4*4,8</t>
  </si>
  <si>
    <t>137</t>
  </si>
  <si>
    <t>762822931</t>
  </si>
  <si>
    <t>Doplnění části stropního trámu - montáž (materiál ve specifikaci) průřezové plochy do 120 cm2</t>
  </si>
  <si>
    <t>1948704194</t>
  </si>
  <si>
    <t>https://podminky.urs.cz/item/CS_URS_2023_02/762822931</t>
  </si>
  <si>
    <t>"21_dřevěné prvky - strop, nové" 2*0,7+6*3,8+4*4,8</t>
  </si>
  <si>
    <t>138</t>
  </si>
  <si>
    <t>-230791372</t>
  </si>
  <si>
    <t>"21_dřevěné prvky - strop, nové" (2*0,7*0,06*0,16+6*3,8*0,08*0,13+4*4,8*0,08*0,13)*1,05</t>
  </si>
  <si>
    <t>139</t>
  </si>
  <si>
    <t>762895000</t>
  </si>
  <si>
    <t>Spojovací prostředky záklopu stropů, stropnic, podbíjení hřebíky, svory</t>
  </si>
  <si>
    <t>-1285047751</t>
  </si>
  <si>
    <t>https://podminky.urs.cz/item/CS_URS_2023_02/762895000</t>
  </si>
  <si>
    <t>140</t>
  </si>
  <si>
    <t>998762204</t>
  </si>
  <si>
    <t>Přesun hmot pro konstrukce tesařské stanovený procentní sazbou (%) z ceny vodorovná dopravní vzdálenost do 50 m v objektech výšky přes 24 do 36 m</t>
  </si>
  <si>
    <t>-1992287020</t>
  </si>
  <si>
    <t>https://podminky.urs.cz/item/CS_URS_2023_02/998762204</t>
  </si>
  <si>
    <t>141</t>
  </si>
  <si>
    <t>998762294</t>
  </si>
  <si>
    <t>Přesun hmot pro konstrukce tesařské stanovený procentní sazbou (%) z ceny Příplatek k cenám za zvětšený přesun přes vymezenou největší dopravní vzdálenost do 1000 m</t>
  </si>
  <si>
    <t>397264649</t>
  </si>
  <si>
    <t>https://podminky.urs.cz/item/CS_URS_2023_02/998762294</t>
  </si>
  <si>
    <t>764</t>
  </si>
  <si>
    <t>Konstrukce klempířské</t>
  </si>
  <si>
    <t>142</t>
  </si>
  <si>
    <t>764000111R</t>
  </si>
  <si>
    <t>Kompletní dodávka,provedení a montáž makovice na nárožní hrotnici, segmentová (replika podle stávajícího prvku), plech měděný měkký tl. 0,55, rš 750 mm</t>
  </si>
  <si>
    <t>-1903615911</t>
  </si>
  <si>
    <t>5.11.1 Klempířské práce</t>
  </si>
  <si>
    <t>D.1.1..5 Pohledy na střechu - návrh</t>
  </si>
  <si>
    <t>D.1.1.2.6 Výrobky PSV</t>
  </si>
  <si>
    <t>"KL1" 4</t>
  </si>
  <si>
    <t>143</t>
  </si>
  <si>
    <t>764001801</t>
  </si>
  <si>
    <t>Demontáž klempířských konstrukcí podkladního plechu do suti</t>
  </si>
  <si>
    <t>179318573</t>
  </si>
  <si>
    <t>https://podminky.urs.cz/item/CS_URS_2023_02/764001801</t>
  </si>
  <si>
    <t>62,3+38,6</t>
  </si>
  <si>
    <t>144</t>
  </si>
  <si>
    <t>764001821</t>
  </si>
  <si>
    <t>Demontáž klempířských konstrukcí krytiny ze svitků nebo tabulí do suti</t>
  </si>
  <si>
    <t>-1010132419</t>
  </si>
  <si>
    <t>https://podminky.urs.cz/item/CS_URS_2023_02/764001821</t>
  </si>
  <si>
    <t>6+4,8</t>
  </si>
  <si>
    <t>145</t>
  </si>
  <si>
    <t>764001881</t>
  </si>
  <si>
    <t>Demontáž klempířských konstrukcí oplechování nároží z hřebenáčů do suti</t>
  </si>
  <si>
    <t>1340998392</t>
  </si>
  <si>
    <t>https://podminky.urs.cz/item/CS_URS_2023_02/764001881</t>
  </si>
  <si>
    <t>146</t>
  </si>
  <si>
    <t>764001891</t>
  </si>
  <si>
    <t>Demontáž klempířských konstrukcí oplechování úžlabí do suti</t>
  </si>
  <si>
    <t>-2008719833</t>
  </si>
  <si>
    <t>https://podminky.urs.cz/item/CS_URS_2023_02/764001891</t>
  </si>
  <si>
    <t>147</t>
  </si>
  <si>
    <t>764002821</t>
  </si>
  <si>
    <t>Demontáž klempířských konstrukcí střešního výlezu do suti</t>
  </si>
  <si>
    <t>-1661998947</t>
  </si>
  <si>
    <t>https://podminky.urs.cz/item/CS_URS_2023_02/764002821</t>
  </si>
  <si>
    <t>148</t>
  </si>
  <si>
    <t>764002841</t>
  </si>
  <si>
    <t>Demontáž klempířských konstrukcí oplechování horních ploch zdí a nadezdívek do suti</t>
  </si>
  <si>
    <t>-1096840093</t>
  </si>
  <si>
    <t>https://podminky.urs.cz/item/CS_URS_2023_02/764002841</t>
  </si>
  <si>
    <t>149</t>
  </si>
  <si>
    <t>764002861</t>
  </si>
  <si>
    <t>Demontáž klempířských konstrukcí oplechování říms do suti</t>
  </si>
  <si>
    <t>260233258</t>
  </si>
  <si>
    <t>https://podminky.urs.cz/item/CS_URS_2023_02/764002861</t>
  </si>
  <si>
    <t>38,6+38,6+40,2</t>
  </si>
  <si>
    <t>150</t>
  </si>
  <si>
    <t>764002871</t>
  </si>
  <si>
    <t>Demontáž klempířských konstrukcí lemování zdí do suti</t>
  </si>
  <si>
    <t>925044751</t>
  </si>
  <si>
    <t>https://podminky.urs.cz/item/CS_URS_2023_02/764002871</t>
  </si>
  <si>
    <t>9,2+8+16,4</t>
  </si>
  <si>
    <t>151</t>
  </si>
  <si>
    <t>764003801R</t>
  </si>
  <si>
    <t>Demontáž klempířských konstrukcí makovice na nárožní hrotnici do suti</t>
  </si>
  <si>
    <t>1391718808</t>
  </si>
  <si>
    <t>152</t>
  </si>
  <si>
    <t>764004849R</t>
  </si>
  <si>
    <t>Demontáž klempířských konstrukcí žlabového hrdla do suti</t>
  </si>
  <si>
    <t>1829011260</t>
  </si>
  <si>
    <t>153</t>
  </si>
  <si>
    <t>764031417</t>
  </si>
  <si>
    <t>Podkladní plech z měděného plechu rš 670 mm</t>
  </si>
  <si>
    <t>1294696764</t>
  </si>
  <si>
    <t>https://podminky.urs.cz/item/CS_URS_2023_02/764031417</t>
  </si>
  <si>
    <t>"KL4" 38,6</t>
  </si>
  <si>
    <t>"KL14" 62,3</t>
  </si>
  <si>
    <t>154</t>
  </si>
  <si>
    <t>764031418R</t>
  </si>
  <si>
    <t>Podkladní plech z měděného plechu přes rš 670 mm</t>
  </si>
  <si>
    <t>-1558576588</t>
  </si>
  <si>
    <t>"KL12" 4,8</t>
  </si>
  <si>
    <t>155</t>
  </si>
  <si>
    <t>764101173</t>
  </si>
  <si>
    <t>Montáž krytiny z plechu s úpravou u okapů, prostupů a výčnělků střechy rovné ze šablon, počet kusů přes 10 ks/m2 přes 30 do 60°</t>
  </si>
  <si>
    <t>834276349</t>
  </si>
  <si>
    <t>https://podminky.urs.cz/item/CS_URS_2023_02/764101173</t>
  </si>
  <si>
    <t>156</t>
  </si>
  <si>
    <t>55351083R</t>
  </si>
  <si>
    <t>čtvercové šablony z Cu plechu s obvodovými zámky 250x250mm včetně spojovacího materiálu (kopie stávajících šablon)</t>
  </si>
  <si>
    <t>-552352339</t>
  </si>
  <si>
    <t>296*1,15 'Přepočtené koeficientem množství</t>
  </si>
  <si>
    <t>157</t>
  </si>
  <si>
    <t>764131401</t>
  </si>
  <si>
    <t>Krytina ze svitků nebo tabulí z měděného plechu s úpravou u okapů, prostupů a výčnělků střechy rovné drážkováním ze svitků rš 500 mm, sklon střechy do 30°</t>
  </si>
  <si>
    <t>539394832</t>
  </si>
  <si>
    <t>https://podminky.urs.cz/item/CS_URS_2023_02/764131401</t>
  </si>
  <si>
    <t>"KL11" 6</t>
  </si>
  <si>
    <t>158</t>
  </si>
  <si>
    <t>764131403</t>
  </si>
  <si>
    <t>Krytina ze svitků nebo tabulí z měděného plechu s úpravou u okapů, prostupů a výčnělků střechy rovné drážkováním ze svitků rš 500 mm, sklon střechy přes 30 do 60°</t>
  </si>
  <si>
    <t>1722323428</t>
  </si>
  <si>
    <t>https://podminky.urs.cz/item/CS_URS_2023_02/764131403</t>
  </si>
  <si>
    <t>"KL9" 20,4</t>
  </si>
  <si>
    <t>159</t>
  </si>
  <si>
    <t>764131405</t>
  </si>
  <si>
    <t>Krytina ze svitků nebo tabulí z měděného plechu s úpravou u okapů, prostupů a výčnělků střechy rovné drážkováním ze svitků rš 500 mm, sklon střechy přes 60°</t>
  </si>
  <si>
    <t>-1914277709</t>
  </si>
  <si>
    <t>https://podminky.urs.cz/item/CS_URS_2023_02/764131405</t>
  </si>
  <si>
    <t>160</t>
  </si>
  <si>
    <t>764231467R</t>
  </si>
  <si>
    <t>Oplechování střešních prvků z měděného plechu úžlabí rš 660 mm</t>
  </si>
  <si>
    <t>-1837386667</t>
  </si>
  <si>
    <t>"KL10" 17,2</t>
  </si>
  <si>
    <t>161</t>
  </si>
  <si>
    <t>764233452R</t>
  </si>
  <si>
    <t>Oplechování střešních prvků z měděného plechu střešní výlez rozměru 550 x 550 mm, střechy s krytinou skládanou nebo plechovou</t>
  </si>
  <si>
    <t>846153608</t>
  </si>
  <si>
    <t>https://podminky.urs.cz/item/CS_URS_2023_02/764233452R</t>
  </si>
  <si>
    <t>"KL13" 3</t>
  </si>
  <si>
    <t>162</t>
  </si>
  <si>
    <t>764233453R</t>
  </si>
  <si>
    <t>Oplechování střešních prvků z měděného plechu střešní výlez rozměru 550 x 550 mm, střechy s krytinou povlakovou</t>
  </si>
  <si>
    <t>1467027004</t>
  </si>
  <si>
    <t>"KL15" 1</t>
  </si>
  <si>
    <t>163</t>
  </si>
  <si>
    <t>764234408</t>
  </si>
  <si>
    <t>Oplechování horních ploch zdí a nadezdívek (atik) z měděného plechu mechanicky kotvených rš 750 mm</t>
  </si>
  <si>
    <t>887308479</t>
  </si>
  <si>
    <t>https://podminky.urs.cz/item/CS_URS_2023_02/764234408</t>
  </si>
  <si>
    <t>164</t>
  </si>
  <si>
    <t>764238404R</t>
  </si>
  <si>
    <t>Oplechování nárožní hrotnice s 2x manžetou a lemováním prostupu střešní krytinou (replika podle stávajícího prvku), plech měděný měkký tl. 0,55 mm, rš 250 mm</t>
  </si>
  <si>
    <t>-864666853</t>
  </si>
  <si>
    <t>"KL2" 8</t>
  </si>
  <si>
    <t>165</t>
  </si>
  <si>
    <t>764238455</t>
  </si>
  <si>
    <t>Oplechování říms a ozdobných prvků z měděného plechu oblých nebo ze segmentů, včetně rohů mechanicky kotvené rš 400 mm</t>
  </si>
  <si>
    <t>-1759998827</t>
  </si>
  <si>
    <t>https://podminky.urs.cz/item/CS_URS_2023_02/764238455</t>
  </si>
  <si>
    <t>"KL5" 38,6</t>
  </si>
  <si>
    <t>166</t>
  </si>
  <si>
    <t>764238457R</t>
  </si>
  <si>
    <t>Oplechování říms a ozdobných prvků z měděného plechu oblých nebo ze segmentů, včetně rohů mechanicky kotvené rš 660 mm</t>
  </si>
  <si>
    <t>1131140607</t>
  </si>
  <si>
    <t>"KL6" 38,6</t>
  </si>
  <si>
    <t>167</t>
  </si>
  <si>
    <t>764238461</t>
  </si>
  <si>
    <t>Oplechování říms a ozdobných prvků z měděného plechu oblých nebo ze segmentů, včetně rohů mechanicky kotvené přes rš 670 mm</t>
  </si>
  <si>
    <t>1320450775</t>
  </si>
  <si>
    <t>https://podminky.urs.cz/item/CS_URS_2023_02/764238461</t>
  </si>
  <si>
    <t>"KL4" 38,6*0,75</t>
  </si>
  <si>
    <t>168</t>
  </si>
  <si>
    <t>764238461R</t>
  </si>
  <si>
    <t>Oplechování profilovaného nároží z měděného plechu pro skládanou krytinu přes rš 670 mm</t>
  </si>
  <si>
    <t>-1890556665</t>
  </si>
  <si>
    <t>"KL7" 32,8*0,75</t>
  </si>
  <si>
    <t>169</t>
  </si>
  <si>
    <t>764252401R</t>
  </si>
  <si>
    <t>Oplechování střešních prvků z nerezového plechu štítu závětrnou lištou rš 125 mm</t>
  </si>
  <si>
    <t>810511689</t>
  </si>
  <si>
    <t>170</t>
  </si>
  <si>
    <t>764252403</t>
  </si>
  <si>
    <t>Oplechování střešních prvků z nerezového plechu štítu závětrnou lištou rš 250 mm</t>
  </si>
  <si>
    <t>-459828842</t>
  </si>
  <si>
    <t>https://podminky.urs.cz/item/CS_URS_2023_02/764252403</t>
  </si>
  <si>
    <t>171</t>
  </si>
  <si>
    <t>764331404R</t>
  </si>
  <si>
    <t>Lemování zdí z měděného plechu boční nebo horní rovných, střech s krytinou povlakovou rš 330 mm</t>
  </si>
  <si>
    <t>-1294317116</t>
  </si>
  <si>
    <t>"KL3" 9,2</t>
  </si>
  <si>
    <t>172</t>
  </si>
  <si>
    <t>764331414</t>
  </si>
  <si>
    <t>Lemování zdí z měděného plechu boční nebo horní rovných, střech s krytinou skládanou mimo prejzovou rš 330 mm</t>
  </si>
  <si>
    <t>-1764970148</t>
  </si>
  <si>
    <t>https://podminky.urs.cz/item/CS_URS_2023_02/764331414</t>
  </si>
  <si>
    <t>"KL8" 16,4</t>
  </si>
  <si>
    <t>173</t>
  </si>
  <si>
    <t>764502123</t>
  </si>
  <si>
    <t>Montáž žlabu nadřímsového hranatého doplňků hrdla</t>
  </si>
  <si>
    <t>-443063729</t>
  </si>
  <si>
    <t>https://podminky.urs.cz/item/CS_URS_2023_02/764502123</t>
  </si>
  <si>
    <t>"KL16" 4</t>
  </si>
  <si>
    <t>174</t>
  </si>
  <si>
    <t>55349245R</t>
  </si>
  <si>
    <t>hrdlo žlabové pro půlkulatý žlab TiZn „modrošedý“ rš 400mm kruhový vývod D 120mm</t>
  </si>
  <si>
    <t>-718737</t>
  </si>
  <si>
    <t>175</t>
  </si>
  <si>
    <t>764888985R</t>
  </si>
  <si>
    <t>Kompletní dodávka a montáž kotvícího zařízení s integrovaným žebříkovým hákem (nerez ocel, s povrchovou úpravou), zařízení upevnit skrz trám v krovu</t>
  </si>
  <si>
    <t>1574540184</t>
  </si>
  <si>
    <t>D.1.1.2.2 Půdorys střecha</t>
  </si>
  <si>
    <t>"P9" 12</t>
  </si>
  <si>
    <t>176</t>
  </si>
  <si>
    <t>998764204</t>
  </si>
  <si>
    <t>Přesun hmot pro konstrukce klempířské stanovený procentní sazbou (%) z ceny vodorovná dopravní vzdálenost do 50 m v objektech výšky přes 24 do 36 m</t>
  </si>
  <si>
    <t>-1791693653</t>
  </si>
  <si>
    <t>https://podminky.urs.cz/item/CS_URS_2023_02/998764204</t>
  </si>
  <si>
    <t>177</t>
  </si>
  <si>
    <t>998764292</t>
  </si>
  <si>
    <t>Přesun hmot pro konstrukce klempířské stanovený procentní sazbou (%) z ceny Příplatek k cenám za zvětšený přesun přes vymezenou největší dopravní vzdálenost do 100 m</t>
  </si>
  <si>
    <t>-897567821</t>
  </si>
  <si>
    <t>https://podminky.urs.cz/item/CS_URS_2023_02/998764292</t>
  </si>
  <si>
    <t>767</t>
  </si>
  <si>
    <t>Konstrukce zámečnické</t>
  </si>
  <si>
    <t>178</t>
  </si>
  <si>
    <t>767161111</t>
  </si>
  <si>
    <t>Montáž zábradlí rovného z trubek nebo tenkostěnných profilů do zdiva, hmotnosti 1 m zábradlí do 20 kg</t>
  </si>
  <si>
    <t>-1347462984</t>
  </si>
  <si>
    <t>https://podminky.urs.cz/item/CS_URS_2023_02/767161111</t>
  </si>
  <si>
    <t>7,5</t>
  </si>
  <si>
    <t>179</t>
  </si>
  <si>
    <t>767161833</t>
  </si>
  <si>
    <t>Demontáž zábradlí k dalšímu použití rovného nerozebíratelný spoj hmotnosti 1 m zábradlí do 20 kg</t>
  </si>
  <si>
    <t>1612316303</t>
  </si>
  <si>
    <t>https://podminky.urs.cz/item/CS_URS_2023_02/767161833</t>
  </si>
  <si>
    <t>180</t>
  </si>
  <si>
    <t>767861010R</t>
  </si>
  <si>
    <t>Montáž vnitřních kovových žebříků přímých délky přes přes 5 m, ukotvených k vazbě krovu</t>
  </si>
  <si>
    <t>-181986774</t>
  </si>
  <si>
    <t>5.11.2 Zámečnické práce</t>
  </si>
  <si>
    <t>D.1.1.2.4 Řez B-B</t>
  </si>
  <si>
    <t>"P1" 1</t>
  </si>
  <si>
    <t>181</t>
  </si>
  <si>
    <t>44983025R</t>
  </si>
  <si>
    <t>pevný žebřík svislý příčlový se 2 štěříny s ochranným košem s bočním výstupem, kotvený do dřevěné konstrukce krovu a ocelové pomocné konstrukce a vybaený výsuvnými madly nad střechu, dl 6,5 m (131 kg), žárově zinkováné, povrchová úprava (základní barva na zinek, 2x krycí kovářskou barvou)</t>
  </si>
  <si>
    <t>-998928773</t>
  </si>
  <si>
    <t>182</t>
  </si>
  <si>
    <t>767995113</t>
  </si>
  <si>
    <t>Montáž ostatních atypických zámečnických konstrukcí hmotnosti přes 10 do 20 kg</t>
  </si>
  <si>
    <t>kg</t>
  </si>
  <si>
    <t>1432527559</t>
  </si>
  <si>
    <t>https://podminky.urs.cz/item/CS_URS_2023_02/767995113</t>
  </si>
  <si>
    <t>"31_výkaz sestava dílce m01" 120,4*4</t>
  </si>
  <si>
    <t>"44_ocelové prkvy - pomocné" 31,4*4</t>
  </si>
  <si>
    <t>183</t>
  </si>
  <si>
    <t>13010742</t>
  </si>
  <si>
    <t>ocel profilová jakost S235JR (11 375) průřez IPE 100</t>
  </si>
  <si>
    <t>1771037857</t>
  </si>
  <si>
    <t>120*1,05*0,001</t>
  </si>
  <si>
    <t>184</t>
  </si>
  <si>
    <t>13010750</t>
  </si>
  <si>
    <t>ocel profilová jakost S235JR (11 375) průřez IPE 180</t>
  </si>
  <si>
    <t>-1948399096</t>
  </si>
  <si>
    <t>680*1,05*0,001</t>
  </si>
  <si>
    <t>185</t>
  </si>
  <si>
    <t>13010424</t>
  </si>
  <si>
    <t>úhelník ocelový rovnostranný jakost S235JR (11 375) 60x60x6mm</t>
  </si>
  <si>
    <t>953732382</t>
  </si>
  <si>
    <t>20*1,05*0,001</t>
  </si>
  <si>
    <t>186</t>
  </si>
  <si>
    <t>13010826</t>
  </si>
  <si>
    <t>ocel profilová jakost S235JR (11 375) průřez U (UPN) 200</t>
  </si>
  <si>
    <t>328186026</t>
  </si>
  <si>
    <t>94,2*1,05*0,001</t>
  </si>
  <si>
    <t>187</t>
  </si>
  <si>
    <t>13611238</t>
  </si>
  <si>
    <t>plech ocelový hladký jakost S235JR tl 15mm tabule</t>
  </si>
  <si>
    <t>1360252133</t>
  </si>
  <si>
    <t>21,4*1,05*0,001</t>
  </si>
  <si>
    <t>188</t>
  </si>
  <si>
    <t>31197008R</t>
  </si>
  <si>
    <t>tyč závitová Zn bílý DIN 975 8.8 M16</t>
  </si>
  <si>
    <t>-751458665</t>
  </si>
  <si>
    <t>189</t>
  </si>
  <si>
    <t>31120008</t>
  </si>
  <si>
    <t>podložka DIN 125-A ZB D 16mm</t>
  </si>
  <si>
    <t>100 kus</t>
  </si>
  <si>
    <t>CS ÚRS 2021 02</t>
  </si>
  <si>
    <t>-1881474356</t>
  </si>
  <si>
    <t>190</t>
  </si>
  <si>
    <t>31111008</t>
  </si>
  <si>
    <t>matice přesná šestihranná Pz DIN 934-8 M16</t>
  </si>
  <si>
    <t>1346482661</t>
  </si>
  <si>
    <t>191</t>
  </si>
  <si>
    <t>30901001</t>
  </si>
  <si>
    <t>šroub hrubý se šestihrannou hlavou 4D M16x320mm</t>
  </si>
  <si>
    <t>1174216820</t>
  </si>
  <si>
    <t>192</t>
  </si>
  <si>
    <t>767996801</t>
  </si>
  <si>
    <t>Demontáž ostatních zámečnických konstrukcí rozebráním o hmotnosti jednotlivých dílů do 50 kg</t>
  </si>
  <si>
    <t>-1517379825</t>
  </si>
  <si>
    <t>https://podminky.urs.cz/item/CS_URS_2023_02/767996801</t>
  </si>
  <si>
    <t>193</t>
  </si>
  <si>
    <t>998767204</t>
  </si>
  <si>
    <t>Přesun hmot pro zámečnické konstrukce stanovený procentní sazbou (%) z ceny vodorovná dopravní vzdálenost do 50 m v objektech výšky přes 24 do 36 m</t>
  </si>
  <si>
    <t>-1877365247</t>
  </si>
  <si>
    <t>https://podminky.urs.cz/item/CS_URS_2023_02/998767204</t>
  </si>
  <si>
    <t>194</t>
  </si>
  <si>
    <t>998767292</t>
  </si>
  <si>
    <t>Přesun hmot pro zámečnické konstrukce stanovený procentní sazbou (%) z ceny Příplatek k cenám za zvětšený přesun přes vymezenou největší dopravní vzdálenost do 100 m</t>
  </si>
  <si>
    <t>885030551</t>
  </si>
  <si>
    <t>https://podminky.urs.cz/item/CS_URS_2023_02/998767292</t>
  </si>
  <si>
    <t>783</t>
  </si>
  <si>
    <t>Dokončovací práce - nátěry</t>
  </si>
  <si>
    <t>195</t>
  </si>
  <si>
    <t>783201401R</t>
  </si>
  <si>
    <t>Odsátí prachu a oprášení povrchu dřeva</t>
  </si>
  <si>
    <t>1228635922</t>
  </si>
  <si>
    <t>5.8.3 Obecné poznámky a opatření pro sanaci dřevěných prvků</t>
  </si>
  <si>
    <t>"původní krov" 361,9+25,2+403,7+69,2+325,5+1,2+388,5*2</t>
  </si>
  <si>
    <t>196</t>
  </si>
  <si>
    <t>783201201R</t>
  </si>
  <si>
    <t>Šetrné kartáčování rýžovými kartáči tesařských konstrukcí před provedením chemického ošetření dřevěných konstrukcí</t>
  </si>
  <si>
    <t>1544747154</t>
  </si>
  <si>
    <t>197</t>
  </si>
  <si>
    <t>783214111</t>
  </si>
  <si>
    <t>Sanační napouštěcí nátěr tesařských prvků proti dřevokazným houbám, hmyzu a plísním zabudovaných do konstrukce, aplikovaný nízkotlakou injektáží a stříkáním</t>
  </si>
  <si>
    <t>-361635302</t>
  </si>
  <si>
    <t>https://podminky.urs.cz/item/CS_URS_2023_02/783214111</t>
  </si>
  <si>
    <t>198</t>
  </si>
  <si>
    <t>783201402R</t>
  </si>
  <si>
    <t>Odsátí prachu a oprášení povrchu zdiva</t>
  </si>
  <si>
    <t>-1498104498</t>
  </si>
  <si>
    <t>5.8.1. Oprava krovu nad hlavním sálem</t>
  </si>
  <si>
    <t>Odstranění zdiva kolem zhlaví stropních trámů</t>
  </si>
  <si>
    <t>15*2*(0,3+0,2+0,3)*0,3+8*0,7*2*0,5</t>
  </si>
  <si>
    <t>199</t>
  </si>
  <si>
    <t>783113121R</t>
  </si>
  <si>
    <t>Dvounásobný postřik sanovaného zdiva vhodným fungicidním přípravkem</t>
  </si>
  <si>
    <t>426230062</t>
  </si>
  <si>
    <t>200</t>
  </si>
  <si>
    <t>783801503R</t>
  </si>
  <si>
    <t>Příprava podkladu omítek před provedením nátěru omytí tlakovou vodou s příměsí koncentrátu na tenzidové bázi</t>
  </si>
  <si>
    <t>-73842847</t>
  </si>
  <si>
    <t>201</t>
  </si>
  <si>
    <t>783801531</t>
  </si>
  <si>
    <t>Očištění omítek biocidními prostředky napadených mikroorganismy s oplachem, nátěrem jednonásobným, povrchů hladkých omítek hladkých, zrnitých tenkovrstvých nebo štukových stupně členitosti 1 a 2</t>
  </si>
  <si>
    <t>1750045558</t>
  </si>
  <si>
    <t>https://podminky.urs.cz/item/CS_URS_2023_02/783801531</t>
  </si>
  <si>
    <t>202</t>
  </si>
  <si>
    <t>783823139</t>
  </si>
  <si>
    <t>Fungicidní penetrační nátěr omítek hladkých omítek hladkých, zrnitých tenkovrstvých nebo štukových stupně členitosti 1 a 2</t>
  </si>
  <si>
    <t>-1793846178</t>
  </si>
  <si>
    <t>https://podminky.urs.cz/item/CS_URS_2023_02/783823139</t>
  </si>
  <si>
    <t>203</t>
  </si>
  <si>
    <t>783827425</t>
  </si>
  <si>
    <t>Krycí (ochranný ) nátěr omítek dvojnásobný hladkých omítek hladkých, zrnitých tenkovrstvých nebo štukových stupně členitosti 1 a 2 silikonový</t>
  </si>
  <si>
    <t>716557533</t>
  </si>
  <si>
    <t>https://podminky.urs.cz/item/CS_URS_2023_02/783827425</t>
  </si>
  <si>
    <t>784</t>
  </si>
  <si>
    <t>Dokončovací práce - malby a tapety</t>
  </si>
  <si>
    <t>204</t>
  </si>
  <si>
    <t>784171123R</t>
  </si>
  <si>
    <t>Zakrytí vnitřních ploch - ochrana proti zatečení biocidních nátěrů</t>
  </si>
  <si>
    <t>1963724427</t>
  </si>
  <si>
    <t>D.1.1.2.1 Půdorys krovu</t>
  </si>
  <si>
    <t>350</t>
  </si>
  <si>
    <t>HZS</t>
  </si>
  <si>
    <t>Hodinové zúčtovací sazby</t>
  </si>
  <si>
    <t>205</t>
  </si>
  <si>
    <t>HZS2112</t>
  </si>
  <si>
    <t>Hodinové zúčtovací sazby profesí PSV provádění stavebních konstrukcí tesař odborný</t>
  </si>
  <si>
    <t>hod</t>
  </si>
  <si>
    <t>512</t>
  </si>
  <si>
    <t>261219600</t>
  </si>
  <si>
    <t>https://podminky.urs.cz/item/CS_URS_2023_02/HZS2112</t>
  </si>
  <si>
    <t>"kontrola a kativace původních spojů (doražení kolíků, klínů, dotažení svorníků)" 2*8*5</t>
  </si>
  <si>
    <t>206</t>
  </si>
  <si>
    <t>HZS4232</t>
  </si>
  <si>
    <t>Hodinové zúčtovací sazby ostatních profesí revizní a kontrolní činnost technik odborný</t>
  </si>
  <si>
    <t>1763427734</t>
  </si>
  <si>
    <t>https://podminky.urs.cz/item/CS_URS_2023_02/HZS4232</t>
  </si>
  <si>
    <t>"dohled - mikrovlnný ohřev" 8</t>
  </si>
  <si>
    <t>D.1.4.5 - Silnoproudá elektrotechnika včetně ochrany před bleskem</t>
  </si>
  <si>
    <t>13539248</t>
  </si>
  <si>
    <t>Ing. M. Jágr</t>
  </si>
  <si>
    <t>CZ13539248</t>
  </si>
  <si>
    <t>Silnoproudá elektrotechnika včetně ochrany před bleskem dle přiloženého položkového rozpočtu</t>
  </si>
  <si>
    <t>-984954664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</si>
  <si>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</si>
  <si>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</si>
  <si>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</si>
  <si>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</si>
  <si>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</si>
  <si>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</si>
  <si>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011002000R</t>
  </si>
  <si>
    <t>Doplňkový biologický průzkum krovu dosud zakrytých nebo nepřístupných partií</t>
  </si>
  <si>
    <t>1024</t>
  </si>
  <si>
    <t>-189443556</t>
  </si>
  <si>
    <t>011002001R</t>
  </si>
  <si>
    <t>Pasportizace stropů včetně navazujcího zdiva (fotografická, grafická dokumentace), zaměření trhlin</t>
  </si>
  <si>
    <t>93690523</t>
  </si>
  <si>
    <t>013002000</t>
  </si>
  <si>
    <t>Projekt skutečného provedení stavby</t>
  </si>
  <si>
    <t>-88973304</t>
  </si>
  <si>
    <t>013294000R</t>
  </si>
  <si>
    <t>Technologický postup a dokumentace heverování krovu a uvolnění vazby</t>
  </si>
  <si>
    <t>-1674840204</t>
  </si>
  <si>
    <t>VRN3</t>
  </si>
  <si>
    <t>Zařízení staveniště</t>
  </si>
  <si>
    <t>030001000R</t>
  </si>
  <si>
    <t>Zařízení staveniště včetně oplocení</t>
  </si>
  <si>
    <t>soub</t>
  </si>
  <si>
    <t>1674105741</t>
  </si>
  <si>
    <t>VRN4</t>
  </si>
  <si>
    <t>Inženýrská činnost</t>
  </si>
  <si>
    <t>042503000R</t>
  </si>
  <si>
    <t>Opatření BOZP na staveništi</t>
  </si>
  <si>
    <t>-674002290</t>
  </si>
  <si>
    <t>071002000</t>
  </si>
  <si>
    <t>Provoz investora, třetích osob</t>
  </si>
  <si>
    <t>-120626465</t>
  </si>
  <si>
    <t>SEZNAM FIGUR</t>
  </si>
  <si>
    <t>Výměra</t>
  </si>
  <si>
    <t xml:space="preserve"> D.1.1.</t>
  </si>
  <si>
    <t>Použití figury:</t>
  </si>
  <si>
    <t>Impregnace řeziva proti dřevokaznému hmyzu, houbám a plísním máčením třída ohrožení 3 a 4</t>
  </si>
  <si>
    <t>Spojovací prostředky krovů, bednění, laťování, nadstřešních konstrukcí</t>
  </si>
  <si>
    <t>Montáž lešení řadového trubkového lehkého s podlahami zatížení do 200 kg/m2 š od 1,2 do 1,5 m v přes 10 do 25 m</t>
  </si>
  <si>
    <t>Příplatek k lešení řadovému trubkovému lehkému s podlahami do 200 kg/m2 š od 1,2 do 1,5 m v přes 10 do 25 m za každý den použití</t>
  </si>
  <si>
    <t>Demontáž lešení řadového trubkového lehkého s podlahami zatížení do 200 kg/m2 š od 1,2 do 1,5 m v přes 10 do 25 m</t>
  </si>
  <si>
    <t>Montáž ochranné sítě  Příplatek za první a každý další den použití plachty k ceně -1111R (použít sítě v bílé barvě)</t>
  </si>
  <si>
    <t>Dovoz a odvoz lešení řadového do 10 km včetně naložení a složení</t>
  </si>
  <si>
    <t>Příplatek k ceně dovozu a odvozu lešení řadového ZKD 10 km přes 10 km</t>
  </si>
  <si>
    <t>lešení_1</t>
  </si>
  <si>
    <t>Příplatek k vápenocementové omítce vnějších stěn za každých dalších 5 mm tloušťky ručně</t>
  </si>
  <si>
    <t>Oprava vnější vápenocementové omítky s celoplošným přeštukováním členitosti 2 v rozsahu přes 40 do 50 %</t>
  </si>
  <si>
    <t>Očištění 1x nátěrem biocidním přípravkem a opláchnutím omítek členitosti 1 a 2</t>
  </si>
  <si>
    <t>Penetrační fungicidní nátěr hladkých, tenkovrstvých zrnitých nebo štukových omítek</t>
  </si>
  <si>
    <t>Krycí dvojnásobný silikonový nátěr omítek stupně členitosti 1 a 2</t>
  </si>
  <si>
    <t>Spojovací prostředky pro montáž záklopu, stropnice a podbíjení</t>
  </si>
  <si>
    <t>Montáž lešení prostorového rámového lehkého s podlahami zatížení do 200 kg/m2 v do 10 m</t>
  </si>
  <si>
    <t>Demontáž lešení prostorového rámového lehkého s podlahami zatížení do 200 kg/m2 v do 10 m</t>
  </si>
  <si>
    <t>Dovoz a odvoz lešení prostorového lehkého do 10 km včetně naložení a složení</t>
  </si>
  <si>
    <t>Příplatek k ceně dovozu a odvozu lešení prostorového lehkého ZKD 10 km přes 10 km</t>
  </si>
  <si>
    <t>Montáž izolace tepelné podlah volně kladenými mezi trámy nebo rošt rohožemi, pásy, dílci, deskami 2 vrstvy</t>
  </si>
  <si>
    <t>Položení polštáře pod podlahy při osové vzdálenosti do 65 cm</t>
  </si>
  <si>
    <t>Montáž zapuštěného záklopu z hrubých prken na sraz spáry nekryté</t>
  </si>
  <si>
    <t>Demontáž bednění střech z prken</t>
  </si>
  <si>
    <t>Odstranění povlakové krytiny střech přes 30° z pásů uložených na sucho AIP nebo NAIP</t>
  </si>
  <si>
    <t>Provedení povlakové krytiny střech přes 30° přibití AIP nebo NAIP hřebíky</t>
  </si>
  <si>
    <t>Provizorní ochrana střechy věží proti povětrnostním vlivům, vč. rozkrývání a zakrývání</t>
  </si>
  <si>
    <t>Demontáž krytiny ze svitků nebo tabulí do suti</t>
  </si>
  <si>
    <t>Montáž krytiny střechy rovné ze šablon přes 10 ks/m2 přes 30 do 60°</t>
  </si>
  <si>
    <t>Provedení povlak krytiny mechanicky kotvenou do trapézu TI tl do 100 mm rohové pole, budova v do 18 m</t>
  </si>
  <si>
    <t>Provedení povlakové krytiny střech do 10° ochranné textilní vrstvy</t>
  </si>
  <si>
    <t>Montáž bednění střech rovných a šikmých sklonu do 60° z hrubých prken na sraz tl do 32 mm</t>
  </si>
  <si>
    <t>Odstranění povlakové krytiny střech přes 30° z fólií přilepených lepidlem v plné ploše</t>
  </si>
  <si>
    <t>Montáž zapuštěného záklopu z hrubých prken na sraz spáry zakryté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</si>
  <si>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</si>
  <si>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</si>
  <si>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</si>
  <si>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</si>
  <si>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</si>
  <si>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</si>
  <si>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</si>
  <si>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</si>
  <si>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</si>
  <si>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</si>
  <si>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</si>
  <si>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</si>
  <si>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</si>
  <si>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</si>
  <si>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</si>
  <si>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</si>
  <si>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</si>
  <si>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</si>
  <si>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</si>
  <si>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</si>
  <si>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</si>
  <si>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</si>
  <si>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</si>
  <si>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</si>
  <si>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</si>
  <si>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</si>
  <si>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</si>
  <si>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</si>
  <si>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</si>
  <si>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</si>
  <si>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</si>
  <si>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</si>
  <si>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</si>
  <si>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</si>
  <si>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</si>
  <si>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</si>
  <si>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</si>
  <si>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</si>
  <si>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</si>
  <si>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</si>
  <si>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</si>
  <si>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</si>
  <si>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</si>
  <si>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</si>
  <si>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</si>
  <si>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</si>
  <si>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</si>
  <si>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</si>
  <si>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</si>
  <si>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</si>
  <si>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</si>
  <si>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</si>
  <si>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</si>
  <si>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</si>
  <si>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</si>
  <si>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</si>
  <si>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</si>
  <si>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</si>
  <si>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</si>
  <si>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</si>
  <si>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</si>
  <si>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</si>
  <si>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</si>
  <si>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</si>
  <si>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</si>
  <si>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</si>
  <si>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</si>
  <si>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</si>
  <si>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</si>
  <si>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</si>
  <si>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</si>
  <si>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</si>
  <si>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</si>
  <si>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</si>
  <si>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</si>
  <si>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</si>
  <si>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</si>
  <si>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</si>
  <si>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</si>
  <si>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</si>
  <si>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</si>
  <si>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</si>
  <si>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</si>
  <si>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</si>
  <si>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</si>
  <si>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</si>
  <si>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</si>
  <si>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</si>
  <si>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</si>
  <si>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</si>
  <si>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</si>
  <si>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</si>
  <si>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</si>
  <si>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</si>
  <si>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</si>
  <si>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</si>
  <si>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</si>
  <si>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</si>
  <si>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</si>
  <si>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</si>
  <si>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</si>
  <si>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</si>
  <si>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</si>
  <si>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</si>
  <si>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</si>
  <si>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</si>
  <si>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</si>
  <si>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</si>
  <si>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</si>
  <si>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</si>
  <si>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</si>
  <si>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</si>
  <si>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</si>
  <si>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</si>
  <si>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</si>
  <si>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</si>
  <si>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</si>
  <si>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</si>
  <si>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</si>
  <si>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</si>
  <si>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</si>
  <si>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</si>
  <si>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</si>
  <si>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</si>
  <si>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</si>
  <si>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</si>
  <si>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</si>
  <si>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</si>
  <si>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</si>
  <si>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</si>
  <si>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</si>
  <si>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</si>
  <si>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</si>
  <si>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</si>
  <si>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</si>
  <si>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</si>
  <si>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</si>
  <si>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</si>
  <si>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</si>
  <si>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</si>
  <si>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</si>
  <si>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</si>
  <si>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</si>
  <si>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</si>
  <si>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</si>
  <si>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</si>
  <si>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</si>
  <si>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</si>
  <si>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</si>
  <si>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</si>
  <si>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</si>
  <si>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</si>
  <si>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</si>
  <si>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</si>
  <si>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</si>
  <si>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</si>
  <si>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</si>
  <si>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</si>
  <si>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</si>
  <si>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</si>
  <si>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</si>
  <si>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</si>
  <si>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</si>
  <si>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</si>
  <si>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</si>
  <si>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</si>
  <si>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</si>
  <si>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</si>
  <si>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</si>
  <si>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</si>
  <si>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</si>
  <si>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</si>
  <si>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</si>
  <si>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</si>
  <si>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</si>
  <si>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</si>
  <si>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</si>
  <si>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</si>
  <si>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</si>
  <si>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</si>
  <si>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</si>
  <si>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</si>
  <si>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</si>
  <si>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</si>
  <si>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</si>
  <si>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</si>
  <si>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Hodnota A</t>
  </si>
  <si>
    <t>Hodnota B</t>
  </si>
  <si>
    <t>Základní náklady</t>
  </si>
  <si>
    <t>Montáž - materiál</t>
  </si>
  <si>
    <t>Montáž - práce</t>
  </si>
  <si>
    <t>Mezisoučet 1</t>
  </si>
  <si>
    <t>PPV 6,00% z montáže: materiál + práce</t>
  </si>
  <si>
    <t>Mezisoučet 2</t>
  </si>
  <si>
    <t>Základní náklady celkem</t>
  </si>
  <si>
    <t>Náklady celkem</t>
  </si>
  <si>
    <t>Součty odstavců</t>
  </si>
  <si>
    <t>Materiál</t>
  </si>
  <si>
    <t>Montáž</t>
  </si>
  <si>
    <t>Elektromontáže</t>
  </si>
  <si>
    <t xml:space="preserve">  Elektrorozvody</t>
  </si>
  <si>
    <t xml:space="preserve">    Demontáže</t>
  </si>
  <si>
    <t xml:space="preserve">  Oprava hromosvodu</t>
  </si>
  <si>
    <t xml:space="preserve">  Hodinové zúčtovací sazby</t>
  </si>
  <si>
    <t>Mj</t>
  </si>
  <si>
    <t>Počet</t>
  </si>
  <si>
    <t>Materiál celkem</t>
  </si>
  <si>
    <t>DM</t>
  </si>
  <si>
    <t>Montáž celkem</t>
  </si>
  <si>
    <t>Cena</t>
  </si>
  <si>
    <t>Elektrorozvody</t>
  </si>
  <si>
    <t>Demontáže</t>
  </si>
  <si>
    <t>TOP.KABEL 230V,JEDNOŽILOVÝ</t>
  </si>
  <si>
    <t>demontáž, likvidace</t>
  </si>
  <si>
    <t>TRUBKA TUHÁ NÍZKÁ  MECHANICKÁ ODOLNOST BÍLÁ</t>
  </si>
  <si>
    <t>D 16   mm, pevně</t>
  </si>
  <si>
    <t>KABEL SILOVÝ,IZOLACE PVC S VODIČEM PE</t>
  </si>
  <si>
    <t>CYKY-J 3x1.5 mm2 , pevně</t>
  </si>
  <si>
    <t>SVÍTIDLO PRŮMYSLOVÉ ŽÁROVKOVÉ</t>
  </si>
  <si>
    <t>60W,IP43</t>
  </si>
  <si>
    <t>ks</t>
  </si>
  <si>
    <t>Demontáže - celkem</t>
  </si>
  <si>
    <t>KRABICOVÁ ROZVODKA ACIDUR, IP67, OSAZENÁ NA IZOLAČNÍ PODLOŽKU</t>
  </si>
  <si>
    <t>- stávající, nové zapojení</t>
  </si>
  <si>
    <t>A.0035C VČETNĚ PODLOŽKY</t>
  </si>
  <si>
    <t>SYSTÉM VYTÁPĚNÍ DEŠŤOVÝ ŽLABŮ A SVODŮ</t>
  </si>
  <si>
    <t>TOP.KABEL 17W/m,230V],JEDNOŽILOVÝ</t>
  </si>
  <si>
    <t>35m 595W, studený konec</t>
  </si>
  <si>
    <t>50m 850W, studený konec</t>
  </si>
  <si>
    <t>KOMPONENTY PRO</t>
  </si>
  <si>
    <t>ROZPOUŠTĚNÍ LEDU A SNĚHU</t>
  </si>
  <si>
    <t>distanční lišta pro topné kabely, mrazuvzdorná, UV stabilní, 0.5m</t>
  </si>
  <si>
    <t>Pomocný retěz do okap.svodu - 10m</t>
  </si>
  <si>
    <t>Plast.úchyty vertikál 25ks</t>
  </si>
  <si>
    <t>Elektrorozvody - celkem</t>
  </si>
  <si>
    <t>Oprava hromosvodu</t>
  </si>
  <si>
    <t>JÍMACÍ DRÁT</t>
  </si>
  <si>
    <t>pevně včetně svorek a podpěr</t>
  </si>
  <si>
    <t>MĚDĚNÉ  PROVEDENÍ</t>
  </si>
  <si>
    <t>MĚDĚNÝ DRÁT</t>
  </si>
  <si>
    <t>Drát 8 Cu T/4 drát o 8mm Cu T/4 (0,45kg/m) měkký</t>
  </si>
  <si>
    <t>SVORKA HROMOSVODNÍ, UZEMŇOVACÍ</t>
  </si>
  <si>
    <t>SS spojovací - Cu</t>
  </si>
  <si>
    <t>SO okapová - Cu</t>
  </si>
  <si>
    <t>PV32 připojovací - Cu</t>
  </si>
  <si>
    <t>ST1N na potrubí D=1/2" - nerez</t>
  </si>
  <si>
    <t>"ST6/7N na potrubí D=2/2 1/2"" - nerez"</t>
  </si>
  <si>
    <t>PODPĚRA VEDENÍ</t>
  </si>
  <si>
    <t>FB2 na ploché střechy - plast/beton</t>
  </si>
  <si>
    <t>MONTÁŽNÍ PRÁCE</t>
  </si>
  <si>
    <t xml:space="preserve"> Tvarování mont.dílu</t>
  </si>
  <si>
    <t>Oprava hromosvodu - celkem</t>
  </si>
  <si>
    <t xml:space="preserve"> Vyhledani pripojovaciho mista</t>
  </si>
  <si>
    <t xml:space="preserve"> Uprava stavajiciho rozvadece</t>
  </si>
  <si>
    <t xml:space="preserve"> Zkusebni provoz</t>
  </si>
  <si>
    <t xml:space="preserve"> Zauceni obsluhy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</si>
  <si>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</si>
  <si>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</si>
  <si>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</si>
  <si>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</si>
  <si>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</si>
  <si>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</si>
  <si>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Hodinové zúčtovací sazby - celkem</t>
  </si>
  <si>
    <t>HODINOVE ZUCTOVACI SAZBY</t>
  </si>
  <si>
    <t>Podružný materiál</t>
  </si>
  <si>
    <t>Elektromontáže - celkem</t>
  </si>
  <si>
    <t>Nadpis rekapitulace</t>
  </si>
  <si>
    <t>D.1.4.5 - SILNOPROUDÁ ELEKTROTECHNIKA VČ. OCHRANY PŘED BLESKEM</t>
  </si>
  <si>
    <t>Akce</t>
  </si>
  <si>
    <t>OPRAVA KROVU A STROPU NAD HLEDIŠTĚM (ČÁST B)</t>
  </si>
  <si>
    <t>Projekt</t>
  </si>
  <si>
    <t>SMETANOVA DOMU, KOMENSKÉHO 402 V LITOMYŠLI</t>
  </si>
  <si>
    <t>Investor</t>
  </si>
  <si>
    <t>MĚSTO LITOMYŠL, BRATŘÍ ŠŤASTNÝCH 1000, 570 20 LITOMYŠL</t>
  </si>
  <si>
    <t>Z. č.</t>
  </si>
  <si>
    <t>A. č.</t>
  </si>
  <si>
    <t>1016/21/22</t>
  </si>
  <si>
    <t>Smlouva</t>
  </si>
  <si>
    <t>Vypracoval</t>
  </si>
  <si>
    <t>ING.M.JÁGR</t>
  </si>
  <si>
    <t>Kontroloval</t>
  </si>
  <si>
    <t>15.6.2023</t>
  </si>
  <si>
    <t>Zpracovatel</t>
  </si>
  <si>
    <t>CÚ</t>
  </si>
  <si>
    <t>JKSO, cenová soustava RTS - položky nezatříděny</t>
  </si>
  <si>
    <t>Uvedené ceny jsou v Kč a nezahrnují DPH</t>
  </si>
  <si>
    <t>PPV  (1 nebo 6) %</t>
  </si>
  <si>
    <t>6,00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</si>
</sst>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8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ECE9D8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C1FDC5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0" fontId="51" fillId="0" borderId="0" applyNumberFormat="0" applyFill="0" applyBorder="0" applyAlignment="0" applyProtection="0"/>
    <xf numFmtId="0" fontId="1" fillId="0" borderId="1"/>
  </cellStyleXfs>
  <cellXfs count="4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3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4" xfId="0" applyFont="1" applyBorder="1" applyAlignment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6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4" fontId="19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64" fontId="2" fillId="0" borderId="0" xfId="0" applyNumberFormat="1" applyFont="1" applyAlignment="1" applyProtection="1">
      <alignment horizontal="left" vertical="center"/>
    </xf>
    <xf numFmtId="0" fontId="5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5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  <xf numFmtId="49" fontId="53" fillId="5" borderId="32" xfId="2" applyNumberFormat="1" applyFont="1" applyFill="1" applyBorder="1" applyAlignment="1">
      <alignment horizontal="left"/>
    </xf>
    <xf numFmtId="4" fontId="53" fillId="5" borderId="32" xfId="2" applyNumberFormat="1" applyFont="1" applyFill="1" applyBorder="1" applyAlignment="1">
      <alignment horizontal="left"/>
    </xf>
    <xf numFmtId="0" fontId="1" fillId="0" borderId="1" xfId="2"/>
    <xf numFmtId="49" fontId="54" fillId="6" borderId="32" xfId="2" applyNumberFormat="1" applyFont="1" applyFill="1" applyBorder="1" applyAlignment="1">
      <alignment horizontal="left"/>
    </xf>
    <xf numFmtId="4" fontId="54" fillId="6" borderId="32" xfId="2" applyNumberFormat="1" applyFont="1" applyFill="1" applyBorder="1" applyAlignment="1">
      <alignment horizontal="right"/>
    </xf>
    <xf numFmtId="49" fontId="53" fillId="7" borderId="32" xfId="2" applyNumberFormat="1" applyFont="1" applyFill="1" applyBorder="1" applyAlignment="1">
      <alignment horizontal="left"/>
    </xf>
    <xf numFmtId="4" fontId="53" fillId="7" borderId="32" xfId="2" applyNumberFormat="1" applyFont="1" applyFill="1" applyBorder="1" applyAlignment="1">
      <alignment horizontal="right"/>
    </xf>
    <xf numFmtId="49" fontId="55" fillId="8" borderId="32" xfId="2" applyNumberFormat="1" applyFont="1" applyFill="1" applyBorder="1" applyAlignment="1">
      <alignment horizontal="left"/>
    </xf>
    <xf numFmtId="4" fontId="55" fillId="8" borderId="32" xfId="2" applyNumberFormat="1" applyFont="1" applyFill="1" applyBorder="1" applyAlignment="1">
      <alignment horizontal="right"/>
    </xf>
    <xf numFmtId="49" fontId="56" fillId="9" borderId="32" xfId="2" applyNumberFormat="1" applyFont="1" applyFill="1" applyBorder="1" applyAlignment="1">
      <alignment horizontal="left"/>
    </xf>
    <xf numFmtId="4" fontId="56" fillId="9" borderId="32" xfId="2" applyNumberFormat="1" applyFont="1" applyFill="1" applyBorder="1" applyAlignment="1">
      <alignment horizontal="right"/>
    </xf>
    <xf numFmtId="49" fontId="54" fillId="6" borderId="32" xfId="2" applyNumberFormat="1" applyFont="1" applyFill="1" applyBorder="1" applyAlignment="1">
      <alignment horizontal="center"/>
    </xf>
    <xf numFmtId="49" fontId="1" fillId="0" borderId="1" xfId="2" applyNumberFormat="1"/>
    <xf numFmtId="4" fontId="1" fillId="0" borderId="1" xfId="2" applyNumberFormat="1"/>
    <xf numFmtId="49" fontId="57" fillId="10" borderId="32" xfId="2" applyNumberFormat="1" applyFont="1" applyFill="1" applyBorder="1" applyAlignment="1">
      <alignment horizontal="left"/>
    </xf>
    <xf numFmtId="4" fontId="57" fillId="10" borderId="32" xfId="2" applyNumberFormat="1" applyFont="1" applyFill="1" applyBorder="1" applyAlignment="1">
      <alignment horizontal="right"/>
    </xf>
    <xf numFmtId="4" fontId="57" fillId="10" borderId="32" xfId="2" applyNumberFormat="1" applyFont="1" applyFill="1" applyBorder="1" applyAlignment="1">
      <alignment horizontal="left"/>
    </xf>
    <xf numFmtId="49" fontId="54" fillId="11" borderId="32" xfId="2" applyNumberFormat="1" applyFont="1" applyFill="1" applyBorder="1" applyAlignment="1">
      <alignment horizontal="left"/>
    </xf>
    <xf numFmtId="4" fontId="54" fillId="11" borderId="32" xfId="2" applyNumberFormat="1" applyFont="1" applyFill="1" applyBorder="1" applyAlignment="1">
      <alignment horizontal="right"/>
    </xf>
    <xf numFmtId="4" fontId="53" fillId="7" borderId="32" xfId="2" applyNumberFormat="1" applyFont="1" applyFill="1" applyBorder="1" applyAlignment="1">
      <alignment horizontal="left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93111119" TargetMode="External"/><Relationship Id="rId21" Type="http://schemas.openxmlformats.org/officeDocument/2006/relationships/hyperlink" Target="https://podminky.urs.cz/item/CS_URS_2023_02/949411812" TargetMode="External"/><Relationship Id="rId42" Type="http://schemas.openxmlformats.org/officeDocument/2006/relationships/hyperlink" Target="https://podminky.urs.cz/item/CS_URS_2023_02/998712204" TargetMode="External"/><Relationship Id="rId47" Type="http://schemas.openxmlformats.org/officeDocument/2006/relationships/hyperlink" Target="https://podminky.urs.cz/item/CS_URS_2023_02/762083122" TargetMode="External"/><Relationship Id="rId63" Type="http://schemas.openxmlformats.org/officeDocument/2006/relationships/hyperlink" Target="https://podminky.urs.cz/item/CS_URS_2023_02/762711932" TargetMode="External"/><Relationship Id="rId68" Type="http://schemas.openxmlformats.org/officeDocument/2006/relationships/hyperlink" Target="https://podminky.urs.cz/item/CS_URS_2023_02/762712933" TargetMode="External"/><Relationship Id="rId84" Type="http://schemas.openxmlformats.org/officeDocument/2006/relationships/hyperlink" Target="https://podminky.urs.cz/item/CS_URS_2023_02/764002821" TargetMode="External"/><Relationship Id="rId89" Type="http://schemas.openxmlformats.org/officeDocument/2006/relationships/hyperlink" Target="https://podminky.urs.cz/item/CS_URS_2023_02/764101173" TargetMode="External"/><Relationship Id="rId112" Type="http://schemas.openxmlformats.org/officeDocument/2006/relationships/hyperlink" Target="https://podminky.urs.cz/item/CS_URS_2023_02/HZS2112" TargetMode="External"/><Relationship Id="rId16" Type="http://schemas.openxmlformats.org/officeDocument/2006/relationships/hyperlink" Target="https://podminky.urs.cz/item/CS_URS_2023_01/944711112" TargetMode="External"/><Relationship Id="rId107" Type="http://schemas.openxmlformats.org/officeDocument/2006/relationships/hyperlink" Target="https://podminky.urs.cz/item/CS_URS_2023_02/998767292" TargetMode="External"/><Relationship Id="rId11" Type="http://schemas.openxmlformats.org/officeDocument/2006/relationships/hyperlink" Target="https://podminky.urs.cz/item/CS_URS_2023_02/942322211" TargetMode="External"/><Relationship Id="rId32" Type="http://schemas.openxmlformats.org/officeDocument/2006/relationships/hyperlink" Target="https://podminky.urs.cz/item/CS_URS_2023_02/997013321" TargetMode="External"/><Relationship Id="rId37" Type="http://schemas.openxmlformats.org/officeDocument/2006/relationships/hyperlink" Target="https://podminky.urs.cz/item/CS_URS_2023_02/998017004" TargetMode="External"/><Relationship Id="rId53" Type="http://schemas.openxmlformats.org/officeDocument/2006/relationships/hyperlink" Target="https://podminky.urs.cz/item/CS_URS_2023_02/762341275" TargetMode="External"/><Relationship Id="rId58" Type="http://schemas.openxmlformats.org/officeDocument/2006/relationships/hyperlink" Target="https://podminky.urs.cz/item/CS_URS_2023_02/762521104" TargetMode="External"/><Relationship Id="rId74" Type="http://schemas.openxmlformats.org/officeDocument/2006/relationships/hyperlink" Target="https://podminky.urs.cz/item/CS_URS_2023_02/762821910" TargetMode="External"/><Relationship Id="rId79" Type="http://schemas.openxmlformats.org/officeDocument/2006/relationships/hyperlink" Target="https://podminky.urs.cz/item/CS_URS_2023_02/998762294" TargetMode="External"/><Relationship Id="rId102" Type="http://schemas.openxmlformats.org/officeDocument/2006/relationships/hyperlink" Target="https://podminky.urs.cz/item/CS_URS_2023_02/767161111" TargetMode="External"/><Relationship Id="rId5" Type="http://schemas.openxmlformats.org/officeDocument/2006/relationships/hyperlink" Target="https://podminky.urs.cz/item/CS_URS_2023_02/622326356" TargetMode="External"/><Relationship Id="rId90" Type="http://schemas.openxmlformats.org/officeDocument/2006/relationships/hyperlink" Target="https://podminky.urs.cz/item/CS_URS_2023_02/764131401" TargetMode="External"/><Relationship Id="rId95" Type="http://schemas.openxmlformats.org/officeDocument/2006/relationships/hyperlink" Target="https://podminky.urs.cz/item/CS_URS_2023_02/764238455" TargetMode="External"/><Relationship Id="rId22" Type="http://schemas.openxmlformats.org/officeDocument/2006/relationships/hyperlink" Target="https://podminky.urs.cz/item/CS_URS_2023_02/953943211" TargetMode="External"/><Relationship Id="rId27" Type="http://schemas.openxmlformats.org/officeDocument/2006/relationships/hyperlink" Target="https://podminky.urs.cz/item/CS_URS_2023_02/993121111" TargetMode="External"/><Relationship Id="rId43" Type="http://schemas.openxmlformats.org/officeDocument/2006/relationships/hyperlink" Target="https://podminky.urs.cz/item/CS_URS_2023_02/998712292" TargetMode="External"/><Relationship Id="rId48" Type="http://schemas.openxmlformats.org/officeDocument/2006/relationships/hyperlink" Target="https://podminky.urs.cz/item/CS_URS_2023_02/762311001" TargetMode="External"/><Relationship Id="rId64" Type="http://schemas.openxmlformats.org/officeDocument/2006/relationships/hyperlink" Target="https://podminky.urs.cz/item/CS_URS_2023_02/762711941" TargetMode="External"/><Relationship Id="rId69" Type="http://schemas.openxmlformats.org/officeDocument/2006/relationships/hyperlink" Target="https://podminky.urs.cz/item/CS_URS_2023_02/762712934" TargetMode="External"/><Relationship Id="rId113" Type="http://schemas.openxmlformats.org/officeDocument/2006/relationships/hyperlink" Target="https://podminky.urs.cz/item/CS_URS_2023_02/HZS4232" TargetMode="External"/><Relationship Id="rId80" Type="http://schemas.openxmlformats.org/officeDocument/2006/relationships/hyperlink" Target="https://podminky.urs.cz/item/CS_URS_2023_02/764001801" TargetMode="External"/><Relationship Id="rId85" Type="http://schemas.openxmlformats.org/officeDocument/2006/relationships/hyperlink" Target="https://podminky.urs.cz/item/CS_URS_2023_02/764002841" TargetMode="External"/><Relationship Id="rId12" Type="http://schemas.openxmlformats.org/officeDocument/2006/relationships/hyperlink" Target="https://podminky.urs.cz/item/CS_URS_2023_02/942322811" TargetMode="External"/><Relationship Id="rId17" Type="http://schemas.openxmlformats.org/officeDocument/2006/relationships/hyperlink" Target="https://podminky.urs.cz/item/CS_URS_2023_01/944711212" TargetMode="External"/><Relationship Id="rId33" Type="http://schemas.openxmlformats.org/officeDocument/2006/relationships/hyperlink" Target="https://podminky.urs.cz/item/CS_URS_2023_02/997013509" TargetMode="External"/><Relationship Id="rId38" Type="http://schemas.openxmlformats.org/officeDocument/2006/relationships/hyperlink" Target="https://podminky.urs.cz/item/CS_URS_2023_02/712391172" TargetMode="External"/><Relationship Id="rId59" Type="http://schemas.openxmlformats.org/officeDocument/2006/relationships/hyperlink" Target="https://podminky.urs.cz/item/CS_URS_2023_02/762526110" TargetMode="External"/><Relationship Id="rId103" Type="http://schemas.openxmlformats.org/officeDocument/2006/relationships/hyperlink" Target="https://podminky.urs.cz/item/CS_URS_2023_02/767161833" TargetMode="External"/><Relationship Id="rId108" Type="http://schemas.openxmlformats.org/officeDocument/2006/relationships/hyperlink" Target="https://podminky.urs.cz/item/CS_URS_2023_02/783214111" TargetMode="External"/><Relationship Id="rId54" Type="http://schemas.openxmlformats.org/officeDocument/2006/relationships/hyperlink" Target="https://podminky.urs.cz/item/CS_URS_2023_02/762341811" TargetMode="External"/><Relationship Id="rId70" Type="http://schemas.openxmlformats.org/officeDocument/2006/relationships/hyperlink" Target="https://podminky.urs.cz/item/CS_URS_2023_02/762712935" TargetMode="External"/><Relationship Id="rId75" Type="http://schemas.openxmlformats.org/officeDocument/2006/relationships/hyperlink" Target="https://podminky.urs.cz/item/CS_URS_2023_02/762821912" TargetMode="External"/><Relationship Id="rId91" Type="http://schemas.openxmlformats.org/officeDocument/2006/relationships/hyperlink" Target="https://podminky.urs.cz/item/CS_URS_2023_02/764131403" TargetMode="External"/><Relationship Id="rId96" Type="http://schemas.openxmlformats.org/officeDocument/2006/relationships/hyperlink" Target="https://podminky.urs.cz/item/CS_URS_2023_02/764238461" TargetMode="External"/><Relationship Id="rId1" Type="http://schemas.openxmlformats.org/officeDocument/2006/relationships/hyperlink" Target="https://podminky.urs.cz/item/CS_URS_2023_02/311231157" TargetMode="External"/><Relationship Id="rId6" Type="http://schemas.openxmlformats.org/officeDocument/2006/relationships/hyperlink" Target="https://podminky.urs.cz/item/CS_URS_2023_02/941111132" TargetMode="External"/><Relationship Id="rId15" Type="http://schemas.openxmlformats.org/officeDocument/2006/relationships/hyperlink" Target="https://podminky.urs.cz/item/CS_URS_2023_02/943211811" TargetMode="External"/><Relationship Id="rId23" Type="http://schemas.openxmlformats.org/officeDocument/2006/relationships/hyperlink" Target="https://podminky.urs.cz/item/CS_URS_2023_02/962032230" TargetMode="External"/><Relationship Id="rId28" Type="http://schemas.openxmlformats.org/officeDocument/2006/relationships/hyperlink" Target="https://podminky.urs.cz/item/CS_URS_2023_02/993121119" TargetMode="External"/><Relationship Id="rId36" Type="http://schemas.openxmlformats.org/officeDocument/2006/relationships/hyperlink" Target="https://podminky.urs.cz/item/CS_URS_2023_02/997013645" TargetMode="External"/><Relationship Id="rId49" Type="http://schemas.openxmlformats.org/officeDocument/2006/relationships/hyperlink" Target="https://podminky.urs.cz/item/CS_URS_2023_02/762312005" TargetMode="External"/><Relationship Id="rId57" Type="http://schemas.openxmlformats.org/officeDocument/2006/relationships/hyperlink" Target="https://podminky.urs.cz/item/CS_URS_2023_02/762395000" TargetMode="External"/><Relationship Id="rId106" Type="http://schemas.openxmlformats.org/officeDocument/2006/relationships/hyperlink" Target="https://podminky.urs.cz/item/CS_URS_2023_02/998767204" TargetMode="External"/><Relationship Id="rId114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2/942322111" TargetMode="External"/><Relationship Id="rId31" Type="http://schemas.openxmlformats.org/officeDocument/2006/relationships/hyperlink" Target="https://podminky.urs.cz/item/CS_URS_2023_02/997013311" TargetMode="External"/><Relationship Id="rId44" Type="http://schemas.openxmlformats.org/officeDocument/2006/relationships/hyperlink" Target="https://podminky.urs.cz/item/CS_URS_2023_02/713121122" TargetMode="External"/><Relationship Id="rId52" Type="http://schemas.openxmlformats.org/officeDocument/2006/relationships/hyperlink" Target="https://podminky.urs.cz/item/CS_URS_2023_02/762341210" TargetMode="External"/><Relationship Id="rId60" Type="http://schemas.openxmlformats.org/officeDocument/2006/relationships/hyperlink" Target="https://podminky.urs.cz/item/CS_URS_2023_02/762711913" TargetMode="External"/><Relationship Id="rId65" Type="http://schemas.openxmlformats.org/officeDocument/2006/relationships/hyperlink" Target="https://podminky.urs.cz/item/CS_URS_2023_02/762711951" TargetMode="External"/><Relationship Id="rId73" Type="http://schemas.openxmlformats.org/officeDocument/2006/relationships/hyperlink" Target="https://podminky.urs.cz/item/CS_URS_2023_02/762812811" TargetMode="External"/><Relationship Id="rId78" Type="http://schemas.openxmlformats.org/officeDocument/2006/relationships/hyperlink" Target="https://podminky.urs.cz/item/CS_URS_2023_02/998762204" TargetMode="External"/><Relationship Id="rId81" Type="http://schemas.openxmlformats.org/officeDocument/2006/relationships/hyperlink" Target="https://podminky.urs.cz/item/CS_URS_2023_02/764001821" TargetMode="External"/><Relationship Id="rId86" Type="http://schemas.openxmlformats.org/officeDocument/2006/relationships/hyperlink" Target="https://podminky.urs.cz/item/CS_URS_2023_02/764002861" TargetMode="External"/><Relationship Id="rId94" Type="http://schemas.openxmlformats.org/officeDocument/2006/relationships/hyperlink" Target="https://podminky.urs.cz/item/CS_URS_2023_02/764234408" TargetMode="External"/><Relationship Id="rId99" Type="http://schemas.openxmlformats.org/officeDocument/2006/relationships/hyperlink" Target="https://podminky.urs.cz/item/CS_URS_2023_02/764502123" TargetMode="External"/><Relationship Id="rId101" Type="http://schemas.openxmlformats.org/officeDocument/2006/relationships/hyperlink" Target="https://podminky.urs.cz/item/CS_URS_2023_02/998764292" TargetMode="External"/><Relationship Id="rId4" Type="http://schemas.openxmlformats.org/officeDocument/2006/relationships/hyperlink" Target="https://podminky.urs.cz/item/CS_URS_2023_02/622321191" TargetMode="External"/><Relationship Id="rId9" Type="http://schemas.openxmlformats.org/officeDocument/2006/relationships/hyperlink" Target="https://podminky.urs.cz/item/CS_URS_2023_02/941111832" TargetMode="External"/><Relationship Id="rId13" Type="http://schemas.openxmlformats.org/officeDocument/2006/relationships/hyperlink" Target="https://podminky.urs.cz/item/CS_URS_2023_02/943211111" TargetMode="External"/><Relationship Id="rId18" Type="http://schemas.openxmlformats.org/officeDocument/2006/relationships/hyperlink" Target="https://podminky.urs.cz/item/CS_URS_2023_01/944711812" TargetMode="External"/><Relationship Id="rId39" Type="http://schemas.openxmlformats.org/officeDocument/2006/relationships/hyperlink" Target="https://podminky.urs.cz/item/CS_URS_2023_02/712631801" TargetMode="External"/><Relationship Id="rId109" Type="http://schemas.openxmlformats.org/officeDocument/2006/relationships/hyperlink" Target="https://podminky.urs.cz/item/CS_URS_2023_02/783801531" TargetMode="External"/><Relationship Id="rId34" Type="http://schemas.openxmlformats.org/officeDocument/2006/relationships/hyperlink" Target="https://podminky.urs.cz/item/CS_URS_2023_02/997013511" TargetMode="External"/><Relationship Id="rId50" Type="http://schemas.openxmlformats.org/officeDocument/2006/relationships/hyperlink" Target="https://podminky.urs.cz/item/CS_URS_2023_02/762321905" TargetMode="External"/><Relationship Id="rId55" Type="http://schemas.openxmlformats.org/officeDocument/2006/relationships/hyperlink" Target="https://podminky.urs.cz/item/CS_URS_2023_02/762341932" TargetMode="External"/><Relationship Id="rId76" Type="http://schemas.openxmlformats.org/officeDocument/2006/relationships/hyperlink" Target="https://podminky.urs.cz/item/CS_URS_2023_02/762822931" TargetMode="External"/><Relationship Id="rId97" Type="http://schemas.openxmlformats.org/officeDocument/2006/relationships/hyperlink" Target="https://podminky.urs.cz/item/CS_URS_2023_02/764252403" TargetMode="External"/><Relationship Id="rId104" Type="http://schemas.openxmlformats.org/officeDocument/2006/relationships/hyperlink" Target="https://podminky.urs.cz/item/CS_URS_2023_02/767995113" TargetMode="External"/><Relationship Id="rId7" Type="http://schemas.openxmlformats.org/officeDocument/2006/relationships/hyperlink" Target="https://podminky.urs.cz/item/CS_URS_2023_02/941111232" TargetMode="External"/><Relationship Id="rId71" Type="http://schemas.openxmlformats.org/officeDocument/2006/relationships/hyperlink" Target="https://podminky.urs.cz/item/CS_URS_2023_02/762811410" TargetMode="External"/><Relationship Id="rId92" Type="http://schemas.openxmlformats.org/officeDocument/2006/relationships/hyperlink" Target="https://podminky.urs.cz/item/CS_URS_2023_02/764131405" TargetMode="External"/><Relationship Id="rId2" Type="http://schemas.openxmlformats.org/officeDocument/2006/relationships/hyperlink" Target="https://podminky.urs.cz/item/CS_URS_2023_02/619996137" TargetMode="External"/><Relationship Id="rId29" Type="http://schemas.openxmlformats.org/officeDocument/2006/relationships/hyperlink" Target="https://podminky.urs.cz/item/CS_URS_2023_02/997006003" TargetMode="External"/><Relationship Id="rId24" Type="http://schemas.openxmlformats.org/officeDocument/2006/relationships/hyperlink" Target="https://podminky.urs.cz/item/CS_URS_2023_02/978015361" TargetMode="External"/><Relationship Id="rId40" Type="http://schemas.openxmlformats.org/officeDocument/2006/relationships/hyperlink" Target="https://podminky.urs.cz/item/CS_URS_2023_02/712661803" TargetMode="External"/><Relationship Id="rId45" Type="http://schemas.openxmlformats.org/officeDocument/2006/relationships/hyperlink" Target="https://podminky.urs.cz/item/CS_URS_2023_02/998713204" TargetMode="External"/><Relationship Id="rId66" Type="http://schemas.openxmlformats.org/officeDocument/2006/relationships/hyperlink" Target="https://podminky.urs.cz/item/CS_URS_2023_02/762712931" TargetMode="External"/><Relationship Id="rId87" Type="http://schemas.openxmlformats.org/officeDocument/2006/relationships/hyperlink" Target="https://podminky.urs.cz/item/CS_URS_2023_02/764002871" TargetMode="External"/><Relationship Id="rId110" Type="http://schemas.openxmlformats.org/officeDocument/2006/relationships/hyperlink" Target="https://podminky.urs.cz/item/CS_URS_2023_02/783823139" TargetMode="External"/><Relationship Id="rId61" Type="http://schemas.openxmlformats.org/officeDocument/2006/relationships/hyperlink" Target="https://podminky.urs.cz/item/CS_URS_2023_02/762711921" TargetMode="External"/><Relationship Id="rId82" Type="http://schemas.openxmlformats.org/officeDocument/2006/relationships/hyperlink" Target="https://podminky.urs.cz/item/CS_URS_2023_02/764001881" TargetMode="External"/><Relationship Id="rId19" Type="http://schemas.openxmlformats.org/officeDocument/2006/relationships/hyperlink" Target="https://podminky.urs.cz/item/CS_URS_2023_02/949411112" TargetMode="External"/><Relationship Id="rId14" Type="http://schemas.openxmlformats.org/officeDocument/2006/relationships/hyperlink" Target="https://podminky.urs.cz/item/CS_URS_2023_02/943211211" TargetMode="External"/><Relationship Id="rId30" Type="http://schemas.openxmlformats.org/officeDocument/2006/relationships/hyperlink" Target="https://podminky.urs.cz/item/CS_URS_2023_02/997013158" TargetMode="External"/><Relationship Id="rId35" Type="http://schemas.openxmlformats.org/officeDocument/2006/relationships/hyperlink" Target="https://podminky.urs.cz/item/CS_URS_2023_02/997013631" TargetMode="External"/><Relationship Id="rId56" Type="http://schemas.openxmlformats.org/officeDocument/2006/relationships/hyperlink" Target="https://podminky.urs.cz/item/CS_URS_2023_02/762381013" TargetMode="External"/><Relationship Id="rId77" Type="http://schemas.openxmlformats.org/officeDocument/2006/relationships/hyperlink" Target="https://podminky.urs.cz/item/CS_URS_2023_02/762895000" TargetMode="External"/><Relationship Id="rId100" Type="http://schemas.openxmlformats.org/officeDocument/2006/relationships/hyperlink" Target="https://podminky.urs.cz/item/CS_URS_2023_02/998764204" TargetMode="External"/><Relationship Id="rId105" Type="http://schemas.openxmlformats.org/officeDocument/2006/relationships/hyperlink" Target="https://podminky.urs.cz/item/CS_URS_2023_02/767996801" TargetMode="External"/><Relationship Id="rId8" Type="http://schemas.openxmlformats.org/officeDocument/2006/relationships/hyperlink" Target="https://podminky.urs.cz/item/CS_URS_2023_02/941111322" TargetMode="External"/><Relationship Id="rId51" Type="http://schemas.openxmlformats.org/officeDocument/2006/relationships/hyperlink" Target="https://podminky.urs.cz/item/CS_URS_2023_02/762332130" TargetMode="External"/><Relationship Id="rId72" Type="http://schemas.openxmlformats.org/officeDocument/2006/relationships/hyperlink" Target="https://podminky.urs.cz/item/CS_URS_2023_02/762811510" TargetMode="External"/><Relationship Id="rId93" Type="http://schemas.openxmlformats.org/officeDocument/2006/relationships/hyperlink" Target="https://podminky.urs.cz/item/CS_URS_2023_02/764233452R" TargetMode="External"/><Relationship Id="rId98" Type="http://schemas.openxmlformats.org/officeDocument/2006/relationships/hyperlink" Target="https://podminky.urs.cz/item/CS_URS_2023_02/764331414" TargetMode="External"/><Relationship Id="rId3" Type="http://schemas.openxmlformats.org/officeDocument/2006/relationships/hyperlink" Target="https://podminky.urs.cz/item/CS_URS_2023_02/619996145" TargetMode="External"/><Relationship Id="rId25" Type="http://schemas.openxmlformats.org/officeDocument/2006/relationships/hyperlink" Target="https://podminky.urs.cz/item/CS_URS_2023_01/993111111" TargetMode="External"/><Relationship Id="rId46" Type="http://schemas.openxmlformats.org/officeDocument/2006/relationships/hyperlink" Target="https://podminky.urs.cz/item/CS_URS_2023_02/998713292" TargetMode="External"/><Relationship Id="rId67" Type="http://schemas.openxmlformats.org/officeDocument/2006/relationships/hyperlink" Target="https://podminky.urs.cz/item/CS_URS_2023_02/762712932" TargetMode="External"/><Relationship Id="rId20" Type="http://schemas.openxmlformats.org/officeDocument/2006/relationships/hyperlink" Target="https://podminky.urs.cz/item/CS_URS_2023_02/949411212" TargetMode="External"/><Relationship Id="rId41" Type="http://schemas.openxmlformats.org/officeDocument/2006/relationships/hyperlink" Target="https://podminky.urs.cz/item/CS_URS_2023_02/712691687" TargetMode="External"/><Relationship Id="rId62" Type="http://schemas.openxmlformats.org/officeDocument/2006/relationships/hyperlink" Target="https://podminky.urs.cz/item/CS_URS_2023_02/762711931" TargetMode="External"/><Relationship Id="rId83" Type="http://schemas.openxmlformats.org/officeDocument/2006/relationships/hyperlink" Target="https://podminky.urs.cz/item/CS_URS_2023_02/764001891" TargetMode="External"/><Relationship Id="rId88" Type="http://schemas.openxmlformats.org/officeDocument/2006/relationships/hyperlink" Target="https://podminky.urs.cz/item/CS_URS_2023_02/764031417" TargetMode="External"/><Relationship Id="rId111" Type="http://schemas.openxmlformats.org/officeDocument/2006/relationships/hyperlink" Target="https://podminky.urs.cz/item/CS_URS_2023_02/78382742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91"/>
      <c r="AS2" s="391"/>
      <c r="AT2" s="391"/>
      <c r="AU2" s="391"/>
      <c r="AV2" s="391"/>
      <c r="AW2" s="391"/>
      <c r="AX2" s="391"/>
      <c r="AY2" s="391"/>
      <c r="AZ2" s="391"/>
      <c r="BA2" s="391"/>
      <c r="BB2" s="391"/>
      <c r="BC2" s="391"/>
      <c r="BD2" s="391"/>
      <c r="BE2" s="391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5" t="s">
        <v>14</v>
      </c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24"/>
      <c r="AQ5" s="24"/>
      <c r="AR5" s="22"/>
      <c r="BE5" s="352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7" t="s">
        <v>17</v>
      </c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6"/>
      <c r="AM6" s="356"/>
      <c r="AN6" s="356"/>
      <c r="AO6" s="356"/>
      <c r="AP6" s="24"/>
      <c r="AQ6" s="24"/>
      <c r="AR6" s="22"/>
      <c r="BE6" s="353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3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3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3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3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53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3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53"/>
      <c r="BS13" s="19" t="s">
        <v>6</v>
      </c>
    </row>
    <row r="14" spans="1:74" ht="12.75">
      <c r="B14" s="23"/>
      <c r="C14" s="24"/>
      <c r="D14" s="24"/>
      <c r="E14" s="358" t="s">
        <v>32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53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3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53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53"/>
      <c r="BS17" s="19" t="s">
        <v>37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3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39</v>
      </c>
      <c r="AO19" s="24"/>
      <c r="AP19" s="24"/>
      <c r="AQ19" s="24"/>
      <c r="AR19" s="22"/>
      <c r="BE19" s="353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41</v>
      </c>
      <c r="AO20" s="24"/>
      <c r="AP20" s="24"/>
      <c r="AQ20" s="24"/>
      <c r="AR20" s="22"/>
      <c r="BE20" s="353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3"/>
    </row>
    <row r="22" spans="1:71" s="1" customFormat="1" ht="12" customHeight="1">
      <c r="B22" s="23"/>
      <c r="C22" s="24"/>
      <c r="D22" s="31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3"/>
    </row>
    <row r="23" spans="1:71" s="1" customFormat="1" ht="47.25" customHeight="1">
      <c r="B23" s="23"/>
      <c r="C23" s="24"/>
      <c r="D23" s="24"/>
      <c r="E23" s="360" t="s">
        <v>43</v>
      </c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24"/>
      <c r="AP23" s="24"/>
      <c r="AQ23" s="24"/>
      <c r="AR23" s="22"/>
      <c r="BE23" s="353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3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3"/>
    </row>
    <row r="26" spans="1:71" s="2" customFormat="1" ht="25.9" customHeight="1">
      <c r="A26" s="36"/>
      <c r="B26" s="37"/>
      <c r="C26" s="38"/>
      <c r="D26" s="39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1">
        <f>ROUND(AG54,2)</f>
        <v>0</v>
      </c>
      <c r="AL26" s="362"/>
      <c r="AM26" s="362"/>
      <c r="AN26" s="362"/>
      <c r="AO26" s="362"/>
      <c r="AP26" s="38"/>
      <c r="AQ26" s="38"/>
      <c r="AR26" s="41"/>
      <c r="BE26" s="353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3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3" t="s">
        <v>45</v>
      </c>
      <c r="M28" s="363"/>
      <c r="N28" s="363"/>
      <c r="O28" s="363"/>
      <c r="P28" s="363"/>
      <c r="Q28" s="38"/>
      <c r="R28" s="38"/>
      <c r="S28" s="38"/>
      <c r="T28" s="38"/>
      <c r="U28" s="38"/>
      <c r="V28" s="38"/>
      <c r="W28" s="363" t="s">
        <v>46</v>
      </c>
      <c r="X28" s="363"/>
      <c r="Y28" s="363"/>
      <c r="Z28" s="363"/>
      <c r="AA28" s="363"/>
      <c r="AB28" s="363"/>
      <c r="AC28" s="363"/>
      <c r="AD28" s="363"/>
      <c r="AE28" s="363"/>
      <c r="AF28" s="38"/>
      <c r="AG28" s="38"/>
      <c r="AH28" s="38"/>
      <c r="AI28" s="38"/>
      <c r="AJ28" s="38"/>
      <c r="AK28" s="363" t="s">
        <v>47</v>
      </c>
      <c r="AL28" s="363"/>
      <c r="AM28" s="363"/>
      <c r="AN28" s="363"/>
      <c r="AO28" s="363"/>
      <c r="AP28" s="38"/>
      <c r="AQ28" s="38"/>
      <c r="AR28" s="41"/>
      <c r="BE28" s="353"/>
    </row>
    <row r="29" spans="1:71" s="3" customFormat="1" ht="14.45" customHeight="1">
      <c r="B29" s="42"/>
      <c r="C29" s="43"/>
      <c r="D29" s="31" t="s">
        <v>48</v>
      </c>
      <c r="E29" s="43"/>
      <c r="F29" s="31" t="s">
        <v>49</v>
      </c>
      <c r="G29" s="43"/>
      <c r="H29" s="43"/>
      <c r="I29" s="43"/>
      <c r="J29" s="43"/>
      <c r="K29" s="43"/>
      <c r="L29" s="366">
        <v>0.21</v>
      </c>
      <c r="M29" s="365"/>
      <c r="N29" s="365"/>
      <c r="O29" s="365"/>
      <c r="P29" s="365"/>
      <c r="Q29" s="43"/>
      <c r="R29" s="43"/>
      <c r="S29" s="43"/>
      <c r="T29" s="43"/>
      <c r="U29" s="43"/>
      <c r="V29" s="43"/>
      <c r="W29" s="364">
        <f>ROUND(AZ54, 2)</f>
        <v>0</v>
      </c>
      <c r="X29" s="365"/>
      <c r="Y29" s="365"/>
      <c r="Z29" s="365"/>
      <c r="AA29" s="365"/>
      <c r="AB29" s="365"/>
      <c r="AC29" s="365"/>
      <c r="AD29" s="365"/>
      <c r="AE29" s="365"/>
      <c r="AF29" s="43"/>
      <c r="AG29" s="43"/>
      <c r="AH29" s="43"/>
      <c r="AI29" s="43"/>
      <c r="AJ29" s="43"/>
      <c r="AK29" s="364">
        <f>ROUND(AV54, 2)</f>
        <v>0</v>
      </c>
      <c r="AL29" s="365"/>
      <c r="AM29" s="365"/>
      <c r="AN29" s="365"/>
      <c r="AO29" s="365"/>
      <c r="AP29" s="43"/>
      <c r="AQ29" s="43"/>
      <c r="AR29" s="44"/>
      <c r="BE29" s="354"/>
    </row>
    <row r="30" spans="1:71" s="3" customFormat="1" ht="14.45" customHeight="1">
      <c r="B30" s="42"/>
      <c r="C30" s="43"/>
      <c r="D30" s="43"/>
      <c r="E30" s="43"/>
      <c r="F30" s="31" t="s">
        <v>50</v>
      </c>
      <c r="G30" s="43"/>
      <c r="H30" s="43"/>
      <c r="I30" s="43"/>
      <c r="J30" s="43"/>
      <c r="K30" s="43"/>
      <c r="L30" s="366">
        <v>0.15</v>
      </c>
      <c r="M30" s="365"/>
      <c r="N30" s="365"/>
      <c r="O30" s="365"/>
      <c r="P30" s="365"/>
      <c r="Q30" s="43"/>
      <c r="R30" s="43"/>
      <c r="S30" s="43"/>
      <c r="T30" s="43"/>
      <c r="U30" s="43"/>
      <c r="V30" s="43"/>
      <c r="W30" s="364">
        <f>ROUND(BA54, 2)</f>
        <v>0</v>
      </c>
      <c r="X30" s="365"/>
      <c r="Y30" s="365"/>
      <c r="Z30" s="365"/>
      <c r="AA30" s="365"/>
      <c r="AB30" s="365"/>
      <c r="AC30" s="365"/>
      <c r="AD30" s="365"/>
      <c r="AE30" s="365"/>
      <c r="AF30" s="43"/>
      <c r="AG30" s="43"/>
      <c r="AH30" s="43"/>
      <c r="AI30" s="43"/>
      <c r="AJ30" s="43"/>
      <c r="AK30" s="364">
        <f>ROUND(AW54, 2)</f>
        <v>0</v>
      </c>
      <c r="AL30" s="365"/>
      <c r="AM30" s="365"/>
      <c r="AN30" s="365"/>
      <c r="AO30" s="365"/>
      <c r="AP30" s="43"/>
      <c r="AQ30" s="43"/>
      <c r="AR30" s="44"/>
      <c r="BE30" s="354"/>
    </row>
    <row r="31" spans="1:71" s="3" customFormat="1" ht="14.45" hidden="1" customHeight="1">
      <c r="B31" s="42"/>
      <c r="C31" s="43"/>
      <c r="D31" s="43"/>
      <c r="E31" s="43"/>
      <c r="F31" s="31" t="s">
        <v>51</v>
      </c>
      <c r="G31" s="43"/>
      <c r="H31" s="43"/>
      <c r="I31" s="43"/>
      <c r="J31" s="43"/>
      <c r="K31" s="43"/>
      <c r="L31" s="366">
        <v>0.21</v>
      </c>
      <c r="M31" s="365"/>
      <c r="N31" s="365"/>
      <c r="O31" s="365"/>
      <c r="P31" s="365"/>
      <c r="Q31" s="43"/>
      <c r="R31" s="43"/>
      <c r="S31" s="43"/>
      <c r="T31" s="43"/>
      <c r="U31" s="43"/>
      <c r="V31" s="43"/>
      <c r="W31" s="364">
        <f>ROUND(BB54, 2)</f>
        <v>0</v>
      </c>
      <c r="X31" s="365"/>
      <c r="Y31" s="365"/>
      <c r="Z31" s="365"/>
      <c r="AA31" s="365"/>
      <c r="AB31" s="365"/>
      <c r="AC31" s="365"/>
      <c r="AD31" s="365"/>
      <c r="AE31" s="365"/>
      <c r="AF31" s="43"/>
      <c r="AG31" s="43"/>
      <c r="AH31" s="43"/>
      <c r="AI31" s="43"/>
      <c r="AJ31" s="43"/>
      <c r="AK31" s="364">
        <v>0</v>
      </c>
      <c r="AL31" s="365"/>
      <c r="AM31" s="365"/>
      <c r="AN31" s="365"/>
      <c r="AO31" s="365"/>
      <c r="AP31" s="43"/>
      <c r="AQ31" s="43"/>
      <c r="AR31" s="44"/>
      <c r="BE31" s="354"/>
    </row>
    <row r="32" spans="1:71" s="3" customFormat="1" ht="14.45" hidden="1" customHeight="1">
      <c r="B32" s="42"/>
      <c r="C32" s="43"/>
      <c r="D32" s="43"/>
      <c r="E32" s="43"/>
      <c r="F32" s="31" t="s">
        <v>52</v>
      </c>
      <c r="G32" s="43"/>
      <c r="H32" s="43"/>
      <c r="I32" s="43"/>
      <c r="J32" s="43"/>
      <c r="K32" s="43"/>
      <c r="L32" s="366">
        <v>0.15</v>
      </c>
      <c r="M32" s="365"/>
      <c r="N32" s="365"/>
      <c r="O32" s="365"/>
      <c r="P32" s="365"/>
      <c r="Q32" s="43"/>
      <c r="R32" s="43"/>
      <c r="S32" s="43"/>
      <c r="T32" s="43"/>
      <c r="U32" s="43"/>
      <c r="V32" s="43"/>
      <c r="W32" s="364">
        <f>ROUND(BC54, 2)</f>
        <v>0</v>
      </c>
      <c r="X32" s="365"/>
      <c r="Y32" s="365"/>
      <c r="Z32" s="365"/>
      <c r="AA32" s="365"/>
      <c r="AB32" s="365"/>
      <c r="AC32" s="365"/>
      <c r="AD32" s="365"/>
      <c r="AE32" s="365"/>
      <c r="AF32" s="43"/>
      <c r="AG32" s="43"/>
      <c r="AH32" s="43"/>
      <c r="AI32" s="43"/>
      <c r="AJ32" s="43"/>
      <c r="AK32" s="364">
        <v>0</v>
      </c>
      <c r="AL32" s="365"/>
      <c r="AM32" s="365"/>
      <c r="AN32" s="365"/>
      <c r="AO32" s="365"/>
      <c r="AP32" s="43"/>
      <c r="AQ32" s="43"/>
      <c r="AR32" s="44"/>
      <c r="BE32" s="354"/>
    </row>
    <row r="33" spans="1:57" s="3" customFormat="1" ht="14.45" hidden="1" customHeight="1">
      <c r="B33" s="42"/>
      <c r="C33" s="43"/>
      <c r="D33" s="43"/>
      <c r="E33" s="43"/>
      <c r="F33" s="31" t="s">
        <v>53</v>
      </c>
      <c r="G33" s="43"/>
      <c r="H33" s="43"/>
      <c r="I33" s="43"/>
      <c r="J33" s="43"/>
      <c r="K33" s="43"/>
      <c r="L33" s="366">
        <v>0</v>
      </c>
      <c r="M33" s="365"/>
      <c r="N33" s="365"/>
      <c r="O33" s="365"/>
      <c r="P33" s="365"/>
      <c r="Q33" s="43"/>
      <c r="R33" s="43"/>
      <c r="S33" s="43"/>
      <c r="T33" s="43"/>
      <c r="U33" s="43"/>
      <c r="V33" s="43"/>
      <c r="W33" s="364">
        <f>ROUND(BD54, 2)</f>
        <v>0</v>
      </c>
      <c r="X33" s="365"/>
      <c r="Y33" s="365"/>
      <c r="Z33" s="365"/>
      <c r="AA33" s="365"/>
      <c r="AB33" s="365"/>
      <c r="AC33" s="365"/>
      <c r="AD33" s="365"/>
      <c r="AE33" s="365"/>
      <c r="AF33" s="43"/>
      <c r="AG33" s="43"/>
      <c r="AH33" s="43"/>
      <c r="AI33" s="43"/>
      <c r="AJ33" s="43"/>
      <c r="AK33" s="364">
        <v>0</v>
      </c>
      <c r="AL33" s="365"/>
      <c r="AM33" s="365"/>
      <c r="AN33" s="365"/>
      <c r="AO33" s="365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55</v>
      </c>
      <c r="U35" s="47"/>
      <c r="V35" s="47"/>
      <c r="W35" s="47"/>
      <c r="X35" s="367" t="s">
        <v>56</v>
      </c>
      <c r="Y35" s="368"/>
      <c r="Z35" s="368"/>
      <c r="AA35" s="368"/>
      <c r="AB35" s="368"/>
      <c r="AC35" s="47"/>
      <c r="AD35" s="47"/>
      <c r="AE35" s="47"/>
      <c r="AF35" s="47"/>
      <c r="AG35" s="47"/>
      <c r="AH35" s="47"/>
      <c r="AI35" s="47"/>
      <c r="AJ35" s="47"/>
      <c r="AK35" s="369">
        <f>SUM(AK26:AK33)</f>
        <v>0</v>
      </c>
      <c r="AL35" s="368"/>
      <c r="AM35" s="368"/>
      <c r="AN35" s="368"/>
      <c r="AO35" s="370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20230713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71" t="str">
        <f>K6</f>
        <v>Oprava krovu a stropu nad hledištěm (část B) Smetanova domu, Komenského 402 v Litomyšli</v>
      </c>
      <c r="M45" s="372"/>
      <c r="N45" s="372"/>
      <c r="O45" s="372"/>
      <c r="P45" s="372"/>
      <c r="Q45" s="372"/>
      <c r="R45" s="372"/>
      <c r="S45" s="372"/>
      <c r="T45" s="372"/>
      <c r="U45" s="372"/>
      <c r="V45" s="372"/>
      <c r="W45" s="372"/>
      <c r="X45" s="372"/>
      <c r="Y45" s="372"/>
      <c r="Z45" s="372"/>
      <c r="AA45" s="372"/>
      <c r="AB45" s="372"/>
      <c r="AC45" s="372"/>
      <c r="AD45" s="372"/>
      <c r="AE45" s="372"/>
      <c r="AF45" s="372"/>
      <c r="AG45" s="372"/>
      <c r="AH45" s="372"/>
      <c r="AI45" s="372"/>
      <c r="AJ45" s="372"/>
      <c r="AK45" s="372"/>
      <c r="AL45" s="372"/>
      <c r="AM45" s="372"/>
      <c r="AN45" s="372"/>
      <c r="AO45" s="372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Litomyšl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3" t="str">
        <f>IF(AN8= "","",AN8)</f>
        <v>13. 7. 2023</v>
      </c>
      <c r="AN47" s="37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Litomyšl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74" t="str">
        <f>IF(E17="","",E17)</f>
        <v>INRECO s.r.o.</v>
      </c>
      <c r="AN49" s="375"/>
      <c r="AO49" s="375"/>
      <c r="AP49" s="375"/>
      <c r="AQ49" s="38"/>
      <c r="AR49" s="41"/>
      <c r="AS49" s="376" t="s">
        <v>58</v>
      </c>
      <c r="AT49" s="37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74" t="str">
        <f>IF(E20="","",E20)</f>
        <v>BACing s.r.o.</v>
      </c>
      <c r="AN50" s="375"/>
      <c r="AO50" s="375"/>
      <c r="AP50" s="375"/>
      <c r="AQ50" s="38"/>
      <c r="AR50" s="41"/>
      <c r="AS50" s="378"/>
      <c r="AT50" s="37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0"/>
      <c r="AT51" s="38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2" t="s">
        <v>59</v>
      </c>
      <c r="D52" s="383"/>
      <c r="E52" s="383"/>
      <c r="F52" s="383"/>
      <c r="G52" s="383"/>
      <c r="H52" s="68"/>
      <c r="I52" s="384" t="s">
        <v>60</v>
      </c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  <c r="W52" s="383"/>
      <c r="X52" s="383"/>
      <c r="Y52" s="383"/>
      <c r="Z52" s="383"/>
      <c r="AA52" s="383"/>
      <c r="AB52" s="383"/>
      <c r="AC52" s="383"/>
      <c r="AD52" s="383"/>
      <c r="AE52" s="383"/>
      <c r="AF52" s="383"/>
      <c r="AG52" s="385" t="s">
        <v>61</v>
      </c>
      <c r="AH52" s="383"/>
      <c r="AI52" s="383"/>
      <c r="AJ52" s="383"/>
      <c r="AK52" s="383"/>
      <c r="AL52" s="383"/>
      <c r="AM52" s="383"/>
      <c r="AN52" s="384" t="s">
        <v>62</v>
      </c>
      <c r="AO52" s="383"/>
      <c r="AP52" s="383"/>
      <c r="AQ52" s="69" t="s">
        <v>63</v>
      </c>
      <c r="AR52" s="41"/>
      <c r="AS52" s="70" t="s">
        <v>64</v>
      </c>
      <c r="AT52" s="71" t="s">
        <v>65</v>
      </c>
      <c r="AU52" s="71" t="s">
        <v>66</v>
      </c>
      <c r="AV52" s="71" t="s">
        <v>67</v>
      </c>
      <c r="AW52" s="71" t="s">
        <v>68</v>
      </c>
      <c r="AX52" s="71" t="s">
        <v>69</v>
      </c>
      <c r="AY52" s="71" t="s">
        <v>70</v>
      </c>
      <c r="AZ52" s="71" t="s">
        <v>71</v>
      </c>
      <c r="BA52" s="71" t="s">
        <v>72</v>
      </c>
      <c r="BB52" s="71" t="s">
        <v>73</v>
      </c>
      <c r="BC52" s="71" t="s">
        <v>74</v>
      </c>
      <c r="BD52" s="72" t="s">
        <v>75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76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89">
        <f>ROUND(SUM(AG55:AG57),2)</f>
        <v>0</v>
      </c>
      <c r="AH54" s="389"/>
      <c r="AI54" s="389"/>
      <c r="AJ54" s="389"/>
      <c r="AK54" s="389"/>
      <c r="AL54" s="389"/>
      <c r="AM54" s="389"/>
      <c r="AN54" s="390">
        <f>SUM(AG54,AT54)</f>
        <v>0</v>
      </c>
      <c r="AO54" s="390"/>
      <c r="AP54" s="390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77</v>
      </c>
      <c r="BT54" s="86" t="s">
        <v>78</v>
      </c>
      <c r="BU54" s="87" t="s">
        <v>79</v>
      </c>
      <c r="BV54" s="86" t="s">
        <v>80</v>
      </c>
      <c r="BW54" s="86" t="s">
        <v>5</v>
      </c>
      <c r="BX54" s="86" t="s">
        <v>81</v>
      </c>
      <c r="CL54" s="86" t="s">
        <v>19</v>
      </c>
    </row>
    <row r="55" spans="1:91" s="7" customFormat="1" ht="16.5" customHeight="1">
      <c r="A55" s="88" t="s">
        <v>82</v>
      </c>
      <c r="B55" s="89"/>
      <c r="C55" s="90"/>
      <c r="D55" s="388" t="s">
        <v>83</v>
      </c>
      <c r="E55" s="388"/>
      <c r="F55" s="388"/>
      <c r="G55" s="388"/>
      <c r="H55" s="388"/>
      <c r="I55" s="91"/>
      <c r="J55" s="388" t="s">
        <v>84</v>
      </c>
      <c r="K55" s="388"/>
      <c r="L55" s="388"/>
      <c r="M55" s="388"/>
      <c r="N55" s="388"/>
      <c r="O55" s="388"/>
      <c r="P55" s="388"/>
      <c r="Q55" s="388"/>
      <c r="R55" s="388"/>
      <c r="S55" s="388"/>
      <c r="T55" s="388"/>
      <c r="U55" s="388"/>
      <c r="V55" s="388"/>
      <c r="W55" s="388"/>
      <c r="X55" s="388"/>
      <c r="Y55" s="388"/>
      <c r="Z55" s="388"/>
      <c r="AA55" s="388"/>
      <c r="AB55" s="388"/>
      <c r="AC55" s="388"/>
      <c r="AD55" s="388"/>
      <c r="AE55" s="388"/>
      <c r="AF55" s="388"/>
      <c r="AG55" s="386">
        <f>'D.1.1. - Architektonicko ...'!J30</f>
        <v>0</v>
      </c>
      <c r="AH55" s="387"/>
      <c r="AI55" s="387"/>
      <c r="AJ55" s="387"/>
      <c r="AK55" s="387"/>
      <c r="AL55" s="387"/>
      <c r="AM55" s="387"/>
      <c r="AN55" s="386">
        <f>SUM(AG55,AT55)</f>
        <v>0</v>
      </c>
      <c r="AO55" s="387"/>
      <c r="AP55" s="387"/>
      <c r="AQ55" s="92" t="s">
        <v>85</v>
      </c>
      <c r="AR55" s="93"/>
      <c r="AS55" s="94">
        <v>0</v>
      </c>
      <c r="AT55" s="95">
        <f>ROUND(SUM(AV55:AW55),2)</f>
        <v>0</v>
      </c>
      <c r="AU55" s="96">
        <f>'D.1.1. - Architektonicko ...'!P98</f>
        <v>0</v>
      </c>
      <c r="AV55" s="95">
        <f>'D.1.1. - Architektonicko ...'!J33</f>
        <v>0</v>
      </c>
      <c r="AW55" s="95">
        <f>'D.1.1. - Architektonicko ...'!J34</f>
        <v>0</v>
      </c>
      <c r="AX55" s="95">
        <f>'D.1.1. - Architektonicko ...'!J35</f>
        <v>0</v>
      </c>
      <c r="AY55" s="95">
        <f>'D.1.1. - Architektonicko ...'!J36</f>
        <v>0</v>
      </c>
      <c r="AZ55" s="95">
        <f>'D.1.1. - Architektonicko ...'!F33</f>
        <v>0</v>
      </c>
      <c r="BA55" s="95">
        <f>'D.1.1. - Architektonicko ...'!F34</f>
        <v>0</v>
      </c>
      <c r="BB55" s="95">
        <f>'D.1.1. - Architektonicko ...'!F35</f>
        <v>0</v>
      </c>
      <c r="BC55" s="95">
        <f>'D.1.1. - Architektonicko ...'!F36</f>
        <v>0</v>
      </c>
      <c r="BD55" s="97">
        <f>'D.1.1. - Architektonicko ...'!F37</f>
        <v>0</v>
      </c>
      <c r="BT55" s="98" t="s">
        <v>86</v>
      </c>
      <c r="BV55" s="98" t="s">
        <v>80</v>
      </c>
      <c r="BW55" s="98" t="s">
        <v>87</v>
      </c>
      <c r="BX55" s="98" t="s">
        <v>5</v>
      </c>
      <c r="CL55" s="98" t="s">
        <v>19</v>
      </c>
      <c r="CM55" s="98" t="s">
        <v>88</v>
      </c>
    </row>
    <row r="56" spans="1:91" s="7" customFormat="1" ht="24.75" customHeight="1">
      <c r="A56" s="88" t="s">
        <v>82</v>
      </c>
      <c r="B56" s="89"/>
      <c r="C56" s="90"/>
      <c r="D56" s="388" t="s">
        <v>89</v>
      </c>
      <c r="E56" s="388"/>
      <c r="F56" s="388"/>
      <c r="G56" s="388"/>
      <c r="H56" s="388"/>
      <c r="I56" s="91"/>
      <c r="J56" s="388" t="s">
        <v>90</v>
      </c>
      <c r="K56" s="388"/>
      <c r="L56" s="388"/>
      <c r="M56" s="388"/>
      <c r="N56" s="388"/>
      <c r="O56" s="388"/>
      <c r="P56" s="388"/>
      <c r="Q56" s="388"/>
      <c r="R56" s="388"/>
      <c r="S56" s="388"/>
      <c r="T56" s="388"/>
      <c r="U56" s="388"/>
      <c r="V56" s="388"/>
      <c r="W56" s="388"/>
      <c r="X56" s="388"/>
      <c r="Y56" s="388"/>
      <c r="Z56" s="388"/>
      <c r="AA56" s="388"/>
      <c r="AB56" s="388"/>
      <c r="AC56" s="388"/>
      <c r="AD56" s="388"/>
      <c r="AE56" s="388"/>
      <c r="AF56" s="388"/>
      <c r="AG56" s="386">
        <f>'D.1.4.5 - Silnoproudá ele...'!J30</f>
        <v>0</v>
      </c>
      <c r="AH56" s="387"/>
      <c r="AI56" s="387"/>
      <c r="AJ56" s="387"/>
      <c r="AK56" s="387"/>
      <c r="AL56" s="387"/>
      <c r="AM56" s="387"/>
      <c r="AN56" s="386">
        <f>SUM(AG56,AT56)</f>
        <v>0</v>
      </c>
      <c r="AO56" s="387"/>
      <c r="AP56" s="387"/>
      <c r="AQ56" s="92" t="s">
        <v>85</v>
      </c>
      <c r="AR56" s="93"/>
      <c r="AS56" s="94">
        <v>0</v>
      </c>
      <c r="AT56" s="95">
        <f>ROUND(SUM(AV56:AW56),2)</f>
        <v>0</v>
      </c>
      <c r="AU56" s="96">
        <f>'D.1.4.5 - Silnoproudá ele...'!P80</f>
        <v>0</v>
      </c>
      <c r="AV56" s="95">
        <f>'D.1.4.5 - Silnoproudá ele...'!J33</f>
        <v>0</v>
      </c>
      <c r="AW56" s="95">
        <f>'D.1.4.5 - Silnoproudá ele...'!J34</f>
        <v>0</v>
      </c>
      <c r="AX56" s="95">
        <f>'D.1.4.5 - Silnoproudá ele...'!J35</f>
        <v>0</v>
      </c>
      <c r="AY56" s="95">
        <f>'D.1.4.5 - Silnoproudá ele...'!J36</f>
        <v>0</v>
      </c>
      <c r="AZ56" s="95">
        <f>'D.1.4.5 - Silnoproudá ele...'!F33</f>
        <v>0</v>
      </c>
      <c r="BA56" s="95">
        <f>'D.1.4.5 - Silnoproudá ele...'!F34</f>
        <v>0</v>
      </c>
      <c r="BB56" s="95">
        <f>'D.1.4.5 - Silnoproudá ele...'!F35</f>
        <v>0</v>
      </c>
      <c r="BC56" s="95">
        <f>'D.1.4.5 - Silnoproudá ele...'!F36</f>
        <v>0</v>
      </c>
      <c r="BD56" s="97">
        <f>'D.1.4.5 - Silnoproudá ele...'!F37</f>
        <v>0</v>
      </c>
      <c r="BT56" s="98" t="s">
        <v>86</v>
      </c>
      <c r="BV56" s="98" t="s">
        <v>80</v>
      </c>
      <c r="BW56" s="98" t="s">
        <v>91</v>
      </c>
      <c r="BX56" s="98" t="s">
        <v>5</v>
      </c>
      <c r="CL56" s="98" t="s">
        <v>19</v>
      </c>
      <c r="CM56" s="98" t="s">
        <v>88</v>
      </c>
    </row>
    <row r="57" spans="1:91" s="7" customFormat="1" ht="16.5" customHeight="1">
      <c r="A57" s="88" t="s">
        <v>82</v>
      </c>
      <c r="B57" s="89"/>
      <c r="C57" s="90"/>
      <c r="D57" s="388" t="s">
        <v>92</v>
      </c>
      <c r="E57" s="388"/>
      <c r="F57" s="388"/>
      <c r="G57" s="388"/>
      <c r="H57" s="388"/>
      <c r="I57" s="91"/>
      <c r="J57" s="388" t="s">
        <v>93</v>
      </c>
      <c r="K57" s="388"/>
      <c r="L57" s="388"/>
      <c r="M57" s="388"/>
      <c r="N57" s="388"/>
      <c r="O57" s="388"/>
      <c r="P57" s="388"/>
      <c r="Q57" s="388"/>
      <c r="R57" s="388"/>
      <c r="S57" s="388"/>
      <c r="T57" s="388"/>
      <c r="U57" s="388"/>
      <c r="V57" s="388"/>
      <c r="W57" s="388"/>
      <c r="X57" s="388"/>
      <c r="Y57" s="388"/>
      <c r="Z57" s="388"/>
      <c r="AA57" s="388"/>
      <c r="AB57" s="388"/>
      <c r="AC57" s="388"/>
      <c r="AD57" s="388"/>
      <c r="AE57" s="388"/>
      <c r="AF57" s="388"/>
      <c r="AG57" s="386">
        <f>'VRN - Vedlejší rozpočtové...'!J30</f>
        <v>0</v>
      </c>
      <c r="AH57" s="387"/>
      <c r="AI57" s="387"/>
      <c r="AJ57" s="387"/>
      <c r="AK57" s="387"/>
      <c r="AL57" s="387"/>
      <c r="AM57" s="387"/>
      <c r="AN57" s="386">
        <f>SUM(AG57,AT57)</f>
        <v>0</v>
      </c>
      <c r="AO57" s="387"/>
      <c r="AP57" s="387"/>
      <c r="AQ57" s="92" t="s">
        <v>85</v>
      </c>
      <c r="AR57" s="93"/>
      <c r="AS57" s="99">
        <v>0</v>
      </c>
      <c r="AT57" s="100">
        <f>ROUND(SUM(AV57:AW57),2)</f>
        <v>0</v>
      </c>
      <c r="AU57" s="101">
        <f>'VRN - Vedlejší rozpočtové...'!P83</f>
        <v>0</v>
      </c>
      <c r="AV57" s="100">
        <f>'VRN - Vedlejší rozpočtové...'!J33</f>
        <v>0</v>
      </c>
      <c r="AW57" s="100">
        <f>'VRN - Vedlejší rozpočtové...'!J34</f>
        <v>0</v>
      </c>
      <c r="AX57" s="100">
        <f>'VRN - Vedlejší rozpočtové...'!J35</f>
        <v>0</v>
      </c>
      <c r="AY57" s="100">
        <f>'VRN - Vedlejší rozpočtové...'!J36</f>
        <v>0</v>
      </c>
      <c r="AZ57" s="100">
        <f>'VRN - Vedlejší rozpočtové...'!F33</f>
        <v>0</v>
      </c>
      <c r="BA57" s="100">
        <f>'VRN - Vedlejší rozpočtové...'!F34</f>
        <v>0</v>
      </c>
      <c r="BB57" s="100">
        <f>'VRN - Vedlejší rozpočtové...'!F35</f>
        <v>0</v>
      </c>
      <c r="BC57" s="100">
        <f>'VRN - Vedlejší rozpočtové...'!F36</f>
        <v>0</v>
      </c>
      <c r="BD57" s="102">
        <f>'VRN - Vedlejší rozpočtové...'!F37</f>
        <v>0</v>
      </c>
      <c r="BT57" s="98" t="s">
        <v>86</v>
      </c>
      <c r="BV57" s="98" t="s">
        <v>80</v>
      </c>
      <c r="BW57" s="98" t="s">
        <v>94</v>
      </c>
      <c r="BX57" s="98" t="s">
        <v>5</v>
      </c>
      <c r="CL57" s="98" t="s">
        <v>19</v>
      </c>
      <c r="CM57" s="98" t="s">
        <v>88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j2t4+yh7m9cITLUml5KVBe8ejU9dErT3r+BMFkQx/O14VJxuD43cg15DaOSXwMTT4crUGYEuUdJMsmUERktxiQ==" saltValue="uoxaLFCj1mduhzTkv7q4R/ItLLq1MJ53tR4PrI4GcQ96un0Q4sHg6vscVwc7k6tnMZNXgz4RCS0e+DC76PAuS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.1.1. - Architektonicko ...'!C2" display="/"/>
    <hyperlink ref="A56" location="'D.1.4.5 - Silnoproudá ele...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19" t="s">
        <v>87</v>
      </c>
      <c r="AZ2" s="103" t="s">
        <v>95</v>
      </c>
      <c r="BA2" s="103" t="s">
        <v>95</v>
      </c>
      <c r="BB2" s="103" t="s">
        <v>96</v>
      </c>
      <c r="BC2" s="103" t="s">
        <v>97</v>
      </c>
      <c r="BD2" s="103" t="s">
        <v>88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  <c r="AZ3" s="103" t="s">
        <v>98</v>
      </c>
      <c r="BA3" s="103" t="s">
        <v>99</v>
      </c>
      <c r="BB3" s="103" t="s">
        <v>96</v>
      </c>
      <c r="BC3" s="103" t="s">
        <v>100</v>
      </c>
      <c r="BD3" s="103" t="s">
        <v>88</v>
      </c>
    </row>
    <row r="4" spans="1:56" s="1" customFormat="1" ht="24.95" customHeight="1">
      <c r="B4" s="22"/>
      <c r="D4" s="106" t="s">
        <v>101</v>
      </c>
      <c r="L4" s="22"/>
      <c r="M4" s="107" t="s">
        <v>10</v>
      </c>
      <c r="AT4" s="19" t="s">
        <v>4</v>
      </c>
      <c r="AZ4" s="103" t="s">
        <v>102</v>
      </c>
      <c r="BA4" s="103" t="s">
        <v>103</v>
      </c>
      <c r="BB4" s="103" t="s">
        <v>96</v>
      </c>
      <c r="BC4" s="103" t="s">
        <v>104</v>
      </c>
      <c r="BD4" s="103" t="s">
        <v>88</v>
      </c>
    </row>
    <row r="5" spans="1:56" s="1" customFormat="1" ht="6.95" customHeight="1">
      <c r="B5" s="22"/>
      <c r="L5" s="22"/>
      <c r="AZ5" s="103" t="s">
        <v>105</v>
      </c>
      <c r="BA5" s="103" t="s">
        <v>106</v>
      </c>
      <c r="BB5" s="103" t="s">
        <v>96</v>
      </c>
      <c r="BC5" s="103" t="s">
        <v>107</v>
      </c>
      <c r="BD5" s="103" t="s">
        <v>88</v>
      </c>
    </row>
    <row r="6" spans="1:56" s="1" customFormat="1" ht="12" customHeight="1">
      <c r="B6" s="22"/>
      <c r="D6" s="108" t="s">
        <v>16</v>
      </c>
      <c r="L6" s="22"/>
      <c r="AZ6" s="103" t="s">
        <v>108</v>
      </c>
      <c r="BA6" s="103" t="s">
        <v>109</v>
      </c>
      <c r="BB6" s="103" t="s">
        <v>110</v>
      </c>
      <c r="BC6" s="103" t="s">
        <v>111</v>
      </c>
      <c r="BD6" s="103" t="s">
        <v>88</v>
      </c>
    </row>
    <row r="7" spans="1:56" s="1" customFormat="1" ht="26.25" customHeight="1">
      <c r="B7" s="22"/>
      <c r="E7" s="392" t="str">
        <f>'Rekapitulace stavby'!K6</f>
        <v>Oprava krovu a stropu nad hledištěm (část B) Smetanova domu, Komenského 402 v Litomyšli</v>
      </c>
      <c r="F7" s="393"/>
      <c r="G7" s="393"/>
      <c r="H7" s="393"/>
      <c r="L7" s="22"/>
      <c r="AZ7" s="103" t="s">
        <v>112</v>
      </c>
      <c r="BA7" s="103" t="s">
        <v>112</v>
      </c>
      <c r="BB7" s="103" t="s">
        <v>110</v>
      </c>
      <c r="BC7" s="103" t="s">
        <v>113</v>
      </c>
      <c r="BD7" s="103" t="s">
        <v>88</v>
      </c>
    </row>
    <row r="8" spans="1:56" s="2" customFormat="1" ht="12" customHeight="1">
      <c r="A8" s="36"/>
      <c r="B8" s="41"/>
      <c r="C8" s="36"/>
      <c r="D8" s="108" t="s">
        <v>114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115</v>
      </c>
      <c r="BA8" s="103" t="s">
        <v>116</v>
      </c>
      <c r="BB8" s="103" t="s">
        <v>96</v>
      </c>
      <c r="BC8" s="103" t="s">
        <v>117</v>
      </c>
      <c r="BD8" s="103" t="s">
        <v>88</v>
      </c>
    </row>
    <row r="9" spans="1:56" s="2" customFormat="1" ht="16.5" customHeight="1">
      <c r="A9" s="36"/>
      <c r="B9" s="41"/>
      <c r="C9" s="36"/>
      <c r="D9" s="36"/>
      <c r="E9" s="394" t="s">
        <v>118</v>
      </c>
      <c r="F9" s="395"/>
      <c r="G9" s="395"/>
      <c r="H9" s="395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119</v>
      </c>
      <c r="BA9" s="103" t="s">
        <v>120</v>
      </c>
      <c r="BB9" s="103" t="s">
        <v>96</v>
      </c>
      <c r="BC9" s="103" t="s">
        <v>121</v>
      </c>
      <c r="BD9" s="103" t="s">
        <v>88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122</v>
      </c>
      <c r="BA10" s="103" t="s">
        <v>123</v>
      </c>
      <c r="BB10" s="103" t="s">
        <v>96</v>
      </c>
      <c r="BC10" s="103" t="s">
        <v>124</v>
      </c>
      <c r="BD10" s="103" t="s">
        <v>88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3" t="s">
        <v>125</v>
      </c>
      <c r="BA11" s="103" t="s">
        <v>126</v>
      </c>
      <c r="BB11" s="103" t="s">
        <v>110</v>
      </c>
      <c r="BC11" s="103" t="s">
        <v>127</v>
      </c>
      <c r="BD11" s="103" t="s">
        <v>88</v>
      </c>
    </row>
    <row r="12" spans="1:5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13. 7. 2023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03" t="s">
        <v>128</v>
      </c>
      <c r="BA12" s="103" t="s">
        <v>129</v>
      </c>
      <c r="BB12" s="103" t="s">
        <v>96</v>
      </c>
      <c r="BC12" s="103" t="s">
        <v>130</v>
      </c>
      <c r="BD12" s="103" t="s">
        <v>88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03" t="s">
        <v>131</v>
      </c>
      <c r="BA13" s="103" t="s">
        <v>132</v>
      </c>
      <c r="BB13" s="103" t="s">
        <v>110</v>
      </c>
      <c r="BC13" s="103" t="s">
        <v>133</v>
      </c>
      <c r="BD13" s="103" t="s">
        <v>88</v>
      </c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30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6" t="str">
        <f>'Rekapitulace stavby'!E14</f>
        <v>Vyplň údaj</v>
      </c>
      <c r="F18" s="397"/>
      <c r="G18" s="397"/>
      <c r="H18" s="397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26</v>
      </c>
      <c r="J20" s="110" t="s">
        <v>34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35</v>
      </c>
      <c r="F21" s="36"/>
      <c r="G21" s="36"/>
      <c r="H21" s="36"/>
      <c r="I21" s="108" t="s">
        <v>29</v>
      </c>
      <c r="J21" s="110" t="s">
        <v>36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38</v>
      </c>
      <c r="E23" s="36"/>
      <c r="F23" s="36"/>
      <c r="G23" s="36"/>
      <c r="H23" s="36"/>
      <c r="I23" s="108" t="s">
        <v>26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29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42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98" t="s">
        <v>19</v>
      </c>
      <c r="F27" s="398"/>
      <c r="G27" s="398"/>
      <c r="H27" s="39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ROUND(J98,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48</v>
      </c>
      <c r="E33" s="108" t="s">
        <v>49</v>
      </c>
      <c r="F33" s="120">
        <f>ROUND((SUM(BE98:BE1208)),  2)</f>
        <v>0</v>
      </c>
      <c r="G33" s="36"/>
      <c r="H33" s="36"/>
      <c r="I33" s="121">
        <v>0.21</v>
      </c>
      <c r="J33" s="120">
        <f>ROUND(((SUM(BE98:BE1208))*I33),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50</v>
      </c>
      <c r="F34" s="120">
        <f>ROUND((SUM(BF98:BF1208)),  2)</f>
        <v>0</v>
      </c>
      <c r="G34" s="36"/>
      <c r="H34" s="36"/>
      <c r="I34" s="121">
        <v>0.15</v>
      </c>
      <c r="J34" s="120">
        <f>ROUND(((SUM(BF98:BF1208))*I34),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51</v>
      </c>
      <c r="F35" s="120">
        <f>ROUND((SUM(BG98:BG1208)),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52</v>
      </c>
      <c r="F36" s="120">
        <f>ROUND((SUM(BH98:BH1208)),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53</v>
      </c>
      <c r="F37" s="120">
        <f>ROUND((SUM(BI98:BI1208)),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134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99" t="str">
        <f>E7</f>
        <v>Oprava krovu a stropu nad hledištěm (část B) Smetanova domu, Komenského 402 v Litomyšli</v>
      </c>
      <c r="F48" s="400"/>
      <c r="G48" s="400"/>
      <c r="H48" s="400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114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1" t="str">
        <f>E9</f>
        <v>D.1.1. - Architektonicko - konstrukční řešení</v>
      </c>
      <c r="F50" s="401"/>
      <c r="G50" s="401"/>
      <c r="H50" s="401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Litomyšl</v>
      </c>
      <c r="G52" s="38"/>
      <c r="H52" s="38"/>
      <c r="I52" s="31" t="s">
        <v>23</v>
      </c>
      <c r="J52" s="61" t="str">
        <f>IF(J12="","",J12)</f>
        <v>13. 7. 2023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Litomyšl</v>
      </c>
      <c r="G54" s="38"/>
      <c r="H54" s="38"/>
      <c r="I54" s="31" t="s">
        <v>33</v>
      </c>
      <c r="J54" s="34" t="str">
        <f>E21</f>
        <v>INRECO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BACing s.r.o.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135</v>
      </c>
      <c r="D57" s="134"/>
      <c r="E57" s="134"/>
      <c r="F57" s="134"/>
      <c r="G57" s="134"/>
      <c r="H57" s="134"/>
      <c r="I57" s="134"/>
      <c r="J57" s="135" t="s">
        <v>136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J98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137</v>
      </c>
    </row>
    <row r="60" spans="1:47" s="9" customFormat="1" ht="24.95" customHeight="1">
      <c r="B60" s="137"/>
      <c r="C60" s="138"/>
      <c r="D60" s="139" t="s">
        <v>138</v>
      </c>
      <c r="E60" s="140"/>
      <c r="F60" s="140"/>
      <c r="G60" s="140"/>
      <c r="H60" s="140"/>
      <c r="I60" s="140"/>
      <c r="J60" s="141">
        <f>J99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139</v>
      </c>
      <c r="E61" s="146"/>
      <c r="F61" s="146"/>
      <c r="G61" s="146"/>
      <c r="H61" s="146"/>
      <c r="I61" s="146"/>
      <c r="J61" s="147">
        <f>J100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140</v>
      </c>
      <c r="E62" s="146"/>
      <c r="F62" s="146"/>
      <c r="G62" s="146"/>
      <c r="H62" s="146"/>
      <c r="I62" s="146"/>
      <c r="J62" s="147">
        <f>J106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141</v>
      </c>
      <c r="E63" s="146"/>
      <c r="F63" s="146"/>
      <c r="G63" s="146"/>
      <c r="H63" s="146"/>
      <c r="I63" s="146"/>
      <c r="J63" s="147">
        <f>J113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142</v>
      </c>
      <c r="E64" s="146"/>
      <c r="F64" s="146"/>
      <c r="G64" s="146"/>
      <c r="H64" s="146"/>
      <c r="I64" s="146"/>
      <c r="J64" s="147">
        <f>J146</f>
        <v>0</v>
      </c>
      <c r="K64" s="144"/>
      <c r="L64" s="148"/>
    </row>
    <row r="65" spans="1:31" s="10" customFormat="1" ht="14.85" customHeight="1">
      <c r="B65" s="143"/>
      <c r="C65" s="144"/>
      <c r="D65" s="145" t="s">
        <v>143</v>
      </c>
      <c r="E65" s="146"/>
      <c r="F65" s="146"/>
      <c r="G65" s="146"/>
      <c r="H65" s="146"/>
      <c r="I65" s="146"/>
      <c r="J65" s="147">
        <f>J147</f>
        <v>0</v>
      </c>
      <c r="K65" s="144"/>
      <c r="L65" s="148"/>
    </row>
    <row r="66" spans="1:31" s="10" customFormat="1" ht="14.85" customHeight="1">
      <c r="B66" s="143"/>
      <c r="C66" s="144"/>
      <c r="D66" s="145" t="s">
        <v>144</v>
      </c>
      <c r="E66" s="146"/>
      <c r="F66" s="146"/>
      <c r="G66" s="146"/>
      <c r="H66" s="146"/>
      <c r="I66" s="146"/>
      <c r="J66" s="147">
        <f>J160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145</v>
      </c>
      <c r="E67" s="146"/>
      <c r="F67" s="146"/>
      <c r="G67" s="146"/>
      <c r="H67" s="146"/>
      <c r="I67" s="146"/>
      <c r="J67" s="147">
        <f>J175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146</v>
      </c>
      <c r="E68" s="146"/>
      <c r="F68" s="146"/>
      <c r="G68" s="146"/>
      <c r="H68" s="146"/>
      <c r="I68" s="146"/>
      <c r="J68" s="147">
        <f>J370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147</v>
      </c>
      <c r="E69" s="146"/>
      <c r="F69" s="146"/>
      <c r="G69" s="146"/>
      <c r="H69" s="146"/>
      <c r="I69" s="146"/>
      <c r="J69" s="147">
        <f>J389</f>
        <v>0</v>
      </c>
      <c r="K69" s="144"/>
      <c r="L69" s="148"/>
    </row>
    <row r="70" spans="1:31" s="9" customFormat="1" ht="24.95" customHeight="1">
      <c r="B70" s="137"/>
      <c r="C70" s="138"/>
      <c r="D70" s="139" t="s">
        <v>148</v>
      </c>
      <c r="E70" s="140"/>
      <c r="F70" s="140"/>
      <c r="G70" s="140"/>
      <c r="H70" s="140"/>
      <c r="I70" s="140"/>
      <c r="J70" s="141">
        <f>J392</f>
        <v>0</v>
      </c>
      <c r="K70" s="138"/>
      <c r="L70" s="142"/>
    </row>
    <row r="71" spans="1:31" s="10" customFormat="1" ht="19.899999999999999" customHeight="1">
      <c r="B71" s="143"/>
      <c r="C71" s="144"/>
      <c r="D71" s="145" t="s">
        <v>149</v>
      </c>
      <c r="E71" s="146"/>
      <c r="F71" s="146"/>
      <c r="G71" s="146"/>
      <c r="H71" s="146"/>
      <c r="I71" s="146"/>
      <c r="J71" s="147">
        <f>J393</f>
        <v>0</v>
      </c>
      <c r="K71" s="144"/>
      <c r="L71" s="148"/>
    </row>
    <row r="72" spans="1:31" s="10" customFormat="1" ht="19.899999999999999" customHeight="1">
      <c r="B72" s="143"/>
      <c r="C72" s="144"/>
      <c r="D72" s="145" t="s">
        <v>150</v>
      </c>
      <c r="E72" s="146"/>
      <c r="F72" s="146"/>
      <c r="G72" s="146"/>
      <c r="H72" s="146"/>
      <c r="I72" s="146"/>
      <c r="J72" s="147">
        <f>J436</f>
        <v>0</v>
      </c>
      <c r="K72" s="144"/>
      <c r="L72" s="148"/>
    </row>
    <row r="73" spans="1:31" s="10" customFormat="1" ht="19.899999999999999" customHeight="1">
      <c r="B73" s="143"/>
      <c r="C73" s="144"/>
      <c r="D73" s="145" t="s">
        <v>151</v>
      </c>
      <c r="E73" s="146"/>
      <c r="F73" s="146"/>
      <c r="G73" s="146"/>
      <c r="H73" s="146"/>
      <c r="I73" s="146"/>
      <c r="J73" s="147">
        <f>J459</f>
        <v>0</v>
      </c>
      <c r="K73" s="144"/>
      <c r="L73" s="148"/>
    </row>
    <row r="74" spans="1:31" s="10" customFormat="1" ht="19.899999999999999" customHeight="1">
      <c r="B74" s="143"/>
      <c r="C74" s="144"/>
      <c r="D74" s="145" t="s">
        <v>152</v>
      </c>
      <c r="E74" s="146"/>
      <c r="F74" s="146"/>
      <c r="G74" s="146"/>
      <c r="H74" s="146"/>
      <c r="I74" s="146"/>
      <c r="J74" s="147">
        <f>J824</f>
        <v>0</v>
      </c>
      <c r="K74" s="144"/>
      <c r="L74" s="148"/>
    </row>
    <row r="75" spans="1:31" s="10" customFormat="1" ht="19.899999999999999" customHeight="1">
      <c r="B75" s="143"/>
      <c r="C75" s="144"/>
      <c r="D75" s="145" t="s">
        <v>153</v>
      </c>
      <c r="E75" s="146"/>
      <c r="F75" s="146"/>
      <c r="G75" s="146"/>
      <c r="H75" s="146"/>
      <c r="I75" s="146"/>
      <c r="J75" s="147">
        <f>J1046</f>
        <v>0</v>
      </c>
      <c r="K75" s="144"/>
      <c r="L75" s="148"/>
    </row>
    <row r="76" spans="1:31" s="10" customFormat="1" ht="19.899999999999999" customHeight="1">
      <c r="B76" s="143"/>
      <c r="C76" s="144"/>
      <c r="D76" s="145" t="s">
        <v>154</v>
      </c>
      <c r="E76" s="146"/>
      <c r="F76" s="146"/>
      <c r="G76" s="146"/>
      <c r="H76" s="146"/>
      <c r="I76" s="146"/>
      <c r="J76" s="147">
        <f>J1138</f>
        <v>0</v>
      </c>
      <c r="K76" s="144"/>
      <c r="L76" s="148"/>
    </row>
    <row r="77" spans="1:31" s="10" customFormat="1" ht="19.899999999999999" customHeight="1">
      <c r="B77" s="143"/>
      <c r="C77" s="144"/>
      <c r="D77" s="145" t="s">
        <v>155</v>
      </c>
      <c r="E77" s="146"/>
      <c r="F77" s="146"/>
      <c r="G77" s="146"/>
      <c r="H77" s="146"/>
      <c r="I77" s="146"/>
      <c r="J77" s="147">
        <f>J1188</f>
        <v>0</v>
      </c>
      <c r="K77" s="144"/>
      <c r="L77" s="148"/>
    </row>
    <row r="78" spans="1:31" s="9" customFormat="1" ht="24.95" customHeight="1">
      <c r="B78" s="137"/>
      <c r="C78" s="138"/>
      <c r="D78" s="139" t="s">
        <v>156</v>
      </c>
      <c r="E78" s="140"/>
      <c r="F78" s="140"/>
      <c r="G78" s="140"/>
      <c r="H78" s="140"/>
      <c r="I78" s="140"/>
      <c r="J78" s="141">
        <f>J1195</f>
        <v>0</v>
      </c>
      <c r="K78" s="138"/>
      <c r="L78" s="142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157</v>
      </c>
      <c r="D85" s="38"/>
      <c r="E85" s="38"/>
      <c r="F85" s="38"/>
      <c r="G85" s="38"/>
      <c r="H85" s="38"/>
      <c r="I85" s="38"/>
      <c r="J85" s="38"/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0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26.25" customHeight="1">
      <c r="A88" s="36"/>
      <c r="B88" s="37"/>
      <c r="C88" s="38"/>
      <c r="D88" s="38"/>
      <c r="E88" s="399" t="str">
        <f>E7</f>
        <v>Oprava krovu a stropu nad hledištěm (část B) Smetanova domu, Komenského 402 v Litomyšli</v>
      </c>
      <c r="F88" s="400"/>
      <c r="G88" s="400"/>
      <c r="H88" s="400"/>
      <c r="I88" s="38"/>
      <c r="J88" s="38"/>
      <c r="K88" s="38"/>
      <c r="L88" s="109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114</v>
      </c>
      <c r="D89" s="38"/>
      <c r="E89" s="38"/>
      <c r="F89" s="38"/>
      <c r="G89" s="38"/>
      <c r="H89" s="38"/>
      <c r="I89" s="38"/>
      <c r="J89" s="38"/>
      <c r="K89" s="38"/>
      <c r="L89" s="109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71" t="str">
        <f>E9</f>
        <v>D.1.1. - Architektonicko - konstrukční řešení</v>
      </c>
      <c r="F90" s="401"/>
      <c r="G90" s="401"/>
      <c r="H90" s="401"/>
      <c r="I90" s="38"/>
      <c r="J90" s="38"/>
      <c r="K90" s="38"/>
      <c r="L90" s="109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09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F12</f>
        <v>Litomyšl</v>
      </c>
      <c r="G92" s="38"/>
      <c r="H92" s="38"/>
      <c r="I92" s="31" t="s">
        <v>23</v>
      </c>
      <c r="J92" s="61" t="str">
        <f>IF(J12="","",J12)</f>
        <v>13. 7. 2023</v>
      </c>
      <c r="K92" s="38"/>
      <c r="L92" s="109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9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25</v>
      </c>
      <c r="D94" s="38"/>
      <c r="E94" s="38"/>
      <c r="F94" s="29" t="str">
        <f>E15</f>
        <v>Město Litomyšl</v>
      </c>
      <c r="G94" s="38"/>
      <c r="H94" s="38"/>
      <c r="I94" s="31" t="s">
        <v>33</v>
      </c>
      <c r="J94" s="34" t="str">
        <f>E21</f>
        <v>INRECO s.r.o.</v>
      </c>
      <c r="K94" s="38"/>
      <c r="L94" s="109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31</v>
      </c>
      <c r="D95" s="38"/>
      <c r="E95" s="38"/>
      <c r="F95" s="29" t="str">
        <f>IF(E18="","",E18)</f>
        <v>Vyplň údaj</v>
      </c>
      <c r="G95" s="38"/>
      <c r="H95" s="38"/>
      <c r="I95" s="31" t="s">
        <v>38</v>
      </c>
      <c r="J95" s="34" t="str">
        <f>E24</f>
        <v>BACing s.r.o.</v>
      </c>
      <c r="K95" s="38"/>
      <c r="L95" s="109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09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49"/>
      <c r="B97" s="150"/>
      <c r="C97" s="151" t="s">
        <v>158</v>
      </c>
      <c r="D97" s="152" t="s">
        <v>63</v>
      </c>
      <c r="E97" s="152" t="s">
        <v>59</v>
      </c>
      <c r="F97" s="152" t="s">
        <v>60</v>
      </c>
      <c r="G97" s="152" t="s">
        <v>159</v>
      </c>
      <c r="H97" s="152" t="s">
        <v>160</v>
      </c>
      <c r="I97" s="152" t="s">
        <v>161</v>
      </c>
      <c r="J97" s="152" t="s">
        <v>136</v>
      </c>
      <c r="K97" s="153" t="s">
        <v>162</v>
      </c>
      <c r="L97" s="154"/>
      <c r="M97" s="70" t="s">
        <v>19</v>
      </c>
      <c r="N97" s="71" t="s">
        <v>48</v>
      </c>
      <c r="O97" s="71" t="s">
        <v>163</v>
      </c>
      <c r="P97" s="71" t="s">
        <v>164</v>
      </c>
      <c r="Q97" s="71" t="s">
        <v>165</v>
      </c>
      <c r="R97" s="71" t="s">
        <v>166</v>
      </c>
      <c r="S97" s="71" t="s">
        <v>167</v>
      </c>
      <c r="T97" s="72" t="s">
        <v>168</v>
      </c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</row>
    <row r="98" spans="1:65" s="2" customFormat="1" ht="22.9" customHeight="1">
      <c r="A98" s="36"/>
      <c r="B98" s="37"/>
      <c r="C98" s="77" t="s">
        <v>169</v>
      </c>
      <c r="D98" s="38"/>
      <c r="E98" s="38"/>
      <c r="F98" s="38"/>
      <c r="G98" s="38"/>
      <c r="H98" s="38"/>
      <c r="I98" s="38"/>
      <c r="J98" s="155">
        <f>BK98</f>
        <v>0</v>
      </c>
      <c r="K98" s="38"/>
      <c r="L98" s="41"/>
      <c r="M98" s="73"/>
      <c r="N98" s="156"/>
      <c r="O98" s="74"/>
      <c r="P98" s="157">
        <f>P99+P392+P1195</f>
        <v>0</v>
      </c>
      <c r="Q98" s="74"/>
      <c r="R98" s="157">
        <f>R99+R392+R1195</f>
        <v>36.229214574390994</v>
      </c>
      <c r="S98" s="74"/>
      <c r="T98" s="158">
        <f>T99+T392+T1195</f>
        <v>51.545411800000004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77</v>
      </c>
      <c r="AU98" s="19" t="s">
        <v>137</v>
      </c>
      <c r="BK98" s="159">
        <f>BK99+BK392+BK1195</f>
        <v>0</v>
      </c>
    </row>
    <row r="99" spans="1:65" s="12" customFormat="1" ht="25.9" customHeight="1">
      <c r="B99" s="160"/>
      <c r="C99" s="161"/>
      <c r="D99" s="162" t="s">
        <v>77</v>
      </c>
      <c r="E99" s="163" t="s">
        <v>170</v>
      </c>
      <c r="F99" s="163" t="s">
        <v>171</v>
      </c>
      <c r="G99" s="161"/>
      <c r="H99" s="161"/>
      <c r="I99" s="164"/>
      <c r="J99" s="165">
        <f>BK99</f>
        <v>0</v>
      </c>
      <c r="K99" s="161"/>
      <c r="L99" s="166"/>
      <c r="M99" s="167"/>
      <c r="N99" s="168"/>
      <c r="O99" s="168"/>
      <c r="P99" s="169">
        <f>P100+P106+P113+P146+P175+P370+P389</f>
        <v>0</v>
      </c>
      <c r="Q99" s="168"/>
      <c r="R99" s="169">
        <f>R100+R106+R113+R146+R175+R370+R389</f>
        <v>9.021115</v>
      </c>
      <c r="S99" s="168"/>
      <c r="T99" s="170">
        <f>T100+T106+T113+T146+T175+T370+T389</f>
        <v>37.281620000000004</v>
      </c>
      <c r="AR99" s="171" t="s">
        <v>86</v>
      </c>
      <c r="AT99" s="172" t="s">
        <v>77</v>
      </c>
      <c r="AU99" s="172" t="s">
        <v>78</v>
      </c>
      <c r="AY99" s="171" t="s">
        <v>172</v>
      </c>
      <c r="BK99" s="173">
        <f>BK100+BK106+BK113+BK146+BK175+BK370+BK389</f>
        <v>0</v>
      </c>
    </row>
    <row r="100" spans="1:65" s="12" customFormat="1" ht="22.9" customHeight="1">
      <c r="B100" s="160"/>
      <c r="C100" s="161"/>
      <c r="D100" s="162" t="s">
        <v>77</v>
      </c>
      <c r="E100" s="174" t="s">
        <v>86</v>
      </c>
      <c r="F100" s="174" t="s">
        <v>173</v>
      </c>
      <c r="G100" s="161"/>
      <c r="H100" s="161"/>
      <c r="I100" s="164"/>
      <c r="J100" s="175">
        <f>BK100</f>
        <v>0</v>
      </c>
      <c r="K100" s="161"/>
      <c r="L100" s="166"/>
      <c r="M100" s="167"/>
      <c r="N100" s="168"/>
      <c r="O100" s="168"/>
      <c r="P100" s="169">
        <f>SUM(P101:P105)</f>
        <v>0</v>
      </c>
      <c r="Q100" s="168"/>
      <c r="R100" s="169">
        <f>SUM(R101:R105)</f>
        <v>0</v>
      </c>
      <c r="S100" s="168"/>
      <c r="T100" s="170">
        <f>SUM(T101:T105)</f>
        <v>0</v>
      </c>
      <c r="AR100" s="171" t="s">
        <v>86</v>
      </c>
      <c r="AT100" s="172" t="s">
        <v>77</v>
      </c>
      <c r="AU100" s="172" t="s">
        <v>86</v>
      </c>
      <c r="AY100" s="171" t="s">
        <v>172</v>
      </c>
      <c r="BK100" s="173">
        <f>SUM(BK101:BK105)</f>
        <v>0</v>
      </c>
    </row>
    <row r="101" spans="1:65" s="2" customFormat="1" ht="24.2" customHeight="1">
      <c r="A101" s="36"/>
      <c r="B101" s="37"/>
      <c r="C101" s="176" t="s">
        <v>86</v>
      </c>
      <c r="D101" s="176" t="s">
        <v>174</v>
      </c>
      <c r="E101" s="177" t="s">
        <v>175</v>
      </c>
      <c r="F101" s="178" t="s">
        <v>176</v>
      </c>
      <c r="G101" s="179" t="s">
        <v>177</v>
      </c>
      <c r="H101" s="180">
        <v>1</v>
      </c>
      <c r="I101" s="181"/>
      <c r="J101" s="182">
        <f>ROUND(I101*H101,2)</f>
        <v>0</v>
      </c>
      <c r="K101" s="178" t="s">
        <v>19</v>
      </c>
      <c r="L101" s="41"/>
      <c r="M101" s="183" t="s">
        <v>19</v>
      </c>
      <c r="N101" s="184" t="s">
        <v>49</v>
      </c>
      <c r="O101" s="66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7" t="s">
        <v>178</v>
      </c>
      <c r="AT101" s="187" t="s">
        <v>174</v>
      </c>
      <c r="AU101" s="187" t="s">
        <v>88</v>
      </c>
      <c r="AY101" s="19" t="s">
        <v>172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9" t="s">
        <v>86</v>
      </c>
      <c r="BK101" s="188">
        <f>ROUND(I101*H101,2)</f>
        <v>0</v>
      </c>
      <c r="BL101" s="19" t="s">
        <v>178</v>
      </c>
      <c r="BM101" s="187" t="s">
        <v>179</v>
      </c>
    </row>
    <row r="102" spans="1:65" s="13" customFormat="1" ht="11.25">
      <c r="B102" s="189"/>
      <c r="C102" s="190"/>
      <c r="D102" s="191" t="s">
        <v>180</v>
      </c>
      <c r="E102" s="192" t="s">
        <v>19</v>
      </c>
      <c r="F102" s="193" t="s">
        <v>181</v>
      </c>
      <c r="G102" s="190"/>
      <c r="H102" s="192" t="s">
        <v>19</v>
      </c>
      <c r="I102" s="194"/>
      <c r="J102" s="190"/>
      <c r="K102" s="190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180</v>
      </c>
      <c r="AU102" s="199" t="s">
        <v>88</v>
      </c>
      <c r="AV102" s="13" t="s">
        <v>86</v>
      </c>
      <c r="AW102" s="13" t="s">
        <v>37</v>
      </c>
      <c r="AX102" s="13" t="s">
        <v>78</v>
      </c>
      <c r="AY102" s="199" t="s">
        <v>172</v>
      </c>
    </row>
    <row r="103" spans="1:65" s="13" customFormat="1" ht="11.25">
      <c r="B103" s="189"/>
      <c r="C103" s="190"/>
      <c r="D103" s="191" t="s">
        <v>180</v>
      </c>
      <c r="E103" s="192" t="s">
        <v>19</v>
      </c>
      <c r="F103" s="193" t="s">
        <v>182</v>
      </c>
      <c r="G103" s="190"/>
      <c r="H103" s="192" t="s">
        <v>19</v>
      </c>
      <c r="I103" s="194"/>
      <c r="J103" s="190"/>
      <c r="K103" s="190"/>
      <c r="L103" s="195"/>
      <c r="M103" s="196"/>
      <c r="N103" s="197"/>
      <c r="O103" s="197"/>
      <c r="P103" s="197"/>
      <c r="Q103" s="197"/>
      <c r="R103" s="197"/>
      <c r="S103" s="197"/>
      <c r="T103" s="198"/>
      <c r="AT103" s="199" t="s">
        <v>180</v>
      </c>
      <c r="AU103" s="199" t="s">
        <v>88</v>
      </c>
      <c r="AV103" s="13" t="s">
        <v>86</v>
      </c>
      <c r="AW103" s="13" t="s">
        <v>37</v>
      </c>
      <c r="AX103" s="13" t="s">
        <v>78</v>
      </c>
      <c r="AY103" s="199" t="s">
        <v>172</v>
      </c>
    </row>
    <row r="104" spans="1:65" s="14" customFormat="1" ht="11.25">
      <c r="B104" s="200"/>
      <c r="C104" s="201"/>
      <c r="D104" s="191" t="s">
        <v>180</v>
      </c>
      <c r="E104" s="202" t="s">
        <v>19</v>
      </c>
      <c r="F104" s="203" t="s">
        <v>86</v>
      </c>
      <c r="G104" s="201"/>
      <c r="H104" s="204">
        <v>1</v>
      </c>
      <c r="I104" s="205"/>
      <c r="J104" s="201"/>
      <c r="K104" s="201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180</v>
      </c>
      <c r="AU104" s="210" t="s">
        <v>88</v>
      </c>
      <c r="AV104" s="14" t="s">
        <v>88</v>
      </c>
      <c r="AW104" s="14" t="s">
        <v>37</v>
      </c>
      <c r="AX104" s="14" t="s">
        <v>78</v>
      </c>
      <c r="AY104" s="210" t="s">
        <v>172</v>
      </c>
    </row>
    <row r="105" spans="1:65" s="15" customFormat="1" ht="11.25">
      <c r="B105" s="211"/>
      <c r="C105" s="212"/>
      <c r="D105" s="191" t="s">
        <v>180</v>
      </c>
      <c r="E105" s="213" t="s">
        <v>19</v>
      </c>
      <c r="F105" s="214" t="s">
        <v>183</v>
      </c>
      <c r="G105" s="212"/>
      <c r="H105" s="215">
        <v>1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180</v>
      </c>
      <c r="AU105" s="221" t="s">
        <v>88</v>
      </c>
      <c r="AV105" s="15" t="s">
        <v>178</v>
      </c>
      <c r="AW105" s="15" t="s">
        <v>37</v>
      </c>
      <c r="AX105" s="15" t="s">
        <v>86</v>
      </c>
      <c r="AY105" s="221" t="s">
        <v>172</v>
      </c>
    </row>
    <row r="106" spans="1:65" s="12" customFormat="1" ht="22.9" customHeight="1">
      <c r="B106" s="160"/>
      <c r="C106" s="161"/>
      <c r="D106" s="162" t="s">
        <v>77</v>
      </c>
      <c r="E106" s="174" t="s">
        <v>184</v>
      </c>
      <c r="F106" s="174" t="s">
        <v>185</v>
      </c>
      <c r="G106" s="161"/>
      <c r="H106" s="161"/>
      <c r="I106" s="164"/>
      <c r="J106" s="175">
        <f>BK106</f>
        <v>0</v>
      </c>
      <c r="K106" s="161"/>
      <c r="L106" s="166"/>
      <c r="M106" s="167"/>
      <c r="N106" s="168"/>
      <c r="O106" s="168"/>
      <c r="P106" s="169">
        <f>SUM(P107:P112)</f>
        <v>0</v>
      </c>
      <c r="Q106" s="168"/>
      <c r="R106" s="169">
        <f>SUM(R107:R112)</f>
        <v>2.9058000000000002</v>
      </c>
      <c r="S106" s="168"/>
      <c r="T106" s="170">
        <f>SUM(T107:T112)</f>
        <v>0</v>
      </c>
      <c r="AR106" s="171" t="s">
        <v>86</v>
      </c>
      <c r="AT106" s="172" t="s">
        <v>77</v>
      </c>
      <c r="AU106" s="172" t="s">
        <v>86</v>
      </c>
      <c r="AY106" s="171" t="s">
        <v>172</v>
      </c>
      <c r="BK106" s="173">
        <f>SUM(BK107:BK112)</f>
        <v>0</v>
      </c>
    </row>
    <row r="107" spans="1:65" s="2" customFormat="1" ht="37.9" customHeight="1">
      <c r="A107" s="36"/>
      <c r="B107" s="37"/>
      <c r="C107" s="176" t="s">
        <v>88</v>
      </c>
      <c r="D107" s="176" t="s">
        <v>174</v>
      </c>
      <c r="E107" s="177" t="s">
        <v>186</v>
      </c>
      <c r="F107" s="178" t="s">
        <v>187</v>
      </c>
      <c r="G107" s="179" t="s">
        <v>110</v>
      </c>
      <c r="H107" s="180">
        <v>1.5</v>
      </c>
      <c r="I107" s="181"/>
      <c r="J107" s="182">
        <f>ROUND(I107*H107,2)</f>
        <v>0</v>
      </c>
      <c r="K107" s="178" t="s">
        <v>188</v>
      </c>
      <c r="L107" s="41"/>
      <c r="M107" s="183" t="s">
        <v>19</v>
      </c>
      <c r="N107" s="184" t="s">
        <v>49</v>
      </c>
      <c r="O107" s="66"/>
      <c r="P107" s="185">
        <f>O107*H107</f>
        <v>0</v>
      </c>
      <c r="Q107" s="185">
        <v>1.9372</v>
      </c>
      <c r="R107" s="185">
        <f>Q107*H107</f>
        <v>2.9058000000000002</v>
      </c>
      <c r="S107" s="185">
        <v>0</v>
      </c>
      <c r="T107" s="186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7" t="s">
        <v>178</v>
      </c>
      <c r="AT107" s="187" t="s">
        <v>174</v>
      </c>
      <c r="AU107" s="187" t="s">
        <v>88</v>
      </c>
      <c r="AY107" s="19" t="s">
        <v>172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9" t="s">
        <v>86</v>
      </c>
      <c r="BK107" s="188">
        <f>ROUND(I107*H107,2)</f>
        <v>0</v>
      </c>
      <c r="BL107" s="19" t="s">
        <v>178</v>
      </c>
      <c r="BM107" s="187" t="s">
        <v>189</v>
      </c>
    </row>
    <row r="108" spans="1:65" s="2" customFormat="1" ht="11.25">
      <c r="A108" s="36"/>
      <c r="B108" s="37"/>
      <c r="C108" s="38"/>
      <c r="D108" s="222" t="s">
        <v>190</v>
      </c>
      <c r="E108" s="38"/>
      <c r="F108" s="223" t="s">
        <v>191</v>
      </c>
      <c r="G108" s="38"/>
      <c r="H108" s="38"/>
      <c r="I108" s="224"/>
      <c r="J108" s="38"/>
      <c r="K108" s="38"/>
      <c r="L108" s="41"/>
      <c r="M108" s="225"/>
      <c r="N108" s="226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190</v>
      </c>
      <c r="AU108" s="19" t="s">
        <v>88</v>
      </c>
    </row>
    <row r="109" spans="1:65" s="13" customFormat="1" ht="11.25">
      <c r="B109" s="189"/>
      <c r="C109" s="190"/>
      <c r="D109" s="191" t="s">
        <v>180</v>
      </c>
      <c r="E109" s="192" t="s">
        <v>19</v>
      </c>
      <c r="F109" s="193" t="s">
        <v>181</v>
      </c>
      <c r="G109" s="190"/>
      <c r="H109" s="192" t="s">
        <v>19</v>
      </c>
      <c r="I109" s="194"/>
      <c r="J109" s="190"/>
      <c r="K109" s="190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180</v>
      </c>
      <c r="AU109" s="199" t="s">
        <v>88</v>
      </c>
      <c r="AV109" s="13" t="s">
        <v>86</v>
      </c>
      <c r="AW109" s="13" t="s">
        <v>37</v>
      </c>
      <c r="AX109" s="13" t="s">
        <v>78</v>
      </c>
      <c r="AY109" s="199" t="s">
        <v>172</v>
      </c>
    </row>
    <row r="110" spans="1:65" s="13" customFormat="1" ht="11.25">
      <c r="B110" s="189"/>
      <c r="C110" s="190"/>
      <c r="D110" s="191" t="s">
        <v>180</v>
      </c>
      <c r="E110" s="192" t="s">
        <v>19</v>
      </c>
      <c r="F110" s="193" t="s">
        <v>192</v>
      </c>
      <c r="G110" s="190"/>
      <c r="H110" s="192" t="s">
        <v>19</v>
      </c>
      <c r="I110" s="194"/>
      <c r="J110" s="190"/>
      <c r="K110" s="190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180</v>
      </c>
      <c r="AU110" s="199" t="s">
        <v>88</v>
      </c>
      <c r="AV110" s="13" t="s">
        <v>86</v>
      </c>
      <c r="AW110" s="13" t="s">
        <v>37</v>
      </c>
      <c r="AX110" s="13" t="s">
        <v>78</v>
      </c>
      <c r="AY110" s="199" t="s">
        <v>172</v>
      </c>
    </row>
    <row r="111" spans="1:65" s="14" customFormat="1" ht="11.25">
      <c r="B111" s="200"/>
      <c r="C111" s="201"/>
      <c r="D111" s="191" t="s">
        <v>180</v>
      </c>
      <c r="E111" s="202" t="s">
        <v>19</v>
      </c>
      <c r="F111" s="203" t="s">
        <v>193</v>
      </c>
      <c r="G111" s="201"/>
      <c r="H111" s="204">
        <v>1.5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180</v>
      </c>
      <c r="AU111" s="210" t="s">
        <v>88</v>
      </c>
      <c r="AV111" s="14" t="s">
        <v>88</v>
      </c>
      <c r="AW111" s="14" t="s">
        <v>37</v>
      </c>
      <c r="AX111" s="14" t="s">
        <v>78</v>
      </c>
      <c r="AY111" s="210" t="s">
        <v>172</v>
      </c>
    </row>
    <row r="112" spans="1:65" s="15" customFormat="1" ht="11.25">
      <c r="B112" s="211"/>
      <c r="C112" s="212"/>
      <c r="D112" s="191" t="s">
        <v>180</v>
      </c>
      <c r="E112" s="213" t="s">
        <v>19</v>
      </c>
      <c r="F112" s="214" t="s">
        <v>183</v>
      </c>
      <c r="G112" s="212"/>
      <c r="H112" s="215">
        <v>1.5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180</v>
      </c>
      <c r="AU112" s="221" t="s">
        <v>88</v>
      </c>
      <c r="AV112" s="15" t="s">
        <v>178</v>
      </c>
      <c r="AW112" s="15" t="s">
        <v>37</v>
      </c>
      <c r="AX112" s="15" t="s">
        <v>86</v>
      </c>
      <c r="AY112" s="221" t="s">
        <v>172</v>
      </c>
    </row>
    <row r="113" spans="1:65" s="12" customFormat="1" ht="22.9" customHeight="1">
      <c r="B113" s="160"/>
      <c r="C113" s="161"/>
      <c r="D113" s="162" t="s">
        <v>77</v>
      </c>
      <c r="E113" s="174" t="s">
        <v>194</v>
      </c>
      <c r="F113" s="174" t="s">
        <v>195</v>
      </c>
      <c r="G113" s="161"/>
      <c r="H113" s="161"/>
      <c r="I113" s="164"/>
      <c r="J113" s="175">
        <f>BK113</f>
        <v>0</v>
      </c>
      <c r="K113" s="161"/>
      <c r="L113" s="166"/>
      <c r="M113" s="167"/>
      <c r="N113" s="168"/>
      <c r="O113" s="168"/>
      <c r="P113" s="169">
        <f>SUM(P114:P145)</f>
        <v>0</v>
      </c>
      <c r="Q113" s="168"/>
      <c r="R113" s="169">
        <f>SUM(R114:R145)</f>
        <v>5.846895</v>
      </c>
      <c r="S113" s="168"/>
      <c r="T113" s="170">
        <f>SUM(T114:T145)</f>
        <v>0.54952000000000001</v>
      </c>
      <c r="AR113" s="171" t="s">
        <v>86</v>
      </c>
      <c r="AT113" s="172" t="s">
        <v>77</v>
      </c>
      <c r="AU113" s="172" t="s">
        <v>86</v>
      </c>
      <c r="AY113" s="171" t="s">
        <v>172</v>
      </c>
      <c r="BK113" s="173">
        <f>SUM(BK114:BK145)</f>
        <v>0</v>
      </c>
    </row>
    <row r="114" spans="1:65" s="2" customFormat="1" ht="37.9" customHeight="1">
      <c r="A114" s="36"/>
      <c r="B114" s="37"/>
      <c r="C114" s="176" t="s">
        <v>184</v>
      </c>
      <c r="D114" s="176" t="s">
        <v>174</v>
      </c>
      <c r="E114" s="177" t="s">
        <v>196</v>
      </c>
      <c r="F114" s="178" t="s">
        <v>197</v>
      </c>
      <c r="G114" s="179" t="s">
        <v>96</v>
      </c>
      <c r="H114" s="180">
        <v>18.16</v>
      </c>
      <c r="I114" s="181"/>
      <c r="J114" s="182">
        <f>ROUND(I114*H114,2)</f>
        <v>0</v>
      </c>
      <c r="K114" s="178" t="s">
        <v>188</v>
      </c>
      <c r="L114" s="41"/>
      <c r="M114" s="183" t="s">
        <v>19</v>
      </c>
      <c r="N114" s="184" t="s">
        <v>49</v>
      </c>
      <c r="O114" s="66"/>
      <c r="P114" s="185">
        <f>O114*H114</f>
        <v>0</v>
      </c>
      <c r="Q114" s="185">
        <v>2.0930000000000001E-2</v>
      </c>
      <c r="R114" s="185">
        <f>Q114*H114</f>
        <v>0.3800888</v>
      </c>
      <c r="S114" s="185">
        <v>0.02</v>
      </c>
      <c r="T114" s="186">
        <f>S114*H114</f>
        <v>0.36320000000000002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178</v>
      </c>
      <c r="AT114" s="187" t="s">
        <v>174</v>
      </c>
      <c r="AU114" s="187" t="s">
        <v>88</v>
      </c>
      <c r="AY114" s="19" t="s">
        <v>172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86</v>
      </c>
      <c r="BK114" s="188">
        <f>ROUND(I114*H114,2)</f>
        <v>0</v>
      </c>
      <c r="BL114" s="19" t="s">
        <v>178</v>
      </c>
      <c r="BM114" s="187" t="s">
        <v>198</v>
      </c>
    </row>
    <row r="115" spans="1:65" s="2" customFormat="1" ht="11.25">
      <c r="A115" s="36"/>
      <c r="B115" s="37"/>
      <c r="C115" s="38"/>
      <c r="D115" s="222" t="s">
        <v>190</v>
      </c>
      <c r="E115" s="38"/>
      <c r="F115" s="223" t="s">
        <v>199</v>
      </c>
      <c r="G115" s="38"/>
      <c r="H115" s="38"/>
      <c r="I115" s="224"/>
      <c r="J115" s="38"/>
      <c r="K115" s="38"/>
      <c r="L115" s="41"/>
      <c r="M115" s="225"/>
      <c r="N115" s="226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190</v>
      </c>
      <c r="AU115" s="19" t="s">
        <v>88</v>
      </c>
    </row>
    <row r="116" spans="1:65" s="13" customFormat="1" ht="11.25">
      <c r="B116" s="189"/>
      <c r="C116" s="190"/>
      <c r="D116" s="191" t="s">
        <v>180</v>
      </c>
      <c r="E116" s="192" t="s">
        <v>19</v>
      </c>
      <c r="F116" s="193" t="s">
        <v>181</v>
      </c>
      <c r="G116" s="190"/>
      <c r="H116" s="192" t="s">
        <v>19</v>
      </c>
      <c r="I116" s="194"/>
      <c r="J116" s="190"/>
      <c r="K116" s="190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180</v>
      </c>
      <c r="AU116" s="199" t="s">
        <v>88</v>
      </c>
      <c r="AV116" s="13" t="s">
        <v>86</v>
      </c>
      <c r="AW116" s="13" t="s">
        <v>37</v>
      </c>
      <c r="AX116" s="13" t="s">
        <v>78</v>
      </c>
      <c r="AY116" s="199" t="s">
        <v>172</v>
      </c>
    </row>
    <row r="117" spans="1:65" s="13" customFormat="1" ht="11.25">
      <c r="B117" s="189"/>
      <c r="C117" s="190"/>
      <c r="D117" s="191" t="s">
        <v>180</v>
      </c>
      <c r="E117" s="192" t="s">
        <v>19</v>
      </c>
      <c r="F117" s="193" t="s">
        <v>200</v>
      </c>
      <c r="G117" s="190"/>
      <c r="H117" s="192" t="s">
        <v>19</v>
      </c>
      <c r="I117" s="194"/>
      <c r="J117" s="190"/>
      <c r="K117" s="190"/>
      <c r="L117" s="195"/>
      <c r="M117" s="196"/>
      <c r="N117" s="197"/>
      <c r="O117" s="197"/>
      <c r="P117" s="197"/>
      <c r="Q117" s="197"/>
      <c r="R117" s="197"/>
      <c r="S117" s="197"/>
      <c r="T117" s="198"/>
      <c r="AT117" s="199" t="s">
        <v>180</v>
      </c>
      <c r="AU117" s="199" t="s">
        <v>88</v>
      </c>
      <c r="AV117" s="13" t="s">
        <v>86</v>
      </c>
      <c r="AW117" s="13" t="s">
        <v>37</v>
      </c>
      <c r="AX117" s="13" t="s">
        <v>78</v>
      </c>
      <c r="AY117" s="199" t="s">
        <v>172</v>
      </c>
    </row>
    <row r="118" spans="1:65" s="13" customFormat="1" ht="11.25">
      <c r="B118" s="189"/>
      <c r="C118" s="190"/>
      <c r="D118" s="191" t="s">
        <v>180</v>
      </c>
      <c r="E118" s="192" t="s">
        <v>19</v>
      </c>
      <c r="F118" s="193" t="s">
        <v>201</v>
      </c>
      <c r="G118" s="190"/>
      <c r="H118" s="192" t="s">
        <v>19</v>
      </c>
      <c r="I118" s="194"/>
      <c r="J118" s="190"/>
      <c r="K118" s="190"/>
      <c r="L118" s="195"/>
      <c r="M118" s="196"/>
      <c r="N118" s="197"/>
      <c r="O118" s="197"/>
      <c r="P118" s="197"/>
      <c r="Q118" s="197"/>
      <c r="R118" s="197"/>
      <c r="S118" s="197"/>
      <c r="T118" s="198"/>
      <c r="AT118" s="199" t="s">
        <v>180</v>
      </c>
      <c r="AU118" s="199" t="s">
        <v>88</v>
      </c>
      <c r="AV118" s="13" t="s">
        <v>86</v>
      </c>
      <c r="AW118" s="13" t="s">
        <v>37</v>
      </c>
      <c r="AX118" s="13" t="s">
        <v>78</v>
      </c>
      <c r="AY118" s="199" t="s">
        <v>172</v>
      </c>
    </row>
    <row r="119" spans="1:65" s="14" customFormat="1" ht="11.25">
      <c r="B119" s="200"/>
      <c r="C119" s="201"/>
      <c r="D119" s="191" t="s">
        <v>180</v>
      </c>
      <c r="E119" s="202" t="s">
        <v>19</v>
      </c>
      <c r="F119" s="203" t="s">
        <v>202</v>
      </c>
      <c r="G119" s="201"/>
      <c r="H119" s="204">
        <v>6.16</v>
      </c>
      <c r="I119" s="205"/>
      <c r="J119" s="201"/>
      <c r="K119" s="201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180</v>
      </c>
      <c r="AU119" s="210" t="s">
        <v>88</v>
      </c>
      <c r="AV119" s="14" t="s">
        <v>88</v>
      </c>
      <c r="AW119" s="14" t="s">
        <v>37</v>
      </c>
      <c r="AX119" s="14" t="s">
        <v>78</v>
      </c>
      <c r="AY119" s="210" t="s">
        <v>172</v>
      </c>
    </row>
    <row r="120" spans="1:65" s="14" customFormat="1" ht="11.25">
      <c r="B120" s="200"/>
      <c r="C120" s="201"/>
      <c r="D120" s="191" t="s">
        <v>180</v>
      </c>
      <c r="E120" s="202" t="s">
        <v>19</v>
      </c>
      <c r="F120" s="203" t="s">
        <v>203</v>
      </c>
      <c r="G120" s="201"/>
      <c r="H120" s="204">
        <v>12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180</v>
      </c>
      <c r="AU120" s="210" t="s">
        <v>88</v>
      </c>
      <c r="AV120" s="14" t="s">
        <v>88</v>
      </c>
      <c r="AW120" s="14" t="s">
        <v>37</v>
      </c>
      <c r="AX120" s="14" t="s">
        <v>78</v>
      </c>
      <c r="AY120" s="210" t="s">
        <v>172</v>
      </c>
    </row>
    <row r="121" spans="1:65" s="15" customFormat="1" ht="11.25">
      <c r="B121" s="211"/>
      <c r="C121" s="212"/>
      <c r="D121" s="191" t="s">
        <v>180</v>
      </c>
      <c r="E121" s="213" t="s">
        <v>19</v>
      </c>
      <c r="F121" s="214" t="s">
        <v>183</v>
      </c>
      <c r="G121" s="212"/>
      <c r="H121" s="215">
        <v>18.16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180</v>
      </c>
      <c r="AU121" s="221" t="s">
        <v>88</v>
      </c>
      <c r="AV121" s="15" t="s">
        <v>178</v>
      </c>
      <c r="AW121" s="15" t="s">
        <v>37</v>
      </c>
      <c r="AX121" s="15" t="s">
        <v>86</v>
      </c>
      <c r="AY121" s="221" t="s">
        <v>172</v>
      </c>
    </row>
    <row r="122" spans="1:65" s="2" customFormat="1" ht="37.9" customHeight="1">
      <c r="A122" s="36"/>
      <c r="B122" s="37"/>
      <c r="C122" s="176" t="s">
        <v>178</v>
      </c>
      <c r="D122" s="176" t="s">
        <v>174</v>
      </c>
      <c r="E122" s="177" t="s">
        <v>204</v>
      </c>
      <c r="F122" s="178" t="s">
        <v>205</v>
      </c>
      <c r="G122" s="179" t="s">
        <v>96</v>
      </c>
      <c r="H122" s="180">
        <v>93.16</v>
      </c>
      <c r="I122" s="181"/>
      <c r="J122" s="182">
        <f>ROUND(I122*H122,2)</f>
        <v>0</v>
      </c>
      <c r="K122" s="178" t="s">
        <v>188</v>
      </c>
      <c r="L122" s="41"/>
      <c r="M122" s="183" t="s">
        <v>19</v>
      </c>
      <c r="N122" s="184" t="s">
        <v>49</v>
      </c>
      <c r="O122" s="66"/>
      <c r="P122" s="185">
        <f>O122*H122</f>
        <v>0</v>
      </c>
      <c r="Q122" s="185">
        <v>2.2000000000000001E-4</v>
      </c>
      <c r="R122" s="185">
        <f>Q122*H122</f>
        <v>2.0495200000000002E-2</v>
      </c>
      <c r="S122" s="185">
        <v>2E-3</v>
      </c>
      <c r="T122" s="186">
        <f>S122*H122</f>
        <v>0.18631999999999999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178</v>
      </c>
      <c r="AT122" s="187" t="s">
        <v>174</v>
      </c>
      <c r="AU122" s="187" t="s">
        <v>88</v>
      </c>
      <c r="AY122" s="19" t="s">
        <v>172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9" t="s">
        <v>86</v>
      </c>
      <c r="BK122" s="188">
        <f>ROUND(I122*H122,2)</f>
        <v>0</v>
      </c>
      <c r="BL122" s="19" t="s">
        <v>178</v>
      </c>
      <c r="BM122" s="187" t="s">
        <v>206</v>
      </c>
    </row>
    <row r="123" spans="1:65" s="2" customFormat="1" ht="11.25">
      <c r="A123" s="36"/>
      <c r="B123" s="37"/>
      <c r="C123" s="38"/>
      <c r="D123" s="222" t="s">
        <v>190</v>
      </c>
      <c r="E123" s="38"/>
      <c r="F123" s="223" t="s">
        <v>207</v>
      </c>
      <c r="G123" s="38"/>
      <c r="H123" s="38"/>
      <c r="I123" s="224"/>
      <c r="J123" s="38"/>
      <c r="K123" s="38"/>
      <c r="L123" s="41"/>
      <c r="M123" s="225"/>
      <c r="N123" s="226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190</v>
      </c>
      <c r="AU123" s="19" t="s">
        <v>88</v>
      </c>
    </row>
    <row r="124" spans="1:65" s="13" customFormat="1" ht="11.25">
      <c r="B124" s="189"/>
      <c r="C124" s="190"/>
      <c r="D124" s="191" t="s">
        <v>180</v>
      </c>
      <c r="E124" s="192" t="s">
        <v>19</v>
      </c>
      <c r="F124" s="193" t="s">
        <v>181</v>
      </c>
      <c r="G124" s="190"/>
      <c r="H124" s="192" t="s">
        <v>19</v>
      </c>
      <c r="I124" s="194"/>
      <c r="J124" s="190"/>
      <c r="K124" s="190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180</v>
      </c>
      <c r="AU124" s="199" t="s">
        <v>88</v>
      </c>
      <c r="AV124" s="13" t="s">
        <v>86</v>
      </c>
      <c r="AW124" s="13" t="s">
        <v>37</v>
      </c>
      <c r="AX124" s="13" t="s">
        <v>78</v>
      </c>
      <c r="AY124" s="199" t="s">
        <v>172</v>
      </c>
    </row>
    <row r="125" spans="1:65" s="13" customFormat="1" ht="11.25">
      <c r="B125" s="189"/>
      <c r="C125" s="190"/>
      <c r="D125" s="191" t="s">
        <v>180</v>
      </c>
      <c r="E125" s="192" t="s">
        <v>19</v>
      </c>
      <c r="F125" s="193" t="s">
        <v>200</v>
      </c>
      <c r="G125" s="190"/>
      <c r="H125" s="192" t="s">
        <v>19</v>
      </c>
      <c r="I125" s="194"/>
      <c r="J125" s="190"/>
      <c r="K125" s="190"/>
      <c r="L125" s="195"/>
      <c r="M125" s="196"/>
      <c r="N125" s="197"/>
      <c r="O125" s="197"/>
      <c r="P125" s="197"/>
      <c r="Q125" s="197"/>
      <c r="R125" s="197"/>
      <c r="S125" s="197"/>
      <c r="T125" s="198"/>
      <c r="AT125" s="199" t="s">
        <v>180</v>
      </c>
      <c r="AU125" s="199" t="s">
        <v>88</v>
      </c>
      <c r="AV125" s="13" t="s">
        <v>86</v>
      </c>
      <c r="AW125" s="13" t="s">
        <v>37</v>
      </c>
      <c r="AX125" s="13" t="s">
        <v>78</v>
      </c>
      <c r="AY125" s="199" t="s">
        <v>172</v>
      </c>
    </row>
    <row r="126" spans="1:65" s="13" customFormat="1" ht="11.25">
      <c r="B126" s="189"/>
      <c r="C126" s="190"/>
      <c r="D126" s="191" t="s">
        <v>180</v>
      </c>
      <c r="E126" s="192" t="s">
        <v>19</v>
      </c>
      <c r="F126" s="193" t="s">
        <v>201</v>
      </c>
      <c r="G126" s="190"/>
      <c r="H126" s="192" t="s">
        <v>19</v>
      </c>
      <c r="I126" s="194"/>
      <c r="J126" s="190"/>
      <c r="K126" s="190"/>
      <c r="L126" s="195"/>
      <c r="M126" s="196"/>
      <c r="N126" s="197"/>
      <c r="O126" s="197"/>
      <c r="P126" s="197"/>
      <c r="Q126" s="197"/>
      <c r="R126" s="197"/>
      <c r="S126" s="197"/>
      <c r="T126" s="198"/>
      <c r="AT126" s="199" t="s">
        <v>180</v>
      </c>
      <c r="AU126" s="199" t="s">
        <v>88</v>
      </c>
      <c r="AV126" s="13" t="s">
        <v>86</v>
      </c>
      <c r="AW126" s="13" t="s">
        <v>37</v>
      </c>
      <c r="AX126" s="13" t="s">
        <v>78</v>
      </c>
      <c r="AY126" s="199" t="s">
        <v>172</v>
      </c>
    </row>
    <row r="127" spans="1:65" s="14" customFormat="1" ht="11.25">
      <c r="B127" s="200"/>
      <c r="C127" s="201"/>
      <c r="D127" s="191" t="s">
        <v>180</v>
      </c>
      <c r="E127" s="202" t="s">
        <v>19</v>
      </c>
      <c r="F127" s="203" t="s">
        <v>202</v>
      </c>
      <c r="G127" s="201"/>
      <c r="H127" s="204">
        <v>6.16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180</v>
      </c>
      <c r="AU127" s="210" t="s">
        <v>88</v>
      </c>
      <c r="AV127" s="14" t="s">
        <v>88</v>
      </c>
      <c r="AW127" s="14" t="s">
        <v>37</v>
      </c>
      <c r="AX127" s="14" t="s">
        <v>78</v>
      </c>
      <c r="AY127" s="210" t="s">
        <v>172</v>
      </c>
    </row>
    <row r="128" spans="1:65" s="14" customFormat="1" ht="11.25">
      <c r="B128" s="200"/>
      <c r="C128" s="201"/>
      <c r="D128" s="191" t="s">
        <v>180</v>
      </c>
      <c r="E128" s="202" t="s">
        <v>19</v>
      </c>
      <c r="F128" s="203" t="s">
        <v>203</v>
      </c>
      <c r="G128" s="201"/>
      <c r="H128" s="204">
        <v>12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180</v>
      </c>
      <c r="AU128" s="210" t="s">
        <v>88</v>
      </c>
      <c r="AV128" s="14" t="s">
        <v>88</v>
      </c>
      <c r="AW128" s="14" t="s">
        <v>37</v>
      </c>
      <c r="AX128" s="14" t="s">
        <v>78</v>
      </c>
      <c r="AY128" s="210" t="s">
        <v>172</v>
      </c>
    </row>
    <row r="129" spans="1:65" s="14" customFormat="1" ht="11.25">
      <c r="B129" s="200"/>
      <c r="C129" s="201"/>
      <c r="D129" s="191" t="s">
        <v>180</v>
      </c>
      <c r="E129" s="202" t="s">
        <v>19</v>
      </c>
      <c r="F129" s="203" t="s">
        <v>208</v>
      </c>
      <c r="G129" s="201"/>
      <c r="H129" s="204">
        <v>75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180</v>
      </c>
      <c r="AU129" s="210" t="s">
        <v>88</v>
      </c>
      <c r="AV129" s="14" t="s">
        <v>88</v>
      </c>
      <c r="AW129" s="14" t="s">
        <v>37</v>
      </c>
      <c r="AX129" s="14" t="s">
        <v>78</v>
      </c>
      <c r="AY129" s="210" t="s">
        <v>172</v>
      </c>
    </row>
    <row r="130" spans="1:65" s="15" customFormat="1" ht="11.25">
      <c r="B130" s="211"/>
      <c r="C130" s="212"/>
      <c r="D130" s="191" t="s">
        <v>180</v>
      </c>
      <c r="E130" s="213" t="s">
        <v>19</v>
      </c>
      <c r="F130" s="214" t="s">
        <v>183</v>
      </c>
      <c r="G130" s="212"/>
      <c r="H130" s="215">
        <v>93.16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180</v>
      </c>
      <c r="AU130" s="221" t="s">
        <v>88</v>
      </c>
      <c r="AV130" s="15" t="s">
        <v>178</v>
      </c>
      <c r="AW130" s="15" t="s">
        <v>37</v>
      </c>
      <c r="AX130" s="15" t="s">
        <v>86</v>
      </c>
      <c r="AY130" s="221" t="s">
        <v>172</v>
      </c>
    </row>
    <row r="131" spans="1:65" s="2" customFormat="1" ht="33" customHeight="1">
      <c r="A131" s="36"/>
      <c r="B131" s="37"/>
      <c r="C131" s="176" t="s">
        <v>209</v>
      </c>
      <c r="D131" s="176" t="s">
        <v>174</v>
      </c>
      <c r="E131" s="177" t="s">
        <v>210</v>
      </c>
      <c r="F131" s="178" t="s">
        <v>211</v>
      </c>
      <c r="G131" s="179" t="s">
        <v>96</v>
      </c>
      <c r="H131" s="180">
        <v>94.9</v>
      </c>
      <c r="I131" s="181"/>
      <c r="J131" s="182">
        <f>ROUND(I131*H131,2)</f>
        <v>0</v>
      </c>
      <c r="K131" s="178" t="s">
        <v>19</v>
      </c>
      <c r="L131" s="41"/>
      <c r="M131" s="183" t="s">
        <v>19</v>
      </c>
      <c r="N131" s="184" t="s">
        <v>49</v>
      </c>
      <c r="O131" s="66"/>
      <c r="P131" s="185">
        <f>O131*H131</f>
        <v>0</v>
      </c>
      <c r="Q131" s="185">
        <v>1.4E-3</v>
      </c>
      <c r="R131" s="185">
        <f>Q131*H131</f>
        <v>0.13286000000000001</v>
      </c>
      <c r="S131" s="185">
        <v>0</v>
      </c>
      <c r="T131" s="18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7" t="s">
        <v>178</v>
      </c>
      <c r="AT131" s="187" t="s">
        <v>174</v>
      </c>
      <c r="AU131" s="187" t="s">
        <v>88</v>
      </c>
      <c r="AY131" s="19" t="s">
        <v>172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9" t="s">
        <v>86</v>
      </c>
      <c r="BK131" s="188">
        <f>ROUND(I131*H131,2)</f>
        <v>0</v>
      </c>
      <c r="BL131" s="19" t="s">
        <v>178</v>
      </c>
      <c r="BM131" s="187" t="s">
        <v>212</v>
      </c>
    </row>
    <row r="132" spans="1:65" s="13" customFormat="1" ht="11.25">
      <c r="B132" s="189"/>
      <c r="C132" s="190"/>
      <c r="D132" s="191" t="s">
        <v>180</v>
      </c>
      <c r="E132" s="192" t="s">
        <v>19</v>
      </c>
      <c r="F132" s="193" t="s">
        <v>181</v>
      </c>
      <c r="G132" s="190"/>
      <c r="H132" s="192" t="s">
        <v>19</v>
      </c>
      <c r="I132" s="194"/>
      <c r="J132" s="190"/>
      <c r="K132" s="190"/>
      <c r="L132" s="195"/>
      <c r="M132" s="196"/>
      <c r="N132" s="197"/>
      <c r="O132" s="197"/>
      <c r="P132" s="197"/>
      <c r="Q132" s="197"/>
      <c r="R132" s="197"/>
      <c r="S132" s="197"/>
      <c r="T132" s="198"/>
      <c r="AT132" s="199" t="s">
        <v>180</v>
      </c>
      <c r="AU132" s="199" t="s">
        <v>88</v>
      </c>
      <c r="AV132" s="13" t="s">
        <v>86</v>
      </c>
      <c r="AW132" s="13" t="s">
        <v>37</v>
      </c>
      <c r="AX132" s="13" t="s">
        <v>78</v>
      </c>
      <c r="AY132" s="199" t="s">
        <v>172</v>
      </c>
    </row>
    <row r="133" spans="1:65" s="13" customFormat="1" ht="11.25">
      <c r="B133" s="189"/>
      <c r="C133" s="190"/>
      <c r="D133" s="191" t="s">
        <v>180</v>
      </c>
      <c r="E133" s="192" t="s">
        <v>19</v>
      </c>
      <c r="F133" s="193" t="s">
        <v>213</v>
      </c>
      <c r="G133" s="190"/>
      <c r="H133" s="192" t="s">
        <v>19</v>
      </c>
      <c r="I133" s="194"/>
      <c r="J133" s="190"/>
      <c r="K133" s="190"/>
      <c r="L133" s="195"/>
      <c r="M133" s="196"/>
      <c r="N133" s="197"/>
      <c r="O133" s="197"/>
      <c r="P133" s="197"/>
      <c r="Q133" s="197"/>
      <c r="R133" s="197"/>
      <c r="S133" s="197"/>
      <c r="T133" s="198"/>
      <c r="AT133" s="199" t="s">
        <v>180</v>
      </c>
      <c r="AU133" s="199" t="s">
        <v>88</v>
      </c>
      <c r="AV133" s="13" t="s">
        <v>86</v>
      </c>
      <c r="AW133" s="13" t="s">
        <v>37</v>
      </c>
      <c r="AX133" s="13" t="s">
        <v>78</v>
      </c>
      <c r="AY133" s="199" t="s">
        <v>172</v>
      </c>
    </row>
    <row r="134" spans="1:65" s="13" customFormat="1" ht="11.25">
      <c r="B134" s="189"/>
      <c r="C134" s="190"/>
      <c r="D134" s="191" t="s">
        <v>180</v>
      </c>
      <c r="E134" s="192" t="s">
        <v>19</v>
      </c>
      <c r="F134" s="193" t="s">
        <v>214</v>
      </c>
      <c r="G134" s="190"/>
      <c r="H134" s="192" t="s">
        <v>19</v>
      </c>
      <c r="I134" s="194"/>
      <c r="J134" s="190"/>
      <c r="K134" s="190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180</v>
      </c>
      <c r="AU134" s="199" t="s">
        <v>88</v>
      </c>
      <c r="AV134" s="13" t="s">
        <v>86</v>
      </c>
      <c r="AW134" s="13" t="s">
        <v>37</v>
      </c>
      <c r="AX134" s="13" t="s">
        <v>78</v>
      </c>
      <c r="AY134" s="199" t="s">
        <v>172</v>
      </c>
    </row>
    <row r="135" spans="1:65" s="14" customFormat="1" ht="11.25">
      <c r="B135" s="200"/>
      <c r="C135" s="201"/>
      <c r="D135" s="191" t="s">
        <v>180</v>
      </c>
      <c r="E135" s="202" t="s">
        <v>19</v>
      </c>
      <c r="F135" s="203" t="s">
        <v>215</v>
      </c>
      <c r="G135" s="201"/>
      <c r="H135" s="204">
        <v>94.9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180</v>
      </c>
      <c r="AU135" s="210" t="s">
        <v>88</v>
      </c>
      <c r="AV135" s="14" t="s">
        <v>88</v>
      </c>
      <c r="AW135" s="14" t="s">
        <v>37</v>
      </c>
      <c r="AX135" s="14" t="s">
        <v>78</v>
      </c>
      <c r="AY135" s="210" t="s">
        <v>172</v>
      </c>
    </row>
    <row r="136" spans="1:65" s="15" customFormat="1" ht="11.25">
      <c r="B136" s="211"/>
      <c r="C136" s="212"/>
      <c r="D136" s="191" t="s">
        <v>180</v>
      </c>
      <c r="E136" s="213" t="s">
        <v>19</v>
      </c>
      <c r="F136" s="214" t="s">
        <v>183</v>
      </c>
      <c r="G136" s="212"/>
      <c r="H136" s="215">
        <v>94.9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180</v>
      </c>
      <c r="AU136" s="221" t="s">
        <v>88</v>
      </c>
      <c r="AV136" s="15" t="s">
        <v>178</v>
      </c>
      <c r="AW136" s="15" t="s">
        <v>37</v>
      </c>
      <c r="AX136" s="15" t="s">
        <v>86</v>
      </c>
      <c r="AY136" s="221" t="s">
        <v>172</v>
      </c>
    </row>
    <row r="137" spans="1:65" s="2" customFormat="1" ht="44.25" customHeight="1">
      <c r="A137" s="36"/>
      <c r="B137" s="37"/>
      <c r="C137" s="176" t="s">
        <v>194</v>
      </c>
      <c r="D137" s="176" t="s">
        <v>174</v>
      </c>
      <c r="E137" s="177" t="s">
        <v>216</v>
      </c>
      <c r="F137" s="178" t="s">
        <v>217</v>
      </c>
      <c r="G137" s="179" t="s">
        <v>96</v>
      </c>
      <c r="H137" s="180">
        <v>284.7</v>
      </c>
      <c r="I137" s="181"/>
      <c r="J137" s="182">
        <f>ROUND(I137*H137,2)</f>
        <v>0</v>
      </c>
      <c r="K137" s="178" t="s">
        <v>188</v>
      </c>
      <c r="L137" s="41"/>
      <c r="M137" s="183" t="s">
        <v>19</v>
      </c>
      <c r="N137" s="184" t="s">
        <v>49</v>
      </c>
      <c r="O137" s="66"/>
      <c r="P137" s="185">
        <f>O137*H137</f>
        <v>0</v>
      </c>
      <c r="Q137" s="185">
        <v>7.9000000000000008E-3</v>
      </c>
      <c r="R137" s="185">
        <f>Q137*H137</f>
        <v>2.2491300000000001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178</v>
      </c>
      <c r="AT137" s="187" t="s">
        <v>174</v>
      </c>
      <c r="AU137" s="187" t="s">
        <v>88</v>
      </c>
      <c r="AY137" s="19" t="s">
        <v>172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86</v>
      </c>
      <c r="BK137" s="188">
        <f>ROUND(I137*H137,2)</f>
        <v>0</v>
      </c>
      <c r="BL137" s="19" t="s">
        <v>178</v>
      </c>
      <c r="BM137" s="187" t="s">
        <v>218</v>
      </c>
    </row>
    <row r="138" spans="1:65" s="2" customFormat="1" ht="11.25">
      <c r="A138" s="36"/>
      <c r="B138" s="37"/>
      <c r="C138" s="38"/>
      <c r="D138" s="222" t="s">
        <v>190</v>
      </c>
      <c r="E138" s="38"/>
      <c r="F138" s="223" t="s">
        <v>219</v>
      </c>
      <c r="G138" s="38"/>
      <c r="H138" s="38"/>
      <c r="I138" s="224"/>
      <c r="J138" s="38"/>
      <c r="K138" s="38"/>
      <c r="L138" s="41"/>
      <c r="M138" s="225"/>
      <c r="N138" s="226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190</v>
      </c>
      <c r="AU138" s="19" t="s">
        <v>88</v>
      </c>
    </row>
    <row r="139" spans="1:65" s="13" customFormat="1" ht="11.25">
      <c r="B139" s="189"/>
      <c r="C139" s="190"/>
      <c r="D139" s="191" t="s">
        <v>180</v>
      </c>
      <c r="E139" s="192" t="s">
        <v>19</v>
      </c>
      <c r="F139" s="193" t="s">
        <v>220</v>
      </c>
      <c r="G139" s="190"/>
      <c r="H139" s="192" t="s">
        <v>19</v>
      </c>
      <c r="I139" s="194"/>
      <c r="J139" s="190"/>
      <c r="K139" s="190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180</v>
      </c>
      <c r="AU139" s="199" t="s">
        <v>88</v>
      </c>
      <c r="AV139" s="13" t="s">
        <v>86</v>
      </c>
      <c r="AW139" s="13" t="s">
        <v>37</v>
      </c>
      <c r="AX139" s="13" t="s">
        <v>78</v>
      </c>
      <c r="AY139" s="199" t="s">
        <v>172</v>
      </c>
    </row>
    <row r="140" spans="1:65" s="14" customFormat="1" ht="11.25">
      <c r="B140" s="200"/>
      <c r="C140" s="201"/>
      <c r="D140" s="191" t="s">
        <v>180</v>
      </c>
      <c r="E140" s="202" t="s">
        <v>19</v>
      </c>
      <c r="F140" s="203" t="s">
        <v>221</v>
      </c>
      <c r="G140" s="201"/>
      <c r="H140" s="204">
        <v>284.7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180</v>
      </c>
      <c r="AU140" s="210" t="s">
        <v>88</v>
      </c>
      <c r="AV140" s="14" t="s">
        <v>88</v>
      </c>
      <c r="AW140" s="14" t="s">
        <v>37</v>
      </c>
      <c r="AX140" s="14" t="s">
        <v>78</v>
      </c>
      <c r="AY140" s="210" t="s">
        <v>172</v>
      </c>
    </row>
    <row r="141" spans="1:65" s="15" customFormat="1" ht="11.25">
      <c r="B141" s="211"/>
      <c r="C141" s="212"/>
      <c r="D141" s="191" t="s">
        <v>180</v>
      </c>
      <c r="E141" s="213" t="s">
        <v>19</v>
      </c>
      <c r="F141" s="214" t="s">
        <v>183</v>
      </c>
      <c r="G141" s="212"/>
      <c r="H141" s="215">
        <v>284.7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180</v>
      </c>
      <c r="AU141" s="221" t="s">
        <v>88</v>
      </c>
      <c r="AV141" s="15" t="s">
        <v>178</v>
      </c>
      <c r="AW141" s="15" t="s">
        <v>37</v>
      </c>
      <c r="AX141" s="15" t="s">
        <v>86</v>
      </c>
      <c r="AY141" s="221" t="s">
        <v>172</v>
      </c>
    </row>
    <row r="142" spans="1:65" s="2" customFormat="1" ht="37.9" customHeight="1">
      <c r="A142" s="36"/>
      <c r="B142" s="37"/>
      <c r="C142" s="176" t="s">
        <v>222</v>
      </c>
      <c r="D142" s="176" t="s">
        <v>174</v>
      </c>
      <c r="E142" s="177" t="s">
        <v>223</v>
      </c>
      <c r="F142" s="178" t="s">
        <v>224</v>
      </c>
      <c r="G142" s="179" t="s">
        <v>96</v>
      </c>
      <c r="H142" s="180">
        <v>94.9</v>
      </c>
      <c r="I142" s="181"/>
      <c r="J142" s="182">
        <f>ROUND(I142*H142,2)</f>
        <v>0</v>
      </c>
      <c r="K142" s="178" t="s">
        <v>188</v>
      </c>
      <c r="L142" s="41"/>
      <c r="M142" s="183" t="s">
        <v>19</v>
      </c>
      <c r="N142" s="184" t="s">
        <v>49</v>
      </c>
      <c r="O142" s="66"/>
      <c r="P142" s="185">
        <f>O142*H142</f>
        <v>0</v>
      </c>
      <c r="Q142" s="185">
        <v>3.2289999999999999E-2</v>
      </c>
      <c r="R142" s="185">
        <f>Q142*H142</f>
        <v>3.0643210000000001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178</v>
      </c>
      <c r="AT142" s="187" t="s">
        <v>174</v>
      </c>
      <c r="AU142" s="187" t="s">
        <v>88</v>
      </c>
      <c r="AY142" s="19" t="s">
        <v>172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9" t="s">
        <v>86</v>
      </c>
      <c r="BK142" s="188">
        <f>ROUND(I142*H142,2)</f>
        <v>0</v>
      </c>
      <c r="BL142" s="19" t="s">
        <v>178</v>
      </c>
      <c r="BM142" s="187" t="s">
        <v>225</v>
      </c>
    </row>
    <row r="143" spans="1:65" s="2" customFormat="1" ht="11.25">
      <c r="A143" s="36"/>
      <c r="B143" s="37"/>
      <c r="C143" s="38"/>
      <c r="D143" s="222" t="s">
        <v>190</v>
      </c>
      <c r="E143" s="38"/>
      <c r="F143" s="223" t="s">
        <v>226</v>
      </c>
      <c r="G143" s="38"/>
      <c r="H143" s="38"/>
      <c r="I143" s="224"/>
      <c r="J143" s="38"/>
      <c r="K143" s="38"/>
      <c r="L143" s="41"/>
      <c r="M143" s="225"/>
      <c r="N143" s="226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190</v>
      </c>
      <c r="AU143" s="19" t="s">
        <v>88</v>
      </c>
    </row>
    <row r="144" spans="1:65" s="14" customFormat="1" ht="11.25">
      <c r="B144" s="200"/>
      <c r="C144" s="201"/>
      <c r="D144" s="191" t="s">
        <v>180</v>
      </c>
      <c r="E144" s="202" t="s">
        <v>19</v>
      </c>
      <c r="F144" s="203" t="s">
        <v>119</v>
      </c>
      <c r="G144" s="201"/>
      <c r="H144" s="204">
        <v>94.9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180</v>
      </c>
      <c r="AU144" s="210" t="s">
        <v>88</v>
      </c>
      <c r="AV144" s="14" t="s">
        <v>88</v>
      </c>
      <c r="AW144" s="14" t="s">
        <v>37</v>
      </c>
      <c r="AX144" s="14" t="s">
        <v>78</v>
      </c>
      <c r="AY144" s="210" t="s">
        <v>172</v>
      </c>
    </row>
    <row r="145" spans="1:65" s="15" customFormat="1" ht="11.25">
      <c r="B145" s="211"/>
      <c r="C145" s="212"/>
      <c r="D145" s="191" t="s">
        <v>180</v>
      </c>
      <c r="E145" s="213" t="s">
        <v>19</v>
      </c>
      <c r="F145" s="214" t="s">
        <v>183</v>
      </c>
      <c r="G145" s="212"/>
      <c r="H145" s="215">
        <v>94.9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180</v>
      </c>
      <c r="AU145" s="221" t="s">
        <v>88</v>
      </c>
      <c r="AV145" s="15" t="s">
        <v>178</v>
      </c>
      <c r="AW145" s="15" t="s">
        <v>37</v>
      </c>
      <c r="AX145" s="15" t="s">
        <v>86</v>
      </c>
      <c r="AY145" s="221" t="s">
        <v>172</v>
      </c>
    </row>
    <row r="146" spans="1:65" s="12" customFormat="1" ht="22.9" customHeight="1">
      <c r="B146" s="160"/>
      <c r="C146" s="161"/>
      <c r="D146" s="162" t="s">
        <v>77</v>
      </c>
      <c r="E146" s="174" t="s">
        <v>227</v>
      </c>
      <c r="F146" s="174" t="s">
        <v>228</v>
      </c>
      <c r="G146" s="161"/>
      <c r="H146" s="161"/>
      <c r="I146" s="164"/>
      <c r="J146" s="175">
        <f>BK146</f>
        <v>0</v>
      </c>
      <c r="K146" s="161"/>
      <c r="L146" s="166"/>
      <c r="M146" s="167"/>
      <c r="N146" s="168"/>
      <c r="O146" s="168"/>
      <c r="P146" s="169">
        <f>P147+P160</f>
        <v>0</v>
      </c>
      <c r="Q146" s="168"/>
      <c r="R146" s="169">
        <f>R147+R160</f>
        <v>0</v>
      </c>
      <c r="S146" s="168"/>
      <c r="T146" s="170">
        <f>T147+T160</f>
        <v>0</v>
      </c>
      <c r="AR146" s="171" t="s">
        <v>86</v>
      </c>
      <c r="AT146" s="172" t="s">
        <v>77</v>
      </c>
      <c r="AU146" s="172" t="s">
        <v>86</v>
      </c>
      <c r="AY146" s="171" t="s">
        <v>172</v>
      </c>
      <c r="BK146" s="173">
        <f>BK147+BK160</f>
        <v>0</v>
      </c>
    </row>
    <row r="147" spans="1:65" s="12" customFormat="1" ht="20.85" customHeight="1">
      <c r="B147" s="160"/>
      <c r="C147" s="161"/>
      <c r="D147" s="162" t="s">
        <v>77</v>
      </c>
      <c r="E147" s="174" t="s">
        <v>229</v>
      </c>
      <c r="F147" s="174" t="s">
        <v>230</v>
      </c>
      <c r="G147" s="161"/>
      <c r="H147" s="161"/>
      <c r="I147" s="164"/>
      <c r="J147" s="175">
        <f>BK147</f>
        <v>0</v>
      </c>
      <c r="K147" s="161"/>
      <c r="L147" s="166"/>
      <c r="M147" s="167"/>
      <c r="N147" s="168"/>
      <c r="O147" s="168"/>
      <c r="P147" s="169">
        <f>SUM(P148:P159)</f>
        <v>0</v>
      </c>
      <c r="Q147" s="168"/>
      <c r="R147" s="169">
        <f>SUM(R148:R159)</f>
        <v>0</v>
      </c>
      <c r="S147" s="168"/>
      <c r="T147" s="170">
        <f>SUM(T148:T159)</f>
        <v>0</v>
      </c>
      <c r="AR147" s="171" t="s">
        <v>86</v>
      </c>
      <c r="AT147" s="172" t="s">
        <v>77</v>
      </c>
      <c r="AU147" s="172" t="s">
        <v>88</v>
      </c>
      <c r="AY147" s="171" t="s">
        <v>172</v>
      </c>
      <c r="BK147" s="173">
        <f>SUM(BK148:BK159)</f>
        <v>0</v>
      </c>
    </row>
    <row r="148" spans="1:65" s="2" customFormat="1" ht="76.349999999999994" customHeight="1">
      <c r="A148" s="36"/>
      <c r="B148" s="37"/>
      <c r="C148" s="176" t="s">
        <v>231</v>
      </c>
      <c r="D148" s="176" t="s">
        <v>174</v>
      </c>
      <c r="E148" s="177" t="s">
        <v>232</v>
      </c>
      <c r="F148" s="178" t="s">
        <v>233</v>
      </c>
      <c r="G148" s="179" t="s">
        <v>177</v>
      </c>
      <c r="H148" s="180">
        <v>2</v>
      </c>
      <c r="I148" s="181"/>
      <c r="J148" s="182">
        <f>ROUND(I148*H148,2)</f>
        <v>0</v>
      </c>
      <c r="K148" s="178" t="s">
        <v>19</v>
      </c>
      <c r="L148" s="41"/>
      <c r="M148" s="183" t="s">
        <v>19</v>
      </c>
      <c r="N148" s="184" t="s">
        <v>49</v>
      </c>
      <c r="O148" s="66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178</v>
      </c>
      <c r="AT148" s="187" t="s">
        <v>174</v>
      </c>
      <c r="AU148" s="187" t="s">
        <v>184</v>
      </c>
      <c r="AY148" s="19" t="s">
        <v>172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9" t="s">
        <v>86</v>
      </c>
      <c r="BK148" s="188">
        <f>ROUND(I148*H148,2)</f>
        <v>0</v>
      </c>
      <c r="BL148" s="19" t="s">
        <v>178</v>
      </c>
      <c r="BM148" s="187" t="s">
        <v>234</v>
      </c>
    </row>
    <row r="149" spans="1:65" s="13" customFormat="1" ht="11.25">
      <c r="B149" s="189"/>
      <c r="C149" s="190"/>
      <c r="D149" s="191" t="s">
        <v>180</v>
      </c>
      <c r="E149" s="192" t="s">
        <v>19</v>
      </c>
      <c r="F149" s="193" t="s">
        <v>181</v>
      </c>
      <c r="G149" s="190"/>
      <c r="H149" s="192" t="s">
        <v>19</v>
      </c>
      <c r="I149" s="194"/>
      <c r="J149" s="190"/>
      <c r="K149" s="190"/>
      <c r="L149" s="195"/>
      <c r="M149" s="196"/>
      <c r="N149" s="197"/>
      <c r="O149" s="197"/>
      <c r="P149" s="197"/>
      <c r="Q149" s="197"/>
      <c r="R149" s="197"/>
      <c r="S149" s="197"/>
      <c r="T149" s="198"/>
      <c r="AT149" s="199" t="s">
        <v>180</v>
      </c>
      <c r="AU149" s="199" t="s">
        <v>184</v>
      </c>
      <c r="AV149" s="13" t="s">
        <v>86</v>
      </c>
      <c r="AW149" s="13" t="s">
        <v>37</v>
      </c>
      <c r="AX149" s="13" t="s">
        <v>78</v>
      </c>
      <c r="AY149" s="199" t="s">
        <v>172</v>
      </c>
    </row>
    <row r="150" spans="1:65" s="13" customFormat="1" ht="11.25">
      <c r="B150" s="189"/>
      <c r="C150" s="190"/>
      <c r="D150" s="191" t="s">
        <v>180</v>
      </c>
      <c r="E150" s="192" t="s">
        <v>19</v>
      </c>
      <c r="F150" s="193" t="s">
        <v>235</v>
      </c>
      <c r="G150" s="190"/>
      <c r="H150" s="192" t="s">
        <v>19</v>
      </c>
      <c r="I150" s="194"/>
      <c r="J150" s="190"/>
      <c r="K150" s="190"/>
      <c r="L150" s="195"/>
      <c r="M150" s="196"/>
      <c r="N150" s="197"/>
      <c r="O150" s="197"/>
      <c r="P150" s="197"/>
      <c r="Q150" s="197"/>
      <c r="R150" s="197"/>
      <c r="S150" s="197"/>
      <c r="T150" s="198"/>
      <c r="AT150" s="199" t="s">
        <v>180</v>
      </c>
      <c r="AU150" s="199" t="s">
        <v>184</v>
      </c>
      <c r="AV150" s="13" t="s">
        <v>86</v>
      </c>
      <c r="AW150" s="13" t="s">
        <v>37</v>
      </c>
      <c r="AX150" s="13" t="s">
        <v>78</v>
      </c>
      <c r="AY150" s="199" t="s">
        <v>172</v>
      </c>
    </row>
    <row r="151" spans="1:65" s="13" customFormat="1" ht="22.5">
      <c r="B151" s="189"/>
      <c r="C151" s="190"/>
      <c r="D151" s="191" t="s">
        <v>180</v>
      </c>
      <c r="E151" s="192" t="s">
        <v>19</v>
      </c>
      <c r="F151" s="193" t="s">
        <v>236</v>
      </c>
      <c r="G151" s="190"/>
      <c r="H151" s="192" t="s">
        <v>19</v>
      </c>
      <c r="I151" s="194"/>
      <c r="J151" s="190"/>
      <c r="K151" s="190"/>
      <c r="L151" s="195"/>
      <c r="M151" s="196"/>
      <c r="N151" s="197"/>
      <c r="O151" s="197"/>
      <c r="P151" s="197"/>
      <c r="Q151" s="197"/>
      <c r="R151" s="197"/>
      <c r="S151" s="197"/>
      <c r="T151" s="198"/>
      <c r="AT151" s="199" t="s">
        <v>180</v>
      </c>
      <c r="AU151" s="199" t="s">
        <v>184</v>
      </c>
      <c r="AV151" s="13" t="s">
        <v>86</v>
      </c>
      <c r="AW151" s="13" t="s">
        <v>37</v>
      </c>
      <c r="AX151" s="13" t="s">
        <v>78</v>
      </c>
      <c r="AY151" s="199" t="s">
        <v>172</v>
      </c>
    </row>
    <row r="152" spans="1:65" s="14" customFormat="1" ht="11.25">
      <c r="B152" s="200"/>
      <c r="C152" s="201"/>
      <c r="D152" s="191" t="s">
        <v>180</v>
      </c>
      <c r="E152" s="202" t="s">
        <v>19</v>
      </c>
      <c r="F152" s="203" t="s">
        <v>88</v>
      </c>
      <c r="G152" s="201"/>
      <c r="H152" s="204">
        <v>2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180</v>
      </c>
      <c r="AU152" s="210" t="s">
        <v>184</v>
      </c>
      <c r="AV152" s="14" t="s">
        <v>88</v>
      </c>
      <c r="AW152" s="14" t="s">
        <v>37</v>
      </c>
      <c r="AX152" s="14" t="s">
        <v>78</v>
      </c>
      <c r="AY152" s="210" t="s">
        <v>172</v>
      </c>
    </row>
    <row r="153" spans="1:65" s="15" customFormat="1" ht="11.25">
      <c r="B153" s="211"/>
      <c r="C153" s="212"/>
      <c r="D153" s="191" t="s">
        <v>180</v>
      </c>
      <c r="E153" s="213" t="s">
        <v>19</v>
      </c>
      <c r="F153" s="214" t="s">
        <v>183</v>
      </c>
      <c r="G153" s="212"/>
      <c r="H153" s="215">
        <v>2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180</v>
      </c>
      <c r="AU153" s="221" t="s">
        <v>184</v>
      </c>
      <c r="AV153" s="15" t="s">
        <v>178</v>
      </c>
      <c r="AW153" s="15" t="s">
        <v>37</v>
      </c>
      <c r="AX153" s="15" t="s">
        <v>86</v>
      </c>
      <c r="AY153" s="221" t="s">
        <v>172</v>
      </c>
    </row>
    <row r="154" spans="1:65" s="2" customFormat="1" ht="76.349999999999994" customHeight="1">
      <c r="A154" s="36"/>
      <c r="B154" s="37"/>
      <c r="C154" s="176" t="s">
        <v>237</v>
      </c>
      <c r="D154" s="176" t="s">
        <v>174</v>
      </c>
      <c r="E154" s="177" t="s">
        <v>238</v>
      </c>
      <c r="F154" s="178" t="s">
        <v>239</v>
      </c>
      <c r="G154" s="179" t="s">
        <v>177</v>
      </c>
      <c r="H154" s="180">
        <v>2</v>
      </c>
      <c r="I154" s="181"/>
      <c r="J154" s="182">
        <f t="shared" ref="J154:J159" si="0">ROUND(I154*H154,2)</f>
        <v>0</v>
      </c>
      <c r="K154" s="178" t="s">
        <v>19</v>
      </c>
      <c r="L154" s="41"/>
      <c r="M154" s="183" t="s">
        <v>19</v>
      </c>
      <c r="N154" s="184" t="s">
        <v>49</v>
      </c>
      <c r="O154" s="66"/>
      <c r="P154" s="185">
        <f t="shared" ref="P154:P159" si="1">O154*H154</f>
        <v>0</v>
      </c>
      <c r="Q154" s="185">
        <v>0</v>
      </c>
      <c r="R154" s="185">
        <f t="shared" ref="R154:R159" si="2">Q154*H154</f>
        <v>0</v>
      </c>
      <c r="S154" s="185">
        <v>0</v>
      </c>
      <c r="T154" s="186">
        <f t="shared" ref="T154:T159" si="3"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178</v>
      </c>
      <c r="AT154" s="187" t="s">
        <v>174</v>
      </c>
      <c r="AU154" s="187" t="s">
        <v>184</v>
      </c>
      <c r="AY154" s="19" t="s">
        <v>172</v>
      </c>
      <c r="BE154" s="188">
        <f t="shared" ref="BE154:BE159" si="4">IF(N154="základní",J154,0)</f>
        <v>0</v>
      </c>
      <c r="BF154" s="188">
        <f t="shared" ref="BF154:BF159" si="5">IF(N154="snížená",J154,0)</f>
        <v>0</v>
      </c>
      <c r="BG154" s="188">
        <f t="shared" ref="BG154:BG159" si="6">IF(N154="zákl. přenesená",J154,0)</f>
        <v>0</v>
      </c>
      <c r="BH154" s="188">
        <f t="shared" ref="BH154:BH159" si="7">IF(N154="sníž. přenesená",J154,0)</f>
        <v>0</v>
      </c>
      <c r="BI154" s="188">
        <f t="shared" ref="BI154:BI159" si="8">IF(N154="nulová",J154,0)</f>
        <v>0</v>
      </c>
      <c r="BJ154" s="19" t="s">
        <v>86</v>
      </c>
      <c r="BK154" s="188">
        <f t="shared" ref="BK154:BK159" si="9">ROUND(I154*H154,2)</f>
        <v>0</v>
      </c>
      <c r="BL154" s="19" t="s">
        <v>178</v>
      </c>
      <c r="BM154" s="187" t="s">
        <v>240</v>
      </c>
    </row>
    <row r="155" spans="1:65" s="2" customFormat="1" ht="49.15" customHeight="1">
      <c r="A155" s="36"/>
      <c r="B155" s="37"/>
      <c r="C155" s="176" t="s">
        <v>241</v>
      </c>
      <c r="D155" s="176" t="s">
        <v>174</v>
      </c>
      <c r="E155" s="177" t="s">
        <v>242</v>
      </c>
      <c r="F155" s="178" t="s">
        <v>243</v>
      </c>
      <c r="G155" s="179" t="s">
        <v>177</v>
      </c>
      <c r="H155" s="180">
        <v>1</v>
      </c>
      <c r="I155" s="181"/>
      <c r="J155" s="182">
        <f t="shared" si="0"/>
        <v>0</v>
      </c>
      <c r="K155" s="178" t="s">
        <v>19</v>
      </c>
      <c r="L155" s="41"/>
      <c r="M155" s="183" t="s">
        <v>19</v>
      </c>
      <c r="N155" s="184" t="s">
        <v>49</v>
      </c>
      <c r="O155" s="66"/>
      <c r="P155" s="185">
        <f t="shared" si="1"/>
        <v>0</v>
      </c>
      <c r="Q155" s="185">
        <v>0</v>
      </c>
      <c r="R155" s="185">
        <f t="shared" si="2"/>
        <v>0</v>
      </c>
      <c r="S155" s="185">
        <v>0</v>
      </c>
      <c r="T155" s="186">
        <f t="shared" si="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178</v>
      </c>
      <c r="AT155" s="187" t="s">
        <v>174</v>
      </c>
      <c r="AU155" s="187" t="s">
        <v>184</v>
      </c>
      <c r="AY155" s="19" t="s">
        <v>172</v>
      </c>
      <c r="BE155" s="188">
        <f t="shared" si="4"/>
        <v>0</v>
      </c>
      <c r="BF155" s="188">
        <f t="shared" si="5"/>
        <v>0</v>
      </c>
      <c r="BG155" s="188">
        <f t="shared" si="6"/>
        <v>0</v>
      </c>
      <c r="BH155" s="188">
        <f t="shared" si="7"/>
        <v>0</v>
      </c>
      <c r="BI155" s="188">
        <f t="shared" si="8"/>
        <v>0</v>
      </c>
      <c r="BJ155" s="19" t="s">
        <v>86</v>
      </c>
      <c r="BK155" s="188">
        <f t="shared" si="9"/>
        <v>0</v>
      </c>
      <c r="BL155" s="19" t="s">
        <v>178</v>
      </c>
      <c r="BM155" s="187" t="s">
        <v>244</v>
      </c>
    </row>
    <row r="156" spans="1:65" s="2" customFormat="1" ht="44.25" customHeight="1">
      <c r="A156" s="36"/>
      <c r="B156" s="37"/>
      <c r="C156" s="176" t="s">
        <v>245</v>
      </c>
      <c r="D156" s="176" t="s">
        <v>174</v>
      </c>
      <c r="E156" s="177" t="s">
        <v>246</v>
      </c>
      <c r="F156" s="178" t="s">
        <v>247</v>
      </c>
      <c r="G156" s="179" t="s">
        <v>177</v>
      </c>
      <c r="H156" s="180">
        <v>2</v>
      </c>
      <c r="I156" s="181"/>
      <c r="J156" s="182">
        <f t="shared" si="0"/>
        <v>0</v>
      </c>
      <c r="K156" s="178" t="s">
        <v>19</v>
      </c>
      <c r="L156" s="41"/>
      <c r="M156" s="183" t="s">
        <v>19</v>
      </c>
      <c r="N156" s="184" t="s">
        <v>49</v>
      </c>
      <c r="O156" s="66"/>
      <c r="P156" s="185">
        <f t="shared" si="1"/>
        <v>0</v>
      </c>
      <c r="Q156" s="185">
        <v>0</v>
      </c>
      <c r="R156" s="185">
        <f t="shared" si="2"/>
        <v>0</v>
      </c>
      <c r="S156" s="185">
        <v>0</v>
      </c>
      <c r="T156" s="186">
        <f t="shared" si="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178</v>
      </c>
      <c r="AT156" s="187" t="s">
        <v>174</v>
      </c>
      <c r="AU156" s="187" t="s">
        <v>184</v>
      </c>
      <c r="AY156" s="19" t="s">
        <v>172</v>
      </c>
      <c r="BE156" s="188">
        <f t="shared" si="4"/>
        <v>0</v>
      </c>
      <c r="BF156" s="188">
        <f t="shared" si="5"/>
        <v>0</v>
      </c>
      <c r="BG156" s="188">
        <f t="shared" si="6"/>
        <v>0</v>
      </c>
      <c r="BH156" s="188">
        <f t="shared" si="7"/>
        <v>0</v>
      </c>
      <c r="BI156" s="188">
        <f t="shared" si="8"/>
        <v>0</v>
      </c>
      <c r="BJ156" s="19" t="s">
        <v>86</v>
      </c>
      <c r="BK156" s="188">
        <f t="shared" si="9"/>
        <v>0</v>
      </c>
      <c r="BL156" s="19" t="s">
        <v>178</v>
      </c>
      <c r="BM156" s="187" t="s">
        <v>248</v>
      </c>
    </row>
    <row r="157" spans="1:65" s="2" customFormat="1" ht="78" customHeight="1">
      <c r="A157" s="36"/>
      <c r="B157" s="37"/>
      <c r="C157" s="176" t="s">
        <v>203</v>
      </c>
      <c r="D157" s="176" t="s">
        <v>174</v>
      </c>
      <c r="E157" s="177" t="s">
        <v>249</v>
      </c>
      <c r="F157" s="178" t="s">
        <v>250</v>
      </c>
      <c r="G157" s="179" t="s">
        <v>177</v>
      </c>
      <c r="H157" s="180">
        <v>2</v>
      </c>
      <c r="I157" s="181"/>
      <c r="J157" s="182">
        <f t="shared" si="0"/>
        <v>0</v>
      </c>
      <c r="K157" s="178" t="s">
        <v>19</v>
      </c>
      <c r="L157" s="41"/>
      <c r="M157" s="183" t="s">
        <v>19</v>
      </c>
      <c r="N157" s="184" t="s">
        <v>49</v>
      </c>
      <c r="O157" s="66"/>
      <c r="P157" s="185">
        <f t="shared" si="1"/>
        <v>0</v>
      </c>
      <c r="Q157" s="185">
        <v>0</v>
      </c>
      <c r="R157" s="185">
        <f t="shared" si="2"/>
        <v>0</v>
      </c>
      <c r="S157" s="185">
        <v>0</v>
      </c>
      <c r="T157" s="186">
        <f t="shared" si="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178</v>
      </c>
      <c r="AT157" s="187" t="s">
        <v>174</v>
      </c>
      <c r="AU157" s="187" t="s">
        <v>184</v>
      </c>
      <c r="AY157" s="19" t="s">
        <v>172</v>
      </c>
      <c r="BE157" s="188">
        <f t="shared" si="4"/>
        <v>0</v>
      </c>
      <c r="BF157" s="188">
        <f t="shared" si="5"/>
        <v>0</v>
      </c>
      <c r="BG157" s="188">
        <f t="shared" si="6"/>
        <v>0</v>
      </c>
      <c r="BH157" s="188">
        <f t="shared" si="7"/>
        <v>0</v>
      </c>
      <c r="BI157" s="188">
        <f t="shared" si="8"/>
        <v>0</v>
      </c>
      <c r="BJ157" s="19" t="s">
        <v>86</v>
      </c>
      <c r="BK157" s="188">
        <f t="shared" si="9"/>
        <v>0</v>
      </c>
      <c r="BL157" s="19" t="s">
        <v>178</v>
      </c>
      <c r="BM157" s="187" t="s">
        <v>251</v>
      </c>
    </row>
    <row r="158" spans="1:65" s="2" customFormat="1" ht="76.349999999999994" customHeight="1">
      <c r="A158" s="36"/>
      <c r="B158" s="37"/>
      <c r="C158" s="176" t="s">
        <v>252</v>
      </c>
      <c r="D158" s="176" t="s">
        <v>174</v>
      </c>
      <c r="E158" s="177" t="s">
        <v>253</v>
      </c>
      <c r="F158" s="178" t="s">
        <v>254</v>
      </c>
      <c r="G158" s="179" t="s">
        <v>177</v>
      </c>
      <c r="H158" s="180">
        <v>1</v>
      </c>
      <c r="I158" s="181"/>
      <c r="J158" s="182">
        <f t="shared" si="0"/>
        <v>0</v>
      </c>
      <c r="K158" s="178" t="s">
        <v>19</v>
      </c>
      <c r="L158" s="41"/>
      <c r="M158" s="183" t="s">
        <v>19</v>
      </c>
      <c r="N158" s="184" t="s">
        <v>49</v>
      </c>
      <c r="O158" s="66"/>
      <c r="P158" s="185">
        <f t="shared" si="1"/>
        <v>0</v>
      </c>
      <c r="Q158" s="185">
        <v>0</v>
      </c>
      <c r="R158" s="185">
        <f t="shared" si="2"/>
        <v>0</v>
      </c>
      <c r="S158" s="185">
        <v>0</v>
      </c>
      <c r="T158" s="186">
        <f t="shared" si="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178</v>
      </c>
      <c r="AT158" s="187" t="s">
        <v>174</v>
      </c>
      <c r="AU158" s="187" t="s">
        <v>184</v>
      </c>
      <c r="AY158" s="19" t="s">
        <v>172</v>
      </c>
      <c r="BE158" s="188">
        <f t="shared" si="4"/>
        <v>0</v>
      </c>
      <c r="BF158" s="188">
        <f t="shared" si="5"/>
        <v>0</v>
      </c>
      <c r="BG158" s="188">
        <f t="shared" si="6"/>
        <v>0</v>
      </c>
      <c r="BH158" s="188">
        <f t="shared" si="7"/>
        <v>0</v>
      </c>
      <c r="BI158" s="188">
        <f t="shared" si="8"/>
        <v>0</v>
      </c>
      <c r="BJ158" s="19" t="s">
        <v>86</v>
      </c>
      <c r="BK158" s="188">
        <f t="shared" si="9"/>
        <v>0</v>
      </c>
      <c r="BL158" s="19" t="s">
        <v>178</v>
      </c>
      <c r="BM158" s="187" t="s">
        <v>255</v>
      </c>
    </row>
    <row r="159" spans="1:65" s="2" customFormat="1" ht="44.25" customHeight="1">
      <c r="A159" s="36"/>
      <c r="B159" s="37"/>
      <c r="C159" s="176" t="s">
        <v>256</v>
      </c>
      <c r="D159" s="176" t="s">
        <v>174</v>
      </c>
      <c r="E159" s="177" t="s">
        <v>257</v>
      </c>
      <c r="F159" s="178" t="s">
        <v>258</v>
      </c>
      <c r="G159" s="179" t="s">
        <v>177</v>
      </c>
      <c r="H159" s="180">
        <v>4</v>
      </c>
      <c r="I159" s="181"/>
      <c r="J159" s="182">
        <f t="shared" si="0"/>
        <v>0</v>
      </c>
      <c r="K159" s="178" t="s">
        <v>19</v>
      </c>
      <c r="L159" s="41"/>
      <c r="M159" s="183" t="s">
        <v>19</v>
      </c>
      <c r="N159" s="184" t="s">
        <v>49</v>
      </c>
      <c r="O159" s="66"/>
      <c r="P159" s="185">
        <f t="shared" si="1"/>
        <v>0</v>
      </c>
      <c r="Q159" s="185">
        <v>0</v>
      </c>
      <c r="R159" s="185">
        <f t="shared" si="2"/>
        <v>0</v>
      </c>
      <c r="S159" s="185">
        <v>0</v>
      </c>
      <c r="T159" s="186">
        <f t="shared" si="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178</v>
      </c>
      <c r="AT159" s="187" t="s">
        <v>174</v>
      </c>
      <c r="AU159" s="187" t="s">
        <v>184</v>
      </c>
      <c r="AY159" s="19" t="s">
        <v>172</v>
      </c>
      <c r="BE159" s="188">
        <f t="shared" si="4"/>
        <v>0</v>
      </c>
      <c r="BF159" s="188">
        <f t="shared" si="5"/>
        <v>0</v>
      </c>
      <c r="BG159" s="188">
        <f t="shared" si="6"/>
        <v>0</v>
      </c>
      <c r="BH159" s="188">
        <f t="shared" si="7"/>
        <v>0</v>
      </c>
      <c r="BI159" s="188">
        <f t="shared" si="8"/>
        <v>0</v>
      </c>
      <c r="BJ159" s="19" t="s">
        <v>86</v>
      </c>
      <c r="BK159" s="188">
        <f t="shared" si="9"/>
        <v>0</v>
      </c>
      <c r="BL159" s="19" t="s">
        <v>178</v>
      </c>
      <c r="BM159" s="187" t="s">
        <v>259</v>
      </c>
    </row>
    <row r="160" spans="1:65" s="12" customFormat="1" ht="20.85" customHeight="1">
      <c r="B160" s="160"/>
      <c r="C160" s="161"/>
      <c r="D160" s="162" t="s">
        <v>77</v>
      </c>
      <c r="E160" s="174" t="s">
        <v>260</v>
      </c>
      <c r="F160" s="174" t="s">
        <v>261</v>
      </c>
      <c r="G160" s="161"/>
      <c r="H160" s="161"/>
      <c r="I160" s="164"/>
      <c r="J160" s="175">
        <f>BK160</f>
        <v>0</v>
      </c>
      <c r="K160" s="161"/>
      <c r="L160" s="166"/>
      <c r="M160" s="167"/>
      <c r="N160" s="168"/>
      <c r="O160" s="168"/>
      <c r="P160" s="169">
        <f>SUM(P161:P174)</f>
        <v>0</v>
      </c>
      <c r="Q160" s="168"/>
      <c r="R160" s="169">
        <f>SUM(R161:R174)</f>
        <v>0</v>
      </c>
      <c r="S160" s="168"/>
      <c r="T160" s="170">
        <f>SUM(T161:T174)</f>
        <v>0</v>
      </c>
      <c r="AR160" s="171" t="s">
        <v>86</v>
      </c>
      <c r="AT160" s="172" t="s">
        <v>77</v>
      </c>
      <c r="AU160" s="172" t="s">
        <v>88</v>
      </c>
      <c r="AY160" s="171" t="s">
        <v>172</v>
      </c>
      <c r="BK160" s="173">
        <f>SUM(BK161:BK174)</f>
        <v>0</v>
      </c>
    </row>
    <row r="161" spans="1:65" s="2" customFormat="1" ht="16.5" customHeight="1">
      <c r="A161" s="36"/>
      <c r="B161" s="37"/>
      <c r="C161" s="176" t="s">
        <v>8</v>
      </c>
      <c r="D161" s="176" t="s">
        <v>174</v>
      </c>
      <c r="E161" s="177" t="s">
        <v>262</v>
      </c>
      <c r="F161" s="178" t="s">
        <v>263</v>
      </c>
      <c r="G161" s="179" t="s">
        <v>264</v>
      </c>
      <c r="H161" s="180">
        <v>37</v>
      </c>
      <c r="I161" s="181"/>
      <c r="J161" s="182">
        <f>ROUND(I161*H161,2)</f>
        <v>0</v>
      </c>
      <c r="K161" s="178" t="s">
        <v>19</v>
      </c>
      <c r="L161" s="41"/>
      <c r="M161" s="183" t="s">
        <v>19</v>
      </c>
      <c r="N161" s="184" t="s">
        <v>49</v>
      </c>
      <c r="O161" s="66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178</v>
      </c>
      <c r="AT161" s="187" t="s">
        <v>174</v>
      </c>
      <c r="AU161" s="187" t="s">
        <v>184</v>
      </c>
      <c r="AY161" s="19" t="s">
        <v>172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9" t="s">
        <v>86</v>
      </c>
      <c r="BK161" s="188">
        <f>ROUND(I161*H161,2)</f>
        <v>0</v>
      </c>
      <c r="BL161" s="19" t="s">
        <v>178</v>
      </c>
      <c r="BM161" s="187" t="s">
        <v>265</v>
      </c>
    </row>
    <row r="162" spans="1:65" s="13" customFormat="1" ht="11.25">
      <c r="B162" s="189"/>
      <c r="C162" s="190"/>
      <c r="D162" s="191" t="s">
        <v>180</v>
      </c>
      <c r="E162" s="192" t="s">
        <v>19</v>
      </c>
      <c r="F162" s="193" t="s">
        <v>181</v>
      </c>
      <c r="G162" s="190"/>
      <c r="H162" s="192" t="s">
        <v>19</v>
      </c>
      <c r="I162" s="194"/>
      <c r="J162" s="190"/>
      <c r="K162" s="190"/>
      <c r="L162" s="195"/>
      <c r="M162" s="196"/>
      <c r="N162" s="197"/>
      <c r="O162" s="197"/>
      <c r="P162" s="197"/>
      <c r="Q162" s="197"/>
      <c r="R162" s="197"/>
      <c r="S162" s="197"/>
      <c r="T162" s="198"/>
      <c r="AT162" s="199" t="s">
        <v>180</v>
      </c>
      <c r="AU162" s="199" t="s">
        <v>184</v>
      </c>
      <c r="AV162" s="13" t="s">
        <v>86</v>
      </c>
      <c r="AW162" s="13" t="s">
        <v>37</v>
      </c>
      <c r="AX162" s="13" t="s">
        <v>78</v>
      </c>
      <c r="AY162" s="199" t="s">
        <v>172</v>
      </c>
    </row>
    <row r="163" spans="1:65" s="13" customFormat="1" ht="11.25">
      <c r="B163" s="189"/>
      <c r="C163" s="190"/>
      <c r="D163" s="191" t="s">
        <v>180</v>
      </c>
      <c r="E163" s="192" t="s">
        <v>19</v>
      </c>
      <c r="F163" s="193" t="s">
        <v>235</v>
      </c>
      <c r="G163" s="190"/>
      <c r="H163" s="192" t="s">
        <v>19</v>
      </c>
      <c r="I163" s="194"/>
      <c r="J163" s="190"/>
      <c r="K163" s="190"/>
      <c r="L163" s="195"/>
      <c r="M163" s="196"/>
      <c r="N163" s="197"/>
      <c r="O163" s="197"/>
      <c r="P163" s="197"/>
      <c r="Q163" s="197"/>
      <c r="R163" s="197"/>
      <c r="S163" s="197"/>
      <c r="T163" s="198"/>
      <c r="AT163" s="199" t="s">
        <v>180</v>
      </c>
      <c r="AU163" s="199" t="s">
        <v>184</v>
      </c>
      <c r="AV163" s="13" t="s">
        <v>86</v>
      </c>
      <c r="AW163" s="13" t="s">
        <v>37</v>
      </c>
      <c r="AX163" s="13" t="s">
        <v>78</v>
      </c>
      <c r="AY163" s="199" t="s">
        <v>172</v>
      </c>
    </row>
    <row r="164" spans="1:65" s="13" customFormat="1" ht="22.5">
      <c r="B164" s="189"/>
      <c r="C164" s="190"/>
      <c r="D164" s="191" t="s">
        <v>180</v>
      </c>
      <c r="E164" s="192" t="s">
        <v>19</v>
      </c>
      <c r="F164" s="193" t="s">
        <v>266</v>
      </c>
      <c r="G164" s="190"/>
      <c r="H164" s="192" t="s">
        <v>19</v>
      </c>
      <c r="I164" s="194"/>
      <c r="J164" s="190"/>
      <c r="K164" s="190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180</v>
      </c>
      <c r="AU164" s="199" t="s">
        <v>184</v>
      </c>
      <c r="AV164" s="13" t="s">
        <v>86</v>
      </c>
      <c r="AW164" s="13" t="s">
        <v>37</v>
      </c>
      <c r="AX164" s="13" t="s">
        <v>78</v>
      </c>
      <c r="AY164" s="199" t="s">
        <v>172</v>
      </c>
    </row>
    <row r="165" spans="1:65" s="13" customFormat="1" ht="11.25">
      <c r="B165" s="189"/>
      <c r="C165" s="190"/>
      <c r="D165" s="191" t="s">
        <v>180</v>
      </c>
      <c r="E165" s="192" t="s">
        <v>19</v>
      </c>
      <c r="F165" s="193" t="s">
        <v>214</v>
      </c>
      <c r="G165" s="190"/>
      <c r="H165" s="192" t="s">
        <v>19</v>
      </c>
      <c r="I165" s="194"/>
      <c r="J165" s="190"/>
      <c r="K165" s="190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180</v>
      </c>
      <c r="AU165" s="199" t="s">
        <v>184</v>
      </c>
      <c r="AV165" s="13" t="s">
        <v>86</v>
      </c>
      <c r="AW165" s="13" t="s">
        <v>37</v>
      </c>
      <c r="AX165" s="13" t="s">
        <v>78</v>
      </c>
      <c r="AY165" s="199" t="s">
        <v>172</v>
      </c>
    </row>
    <row r="166" spans="1:65" s="14" customFormat="1" ht="11.25">
      <c r="B166" s="200"/>
      <c r="C166" s="201"/>
      <c r="D166" s="191" t="s">
        <v>180</v>
      </c>
      <c r="E166" s="202" t="s">
        <v>19</v>
      </c>
      <c r="F166" s="203" t="s">
        <v>267</v>
      </c>
      <c r="G166" s="201"/>
      <c r="H166" s="204">
        <v>37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180</v>
      </c>
      <c r="AU166" s="210" t="s">
        <v>184</v>
      </c>
      <c r="AV166" s="14" t="s">
        <v>88</v>
      </c>
      <c r="AW166" s="14" t="s">
        <v>37</v>
      </c>
      <c r="AX166" s="14" t="s">
        <v>78</v>
      </c>
      <c r="AY166" s="210" t="s">
        <v>172</v>
      </c>
    </row>
    <row r="167" spans="1:65" s="15" customFormat="1" ht="11.25">
      <c r="B167" s="211"/>
      <c r="C167" s="212"/>
      <c r="D167" s="191" t="s">
        <v>180</v>
      </c>
      <c r="E167" s="213" t="s">
        <v>19</v>
      </c>
      <c r="F167" s="214" t="s">
        <v>183</v>
      </c>
      <c r="G167" s="212"/>
      <c r="H167" s="215">
        <v>37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180</v>
      </c>
      <c r="AU167" s="221" t="s">
        <v>184</v>
      </c>
      <c r="AV167" s="15" t="s">
        <v>178</v>
      </c>
      <c r="AW167" s="15" t="s">
        <v>37</v>
      </c>
      <c r="AX167" s="15" t="s">
        <v>86</v>
      </c>
      <c r="AY167" s="221" t="s">
        <v>172</v>
      </c>
    </row>
    <row r="168" spans="1:65" s="2" customFormat="1" ht="33" customHeight="1">
      <c r="A168" s="36"/>
      <c r="B168" s="37"/>
      <c r="C168" s="176" t="s">
        <v>268</v>
      </c>
      <c r="D168" s="176" t="s">
        <v>174</v>
      </c>
      <c r="E168" s="177" t="s">
        <v>269</v>
      </c>
      <c r="F168" s="178" t="s">
        <v>270</v>
      </c>
      <c r="G168" s="179" t="s">
        <v>271</v>
      </c>
      <c r="H168" s="180">
        <v>1</v>
      </c>
      <c r="I168" s="181"/>
      <c r="J168" s="182">
        <f t="shared" ref="J168:J174" si="10">ROUND(I168*H168,2)</f>
        <v>0</v>
      </c>
      <c r="K168" s="178" t="s">
        <v>19</v>
      </c>
      <c r="L168" s="41"/>
      <c r="M168" s="183" t="s">
        <v>19</v>
      </c>
      <c r="N168" s="184" t="s">
        <v>49</v>
      </c>
      <c r="O168" s="66"/>
      <c r="P168" s="185">
        <f t="shared" ref="P168:P174" si="11">O168*H168</f>
        <v>0</v>
      </c>
      <c r="Q168" s="185">
        <v>0</v>
      </c>
      <c r="R168" s="185">
        <f t="shared" ref="R168:R174" si="12">Q168*H168</f>
        <v>0</v>
      </c>
      <c r="S168" s="185">
        <v>0</v>
      </c>
      <c r="T168" s="186">
        <f t="shared" ref="T168:T174" si="13"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7" t="s">
        <v>178</v>
      </c>
      <c r="AT168" s="187" t="s">
        <v>174</v>
      </c>
      <c r="AU168" s="187" t="s">
        <v>184</v>
      </c>
      <c r="AY168" s="19" t="s">
        <v>172</v>
      </c>
      <c r="BE168" s="188">
        <f t="shared" ref="BE168:BE174" si="14">IF(N168="základní",J168,0)</f>
        <v>0</v>
      </c>
      <c r="BF168" s="188">
        <f t="shared" ref="BF168:BF174" si="15">IF(N168="snížená",J168,0)</f>
        <v>0</v>
      </c>
      <c r="BG168" s="188">
        <f t="shared" ref="BG168:BG174" si="16">IF(N168="zákl. přenesená",J168,0)</f>
        <v>0</v>
      </c>
      <c r="BH168" s="188">
        <f t="shared" ref="BH168:BH174" si="17">IF(N168="sníž. přenesená",J168,0)</f>
        <v>0</v>
      </c>
      <c r="BI168" s="188">
        <f t="shared" ref="BI168:BI174" si="18">IF(N168="nulová",J168,0)</f>
        <v>0</v>
      </c>
      <c r="BJ168" s="19" t="s">
        <v>86</v>
      </c>
      <c r="BK168" s="188">
        <f t="shared" ref="BK168:BK174" si="19">ROUND(I168*H168,2)</f>
        <v>0</v>
      </c>
      <c r="BL168" s="19" t="s">
        <v>178</v>
      </c>
      <c r="BM168" s="187" t="s">
        <v>272</v>
      </c>
    </row>
    <row r="169" spans="1:65" s="2" customFormat="1" ht="24.2" customHeight="1">
      <c r="A169" s="36"/>
      <c r="B169" s="37"/>
      <c r="C169" s="176" t="s">
        <v>273</v>
      </c>
      <c r="D169" s="176" t="s">
        <v>174</v>
      </c>
      <c r="E169" s="177" t="s">
        <v>274</v>
      </c>
      <c r="F169" s="178" t="s">
        <v>275</v>
      </c>
      <c r="G169" s="179" t="s">
        <v>264</v>
      </c>
      <c r="H169" s="180">
        <v>37</v>
      </c>
      <c r="I169" s="181"/>
      <c r="J169" s="182">
        <f t="shared" si="10"/>
        <v>0</v>
      </c>
      <c r="K169" s="178" t="s">
        <v>19</v>
      </c>
      <c r="L169" s="41"/>
      <c r="M169" s="183" t="s">
        <v>19</v>
      </c>
      <c r="N169" s="184" t="s">
        <v>49</v>
      </c>
      <c r="O169" s="66"/>
      <c r="P169" s="185">
        <f t="shared" si="11"/>
        <v>0</v>
      </c>
      <c r="Q169" s="185">
        <v>0</v>
      </c>
      <c r="R169" s="185">
        <f t="shared" si="12"/>
        <v>0</v>
      </c>
      <c r="S169" s="185">
        <v>0</v>
      </c>
      <c r="T169" s="186">
        <f t="shared" si="13"/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178</v>
      </c>
      <c r="AT169" s="187" t="s">
        <v>174</v>
      </c>
      <c r="AU169" s="187" t="s">
        <v>184</v>
      </c>
      <c r="AY169" s="19" t="s">
        <v>172</v>
      </c>
      <c r="BE169" s="188">
        <f t="shared" si="14"/>
        <v>0</v>
      </c>
      <c r="BF169" s="188">
        <f t="shared" si="15"/>
        <v>0</v>
      </c>
      <c r="BG169" s="188">
        <f t="shared" si="16"/>
        <v>0</v>
      </c>
      <c r="BH169" s="188">
        <f t="shared" si="17"/>
        <v>0</v>
      </c>
      <c r="BI169" s="188">
        <f t="shared" si="18"/>
        <v>0</v>
      </c>
      <c r="BJ169" s="19" t="s">
        <v>86</v>
      </c>
      <c r="BK169" s="188">
        <f t="shared" si="19"/>
        <v>0</v>
      </c>
      <c r="BL169" s="19" t="s">
        <v>178</v>
      </c>
      <c r="BM169" s="187" t="s">
        <v>276</v>
      </c>
    </row>
    <row r="170" spans="1:65" s="2" customFormat="1" ht="21.75" customHeight="1">
      <c r="A170" s="36"/>
      <c r="B170" s="37"/>
      <c r="C170" s="176" t="s">
        <v>277</v>
      </c>
      <c r="D170" s="176" t="s">
        <v>174</v>
      </c>
      <c r="E170" s="177" t="s">
        <v>278</v>
      </c>
      <c r="F170" s="178" t="s">
        <v>279</v>
      </c>
      <c r="G170" s="179" t="s">
        <v>264</v>
      </c>
      <c r="H170" s="180">
        <v>37</v>
      </c>
      <c r="I170" s="181"/>
      <c r="J170" s="182">
        <f t="shared" si="10"/>
        <v>0</v>
      </c>
      <c r="K170" s="178" t="s">
        <v>19</v>
      </c>
      <c r="L170" s="41"/>
      <c r="M170" s="183" t="s">
        <v>19</v>
      </c>
      <c r="N170" s="184" t="s">
        <v>49</v>
      </c>
      <c r="O170" s="66"/>
      <c r="P170" s="185">
        <f t="shared" si="11"/>
        <v>0</v>
      </c>
      <c r="Q170" s="185">
        <v>0</v>
      </c>
      <c r="R170" s="185">
        <f t="shared" si="12"/>
        <v>0</v>
      </c>
      <c r="S170" s="185">
        <v>0</v>
      </c>
      <c r="T170" s="186">
        <f t="shared" si="13"/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178</v>
      </c>
      <c r="AT170" s="187" t="s">
        <v>174</v>
      </c>
      <c r="AU170" s="187" t="s">
        <v>184</v>
      </c>
      <c r="AY170" s="19" t="s">
        <v>172</v>
      </c>
      <c r="BE170" s="188">
        <f t="shared" si="14"/>
        <v>0</v>
      </c>
      <c r="BF170" s="188">
        <f t="shared" si="15"/>
        <v>0</v>
      </c>
      <c r="BG170" s="188">
        <f t="shared" si="16"/>
        <v>0</v>
      </c>
      <c r="BH170" s="188">
        <f t="shared" si="17"/>
        <v>0</v>
      </c>
      <c r="BI170" s="188">
        <f t="shared" si="18"/>
        <v>0</v>
      </c>
      <c r="BJ170" s="19" t="s">
        <v>86</v>
      </c>
      <c r="BK170" s="188">
        <f t="shared" si="19"/>
        <v>0</v>
      </c>
      <c r="BL170" s="19" t="s">
        <v>178</v>
      </c>
      <c r="BM170" s="187" t="s">
        <v>280</v>
      </c>
    </row>
    <row r="171" spans="1:65" s="2" customFormat="1" ht="21.75" customHeight="1">
      <c r="A171" s="36"/>
      <c r="B171" s="37"/>
      <c r="C171" s="176" t="s">
        <v>281</v>
      </c>
      <c r="D171" s="176" t="s">
        <v>174</v>
      </c>
      <c r="E171" s="177" t="s">
        <v>282</v>
      </c>
      <c r="F171" s="178" t="s">
        <v>283</v>
      </c>
      <c r="G171" s="179" t="s">
        <v>264</v>
      </c>
      <c r="H171" s="180">
        <v>37</v>
      </c>
      <c r="I171" s="181"/>
      <c r="J171" s="182">
        <f t="shared" si="10"/>
        <v>0</v>
      </c>
      <c r="K171" s="178" t="s">
        <v>19</v>
      </c>
      <c r="L171" s="41"/>
      <c r="M171" s="183" t="s">
        <v>19</v>
      </c>
      <c r="N171" s="184" t="s">
        <v>49</v>
      </c>
      <c r="O171" s="66"/>
      <c r="P171" s="185">
        <f t="shared" si="11"/>
        <v>0</v>
      </c>
      <c r="Q171" s="185">
        <v>0</v>
      </c>
      <c r="R171" s="185">
        <f t="shared" si="12"/>
        <v>0</v>
      </c>
      <c r="S171" s="185">
        <v>0</v>
      </c>
      <c r="T171" s="186">
        <f t="shared" si="13"/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178</v>
      </c>
      <c r="AT171" s="187" t="s">
        <v>174</v>
      </c>
      <c r="AU171" s="187" t="s">
        <v>184</v>
      </c>
      <c r="AY171" s="19" t="s">
        <v>172</v>
      </c>
      <c r="BE171" s="188">
        <f t="shared" si="14"/>
        <v>0</v>
      </c>
      <c r="BF171" s="188">
        <f t="shared" si="15"/>
        <v>0</v>
      </c>
      <c r="BG171" s="188">
        <f t="shared" si="16"/>
        <v>0</v>
      </c>
      <c r="BH171" s="188">
        <f t="shared" si="17"/>
        <v>0</v>
      </c>
      <c r="BI171" s="188">
        <f t="shared" si="18"/>
        <v>0</v>
      </c>
      <c r="BJ171" s="19" t="s">
        <v>86</v>
      </c>
      <c r="BK171" s="188">
        <f t="shared" si="19"/>
        <v>0</v>
      </c>
      <c r="BL171" s="19" t="s">
        <v>178</v>
      </c>
      <c r="BM171" s="187" t="s">
        <v>284</v>
      </c>
    </row>
    <row r="172" spans="1:65" s="2" customFormat="1" ht="16.5" customHeight="1">
      <c r="A172" s="36"/>
      <c r="B172" s="37"/>
      <c r="C172" s="176" t="s">
        <v>285</v>
      </c>
      <c r="D172" s="176" t="s">
        <v>174</v>
      </c>
      <c r="E172" s="177" t="s">
        <v>286</v>
      </c>
      <c r="F172" s="178" t="s">
        <v>287</v>
      </c>
      <c r="G172" s="179" t="s">
        <v>264</v>
      </c>
      <c r="H172" s="180">
        <v>37</v>
      </c>
      <c r="I172" s="181"/>
      <c r="J172" s="182">
        <f t="shared" si="10"/>
        <v>0</v>
      </c>
      <c r="K172" s="178" t="s">
        <v>19</v>
      </c>
      <c r="L172" s="41"/>
      <c r="M172" s="183" t="s">
        <v>19</v>
      </c>
      <c r="N172" s="184" t="s">
        <v>49</v>
      </c>
      <c r="O172" s="66"/>
      <c r="P172" s="185">
        <f t="shared" si="11"/>
        <v>0</v>
      </c>
      <c r="Q172" s="185">
        <v>0</v>
      </c>
      <c r="R172" s="185">
        <f t="shared" si="12"/>
        <v>0</v>
      </c>
      <c r="S172" s="185">
        <v>0</v>
      </c>
      <c r="T172" s="186">
        <f t="shared" si="13"/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178</v>
      </c>
      <c r="AT172" s="187" t="s">
        <v>174</v>
      </c>
      <c r="AU172" s="187" t="s">
        <v>184</v>
      </c>
      <c r="AY172" s="19" t="s">
        <v>172</v>
      </c>
      <c r="BE172" s="188">
        <f t="shared" si="14"/>
        <v>0</v>
      </c>
      <c r="BF172" s="188">
        <f t="shared" si="15"/>
        <v>0</v>
      </c>
      <c r="BG172" s="188">
        <f t="shared" si="16"/>
        <v>0</v>
      </c>
      <c r="BH172" s="188">
        <f t="shared" si="17"/>
        <v>0</v>
      </c>
      <c r="BI172" s="188">
        <f t="shared" si="18"/>
        <v>0</v>
      </c>
      <c r="BJ172" s="19" t="s">
        <v>86</v>
      </c>
      <c r="BK172" s="188">
        <f t="shared" si="19"/>
        <v>0</v>
      </c>
      <c r="BL172" s="19" t="s">
        <v>178</v>
      </c>
      <c r="BM172" s="187" t="s">
        <v>288</v>
      </c>
    </row>
    <row r="173" spans="1:65" s="2" customFormat="1" ht="16.5" customHeight="1">
      <c r="A173" s="36"/>
      <c r="B173" s="37"/>
      <c r="C173" s="176" t="s">
        <v>7</v>
      </c>
      <c r="D173" s="176" t="s">
        <v>174</v>
      </c>
      <c r="E173" s="177" t="s">
        <v>289</v>
      </c>
      <c r="F173" s="178" t="s">
        <v>290</v>
      </c>
      <c r="G173" s="179" t="s">
        <v>264</v>
      </c>
      <c r="H173" s="180">
        <v>37</v>
      </c>
      <c r="I173" s="181"/>
      <c r="J173" s="182">
        <f t="shared" si="10"/>
        <v>0</v>
      </c>
      <c r="K173" s="178" t="s">
        <v>19</v>
      </c>
      <c r="L173" s="41"/>
      <c r="M173" s="183" t="s">
        <v>19</v>
      </c>
      <c r="N173" s="184" t="s">
        <v>49</v>
      </c>
      <c r="O173" s="66"/>
      <c r="P173" s="185">
        <f t="shared" si="11"/>
        <v>0</v>
      </c>
      <c r="Q173" s="185">
        <v>0</v>
      </c>
      <c r="R173" s="185">
        <f t="shared" si="12"/>
        <v>0</v>
      </c>
      <c r="S173" s="185">
        <v>0</v>
      </c>
      <c r="T173" s="186">
        <f t="shared" si="13"/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178</v>
      </c>
      <c r="AT173" s="187" t="s">
        <v>174</v>
      </c>
      <c r="AU173" s="187" t="s">
        <v>184</v>
      </c>
      <c r="AY173" s="19" t="s">
        <v>172</v>
      </c>
      <c r="BE173" s="188">
        <f t="shared" si="14"/>
        <v>0</v>
      </c>
      <c r="BF173" s="188">
        <f t="shared" si="15"/>
        <v>0</v>
      </c>
      <c r="BG173" s="188">
        <f t="shared" si="16"/>
        <v>0</v>
      </c>
      <c r="BH173" s="188">
        <f t="shared" si="17"/>
        <v>0</v>
      </c>
      <c r="BI173" s="188">
        <f t="shared" si="18"/>
        <v>0</v>
      </c>
      <c r="BJ173" s="19" t="s">
        <v>86</v>
      </c>
      <c r="BK173" s="188">
        <f t="shared" si="19"/>
        <v>0</v>
      </c>
      <c r="BL173" s="19" t="s">
        <v>178</v>
      </c>
      <c r="BM173" s="187" t="s">
        <v>291</v>
      </c>
    </row>
    <row r="174" spans="1:65" s="2" customFormat="1" ht="21.75" customHeight="1">
      <c r="A174" s="36"/>
      <c r="B174" s="37"/>
      <c r="C174" s="176" t="s">
        <v>292</v>
      </c>
      <c r="D174" s="176" t="s">
        <v>174</v>
      </c>
      <c r="E174" s="177" t="s">
        <v>293</v>
      </c>
      <c r="F174" s="178" t="s">
        <v>294</v>
      </c>
      <c r="G174" s="179" t="s">
        <v>177</v>
      </c>
      <c r="H174" s="180">
        <v>1</v>
      </c>
      <c r="I174" s="181"/>
      <c r="J174" s="182">
        <f t="shared" si="10"/>
        <v>0</v>
      </c>
      <c r="K174" s="178" t="s">
        <v>19</v>
      </c>
      <c r="L174" s="41"/>
      <c r="M174" s="183" t="s">
        <v>19</v>
      </c>
      <c r="N174" s="184" t="s">
        <v>49</v>
      </c>
      <c r="O174" s="66"/>
      <c r="P174" s="185">
        <f t="shared" si="11"/>
        <v>0</v>
      </c>
      <c r="Q174" s="185">
        <v>0</v>
      </c>
      <c r="R174" s="185">
        <f t="shared" si="12"/>
        <v>0</v>
      </c>
      <c r="S174" s="185">
        <v>0</v>
      </c>
      <c r="T174" s="186">
        <f t="shared" si="13"/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178</v>
      </c>
      <c r="AT174" s="187" t="s">
        <v>174</v>
      </c>
      <c r="AU174" s="187" t="s">
        <v>184</v>
      </c>
      <c r="AY174" s="19" t="s">
        <v>172</v>
      </c>
      <c r="BE174" s="188">
        <f t="shared" si="14"/>
        <v>0</v>
      </c>
      <c r="BF174" s="188">
        <f t="shared" si="15"/>
        <v>0</v>
      </c>
      <c r="BG174" s="188">
        <f t="shared" si="16"/>
        <v>0</v>
      </c>
      <c r="BH174" s="188">
        <f t="shared" si="17"/>
        <v>0</v>
      </c>
      <c r="BI174" s="188">
        <f t="shared" si="18"/>
        <v>0</v>
      </c>
      <c r="BJ174" s="19" t="s">
        <v>86</v>
      </c>
      <c r="BK174" s="188">
        <f t="shared" si="19"/>
        <v>0</v>
      </c>
      <c r="BL174" s="19" t="s">
        <v>178</v>
      </c>
      <c r="BM174" s="187" t="s">
        <v>295</v>
      </c>
    </row>
    <row r="175" spans="1:65" s="12" customFormat="1" ht="22.9" customHeight="1">
      <c r="B175" s="160"/>
      <c r="C175" s="161"/>
      <c r="D175" s="162" t="s">
        <v>77</v>
      </c>
      <c r="E175" s="174" t="s">
        <v>237</v>
      </c>
      <c r="F175" s="174" t="s">
        <v>296</v>
      </c>
      <c r="G175" s="161"/>
      <c r="H175" s="161"/>
      <c r="I175" s="164"/>
      <c r="J175" s="175">
        <f>BK175</f>
        <v>0</v>
      </c>
      <c r="K175" s="161"/>
      <c r="L175" s="166"/>
      <c r="M175" s="167"/>
      <c r="N175" s="168"/>
      <c r="O175" s="168"/>
      <c r="P175" s="169">
        <f>SUM(P176:P369)</f>
        <v>0</v>
      </c>
      <c r="Q175" s="168"/>
      <c r="R175" s="169">
        <f>SUM(R176:R369)</f>
        <v>6.114E-2</v>
      </c>
      <c r="S175" s="168"/>
      <c r="T175" s="170">
        <f>SUM(T176:T369)</f>
        <v>36.732100000000003</v>
      </c>
      <c r="AR175" s="171" t="s">
        <v>86</v>
      </c>
      <c r="AT175" s="172" t="s">
        <v>77</v>
      </c>
      <c r="AU175" s="172" t="s">
        <v>86</v>
      </c>
      <c r="AY175" s="171" t="s">
        <v>172</v>
      </c>
      <c r="BK175" s="173">
        <f>SUM(BK176:BK369)</f>
        <v>0</v>
      </c>
    </row>
    <row r="176" spans="1:65" s="2" customFormat="1" ht="21.75" customHeight="1">
      <c r="A176" s="36"/>
      <c r="B176" s="37"/>
      <c r="C176" s="176" t="s">
        <v>297</v>
      </c>
      <c r="D176" s="176" t="s">
        <v>174</v>
      </c>
      <c r="E176" s="177" t="s">
        <v>298</v>
      </c>
      <c r="F176" s="178" t="s">
        <v>299</v>
      </c>
      <c r="G176" s="179" t="s">
        <v>177</v>
      </c>
      <c r="H176" s="180">
        <v>12</v>
      </c>
      <c r="I176" s="181"/>
      <c r="J176" s="182">
        <f>ROUND(I176*H176,2)</f>
        <v>0</v>
      </c>
      <c r="K176" s="178" t="s">
        <v>19</v>
      </c>
      <c r="L176" s="41"/>
      <c r="M176" s="183" t="s">
        <v>19</v>
      </c>
      <c r="N176" s="184" t="s">
        <v>49</v>
      </c>
      <c r="O176" s="66"/>
      <c r="P176" s="185">
        <f>O176*H176</f>
        <v>0</v>
      </c>
      <c r="Q176" s="185">
        <v>3.0000000000000001E-3</v>
      </c>
      <c r="R176" s="185">
        <f>Q176*H176</f>
        <v>3.6000000000000004E-2</v>
      </c>
      <c r="S176" s="185">
        <v>0</v>
      </c>
      <c r="T176" s="18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7" t="s">
        <v>178</v>
      </c>
      <c r="AT176" s="187" t="s">
        <v>174</v>
      </c>
      <c r="AU176" s="187" t="s">
        <v>88</v>
      </c>
      <c r="AY176" s="19" t="s">
        <v>172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9" t="s">
        <v>86</v>
      </c>
      <c r="BK176" s="188">
        <f>ROUND(I176*H176,2)</f>
        <v>0</v>
      </c>
      <c r="BL176" s="19" t="s">
        <v>178</v>
      </c>
      <c r="BM176" s="187" t="s">
        <v>300</v>
      </c>
    </row>
    <row r="177" spans="1:65" s="13" customFormat="1" ht="11.25">
      <c r="B177" s="189"/>
      <c r="C177" s="190"/>
      <c r="D177" s="191" t="s">
        <v>180</v>
      </c>
      <c r="E177" s="192" t="s">
        <v>19</v>
      </c>
      <c r="F177" s="193" t="s">
        <v>181</v>
      </c>
      <c r="G177" s="190"/>
      <c r="H177" s="192" t="s">
        <v>19</v>
      </c>
      <c r="I177" s="194"/>
      <c r="J177" s="190"/>
      <c r="K177" s="190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180</v>
      </c>
      <c r="AU177" s="199" t="s">
        <v>88</v>
      </c>
      <c r="AV177" s="13" t="s">
        <v>86</v>
      </c>
      <c r="AW177" s="13" t="s">
        <v>37</v>
      </c>
      <c r="AX177" s="13" t="s">
        <v>78</v>
      </c>
      <c r="AY177" s="199" t="s">
        <v>172</v>
      </c>
    </row>
    <row r="178" spans="1:65" s="13" customFormat="1" ht="11.25">
      <c r="B178" s="189"/>
      <c r="C178" s="190"/>
      <c r="D178" s="191" t="s">
        <v>180</v>
      </c>
      <c r="E178" s="192" t="s">
        <v>19</v>
      </c>
      <c r="F178" s="193" t="s">
        <v>200</v>
      </c>
      <c r="G178" s="190"/>
      <c r="H178" s="192" t="s">
        <v>19</v>
      </c>
      <c r="I178" s="194"/>
      <c r="J178" s="190"/>
      <c r="K178" s="190"/>
      <c r="L178" s="195"/>
      <c r="M178" s="196"/>
      <c r="N178" s="197"/>
      <c r="O178" s="197"/>
      <c r="P178" s="197"/>
      <c r="Q178" s="197"/>
      <c r="R178" s="197"/>
      <c r="S178" s="197"/>
      <c r="T178" s="198"/>
      <c r="AT178" s="199" t="s">
        <v>180</v>
      </c>
      <c r="AU178" s="199" t="s">
        <v>88</v>
      </c>
      <c r="AV178" s="13" t="s">
        <v>86</v>
      </c>
      <c r="AW178" s="13" t="s">
        <v>37</v>
      </c>
      <c r="AX178" s="13" t="s">
        <v>78</v>
      </c>
      <c r="AY178" s="199" t="s">
        <v>172</v>
      </c>
    </row>
    <row r="179" spans="1:65" s="14" customFormat="1" ht="11.25">
      <c r="B179" s="200"/>
      <c r="C179" s="201"/>
      <c r="D179" s="191" t="s">
        <v>180</v>
      </c>
      <c r="E179" s="202" t="s">
        <v>19</v>
      </c>
      <c r="F179" s="203" t="s">
        <v>203</v>
      </c>
      <c r="G179" s="201"/>
      <c r="H179" s="204">
        <v>12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180</v>
      </c>
      <c r="AU179" s="210" t="s">
        <v>88</v>
      </c>
      <c r="AV179" s="14" t="s">
        <v>88</v>
      </c>
      <c r="AW179" s="14" t="s">
        <v>37</v>
      </c>
      <c r="AX179" s="14" t="s">
        <v>78</v>
      </c>
      <c r="AY179" s="210" t="s">
        <v>172</v>
      </c>
    </row>
    <row r="180" spans="1:65" s="15" customFormat="1" ht="11.25">
      <c r="B180" s="211"/>
      <c r="C180" s="212"/>
      <c r="D180" s="191" t="s">
        <v>180</v>
      </c>
      <c r="E180" s="213" t="s">
        <v>19</v>
      </c>
      <c r="F180" s="214" t="s">
        <v>183</v>
      </c>
      <c r="G180" s="212"/>
      <c r="H180" s="215">
        <v>12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180</v>
      </c>
      <c r="AU180" s="221" t="s">
        <v>88</v>
      </c>
      <c r="AV180" s="15" t="s">
        <v>178</v>
      </c>
      <c r="AW180" s="15" t="s">
        <v>37</v>
      </c>
      <c r="AX180" s="15" t="s">
        <v>86</v>
      </c>
      <c r="AY180" s="221" t="s">
        <v>172</v>
      </c>
    </row>
    <row r="181" spans="1:65" s="2" customFormat="1" ht="16.5" customHeight="1">
      <c r="A181" s="36"/>
      <c r="B181" s="37"/>
      <c r="C181" s="176" t="s">
        <v>301</v>
      </c>
      <c r="D181" s="176" t="s">
        <v>174</v>
      </c>
      <c r="E181" s="177" t="s">
        <v>302</v>
      </c>
      <c r="F181" s="178" t="s">
        <v>303</v>
      </c>
      <c r="G181" s="179" t="s">
        <v>177</v>
      </c>
      <c r="H181" s="180">
        <v>5760</v>
      </c>
      <c r="I181" s="181"/>
      <c r="J181" s="182">
        <f>ROUND(I181*H181,2)</f>
        <v>0</v>
      </c>
      <c r="K181" s="178" t="s">
        <v>19</v>
      </c>
      <c r="L181" s="41"/>
      <c r="M181" s="183" t="s">
        <v>19</v>
      </c>
      <c r="N181" s="184" t="s">
        <v>49</v>
      </c>
      <c r="O181" s="66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178</v>
      </c>
      <c r="AT181" s="187" t="s">
        <v>174</v>
      </c>
      <c r="AU181" s="187" t="s">
        <v>88</v>
      </c>
      <c r="AY181" s="19" t="s">
        <v>172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86</v>
      </c>
      <c r="BK181" s="188">
        <f>ROUND(I181*H181,2)</f>
        <v>0</v>
      </c>
      <c r="BL181" s="19" t="s">
        <v>178</v>
      </c>
      <c r="BM181" s="187" t="s">
        <v>304</v>
      </c>
    </row>
    <row r="182" spans="1:65" s="13" customFormat="1" ht="11.25">
      <c r="B182" s="189"/>
      <c r="C182" s="190"/>
      <c r="D182" s="191" t="s">
        <v>180</v>
      </c>
      <c r="E182" s="192" t="s">
        <v>19</v>
      </c>
      <c r="F182" s="193" t="s">
        <v>181</v>
      </c>
      <c r="G182" s="190"/>
      <c r="H182" s="192" t="s">
        <v>19</v>
      </c>
      <c r="I182" s="194"/>
      <c r="J182" s="190"/>
      <c r="K182" s="190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180</v>
      </c>
      <c r="AU182" s="199" t="s">
        <v>88</v>
      </c>
      <c r="AV182" s="13" t="s">
        <v>86</v>
      </c>
      <c r="AW182" s="13" t="s">
        <v>37</v>
      </c>
      <c r="AX182" s="13" t="s">
        <v>78</v>
      </c>
      <c r="AY182" s="199" t="s">
        <v>172</v>
      </c>
    </row>
    <row r="183" spans="1:65" s="13" customFormat="1" ht="11.25">
      <c r="B183" s="189"/>
      <c r="C183" s="190"/>
      <c r="D183" s="191" t="s">
        <v>180</v>
      </c>
      <c r="E183" s="192" t="s">
        <v>19</v>
      </c>
      <c r="F183" s="193" t="s">
        <v>200</v>
      </c>
      <c r="G183" s="190"/>
      <c r="H183" s="192" t="s">
        <v>19</v>
      </c>
      <c r="I183" s="194"/>
      <c r="J183" s="190"/>
      <c r="K183" s="190"/>
      <c r="L183" s="195"/>
      <c r="M183" s="196"/>
      <c r="N183" s="197"/>
      <c r="O183" s="197"/>
      <c r="P183" s="197"/>
      <c r="Q183" s="197"/>
      <c r="R183" s="197"/>
      <c r="S183" s="197"/>
      <c r="T183" s="198"/>
      <c r="AT183" s="199" t="s">
        <v>180</v>
      </c>
      <c r="AU183" s="199" t="s">
        <v>88</v>
      </c>
      <c r="AV183" s="13" t="s">
        <v>86</v>
      </c>
      <c r="AW183" s="13" t="s">
        <v>37</v>
      </c>
      <c r="AX183" s="13" t="s">
        <v>78</v>
      </c>
      <c r="AY183" s="199" t="s">
        <v>172</v>
      </c>
    </row>
    <row r="184" spans="1:65" s="14" customFormat="1" ht="11.25">
      <c r="B184" s="200"/>
      <c r="C184" s="201"/>
      <c r="D184" s="191" t="s">
        <v>180</v>
      </c>
      <c r="E184" s="202" t="s">
        <v>19</v>
      </c>
      <c r="F184" s="203" t="s">
        <v>305</v>
      </c>
      <c r="G184" s="201"/>
      <c r="H184" s="204">
        <v>5760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180</v>
      </c>
      <c r="AU184" s="210" t="s">
        <v>88</v>
      </c>
      <c r="AV184" s="14" t="s">
        <v>88</v>
      </c>
      <c r="AW184" s="14" t="s">
        <v>37</v>
      </c>
      <c r="AX184" s="14" t="s">
        <v>78</v>
      </c>
      <c r="AY184" s="210" t="s">
        <v>172</v>
      </c>
    </row>
    <row r="185" spans="1:65" s="15" customFormat="1" ht="11.25">
      <c r="B185" s="211"/>
      <c r="C185" s="212"/>
      <c r="D185" s="191" t="s">
        <v>180</v>
      </c>
      <c r="E185" s="213" t="s">
        <v>19</v>
      </c>
      <c r="F185" s="214" t="s">
        <v>183</v>
      </c>
      <c r="G185" s="212"/>
      <c r="H185" s="215">
        <v>5760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180</v>
      </c>
      <c r="AU185" s="221" t="s">
        <v>88</v>
      </c>
      <c r="AV185" s="15" t="s">
        <v>178</v>
      </c>
      <c r="AW185" s="15" t="s">
        <v>37</v>
      </c>
      <c r="AX185" s="15" t="s">
        <v>86</v>
      </c>
      <c r="AY185" s="221" t="s">
        <v>172</v>
      </c>
    </row>
    <row r="186" spans="1:65" s="2" customFormat="1" ht="21.75" customHeight="1">
      <c r="A186" s="36"/>
      <c r="B186" s="37"/>
      <c r="C186" s="176" t="s">
        <v>306</v>
      </c>
      <c r="D186" s="176" t="s">
        <v>174</v>
      </c>
      <c r="E186" s="177" t="s">
        <v>307</v>
      </c>
      <c r="F186" s="178" t="s">
        <v>308</v>
      </c>
      <c r="G186" s="179" t="s">
        <v>177</v>
      </c>
      <c r="H186" s="180">
        <v>12</v>
      </c>
      <c r="I186" s="181"/>
      <c r="J186" s="182">
        <f>ROUND(I186*H186,2)</f>
        <v>0</v>
      </c>
      <c r="K186" s="178" t="s">
        <v>19</v>
      </c>
      <c r="L186" s="41"/>
      <c r="M186" s="183" t="s">
        <v>19</v>
      </c>
      <c r="N186" s="184" t="s">
        <v>49</v>
      </c>
      <c r="O186" s="66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7" t="s">
        <v>178</v>
      </c>
      <c r="AT186" s="187" t="s">
        <v>174</v>
      </c>
      <c r="AU186" s="187" t="s">
        <v>88</v>
      </c>
      <c r="AY186" s="19" t="s">
        <v>172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9" t="s">
        <v>86</v>
      </c>
      <c r="BK186" s="188">
        <f>ROUND(I186*H186,2)</f>
        <v>0</v>
      </c>
      <c r="BL186" s="19" t="s">
        <v>178</v>
      </c>
      <c r="BM186" s="187" t="s">
        <v>309</v>
      </c>
    </row>
    <row r="187" spans="1:65" s="13" customFormat="1" ht="11.25">
      <c r="B187" s="189"/>
      <c r="C187" s="190"/>
      <c r="D187" s="191" t="s">
        <v>180</v>
      </c>
      <c r="E187" s="192" t="s">
        <v>19</v>
      </c>
      <c r="F187" s="193" t="s">
        <v>181</v>
      </c>
      <c r="G187" s="190"/>
      <c r="H187" s="192" t="s">
        <v>19</v>
      </c>
      <c r="I187" s="194"/>
      <c r="J187" s="190"/>
      <c r="K187" s="190"/>
      <c r="L187" s="195"/>
      <c r="M187" s="196"/>
      <c r="N187" s="197"/>
      <c r="O187" s="197"/>
      <c r="P187" s="197"/>
      <c r="Q187" s="197"/>
      <c r="R187" s="197"/>
      <c r="S187" s="197"/>
      <c r="T187" s="198"/>
      <c r="AT187" s="199" t="s">
        <v>180</v>
      </c>
      <c r="AU187" s="199" t="s">
        <v>88</v>
      </c>
      <c r="AV187" s="13" t="s">
        <v>86</v>
      </c>
      <c r="AW187" s="13" t="s">
        <v>37</v>
      </c>
      <c r="AX187" s="13" t="s">
        <v>78</v>
      </c>
      <c r="AY187" s="199" t="s">
        <v>172</v>
      </c>
    </row>
    <row r="188" spans="1:65" s="13" customFormat="1" ht="11.25">
      <c r="B188" s="189"/>
      <c r="C188" s="190"/>
      <c r="D188" s="191" t="s">
        <v>180</v>
      </c>
      <c r="E188" s="192" t="s">
        <v>19</v>
      </c>
      <c r="F188" s="193" t="s">
        <v>200</v>
      </c>
      <c r="G188" s="190"/>
      <c r="H188" s="192" t="s">
        <v>19</v>
      </c>
      <c r="I188" s="194"/>
      <c r="J188" s="190"/>
      <c r="K188" s="190"/>
      <c r="L188" s="195"/>
      <c r="M188" s="196"/>
      <c r="N188" s="197"/>
      <c r="O188" s="197"/>
      <c r="P188" s="197"/>
      <c r="Q188" s="197"/>
      <c r="R188" s="197"/>
      <c r="S188" s="197"/>
      <c r="T188" s="198"/>
      <c r="AT188" s="199" t="s">
        <v>180</v>
      </c>
      <c r="AU188" s="199" t="s">
        <v>88</v>
      </c>
      <c r="AV188" s="13" t="s">
        <v>86</v>
      </c>
      <c r="AW188" s="13" t="s">
        <v>37</v>
      </c>
      <c r="AX188" s="13" t="s">
        <v>78</v>
      </c>
      <c r="AY188" s="199" t="s">
        <v>172</v>
      </c>
    </row>
    <row r="189" spans="1:65" s="14" customFormat="1" ht="11.25">
      <c r="B189" s="200"/>
      <c r="C189" s="201"/>
      <c r="D189" s="191" t="s">
        <v>180</v>
      </c>
      <c r="E189" s="202" t="s">
        <v>19</v>
      </c>
      <c r="F189" s="203" t="s">
        <v>203</v>
      </c>
      <c r="G189" s="201"/>
      <c r="H189" s="204">
        <v>12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180</v>
      </c>
      <c r="AU189" s="210" t="s">
        <v>88</v>
      </c>
      <c r="AV189" s="14" t="s">
        <v>88</v>
      </c>
      <c r="AW189" s="14" t="s">
        <v>37</v>
      </c>
      <c r="AX189" s="14" t="s">
        <v>78</v>
      </c>
      <c r="AY189" s="210" t="s">
        <v>172</v>
      </c>
    </row>
    <row r="190" spans="1:65" s="15" customFormat="1" ht="11.25">
      <c r="B190" s="211"/>
      <c r="C190" s="212"/>
      <c r="D190" s="191" t="s">
        <v>180</v>
      </c>
      <c r="E190" s="213" t="s">
        <v>19</v>
      </c>
      <c r="F190" s="214" t="s">
        <v>183</v>
      </c>
      <c r="G190" s="212"/>
      <c r="H190" s="215">
        <v>12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180</v>
      </c>
      <c r="AU190" s="221" t="s">
        <v>88</v>
      </c>
      <c r="AV190" s="15" t="s">
        <v>178</v>
      </c>
      <c r="AW190" s="15" t="s">
        <v>37</v>
      </c>
      <c r="AX190" s="15" t="s">
        <v>86</v>
      </c>
      <c r="AY190" s="221" t="s">
        <v>172</v>
      </c>
    </row>
    <row r="191" spans="1:65" s="2" customFormat="1" ht="44.25" customHeight="1">
      <c r="A191" s="36"/>
      <c r="B191" s="37"/>
      <c r="C191" s="176" t="s">
        <v>310</v>
      </c>
      <c r="D191" s="176" t="s">
        <v>174</v>
      </c>
      <c r="E191" s="177" t="s">
        <v>311</v>
      </c>
      <c r="F191" s="178" t="s">
        <v>312</v>
      </c>
      <c r="G191" s="179" t="s">
        <v>96</v>
      </c>
      <c r="H191" s="180">
        <v>863.4</v>
      </c>
      <c r="I191" s="181"/>
      <c r="J191" s="182">
        <f>ROUND(I191*H191,2)</f>
        <v>0</v>
      </c>
      <c r="K191" s="178" t="s">
        <v>188</v>
      </c>
      <c r="L191" s="41"/>
      <c r="M191" s="183" t="s">
        <v>19</v>
      </c>
      <c r="N191" s="184" t="s">
        <v>49</v>
      </c>
      <c r="O191" s="66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178</v>
      </c>
      <c r="AT191" s="187" t="s">
        <v>174</v>
      </c>
      <c r="AU191" s="187" t="s">
        <v>88</v>
      </c>
      <c r="AY191" s="19" t="s">
        <v>172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9" t="s">
        <v>86</v>
      </c>
      <c r="BK191" s="188">
        <f>ROUND(I191*H191,2)</f>
        <v>0</v>
      </c>
      <c r="BL191" s="19" t="s">
        <v>178</v>
      </c>
      <c r="BM191" s="187" t="s">
        <v>313</v>
      </c>
    </row>
    <row r="192" spans="1:65" s="2" customFormat="1" ht="11.25">
      <c r="A192" s="36"/>
      <c r="B192" s="37"/>
      <c r="C192" s="38"/>
      <c r="D192" s="222" t="s">
        <v>190</v>
      </c>
      <c r="E192" s="38"/>
      <c r="F192" s="223" t="s">
        <v>314</v>
      </c>
      <c r="G192" s="38"/>
      <c r="H192" s="38"/>
      <c r="I192" s="224"/>
      <c r="J192" s="38"/>
      <c r="K192" s="38"/>
      <c r="L192" s="41"/>
      <c r="M192" s="225"/>
      <c r="N192" s="226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190</v>
      </c>
      <c r="AU192" s="19" t="s">
        <v>88</v>
      </c>
    </row>
    <row r="193" spans="1:65" s="13" customFormat="1" ht="11.25">
      <c r="B193" s="189"/>
      <c r="C193" s="190"/>
      <c r="D193" s="191" t="s">
        <v>180</v>
      </c>
      <c r="E193" s="192" t="s">
        <v>19</v>
      </c>
      <c r="F193" s="193" t="s">
        <v>181</v>
      </c>
      <c r="G193" s="190"/>
      <c r="H193" s="192" t="s">
        <v>19</v>
      </c>
      <c r="I193" s="194"/>
      <c r="J193" s="190"/>
      <c r="K193" s="190"/>
      <c r="L193" s="195"/>
      <c r="M193" s="196"/>
      <c r="N193" s="197"/>
      <c r="O193" s="197"/>
      <c r="P193" s="197"/>
      <c r="Q193" s="197"/>
      <c r="R193" s="197"/>
      <c r="S193" s="197"/>
      <c r="T193" s="198"/>
      <c r="AT193" s="199" t="s">
        <v>180</v>
      </c>
      <c r="AU193" s="199" t="s">
        <v>88</v>
      </c>
      <c r="AV193" s="13" t="s">
        <v>86</v>
      </c>
      <c r="AW193" s="13" t="s">
        <v>37</v>
      </c>
      <c r="AX193" s="13" t="s">
        <v>78</v>
      </c>
      <c r="AY193" s="199" t="s">
        <v>172</v>
      </c>
    </row>
    <row r="194" spans="1:65" s="13" customFormat="1" ht="11.25">
      <c r="B194" s="189"/>
      <c r="C194" s="190"/>
      <c r="D194" s="191" t="s">
        <v>180</v>
      </c>
      <c r="E194" s="192" t="s">
        <v>19</v>
      </c>
      <c r="F194" s="193" t="s">
        <v>200</v>
      </c>
      <c r="G194" s="190"/>
      <c r="H194" s="192" t="s">
        <v>19</v>
      </c>
      <c r="I194" s="194"/>
      <c r="J194" s="190"/>
      <c r="K194" s="190"/>
      <c r="L194" s="195"/>
      <c r="M194" s="196"/>
      <c r="N194" s="197"/>
      <c r="O194" s="197"/>
      <c r="P194" s="197"/>
      <c r="Q194" s="197"/>
      <c r="R194" s="197"/>
      <c r="S194" s="197"/>
      <c r="T194" s="198"/>
      <c r="AT194" s="199" t="s">
        <v>180</v>
      </c>
      <c r="AU194" s="199" t="s">
        <v>88</v>
      </c>
      <c r="AV194" s="13" t="s">
        <v>86</v>
      </c>
      <c r="AW194" s="13" t="s">
        <v>37</v>
      </c>
      <c r="AX194" s="13" t="s">
        <v>78</v>
      </c>
      <c r="AY194" s="199" t="s">
        <v>172</v>
      </c>
    </row>
    <row r="195" spans="1:65" s="14" customFormat="1" ht="11.25">
      <c r="B195" s="200"/>
      <c r="C195" s="201"/>
      <c r="D195" s="191" t="s">
        <v>180</v>
      </c>
      <c r="E195" s="202" t="s">
        <v>19</v>
      </c>
      <c r="F195" s="203" t="s">
        <v>315</v>
      </c>
      <c r="G195" s="201"/>
      <c r="H195" s="204">
        <v>25.5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180</v>
      </c>
      <c r="AU195" s="210" t="s">
        <v>88</v>
      </c>
      <c r="AV195" s="14" t="s">
        <v>88</v>
      </c>
      <c r="AW195" s="14" t="s">
        <v>37</v>
      </c>
      <c r="AX195" s="14" t="s">
        <v>78</v>
      </c>
      <c r="AY195" s="210" t="s">
        <v>172</v>
      </c>
    </row>
    <row r="196" spans="1:65" s="14" customFormat="1" ht="11.25">
      <c r="B196" s="200"/>
      <c r="C196" s="201"/>
      <c r="D196" s="191" t="s">
        <v>180</v>
      </c>
      <c r="E196" s="202" t="s">
        <v>19</v>
      </c>
      <c r="F196" s="203" t="s">
        <v>316</v>
      </c>
      <c r="G196" s="201"/>
      <c r="H196" s="204">
        <v>269.5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180</v>
      </c>
      <c r="AU196" s="210" t="s">
        <v>88</v>
      </c>
      <c r="AV196" s="14" t="s">
        <v>88</v>
      </c>
      <c r="AW196" s="14" t="s">
        <v>37</v>
      </c>
      <c r="AX196" s="14" t="s">
        <v>78</v>
      </c>
      <c r="AY196" s="210" t="s">
        <v>172</v>
      </c>
    </row>
    <row r="197" spans="1:65" s="14" customFormat="1" ht="11.25">
      <c r="B197" s="200"/>
      <c r="C197" s="201"/>
      <c r="D197" s="191" t="s">
        <v>180</v>
      </c>
      <c r="E197" s="202" t="s">
        <v>19</v>
      </c>
      <c r="F197" s="203" t="s">
        <v>317</v>
      </c>
      <c r="G197" s="201"/>
      <c r="H197" s="204">
        <v>568.4</v>
      </c>
      <c r="I197" s="205"/>
      <c r="J197" s="201"/>
      <c r="K197" s="201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180</v>
      </c>
      <c r="AU197" s="210" t="s">
        <v>88</v>
      </c>
      <c r="AV197" s="14" t="s">
        <v>88</v>
      </c>
      <c r="AW197" s="14" t="s">
        <v>37</v>
      </c>
      <c r="AX197" s="14" t="s">
        <v>78</v>
      </c>
      <c r="AY197" s="210" t="s">
        <v>172</v>
      </c>
    </row>
    <row r="198" spans="1:65" s="15" customFormat="1" ht="11.25">
      <c r="B198" s="211"/>
      <c r="C198" s="212"/>
      <c r="D198" s="191" t="s">
        <v>180</v>
      </c>
      <c r="E198" s="213" t="s">
        <v>95</v>
      </c>
      <c r="F198" s="214" t="s">
        <v>183</v>
      </c>
      <c r="G198" s="212"/>
      <c r="H198" s="215">
        <v>863.4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180</v>
      </c>
      <c r="AU198" s="221" t="s">
        <v>88</v>
      </c>
      <c r="AV198" s="15" t="s">
        <v>178</v>
      </c>
      <c r="AW198" s="15" t="s">
        <v>37</v>
      </c>
      <c r="AX198" s="15" t="s">
        <v>86</v>
      </c>
      <c r="AY198" s="221" t="s">
        <v>172</v>
      </c>
    </row>
    <row r="199" spans="1:65" s="2" customFormat="1" ht="55.5" customHeight="1">
      <c r="A199" s="36"/>
      <c r="B199" s="37"/>
      <c r="C199" s="176" t="s">
        <v>318</v>
      </c>
      <c r="D199" s="176" t="s">
        <v>174</v>
      </c>
      <c r="E199" s="177" t="s">
        <v>319</v>
      </c>
      <c r="F199" s="178" t="s">
        <v>320</v>
      </c>
      <c r="G199" s="179" t="s">
        <v>96</v>
      </c>
      <c r="H199" s="180">
        <v>414432</v>
      </c>
      <c r="I199" s="181"/>
      <c r="J199" s="182">
        <f>ROUND(I199*H199,2)</f>
        <v>0</v>
      </c>
      <c r="K199" s="178" t="s">
        <v>188</v>
      </c>
      <c r="L199" s="41"/>
      <c r="M199" s="183" t="s">
        <v>19</v>
      </c>
      <c r="N199" s="184" t="s">
        <v>49</v>
      </c>
      <c r="O199" s="66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178</v>
      </c>
      <c r="AT199" s="187" t="s">
        <v>174</v>
      </c>
      <c r="AU199" s="187" t="s">
        <v>88</v>
      </c>
      <c r="AY199" s="19" t="s">
        <v>172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9" t="s">
        <v>86</v>
      </c>
      <c r="BK199" s="188">
        <f>ROUND(I199*H199,2)</f>
        <v>0</v>
      </c>
      <c r="BL199" s="19" t="s">
        <v>178</v>
      </c>
      <c r="BM199" s="187" t="s">
        <v>321</v>
      </c>
    </row>
    <row r="200" spans="1:65" s="2" customFormat="1" ht="11.25">
      <c r="A200" s="36"/>
      <c r="B200" s="37"/>
      <c r="C200" s="38"/>
      <c r="D200" s="222" t="s">
        <v>190</v>
      </c>
      <c r="E200" s="38"/>
      <c r="F200" s="223" t="s">
        <v>322</v>
      </c>
      <c r="G200" s="38"/>
      <c r="H200" s="38"/>
      <c r="I200" s="224"/>
      <c r="J200" s="38"/>
      <c r="K200" s="38"/>
      <c r="L200" s="41"/>
      <c r="M200" s="225"/>
      <c r="N200" s="226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190</v>
      </c>
      <c r="AU200" s="19" t="s">
        <v>88</v>
      </c>
    </row>
    <row r="201" spans="1:65" s="14" customFormat="1" ht="11.25">
      <c r="B201" s="200"/>
      <c r="C201" s="201"/>
      <c r="D201" s="191" t="s">
        <v>180</v>
      </c>
      <c r="E201" s="202" t="s">
        <v>19</v>
      </c>
      <c r="F201" s="203" t="s">
        <v>323</v>
      </c>
      <c r="G201" s="201"/>
      <c r="H201" s="204">
        <v>414432</v>
      </c>
      <c r="I201" s="205"/>
      <c r="J201" s="201"/>
      <c r="K201" s="201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180</v>
      </c>
      <c r="AU201" s="210" t="s">
        <v>88</v>
      </c>
      <c r="AV201" s="14" t="s">
        <v>88</v>
      </c>
      <c r="AW201" s="14" t="s">
        <v>37</v>
      </c>
      <c r="AX201" s="14" t="s">
        <v>78</v>
      </c>
      <c r="AY201" s="210" t="s">
        <v>172</v>
      </c>
    </row>
    <row r="202" spans="1:65" s="15" customFormat="1" ht="11.25">
      <c r="B202" s="211"/>
      <c r="C202" s="212"/>
      <c r="D202" s="191" t="s">
        <v>180</v>
      </c>
      <c r="E202" s="213" t="s">
        <v>19</v>
      </c>
      <c r="F202" s="214" t="s">
        <v>183</v>
      </c>
      <c r="G202" s="212"/>
      <c r="H202" s="215">
        <v>414432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180</v>
      </c>
      <c r="AU202" s="221" t="s">
        <v>88</v>
      </c>
      <c r="AV202" s="15" t="s">
        <v>178</v>
      </c>
      <c r="AW202" s="15" t="s">
        <v>37</v>
      </c>
      <c r="AX202" s="15" t="s">
        <v>86</v>
      </c>
      <c r="AY202" s="221" t="s">
        <v>172</v>
      </c>
    </row>
    <row r="203" spans="1:65" s="2" customFormat="1" ht="66.75" customHeight="1">
      <c r="A203" s="36"/>
      <c r="B203" s="37"/>
      <c r="C203" s="176" t="s">
        <v>324</v>
      </c>
      <c r="D203" s="176" t="s">
        <v>174</v>
      </c>
      <c r="E203" s="177" t="s">
        <v>325</v>
      </c>
      <c r="F203" s="178" t="s">
        <v>326</v>
      </c>
      <c r="G203" s="179" t="s">
        <v>177</v>
      </c>
      <c r="H203" s="180">
        <v>2</v>
      </c>
      <c r="I203" s="181"/>
      <c r="J203" s="182">
        <f>ROUND(I203*H203,2)</f>
        <v>0</v>
      </c>
      <c r="K203" s="178" t="s">
        <v>188</v>
      </c>
      <c r="L203" s="41"/>
      <c r="M203" s="183" t="s">
        <v>19</v>
      </c>
      <c r="N203" s="184" t="s">
        <v>49</v>
      </c>
      <c r="O203" s="66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178</v>
      </c>
      <c r="AT203" s="187" t="s">
        <v>174</v>
      </c>
      <c r="AU203" s="187" t="s">
        <v>88</v>
      </c>
      <c r="AY203" s="19" t="s">
        <v>172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9" t="s">
        <v>86</v>
      </c>
      <c r="BK203" s="188">
        <f>ROUND(I203*H203,2)</f>
        <v>0</v>
      </c>
      <c r="BL203" s="19" t="s">
        <v>178</v>
      </c>
      <c r="BM203" s="187" t="s">
        <v>327</v>
      </c>
    </row>
    <row r="204" spans="1:65" s="2" customFormat="1" ht="11.25">
      <c r="A204" s="36"/>
      <c r="B204" s="37"/>
      <c r="C204" s="38"/>
      <c r="D204" s="222" t="s">
        <v>190</v>
      </c>
      <c r="E204" s="38"/>
      <c r="F204" s="223" t="s">
        <v>328</v>
      </c>
      <c r="G204" s="38"/>
      <c r="H204" s="38"/>
      <c r="I204" s="224"/>
      <c r="J204" s="38"/>
      <c r="K204" s="38"/>
      <c r="L204" s="41"/>
      <c r="M204" s="225"/>
      <c r="N204" s="226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190</v>
      </c>
      <c r="AU204" s="19" t="s">
        <v>88</v>
      </c>
    </row>
    <row r="205" spans="1:65" s="2" customFormat="1" ht="44.25" customHeight="1">
      <c r="A205" s="36"/>
      <c r="B205" s="37"/>
      <c r="C205" s="176" t="s">
        <v>329</v>
      </c>
      <c r="D205" s="176" t="s">
        <v>174</v>
      </c>
      <c r="E205" s="177" t="s">
        <v>330</v>
      </c>
      <c r="F205" s="178" t="s">
        <v>331</v>
      </c>
      <c r="G205" s="179" t="s">
        <v>96</v>
      </c>
      <c r="H205" s="180">
        <v>863.4</v>
      </c>
      <c r="I205" s="181"/>
      <c r="J205" s="182">
        <f>ROUND(I205*H205,2)</f>
        <v>0</v>
      </c>
      <c r="K205" s="178" t="s">
        <v>188</v>
      </c>
      <c r="L205" s="41"/>
      <c r="M205" s="183" t="s">
        <v>19</v>
      </c>
      <c r="N205" s="184" t="s">
        <v>49</v>
      </c>
      <c r="O205" s="66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178</v>
      </c>
      <c r="AT205" s="187" t="s">
        <v>174</v>
      </c>
      <c r="AU205" s="187" t="s">
        <v>88</v>
      </c>
      <c r="AY205" s="19" t="s">
        <v>172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86</v>
      </c>
      <c r="BK205" s="188">
        <f>ROUND(I205*H205,2)</f>
        <v>0</v>
      </c>
      <c r="BL205" s="19" t="s">
        <v>178</v>
      </c>
      <c r="BM205" s="187" t="s">
        <v>332</v>
      </c>
    </row>
    <row r="206" spans="1:65" s="2" customFormat="1" ht="11.25">
      <c r="A206" s="36"/>
      <c r="B206" s="37"/>
      <c r="C206" s="38"/>
      <c r="D206" s="222" t="s">
        <v>190</v>
      </c>
      <c r="E206" s="38"/>
      <c r="F206" s="223" t="s">
        <v>333</v>
      </c>
      <c r="G206" s="38"/>
      <c r="H206" s="38"/>
      <c r="I206" s="224"/>
      <c r="J206" s="38"/>
      <c r="K206" s="38"/>
      <c r="L206" s="41"/>
      <c r="M206" s="225"/>
      <c r="N206" s="226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190</v>
      </c>
      <c r="AU206" s="19" t="s">
        <v>88</v>
      </c>
    </row>
    <row r="207" spans="1:65" s="14" customFormat="1" ht="11.25">
      <c r="B207" s="200"/>
      <c r="C207" s="201"/>
      <c r="D207" s="191" t="s">
        <v>180</v>
      </c>
      <c r="E207" s="202" t="s">
        <v>19</v>
      </c>
      <c r="F207" s="203" t="s">
        <v>95</v>
      </c>
      <c r="G207" s="201"/>
      <c r="H207" s="204">
        <v>863.4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180</v>
      </c>
      <c r="AU207" s="210" t="s">
        <v>88</v>
      </c>
      <c r="AV207" s="14" t="s">
        <v>88</v>
      </c>
      <c r="AW207" s="14" t="s">
        <v>37</v>
      </c>
      <c r="AX207" s="14" t="s">
        <v>78</v>
      </c>
      <c r="AY207" s="210" t="s">
        <v>172</v>
      </c>
    </row>
    <row r="208" spans="1:65" s="15" customFormat="1" ht="11.25">
      <c r="B208" s="211"/>
      <c r="C208" s="212"/>
      <c r="D208" s="191" t="s">
        <v>180</v>
      </c>
      <c r="E208" s="213" t="s">
        <v>19</v>
      </c>
      <c r="F208" s="214" t="s">
        <v>183</v>
      </c>
      <c r="G208" s="212"/>
      <c r="H208" s="215">
        <v>863.4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180</v>
      </c>
      <c r="AU208" s="221" t="s">
        <v>88</v>
      </c>
      <c r="AV208" s="15" t="s">
        <v>178</v>
      </c>
      <c r="AW208" s="15" t="s">
        <v>37</v>
      </c>
      <c r="AX208" s="15" t="s">
        <v>86</v>
      </c>
      <c r="AY208" s="221" t="s">
        <v>172</v>
      </c>
    </row>
    <row r="209" spans="1:65" s="2" customFormat="1" ht="49.15" customHeight="1">
      <c r="A209" s="36"/>
      <c r="B209" s="37"/>
      <c r="C209" s="176" t="s">
        <v>334</v>
      </c>
      <c r="D209" s="176" t="s">
        <v>174</v>
      </c>
      <c r="E209" s="177" t="s">
        <v>335</v>
      </c>
      <c r="F209" s="178" t="s">
        <v>336</v>
      </c>
      <c r="G209" s="179" t="s">
        <v>337</v>
      </c>
      <c r="H209" s="180">
        <v>8.5</v>
      </c>
      <c r="I209" s="181"/>
      <c r="J209" s="182">
        <f>ROUND(I209*H209,2)</f>
        <v>0</v>
      </c>
      <c r="K209" s="178" t="s">
        <v>188</v>
      </c>
      <c r="L209" s="41"/>
      <c r="M209" s="183" t="s">
        <v>19</v>
      </c>
      <c r="N209" s="184" t="s">
        <v>49</v>
      </c>
      <c r="O209" s="66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178</v>
      </c>
      <c r="AT209" s="187" t="s">
        <v>174</v>
      </c>
      <c r="AU209" s="187" t="s">
        <v>88</v>
      </c>
      <c r="AY209" s="19" t="s">
        <v>172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9" t="s">
        <v>86</v>
      </c>
      <c r="BK209" s="188">
        <f>ROUND(I209*H209,2)</f>
        <v>0</v>
      </c>
      <c r="BL209" s="19" t="s">
        <v>178</v>
      </c>
      <c r="BM209" s="187" t="s">
        <v>338</v>
      </c>
    </row>
    <row r="210" spans="1:65" s="2" customFormat="1" ht="11.25">
      <c r="A210" s="36"/>
      <c r="B210" s="37"/>
      <c r="C210" s="38"/>
      <c r="D210" s="222" t="s">
        <v>190</v>
      </c>
      <c r="E210" s="38"/>
      <c r="F210" s="223" t="s">
        <v>339</v>
      </c>
      <c r="G210" s="38"/>
      <c r="H210" s="38"/>
      <c r="I210" s="224"/>
      <c r="J210" s="38"/>
      <c r="K210" s="38"/>
      <c r="L210" s="41"/>
      <c r="M210" s="225"/>
      <c r="N210" s="226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190</v>
      </c>
      <c r="AU210" s="19" t="s">
        <v>88</v>
      </c>
    </row>
    <row r="211" spans="1:65" s="13" customFormat="1" ht="11.25">
      <c r="B211" s="189"/>
      <c r="C211" s="190"/>
      <c r="D211" s="191" t="s">
        <v>180</v>
      </c>
      <c r="E211" s="192" t="s">
        <v>19</v>
      </c>
      <c r="F211" s="193" t="s">
        <v>181</v>
      </c>
      <c r="G211" s="190"/>
      <c r="H211" s="192" t="s">
        <v>19</v>
      </c>
      <c r="I211" s="194"/>
      <c r="J211" s="190"/>
      <c r="K211" s="190"/>
      <c r="L211" s="195"/>
      <c r="M211" s="196"/>
      <c r="N211" s="197"/>
      <c r="O211" s="197"/>
      <c r="P211" s="197"/>
      <c r="Q211" s="197"/>
      <c r="R211" s="197"/>
      <c r="S211" s="197"/>
      <c r="T211" s="198"/>
      <c r="AT211" s="199" t="s">
        <v>180</v>
      </c>
      <c r="AU211" s="199" t="s">
        <v>88</v>
      </c>
      <c r="AV211" s="13" t="s">
        <v>86</v>
      </c>
      <c r="AW211" s="13" t="s">
        <v>37</v>
      </c>
      <c r="AX211" s="13" t="s">
        <v>78</v>
      </c>
      <c r="AY211" s="199" t="s">
        <v>172</v>
      </c>
    </row>
    <row r="212" spans="1:65" s="13" customFormat="1" ht="11.25">
      <c r="B212" s="189"/>
      <c r="C212" s="190"/>
      <c r="D212" s="191" t="s">
        <v>180</v>
      </c>
      <c r="E212" s="192" t="s">
        <v>19</v>
      </c>
      <c r="F212" s="193" t="s">
        <v>200</v>
      </c>
      <c r="G212" s="190"/>
      <c r="H212" s="192" t="s">
        <v>19</v>
      </c>
      <c r="I212" s="194"/>
      <c r="J212" s="190"/>
      <c r="K212" s="190"/>
      <c r="L212" s="195"/>
      <c r="M212" s="196"/>
      <c r="N212" s="197"/>
      <c r="O212" s="197"/>
      <c r="P212" s="197"/>
      <c r="Q212" s="197"/>
      <c r="R212" s="197"/>
      <c r="S212" s="197"/>
      <c r="T212" s="198"/>
      <c r="AT212" s="199" t="s">
        <v>180</v>
      </c>
      <c r="AU212" s="199" t="s">
        <v>88</v>
      </c>
      <c r="AV212" s="13" t="s">
        <v>86</v>
      </c>
      <c r="AW212" s="13" t="s">
        <v>37</v>
      </c>
      <c r="AX212" s="13" t="s">
        <v>78</v>
      </c>
      <c r="AY212" s="199" t="s">
        <v>172</v>
      </c>
    </row>
    <row r="213" spans="1:65" s="14" customFormat="1" ht="11.25">
      <c r="B213" s="200"/>
      <c r="C213" s="201"/>
      <c r="D213" s="191" t="s">
        <v>180</v>
      </c>
      <c r="E213" s="202" t="s">
        <v>19</v>
      </c>
      <c r="F213" s="203" t="s">
        <v>340</v>
      </c>
      <c r="G213" s="201"/>
      <c r="H213" s="204">
        <v>8.5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180</v>
      </c>
      <c r="AU213" s="210" t="s">
        <v>88</v>
      </c>
      <c r="AV213" s="14" t="s">
        <v>88</v>
      </c>
      <c r="AW213" s="14" t="s">
        <v>37</v>
      </c>
      <c r="AX213" s="14" t="s">
        <v>78</v>
      </c>
      <c r="AY213" s="210" t="s">
        <v>172</v>
      </c>
    </row>
    <row r="214" spans="1:65" s="15" customFormat="1" ht="11.25">
      <c r="B214" s="211"/>
      <c r="C214" s="212"/>
      <c r="D214" s="191" t="s">
        <v>180</v>
      </c>
      <c r="E214" s="213" t="s">
        <v>19</v>
      </c>
      <c r="F214" s="214" t="s">
        <v>183</v>
      </c>
      <c r="G214" s="212"/>
      <c r="H214" s="215">
        <v>8.5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180</v>
      </c>
      <c r="AU214" s="221" t="s">
        <v>88</v>
      </c>
      <c r="AV214" s="15" t="s">
        <v>178</v>
      </c>
      <c r="AW214" s="15" t="s">
        <v>37</v>
      </c>
      <c r="AX214" s="15" t="s">
        <v>86</v>
      </c>
      <c r="AY214" s="221" t="s">
        <v>172</v>
      </c>
    </row>
    <row r="215" spans="1:65" s="2" customFormat="1" ht="55.5" customHeight="1">
      <c r="A215" s="36"/>
      <c r="B215" s="37"/>
      <c r="C215" s="176" t="s">
        <v>341</v>
      </c>
      <c r="D215" s="176" t="s">
        <v>174</v>
      </c>
      <c r="E215" s="177" t="s">
        <v>342</v>
      </c>
      <c r="F215" s="178" t="s">
        <v>343</v>
      </c>
      <c r="G215" s="179" t="s">
        <v>337</v>
      </c>
      <c r="H215" s="180">
        <v>4080</v>
      </c>
      <c r="I215" s="181"/>
      <c r="J215" s="182">
        <f>ROUND(I215*H215,2)</f>
        <v>0</v>
      </c>
      <c r="K215" s="178" t="s">
        <v>188</v>
      </c>
      <c r="L215" s="41"/>
      <c r="M215" s="183" t="s">
        <v>19</v>
      </c>
      <c r="N215" s="184" t="s">
        <v>49</v>
      </c>
      <c r="O215" s="66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7" t="s">
        <v>178</v>
      </c>
      <c r="AT215" s="187" t="s">
        <v>174</v>
      </c>
      <c r="AU215" s="187" t="s">
        <v>88</v>
      </c>
      <c r="AY215" s="19" t="s">
        <v>172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9" t="s">
        <v>86</v>
      </c>
      <c r="BK215" s="188">
        <f>ROUND(I215*H215,2)</f>
        <v>0</v>
      </c>
      <c r="BL215" s="19" t="s">
        <v>178</v>
      </c>
      <c r="BM215" s="187" t="s">
        <v>344</v>
      </c>
    </row>
    <row r="216" spans="1:65" s="2" customFormat="1" ht="11.25">
      <c r="A216" s="36"/>
      <c r="B216" s="37"/>
      <c r="C216" s="38"/>
      <c r="D216" s="222" t="s">
        <v>190</v>
      </c>
      <c r="E216" s="38"/>
      <c r="F216" s="223" t="s">
        <v>345</v>
      </c>
      <c r="G216" s="38"/>
      <c r="H216" s="38"/>
      <c r="I216" s="224"/>
      <c r="J216" s="38"/>
      <c r="K216" s="38"/>
      <c r="L216" s="41"/>
      <c r="M216" s="225"/>
      <c r="N216" s="226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190</v>
      </c>
      <c r="AU216" s="19" t="s">
        <v>88</v>
      </c>
    </row>
    <row r="217" spans="1:65" s="13" customFormat="1" ht="11.25">
      <c r="B217" s="189"/>
      <c r="C217" s="190"/>
      <c r="D217" s="191" t="s">
        <v>180</v>
      </c>
      <c r="E217" s="192" t="s">
        <v>19</v>
      </c>
      <c r="F217" s="193" t="s">
        <v>181</v>
      </c>
      <c r="G217" s="190"/>
      <c r="H217" s="192" t="s">
        <v>19</v>
      </c>
      <c r="I217" s="194"/>
      <c r="J217" s="190"/>
      <c r="K217" s="190"/>
      <c r="L217" s="195"/>
      <c r="M217" s="196"/>
      <c r="N217" s="197"/>
      <c r="O217" s="197"/>
      <c r="P217" s="197"/>
      <c r="Q217" s="197"/>
      <c r="R217" s="197"/>
      <c r="S217" s="197"/>
      <c r="T217" s="198"/>
      <c r="AT217" s="199" t="s">
        <v>180</v>
      </c>
      <c r="AU217" s="199" t="s">
        <v>88</v>
      </c>
      <c r="AV217" s="13" t="s">
        <v>86</v>
      </c>
      <c r="AW217" s="13" t="s">
        <v>37</v>
      </c>
      <c r="AX217" s="13" t="s">
        <v>78</v>
      </c>
      <c r="AY217" s="199" t="s">
        <v>172</v>
      </c>
    </row>
    <row r="218" spans="1:65" s="13" customFormat="1" ht="11.25">
      <c r="B218" s="189"/>
      <c r="C218" s="190"/>
      <c r="D218" s="191" t="s">
        <v>180</v>
      </c>
      <c r="E218" s="192" t="s">
        <v>19</v>
      </c>
      <c r="F218" s="193" t="s">
        <v>200</v>
      </c>
      <c r="G218" s="190"/>
      <c r="H218" s="192" t="s">
        <v>19</v>
      </c>
      <c r="I218" s="194"/>
      <c r="J218" s="190"/>
      <c r="K218" s="190"/>
      <c r="L218" s="195"/>
      <c r="M218" s="196"/>
      <c r="N218" s="197"/>
      <c r="O218" s="197"/>
      <c r="P218" s="197"/>
      <c r="Q218" s="197"/>
      <c r="R218" s="197"/>
      <c r="S218" s="197"/>
      <c r="T218" s="198"/>
      <c r="AT218" s="199" t="s">
        <v>180</v>
      </c>
      <c r="AU218" s="199" t="s">
        <v>88</v>
      </c>
      <c r="AV218" s="13" t="s">
        <v>86</v>
      </c>
      <c r="AW218" s="13" t="s">
        <v>37</v>
      </c>
      <c r="AX218" s="13" t="s">
        <v>78</v>
      </c>
      <c r="AY218" s="199" t="s">
        <v>172</v>
      </c>
    </row>
    <row r="219" spans="1:65" s="14" customFormat="1" ht="11.25">
      <c r="B219" s="200"/>
      <c r="C219" s="201"/>
      <c r="D219" s="191" t="s">
        <v>180</v>
      </c>
      <c r="E219" s="202" t="s">
        <v>19</v>
      </c>
      <c r="F219" s="203" t="s">
        <v>346</v>
      </c>
      <c r="G219" s="201"/>
      <c r="H219" s="204">
        <v>4080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180</v>
      </c>
      <c r="AU219" s="210" t="s">
        <v>88</v>
      </c>
      <c r="AV219" s="14" t="s">
        <v>88</v>
      </c>
      <c r="AW219" s="14" t="s">
        <v>37</v>
      </c>
      <c r="AX219" s="14" t="s">
        <v>78</v>
      </c>
      <c r="AY219" s="210" t="s">
        <v>172</v>
      </c>
    </row>
    <row r="220" spans="1:65" s="15" customFormat="1" ht="11.25">
      <c r="B220" s="211"/>
      <c r="C220" s="212"/>
      <c r="D220" s="191" t="s">
        <v>180</v>
      </c>
      <c r="E220" s="213" t="s">
        <v>19</v>
      </c>
      <c r="F220" s="214" t="s">
        <v>183</v>
      </c>
      <c r="G220" s="212"/>
      <c r="H220" s="215">
        <v>4080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180</v>
      </c>
      <c r="AU220" s="221" t="s">
        <v>88</v>
      </c>
      <c r="AV220" s="15" t="s">
        <v>178</v>
      </c>
      <c r="AW220" s="15" t="s">
        <v>37</v>
      </c>
      <c r="AX220" s="15" t="s">
        <v>86</v>
      </c>
      <c r="AY220" s="221" t="s">
        <v>172</v>
      </c>
    </row>
    <row r="221" spans="1:65" s="2" customFormat="1" ht="49.15" customHeight="1">
      <c r="A221" s="36"/>
      <c r="B221" s="37"/>
      <c r="C221" s="176" t="s">
        <v>347</v>
      </c>
      <c r="D221" s="176" t="s">
        <v>174</v>
      </c>
      <c r="E221" s="177" t="s">
        <v>348</v>
      </c>
      <c r="F221" s="178" t="s">
        <v>349</v>
      </c>
      <c r="G221" s="179" t="s">
        <v>337</v>
      </c>
      <c r="H221" s="180">
        <v>8.5</v>
      </c>
      <c r="I221" s="181"/>
      <c r="J221" s="182">
        <f>ROUND(I221*H221,2)</f>
        <v>0</v>
      </c>
      <c r="K221" s="178" t="s">
        <v>188</v>
      </c>
      <c r="L221" s="41"/>
      <c r="M221" s="183" t="s">
        <v>19</v>
      </c>
      <c r="N221" s="184" t="s">
        <v>49</v>
      </c>
      <c r="O221" s="66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178</v>
      </c>
      <c r="AT221" s="187" t="s">
        <v>174</v>
      </c>
      <c r="AU221" s="187" t="s">
        <v>88</v>
      </c>
      <c r="AY221" s="19" t="s">
        <v>172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9" t="s">
        <v>86</v>
      </c>
      <c r="BK221" s="188">
        <f>ROUND(I221*H221,2)</f>
        <v>0</v>
      </c>
      <c r="BL221" s="19" t="s">
        <v>178</v>
      </c>
      <c r="BM221" s="187" t="s">
        <v>350</v>
      </c>
    </row>
    <row r="222" spans="1:65" s="2" customFormat="1" ht="11.25">
      <c r="A222" s="36"/>
      <c r="B222" s="37"/>
      <c r="C222" s="38"/>
      <c r="D222" s="222" t="s">
        <v>190</v>
      </c>
      <c r="E222" s="38"/>
      <c r="F222" s="223" t="s">
        <v>351</v>
      </c>
      <c r="G222" s="38"/>
      <c r="H222" s="38"/>
      <c r="I222" s="224"/>
      <c r="J222" s="38"/>
      <c r="K222" s="38"/>
      <c r="L222" s="41"/>
      <c r="M222" s="225"/>
      <c r="N222" s="226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190</v>
      </c>
      <c r="AU222" s="19" t="s">
        <v>88</v>
      </c>
    </row>
    <row r="223" spans="1:65" s="2" customFormat="1" ht="37.9" customHeight="1">
      <c r="A223" s="36"/>
      <c r="B223" s="37"/>
      <c r="C223" s="176" t="s">
        <v>352</v>
      </c>
      <c r="D223" s="176" t="s">
        <v>174</v>
      </c>
      <c r="E223" s="177" t="s">
        <v>353</v>
      </c>
      <c r="F223" s="178" t="s">
        <v>354</v>
      </c>
      <c r="G223" s="179" t="s">
        <v>110</v>
      </c>
      <c r="H223" s="180">
        <v>772.55</v>
      </c>
      <c r="I223" s="181"/>
      <c r="J223" s="182">
        <f>ROUND(I223*H223,2)</f>
        <v>0</v>
      </c>
      <c r="K223" s="178" t="s">
        <v>188</v>
      </c>
      <c r="L223" s="41"/>
      <c r="M223" s="183" t="s">
        <v>19</v>
      </c>
      <c r="N223" s="184" t="s">
        <v>49</v>
      </c>
      <c r="O223" s="66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178</v>
      </c>
      <c r="AT223" s="187" t="s">
        <v>174</v>
      </c>
      <c r="AU223" s="187" t="s">
        <v>88</v>
      </c>
      <c r="AY223" s="19" t="s">
        <v>172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86</v>
      </c>
      <c r="BK223" s="188">
        <f>ROUND(I223*H223,2)</f>
        <v>0</v>
      </c>
      <c r="BL223" s="19" t="s">
        <v>178</v>
      </c>
      <c r="BM223" s="187" t="s">
        <v>355</v>
      </c>
    </row>
    <row r="224" spans="1:65" s="2" customFormat="1" ht="11.25">
      <c r="A224" s="36"/>
      <c r="B224" s="37"/>
      <c r="C224" s="38"/>
      <c r="D224" s="222" t="s">
        <v>190</v>
      </c>
      <c r="E224" s="38"/>
      <c r="F224" s="223" t="s">
        <v>356</v>
      </c>
      <c r="G224" s="38"/>
      <c r="H224" s="38"/>
      <c r="I224" s="224"/>
      <c r="J224" s="38"/>
      <c r="K224" s="38"/>
      <c r="L224" s="41"/>
      <c r="M224" s="225"/>
      <c r="N224" s="226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190</v>
      </c>
      <c r="AU224" s="19" t="s">
        <v>88</v>
      </c>
    </row>
    <row r="225" spans="1:65" s="13" customFormat="1" ht="11.25">
      <c r="B225" s="189"/>
      <c r="C225" s="190"/>
      <c r="D225" s="191" t="s">
        <v>180</v>
      </c>
      <c r="E225" s="192" t="s">
        <v>19</v>
      </c>
      <c r="F225" s="193" t="s">
        <v>181</v>
      </c>
      <c r="G225" s="190"/>
      <c r="H225" s="192" t="s">
        <v>19</v>
      </c>
      <c r="I225" s="194"/>
      <c r="J225" s="190"/>
      <c r="K225" s="190"/>
      <c r="L225" s="195"/>
      <c r="M225" s="196"/>
      <c r="N225" s="197"/>
      <c r="O225" s="197"/>
      <c r="P225" s="197"/>
      <c r="Q225" s="197"/>
      <c r="R225" s="197"/>
      <c r="S225" s="197"/>
      <c r="T225" s="198"/>
      <c r="AT225" s="199" t="s">
        <v>180</v>
      </c>
      <c r="AU225" s="199" t="s">
        <v>88</v>
      </c>
      <c r="AV225" s="13" t="s">
        <v>86</v>
      </c>
      <c r="AW225" s="13" t="s">
        <v>37</v>
      </c>
      <c r="AX225" s="13" t="s">
        <v>78</v>
      </c>
      <c r="AY225" s="199" t="s">
        <v>172</v>
      </c>
    </row>
    <row r="226" spans="1:65" s="13" customFormat="1" ht="11.25">
      <c r="B226" s="189"/>
      <c r="C226" s="190"/>
      <c r="D226" s="191" t="s">
        <v>180</v>
      </c>
      <c r="E226" s="192" t="s">
        <v>19</v>
      </c>
      <c r="F226" s="193" t="s">
        <v>200</v>
      </c>
      <c r="G226" s="190"/>
      <c r="H226" s="192" t="s">
        <v>19</v>
      </c>
      <c r="I226" s="194"/>
      <c r="J226" s="190"/>
      <c r="K226" s="190"/>
      <c r="L226" s="195"/>
      <c r="M226" s="196"/>
      <c r="N226" s="197"/>
      <c r="O226" s="197"/>
      <c r="P226" s="197"/>
      <c r="Q226" s="197"/>
      <c r="R226" s="197"/>
      <c r="S226" s="197"/>
      <c r="T226" s="198"/>
      <c r="AT226" s="199" t="s">
        <v>180</v>
      </c>
      <c r="AU226" s="199" t="s">
        <v>88</v>
      </c>
      <c r="AV226" s="13" t="s">
        <v>86</v>
      </c>
      <c r="AW226" s="13" t="s">
        <v>37</v>
      </c>
      <c r="AX226" s="13" t="s">
        <v>78</v>
      </c>
      <c r="AY226" s="199" t="s">
        <v>172</v>
      </c>
    </row>
    <row r="227" spans="1:65" s="14" customFormat="1" ht="11.25">
      <c r="B227" s="200"/>
      <c r="C227" s="201"/>
      <c r="D227" s="191" t="s">
        <v>180</v>
      </c>
      <c r="E227" s="202" t="s">
        <v>19</v>
      </c>
      <c r="F227" s="203" t="s">
        <v>357</v>
      </c>
      <c r="G227" s="201"/>
      <c r="H227" s="204">
        <v>682.55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180</v>
      </c>
      <c r="AU227" s="210" t="s">
        <v>88</v>
      </c>
      <c r="AV227" s="14" t="s">
        <v>88</v>
      </c>
      <c r="AW227" s="14" t="s">
        <v>37</v>
      </c>
      <c r="AX227" s="14" t="s">
        <v>78</v>
      </c>
      <c r="AY227" s="210" t="s">
        <v>172</v>
      </c>
    </row>
    <row r="228" spans="1:65" s="13" customFormat="1" ht="11.25">
      <c r="B228" s="189"/>
      <c r="C228" s="190"/>
      <c r="D228" s="191" t="s">
        <v>180</v>
      </c>
      <c r="E228" s="192" t="s">
        <v>19</v>
      </c>
      <c r="F228" s="193" t="s">
        <v>358</v>
      </c>
      <c r="G228" s="190"/>
      <c r="H228" s="192" t="s">
        <v>19</v>
      </c>
      <c r="I228" s="194"/>
      <c r="J228" s="190"/>
      <c r="K228" s="190"/>
      <c r="L228" s="195"/>
      <c r="M228" s="196"/>
      <c r="N228" s="197"/>
      <c r="O228" s="197"/>
      <c r="P228" s="197"/>
      <c r="Q228" s="197"/>
      <c r="R228" s="197"/>
      <c r="S228" s="197"/>
      <c r="T228" s="198"/>
      <c r="AT228" s="199" t="s">
        <v>180</v>
      </c>
      <c r="AU228" s="199" t="s">
        <v>88</v>
      </c>
      <c r="AV228" s="13" t="s">
        <v>86</v>
      </c>
      <c r="AW228" s="13" t="s">
        <v>37</v>
      </c>
      <c r="AX228" s="13" t="s">
        <v>78</v>
      </c>
      <c r="AY228" s="199" t="s">
        <v>172</v>
      </c>
    </row>
    <row r="229" spans="1:65" s="14" customFormat="1" ht="11.25">
      <c r="B229" s="200"/>
      <c r="C229" s="201"/>
      <c r="D229" s="191" t="s">
        <v>180</v>
      </c>
      <c r="E229" s="202" t="s">
        <v>19</v>
      </c>
      <c r="F229" s="203" t="s">
        <v>359</v>
      </c>
      <c r="G229" s="201"/>
      <c r="H229" s="204">
        <v>90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180</v>
      </c>
      <c r="AU229" s="210" t="s">
        <v>88</v>
      </c>
      <c r="AV229" s="14" t="s">
        <v>88</v>
      </c>
      <c r="AW229" s="14" t="s">
        <v>37</v>
      </c>
      <c r="AX229" s="14" t="s">
        <v>78</v>
      </c>
      <c r="AY229" s="210" t="s">
        <v>172</v>
      </c>
    </row>
    <row r="230" spans="1:65" s="15" customFormat="1" ht="11.25">
      <c r="B230" s="211"/>
      <c r="C230" s="212"/>
      <c r="D230" s="191" t="s">
        <v>180</v>
      </c>
      <c r="E230" s="213" t="s">
        <v>131</v>
      </c>
      <c r="F230" s="214" t="s">
        <v>183</v>
      </c>
      <c r="G230" s="212"/>
      <c r="H230" s="215">
        <v>772.55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180</v>
      </c>
      <c r="AU230" s="221" t="s">
        <v>88</v>
      </c>
      <c r="AV230" s="15" t="s">
        <v>178</v>
      </c>
      <c r="AW230" s="15" t="s">
        <v>37</v>
      </c>
      <c r="AX230" s="15" t="s">
        <v>86</v>
      </c>
      <c r="AY230" s="221" t="s">
        <v>172</v>
      </c>
    </row>
    <row r="231" spans="1:65" s="2" customFormat="1" ht="44.25" customHeight="1">
      <c r="A231" s="36"/>
      <c r="B231" s="37"/>
      <c r="C231" s="176" t="s">
        <v>360</v>
      </c>
      <c r="D231" s="176" t="s">
        <v>174</v>
      </c>
      <c r="E231" s="177" t="s">
        <v>361</v>
      </c>
      <c r="F231" s="178" t="s">
        <v>362</v>
      </c>
      <c r="G231" s="179" t="s">
        <v>110</v>
      </c>
      <c r="H231" s="180">
        <v>104629.5</v>
      </c>
      <c r="I231" s="181"/>
      <c r="J231" s="182">
        <f>ROUND(I231*H231,2)</f>
        <v>0</v>
      </c>
      <c r="K231" s="178" t="s">
        <v>188</v>
      </c>
      <c r="L231" s="41"/>
      <c r="M231" s="183" t="s">
        <v>19</v>
      </c>
      <c r="N231" s="184" t="s">
        <v>49</v>
      </c>
      <c r="O231" s="66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7" t="s">
        <v>178</v>
      </c>
      <c r="AT231" s="187" t="s">
        <v>174</v>
      </c>
      <c r="AU231" s="187" t="s">
        <v>88</v>
      </c>
      <c r="AY231" s="19" t="s">
        <v>172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9" t="s">
        <v>86</v>
      </c>
      <c r="BK231" s="188">
        <f>ROUND(I231*H231,2)</f>
        <v>0</v>
      </c>
      <c r="BL231" s="19" t="s">
        <v>178</v>
      </c>
      <c r="BM231" s="187" t="s">
        <v>363</v>
      </c>
    </row>
    <row r="232" spans="1:65" s="2" customFormat="1" ht="11.25">
      <c r="A232" s="36"/>
      <c r="B232" s="37"/>
      <c r="C232" s="38"/>
      <c r="D232" s="222" t="s">
        <v>190</v>
      </c>
      <c r="E232" s="38"/>
      <c r="F232" s="223" t="s">
        <v>364</v>
      </c>
      <c r="G232" s="38"/>
      <c r="H232" s="38"/>
      <c r="I232" s="224"/>
      <c r="J232" s="38"/>
      <c r="K232" s="38"/>
      <c r="L232" s="41"/>
      <c r="M232" s="225"/>
      <c r="N232" s="226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190</v>
      </c>
      <c r="AU232" s="19" t="s">
        <v>88</v>
      </c>
    </row>
    <row r="233" spans="1:65" s="13" customFormat="1" ht="11.25">
      <c r="B233" s="189"/>
      <c r="C233" s="190"/>
      <c r="D233" s="191" t="s">
        <v>180</v>
      </c>
      <c r="E233" s="192" t="s">
        <v>19</v>
      </c>
      <c r="F233" s="193" t="s">
        <v>181</v>
      </c>
      <c r="G233" s="190"/>
      <c r="H233" s="192" t="s">
        <v>19</v>
      </c>
      <c r="I233" s="194"/>
      <c r="J233" s="190"/>
      <c r="K233" s="190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180</v>
      </c>
      <c r="AU233" s="199" t="s">
        <v>88</v>
      </c>
      <c r="AV233" s="13" t="s">
        <v>86</v>
      </c>
      <c r="AW233" s="13" t="s">
        <v>37</v>
      </c>
      <c r="AX233" s="13" t="s">
        <v>78</v>
      </c>
      <c r="AY233" s="199" t="s">
        <v>172</v>
      </c>
    </row>
    <row r="234" spans="1:65" s="13" customFormat="1" ht="11.25">
      <c r="B234" s="189"/>
      <c r="C234" s="190"/>
      <c r="D234" s="191" t="s">
        <v>180</v>
      </c>
      <c r="E234" s="192" t="s">
        <v>19</v>
      </c>
      <c r="F234" s="193" t="s">
        <v>200</v>
      </c>
      <c r="G234" s="190"/>
      <c r="H234" s="192" t="s">
        <v>19</v>
      </c>
      <c r="I234" s="194"/>
      <c r="J234" s="190"/>
      <c r="K234" s="190"/>
      <c r="L234" s="195"/>
      <c r="M234" s="196"/>
      <c r="N234" s="197"/>
      <c r="O234" s="197"/>
      <c r="P234" s="197"/>
      <c r="Q234" s="197"/>
      <c r="R234" s="197"/>
      <c r="S234" s="197"/>
      <c r="T234" s="198"/>
      <c r="AT234" s="199" t="s">
        <v>180</v>
      </c>
      <c r="AU234" s="199" t="s">
        <v>88</v>
      </c>
      <c r="AV234" s="13" t="s">
        <v>86</v>
      </c>
      <c r="AW234" s="13" t="s">
        <v>37</v>
      </c>
      <c r="AX234" s="13" t="s">
        <v>78</v>
      </c>
      <c r="AY234" s="199" t="s">
        <v>172</v>
      </c>
    </row>
    <row r="235" spans="1:65" s="14" customFormat="1" ht="11.25">
      <c r="B235" s="200"/>
      <c r="C235" s="201"/>
      <c r="D235" s="191" t="s">
        <v>180</v>
      </c>
      <c r="E235" s="202" t="s">
        <v>19</v>
      </c>
      <c r="F235" s="203" t="s">
        <v>365</v>
      </c>
      <c r="G235" s="201"/>
      <c r="H235" s="204">
        <v>61429.5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180</v>
      </c>
      <c r="AU235" s="210" t="s">
        <v>88</v>
      </c>
      <c r="AV235" s="14" t="s">
        <v>88</v>
      </c>
      <c r="AW235" s="14" t="s">
        <v>37</v>
      </c>
      <c r="AX235" s="14" t="s">
        <v>78</v>
      </c>
      <c r="AY235" s="210" t="s">
        <v>172</v>
      </c>
    </row>
    <row r="236" spans="1:65" s="13" customFormat="1" ht="11.25">
      <c r="B236" s="189"/>
      <c r="C236" s="190"/>
      <c r="D236" s="191" t="s">
        <v>180</v>
      </c>
      <c r="E236" s="192" t="s">
        <v>19</v>
      </c>
      <c r="F236" s="193" t="s">
        <v>358</v>
      </c>
      <c r="G236" s="190"/>
      <c r="H236" s="192" t="s">
        <v>19</v>
      </c>
      <c r="I236" s="194"/>
      <c r="J236" s="190"/>
      <c r="K236" s="190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180</v>
      </c>
      <c r="AU236" s="199" t="s">
        <v>88</v>
      </c>
      <c r="AV236" s="13" t="s">
        <v>86</v>
      </c>
      <c r="AW236" s="13" t="s">
        <v>37</v>
      </c>
      <c r="AX236" s="13" t="s">
        <v>78</v>
      </c>
      <c r="AY236" s="199" t="s">
        <v>172</v>
      </c>
    </row>
    <row r="237" spans="1:65" s="14" customFormat="1" ht="11.25">
      <c r="B237" s="200"/>
      <c r="C237" s="201"/>
      <c r="D237" s="191" t="s">
        <v>180</v>
      </c>
      <c r="E237" s="202" t="s">
        <v>19</v>
      </c>
      <c r="F237" s="203" t="s">
        <v>366</v>
      </c>
      <c r="G237" s="201"/>
      <c r="H237" s="204">
        <v>43200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180</v>
      </c>
      <c r="AU237" s="210" t="s">
        <v>88</v>
      </c>
      <c r="AV237" s="14" t="s">
        <v>88</v>
      </c>
      <c r="AW237" s="14" t="s">
        <v>37</v>
      </c>
      <c r="AX237" s="14" t="s">
        <v>78</v>
      </c>
      <c r="AY237" s="210" t="s">
        <v>172</v>
      </c>
    </row>
    <row r="238" spans="1:65" s="15" customFormat="1" ht="11.25">
      <c r="B238" s="211"/>
      <c r="C238" s="212"/>
      <c r="D238" s="191" t="s">
        <v>180</v>
      </c>
      <c r="E238" s="213" t="s">
        <v>19</v>
      </c>
      <c r="F238" s="214" t="s">
        <v>183</v>
      </c>
      <c r="G238" s="212"/>
      <c r="H238" s="215">
        <v>104629.5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180</v>
      </c>
      <c r="AU238" s="221" t="s">
        <v>88</v>
      </c>
      <c r="AV238" s="15" t="s">
        <v>178</v>
      </c>
      <c r="AW238" s="15" t="s">
        <v>37</v>
      </c>
      <c r="AX238" s="15" t="s">
        <v>86</v>
      </c>
      <c r="AY238" s="221" t="s">
        <v>172</v>
      </c>
    </row>
    <row r="239" spans="1:65" s="2" customFormat="1" ht="37.9" customHeight="1">
      <c r="A239" s="36"/>
      <c r="B239" s="37"/>
      <c r="C239" s="176" t="s">
        <v>367</v>
      </c>
      <c r="D239" s="176" t="s">
        <v>174</v>
      </c>
      <c r="E239" s="177" t="s">
        <v>368</v>
      </c>
      <c r="F239" s="178" t="s">
        <v>369</v>
      </c>
      <c r="G239" s="179" t="s">
        <v>110</v>
      </c>
      <c r="H239" s="180">
        <v>772.55</v>
      </c>
      <c r="I239" s="181"/>
      <c r="J239" s="182">
        <f>ROUND(I239*H239,2)</f>
        <v>0</v>
      </c>
      <c r="K239" s="178" t="s">
        <v>188</v>
      </c>
      <c r="L239" s="41"/>
      <c r="M239" s="183" t="s">
        <v>19</v>
      </c>
      <c r="N239" s="184" t="s">
        <v>49</v>
      </c>
      <c r="O239" s="66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7" t="s">
        <v>178</v>
      </c>
      <c r="AT239" s="187" t="s">
        <v>174</v>
      </c>
      <c r="AU239" s="187" t="s">
        <v>88</v>
      </c>
      <c r="AY239" s="19" t="s">
        <v>172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9" t="s">
        <v>86</v>
      </c>
      <c r="BK239" s="188">
        <f>ROUND(I239*H239,2)</f>
        <v>0</v>
      </c>
      <c r="BL239" s="19" t="s">
        <v>178</v>
      </c>
      <c r="BM239" s="187" t="s">
        <v>370</v>
      </c>
    </row>
    <row r="240" spans="1:65" s="2" customFormat="1" ht="11.25">
      <c r="A240" s="36"/>
      <c r="B240" s="37"/>
      <c r="C240" s="38"/>
      <c r="D240" s="222" t="s">
        <v>190</v>
      </c>
      <c r="E240" s="38"/>
      <c r="F240" s="223" t="s">
        <v>371</v>
      </c>
      <c r="G240" s="38"/>
      <c r="H240" s="38"/>
      <c r="I240" s="224"/>
      <c r="J240" s="38"/>
      <c r="K240" s="38"/>
      <c r="L240" s="41"/>
      <c r="M240" s="225"/>
      <c r="N240" s="226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190</v>
      </c>
      <c r="AU240" s="19" t="s">
        <v>88</v>
      </c>
    </row>
    <row r="241" spans="1:65" s="14" customFormat="1" ht="11.25">
      <c r="B241" s="200"/>
      <c r="C241" s="201"/>
      <c r="D241" s="191" t="s">
        <v>180</v>
      </c>
      <c r="E241" s="202" t="s">
        <v>19</v>
      </c>
      <c r="F241" s="203" t="s">
        <v>131</v>
      </c>
      <c r="G241" s="201"/>
      <c r="H241" s="204">
        <v>772.55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180</v>
      </c>
      <c r="AU241" s="210" t="s">
        <v>88</v>
      </c>
      <c r="AV241" s="14" t="s">
        <v>88</v>
      </c>
      <c r="AW241" s="14" t="s">
        <v>37</v>
      </c>
      <c r="AX241" s="14" t="s">
        <v>78</v>
      </c>
      <c r="AY241" s="210" t="s">
        <v>172</v>
      </c>
    </row>
    <row r="242" spans="1:65" s="15" customFormat="1" ht="11.25">
      <c r="B242" s="211"/>
      <c r="C242" s="212"/>
      <c r="D242" s="191" t="s">
        <v>180</v>
      </c>
      <c r="E242" s="213" t="s">
        <v>19</v>
      </c>
      <c r="F242" s="214" t="s">
        <v>183</v>
      </c>
      <c r="G242" s="212"/>
      <c r="H242" s="215">
        <v>772.55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180</v>
      </c>
      <c r="AU242" s="221" t="s">
        <v>88</v>
      </c>
      <c r="AV242" s="15" t="s">
        <v>178</v>
      </c>
      <c r="AW242" s="15" t="s">
        <v>37</v>
      </c>
      <c r="AX242" s="15" t="s">
        <v>86</v>
      </c>
      <c r="AY242" s="221" t="s">
        <v>172</v>
      </c>
    </row>
    <row r="243" spans="1:65" s="2" customFormat="1" ht="21.75" customHeight="1">
      <c r="A243" s="36"/>
      <c r="B243" s="37"/>
      <c r="C243" s="176" t="s">
        <v>372</v>
      </c>
      <c r="D243" s="176" t="s">
        <v>174</v>
      </c>
      <c r="E243" s="177" t="s">
        <v>373</v>
      </c>
      <c r="F243" s="178" t="s">
        <v>374</v>
      </c>
      <c r="G243" s="179" t="s">
        <v>177</v>
      </c>
      <c r="H243" s="180">
        <v>1</v>
      </c>
      <c r="I243" s="181"/>
      <c r="J243" s="182">
        <f>ROUND(I243*H243,2)</f>
        <v>0</v>
      </c>
      <c r="K243" s="178" t="s">
        <v>19</v>
      </c>
      <c r="L243" s="41"/>
      <c r="M243" s="183" t="s">
        <v>19</v>
      </c>
      <c r="N243" s="184" t="s">
        <v>49</v>
      </c>
      <c r="O243" s="66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178</v>
      </c>
      <c r="AT243" s="187" t="s">
        <v>174</v>
      </c>
      <c r="AU243" s="187" t="s">
        <v>88</v>
      </c>
      <c r="AY243" s="19" t="s">
        <v>172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9" t="s">
        <v>86</v>
      </c>
      <c r="BK243" s="188">
        <f>ROUND(I243*H243,2)</f>
        <v>0</v>
      </c>
      <c r="BL243" s="19" t="s">
        <v>178</v>
      </c>
      <c r="BM243" s="187" t="s">
        <v>375</v>
      </c>
    </row>
    <row r="244" spans="1:65" s="13" customFormat="1" ht="11.25">
      <c r="B244" s="189"/>
      <c r="C244" s="190"/>
      <c r="D244" s="191" t="s">
        <v>180</v>
      </c>
      <c r="E244" s="192" t="s">
        <v>19</v>
      </c>
      <c r="F244" s="193" t="s">
        <v>181</v>
      </c>
      <c r="G244" s="190"/>
      <c r="H244" s="192" t="s">
        <v>19</v>
      </c>
      <c r="I244" s="194"/>
      <c r="J244" s="190"/>
      <c r="K244" s="190"/>
      <c r="L244" s="195"/>
      <c r="M244" s="196"/>
      <c r="N244" s="197"/>
      <c r="O244" s="197"/>
      <c r="P244" s="197"/>
      <c r="Q244" s="197"/>
      <c r="R244" s="197"/>
      <c r="S244" s="197"/>
      <c r="T244" s="198"/>
      <c r="AT244" s="199" t="s">
        <v>180</v>
      </c>
      <c r="AU244" s="199" t="s">
        <v>88</v>
      </c>
      <c r="AV244" s="13" t="s">
        <v>86</v>
      </c>
      <c r="AW244" s="13" t="s">
        <v>37</v>
      </c>
      <c r="AX244" s="13" t="s">
        <v>78</v>
      </c>
      <c r="AY244" s="199" t="s">
        <v>172</v>
      </c>
    </row>
    <row r="245" spans="1:65" s="13" customFormat="1" ht="11.25">
      <c r="B245" s="189"/>
      <c r="C245" s="190"/>
      <c r="D245" s="191" t="s">
        <v>180</v>
      </c>
      <c r="E245" s="192" t="s">
        <v>19</v>
      </c>
      <c r="F245" s="193" t="s">
        <v>200</v>
      </c>
      <c r="G245" s="190"/>
      <c r="H245" s="192" t="s">
        <v>19</v>
      </c>
      <c r="I245" s="194"/>
      <c r="J245" s="190"/>
      <c r="K245" s="190"/>
      <c r="L245" s="195"/>
      <c r="M245" s="196"/>
      <c r="N245" s="197"/>
      <c r="O245" s="197"/>
      <c r="P245" s="197"/>
      <c r="Q245" s="197"/>
      <c r="R245" s="197"/>
      <c r="S245" s="197"/>
      <c r="T245" s="198"/>
      <c r="AT245" s="199" t="s">
        <v>180</v>
      </c>
      <c r="AU245" s="199" t="s">
        <v>88</v>
      </c>
      <c r="AV245" s="13" t="s">
        <v>86</v>
      </c>
      <c r="AW245" s="13" t="s">
        <v>37</v>
      </c>
      <c r="AX245" s="13" t="s">
        <v>78</v>
      </c>
      <c r="AY245" s="199" t="s">
        <v>172</v>
      </c>
    </row>
    <row r="246" spans="1:65" s="14" customFormat="1" ht="11.25">
      <c r="B246" s="200"/>
      <c r="C246" s="201"/>
      <c r="D246" s="191" t="s">
        <v>180</v>
      </c>
      <c r="E246" s="202" t="s">
        <v>19</v>
      </c>
      <c r="F246" s="203" t="s">
        <v>86</v>
      </c>
      <c r="G246" s="201"/>
      <c r="H246" s="204">
        <v>1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180</v>
      </c>
      <c r="AU246" s="210" t="s">
        <v>88</v>
      </c>
      <c r="AV246" s="14" t="s">
        <v>88</v>
      </c>
      <c r="AW246" s="14" t="s">
        <v>37</v>
      </c>
      <c r="AX246" s="14" t="s">
        <v>78</v>
      </c>
      <c r="AY246" s="210" t="s">
        <v>172</v>
      </c>
    </row>
    <row r="247" spans="1:65" s="15" customFormat="1" ht="11.25">
      <c r="B247" s="211"/>
      <c r="C247" s="212"/>
      <c r="D247" s="191" t="s">
        <v>180</v>
      </c>
      <c r="E247" s="213" t="s">
        <v>19</v>
      </c>
      <c r="F247" s="214" t="s">
        <v>183</v>
      </c>
      <c r="G247" s="212"/>
      <c r="H247" s="215">
        <v>1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180</v>
      </c>
      <c r="AU247" s="221" t="s">
        <v>88</v>
      </c>
      <c r="AV247" s="15" t="s">
        <v>178</v>
      </c>
      <c r="AW247" s="15" t="s">
        <v>37</v>
      </c>
      <c r="AX247" s="15" t="s">
        <v>86</v>
      </c>
      <c r="AY247" s="221" t="s">
        <v>172</v>
      </c>
    </row>
    <row r="248" spans="1:65" s="2" customFormat="1" ht="24.2" customHeight="1">
      <c r="A248" s="36"/>
      <c r="B248" s="37"/>
      <c r="C248" s="176" t="s">
        <v>376</v>
      </c>
      <c r="D248" s="176" t="s">
        <v>174</v>
      </c>
      <c r="E248" s="177" t="s">
        <v>377</v>
      </c>
      <c r="F248" s="178" t="s">
        <v>378</v>
      </c>
      <c r="G248" s="179" t="s">
        <v>379</v>
      </c>
      <c r="H248" s="180">
        <v>16</v>
      </c>
      <c r="I248" s="181"/>
      <c r="J248" s="182">
        <f>ROUND(I248*H248,2)</f>
        <v>0</v>
      </c>
      <c r="K248" s="178" t="s">
        <v>19</v>
      </c>
      <c r="L248" s="41"/>
      <c r="M248" s="183" t="s">
        <v>19</v>
      </c>
      <c r="N248" s="184" t="s">
        <v>49</v>
      </c>
      <c r="O248" s="66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178</v>
      </c>
      <c r="AT248" s="187" t="s">
        <v>174</v>
      </c>
      <c r="AU248" s="187" t="s">
        <v>88</v>
      </c>
      <c r="AY248" s="19" t="s">
        <v>172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86</v>
      </c>
      <c r="BK248" s="188">
        <f>ROUND(I248*H248,2)</f>
        <v>0</v>
      </c>
      <c r="BL248" s="19" t="s">
        <v>178</v>
      </c>
      <c r="BM248" s="187" t="s">
        <v>380</v>
      </c>
    </row>
    <row r="249" spans="1:65" s="13" customFormat="1" ht="11.25">
      <c r="B249" s="189"/>
      <c r="C249" s="190"/>
      <c r="D249" s="191" t="s">
        <v>180</v>
      </c>
      <c r="E249" s="192" t="s">
        <v>19</v>
      </c>
      <c r="F249" s="193" t="s">
        <v>181</v>
      </c>
      <c r="G249" s="190"/>
      <c r="H249" s="192" t="s">
        <v>19</v>
      </c>
      <c r="I249" s="194"/>
      <c r="J249" s="190"/>
      <c r="K249" s="190"/>
      <c r="L249" s="195"/>
      <c r="M249" s="196"/>
      <c r="N249" s="197"/>
      <c r="O249" s="197"/>
      <c r="P249" s="197"/>
      <c r="Q249" s="197"/>
      <c r="R249" s="197"/>
      <c r="S249" s="197"/>
      <c r="T249" s="198"/>
      <c r="AT249" s="199" t="s">
        <v>180</v>
      </c>
      <c r="AU249" s="199" t="s">
        <v>88</v>
      </c>
      <c r="AV249" s="13" t="s">
        <v>86</v>
      </c>
      <c r="AW249" s="13" t="s">
        <v>37</v>
      </c>
      <c r="AX249" s="13" t="s">
        <v>78</v>
      </c>
      <c r="AY249" s="199" t="s">
        <v>172</v>
      </c>
    </row>
    <row r="250" spans="1:65" s="13" customFormat="1" ht="11.25">
      <c r="B250" s="189"/>
      <c r="C250" s="190"/>
      <c r="D250" s="191" t="s">
        <v>180</v>
      </c>
      <c r="E250" s="192" t="s">
        <v>19</v>
      </c>
      <c r="F250" s="193" t="s">
        <v>200</v>
      </c>
      <c r="G250" s="190"/>
      <c r="H250" s="192" t="s">
        <v>19</v>
      </c>
      <c r="I250" s="194"/>
      <c r="J250" s="190"/>
      <c r="K250" s="190"/>
      <c r="L250" s="195"/>
      <c r="M250" s="196"/>
      <c r="N250" s="197"/>
      <c r="O250" s="197"/>
      <c r="P250" s="197"/>
      <c r="Q250" s="197"/>
      <c r="R250" s="197"/>
      <c r="S250" s="197"/>
      <c r="T250" s="198"/>
      <c r="AT250" s="199" t="s">
        <v>180</v>
      </c>
      <c r="AU250" s="199" t="s">
        <v>88</v>
      </c>
      <c r="AV250" s="13" t="s">
        <v>86</v>
      </c>
      <c r="AW250" s="13" t="s">
        <v>37</v>
      </c>
      <c r="AX250" s="13" t="s">
        <v>78</v>
      </c>
      <c r="AY250" s="199" t="s">
        <v>172</v>
      </c>
    </row>
    <row r="251" spans="1:65" s="14" customFormat="1" ht="11.25">
      <c r="B251" s="200"/>
      <c r="C251" s="201"/>
      <c r="D251" s="191" t="s">
        <v>180</v>
      </c>
      <c r="E251" s="202" t="s">
        <v>19</v>
      </c>
      <c r="F251" s="203" t="s">
        <v>381</v>
      </c>
      <c r="G251" s="201"/>
      <c r="H251" s="204">
        <v>16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180</v>
      </c>
      <c r="AU251" s="210" t="s">
        <v>88</v>
      </c>
      <c r="AV251" s="14" t="s">
        <v>88</v>
      </c>
      <c r="AW251" s="14" t="s">
        <v>37</v>
      </c>
      <c r="AX251" s="14" t="s">
        <v>78</v>
      </c>
      <c r="AY251" s="210" t="s">
        <v>172</v>
      </c>
    </row>
    <row r="252" spans="1:65" s="15" customFormat="1" ht="11.25">
      <c r="B252" s="211"/>
      <c r="C252" s="212"/>
      <c r="D252" s="191" t="s">
        <v>180</v>
      </c>
      <c r="E252" s="213" t="s">
        <v>19</v>
      </c>
      <c r="F252" s="214" t="s">
        <v>183</v>
      </c>
      <c r="G252" s="212"/>
      <c r="H252" s="215">
        <v>16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180</v>
      </c>
      <c r="AU252" s="221" t="s">
        <v>88</v>
      </c>
      <c r="AV252" s="15" t="s">
        <v>178</v>
      </c>
      <c r="AW252" s="15" t="s">
        <v>37</v>
      </c>
      <c r="AX252" s="15" t="s">
        <v>86</v>
      </c>
      <c r="AY252" s="221" t="s">
        <v>172</v>
      </c>
    </row>
    <row r="253" spans="1:65" s="2" customFormat="1" ht="24.2" customHeight="1">
      <c r="A253" s="36"/>
      <c r="B253" s="37"/>
      <c r="C253" s="176" t="s">
        <v>382</v>
      </c>
      <c r="D253" s="176" t="s">
        <v>174</v>
      </c>
      <c r="E253" s="177" t="s">
        <v>383</v>
      </c>
      <c r="F253" s="178" t="s">
        <v>384</v>
      </c>
      <c r="G253" s="179" t="s">
        <v>177</v>
      </c>
      <c r="H253" s="180">
        <v>1</v>
      </c>
      <c r="I253" s="181"/>
      <c r="J253" s="182">
        <f>ROUND(I253*H253,2)</f>
        <v>0</v>
      </c>
      <c r="K253" s="178" t="s">
        <v>19</v>
      </c>
      <c r="L253" s="41"/>
      <c r="M253" s="183" t="s">
        <v>19</v>
      </c>
      <c r="N253" s="184" t="s">
        <v>49</v>
      </c>
      <c r="O253" s="66"/>
      <c r="P253" s="185">
        <f>O253*H253</f>
        <v>0</v>
      </c>
      <c r="Q253" s="185">
        <v>0</v>
      </c>
      <c r="R253" s="185">
        <f>Q253*H253</f>
        <v>0</v>
      </c>
      <c r="S253" s="185">
        <v>0</v>
      </c>
      <c r="T253" s="186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7" t="s">
        <v>178</v>
      </c>
      <c r="AT253" s="187" t="s">
        <v>174</v>
      </c>
      <c r="AU253" s="187" t="s">
        <v>88</v>
      </c>
      <c r="AY253" s="19" t="s">
        <v>172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9" t="s">
        <v>86</v>
      </c>
      <c r="BK253" s="188">
        <f>ROUND(I253*H253,2)</f>
        <v>0</v>
      </c>
      <c r="BL253" s="19" t="s">
        <v>178</v>
      </c>
      <c r="BM253" s="187" t="s">
        <v>385</v>
      </c>
    </row>
    <row r="254" spans="1:65" s="2" customFormat="1" ht="16.5" customHeight="1">
      <c r="A254" s="36"/>
      <c r="B254" s="37"/>
      <c r="C254" s="176" t="s">
        <v>386</v>
      </c>
      <c r="D254" s="176" t="s">
        <v>174</v>
      </c>
      <c r="E254" s="177" t="s">
        <v>387</v>
      </c>
      <c r="F254" s="178" t="s">
        <v>388</v>
      </c>
      <c r="G254" s="179" t="s">
        <v>177</v>
      </c>
      <c r="H254" s="180">
        <v>1</v>
      </c>
      <c r="I254" s="181"/>
      <c r="J254" s="182">
        <f>ROUND(I254*H254,2)</f>
        <v>0</v>
      </c>
      <c r="K254" s="178" t="s">
        <v>19</v>
      </c>
      <c r="L254" s="41"/>
      <c r="M254" s="183" t="s">
        <v>19</v>
      </c>
      <c r="N254" s="184" t="s">
        <v>49</v>
      </c>
      <c r="O254" s="66"/>
      <c r="P254" s="185">
        <f>O254*H254</f>
        <v>0</v>
      </c>
      <c r="Q254" s="185">
        <v>0</v>
      </c>
      <c r="R254" s="185">
        <f>Q254*H254</f>
        <v>0</v>
      </c>
      <c r="S254" s="185">
        <v>0</v>
      </c>
      <c r="T254" s="186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7" t="s">
        <v>178</v>
      </c>
      <c r="AT254" s="187" t="s">
        <v>174</v>
      </c>
      <c r="AU254" s="187" t="s">
        <v>88</v>
      </c>
      <c r="AY254" s="19" t="s">
        <v>172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19" t="s">
        <v>86</v>
      </c>
      <c r="BK254" s="188">
        <f>ROUND(I254*H254,2)</f>
        <v>0</v>
      </c>
      <c r="BL254" s="19" t="s">
        <v>178</v>
      </c>
      <c r="BM254" s="187" t="s">
        <v>389</v>
      </c>
    </row>
    <row r="255" spans="1:65" s="2" customFormat="1" ht="33" customHeight="1">
      <c r="A255" s="36"/>
      <c r="B255" s="37"/>
      <c r="C255" s="176" t="s">
        <v>390</v>
      </c>
      <c r="D255" s="176" t="s">
        <v>174</v>
      </c>
      <c r="E255" s="177" t="s">
        <v>391</v>
      </c>
      <c r="F255" s="178" t="s">
        <v>392</v>
      </c>
      <c r="G255" s="179" t="s">
        <v>96</v>
      </c>
      <c r="H255" s="180">
        <v>863.4</v>
      </c>
      <c r="I255" s="181"/>
      <c r="J255" s="182">
        <f>ROUND(I255*H255,2)</f>
        <v>0</v>
      </c>
      <c r="K255" s="178" t="s">
        <v>19</v>
      </c>
      <c r="L255" s="41"/>
      <c r="M255" s="183" t="s">
        <v>19</v>
      </c>
      <c r="N255" s="184" t="s">
        <v>49</v>
      </c>
      <c r="O255" s="66"/>
      <c r="P255" s="185">
        <f>O255*H255</f>
        <v>0</v>
      </c>
      <c r="Q255" s="185">
        <v>0</v>
      </c>
      <c r="R255" s="185">
        <f>Q255*H255</f>
        <v>0</v>
      </c>
      <c r="S255" s="185">
        <v>0</v>
      </c>
      <c r="T255" s="18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178</v>
      </c>
      <c r="AT255" s="187" t="s">
        <v>174</v>
      </c>
      <c r="AU255" s="187" t="s">
        <v>88</v>
      </c>
      <c r="AY255" s="19" t="s">
        <v>172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9" t="s">
        <v>86</v>
      </c>
      <c r="BK255" s="188">
        <f>ROUND(I255*H255,2)</f>
        <v>0</v>
      </c>
      <c r="BL255" s="19" t="s">
        <v>178</v>
      </c>
      <c r="BM255" s="187" t="s">
        <v>393</v>
      </c>
    </row>
    <row r="256" spans="1:65" s="14" customFormat="1" ht="11.25">
      <c r="B256" s="200"/>
      <c r="C256" s="201"/>
      <c r="D256" s="191" t="s">
        <v>180</v>
      </c>
      <c r="E256" s="202" t="s">
        <v>19</v>
      </c>
      <c r="F256" s="203" t="s">
        <v>95</v>
      </c>
      <c r="G256" s="201"/>
      <c r="H256" s="204">
        <v>863.4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180</v>
      </c>
      <c r="AU256" s="210" t="s">
        <v>88</v>
      </c>
      <c r="AV256" s="14" t="s">
        <v>88</v>
      </c>
      <c r="AW256" s="14" t="s">
        <v>37</v>
      </c>
      <c r="AX256" s="14" t="s">
        <v>78</v>
      </c>
      <c r="AY256" s="210" t="s">
        <v>172</v>
      </c>
    </row>
    <row r="257" spans="1:65" s="15" customFormat="1" ht="11.25">
      <c r="B257" s="211"/>
      <c r="C257" s="212"/>
      <c r="D257" s="191" t="s">
        <v>180</v>
      </c>
      <c r="E257" s="213" t="s">
        <v>19</v>
      </c>
      <c r="F257" s="214" t="s">
        <v>183</v>
      </c>
      <c r="G257" s="212"/>
      <c r="H257" s="215">
        <v>863.4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180</v>
      </c>
      <c r="AU257" s="221" t="s">
        <v>88</v>
      </c>
      <c r="AV257" s="15" t="s">
        <v>178</v>
      </c>
      <c r="AW257" s="15" t="s">
        <v>37</v>
      </c>
      <c r="AX257" s="15" t="s">
        <v>86</v>
      </c>
      <c r="AY257" s="221" t="s">
        <v>172</v>
      </c>
    </row>
    <row r="258" spans="1:65" s="2" customFormat="1" ht="37.9" customHeight="1">
      <c r="A258" s="36"/>
      <c r="B258" s="37"/>
      <c r="C258" s="176" t="s">
        <v>394</v>
      </c>
      <c r="D258" s="176" t="s">
        <v>174</v>
      </c>
      <c r="E258" s="177" t="s">
        <v>395</v>
      </c>
      <c r="F258" s="178" t="s">
        <v>396</v>
      </c>
      <c r="G258" s="179" t="s">
        <v>96</v>
      </c>
      <c r="H258" s="180">
        <v>414432</v>
      </c>
      <c r="I258" s="181"/>
      <c r="J258" s="182">
        <f>ROUND(I258*H258,2)</f>
        <v>0</v>
      </c>
      <c r="K258" s="178" t="s">
        <v>19</v>
      </c>
      <c r="L258" s="41"/>
      <c r="M258" s="183" t="s">
        <v>19</v>
      </c>
      <c r="N258" s="184" t="s">
        <v>49</v>
      </c>
      <c r="O258" s="66"/>
      <c r="P258" s="185">
        <f>O258*H258</f>
        <v>0</v>
      </c>
      <c r="Q258" s="185">
        <v>0</v>
      </c>
      <c r="R258" s="185">
        <f>Q258*H258</f>
        <v>0</v>
      </c>
      <c r="S258" s="185">
        <v>0</v>
      </c>
      <c r="T258" s="18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7" t="s">
        <v>178</v>
      </c>
      <c r="AT258" s="187" t="s">
        <v>174</v>
      </c>
      <c r="AU258" s="187" t="s">
        <v>88</v>
      </c>
      <c r="AY258" s="19" t="s">
        <v>172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9" t="s">
        <v>86</v>
      </c>
      <c r="BK258" s="188">
        <f>ROUND(I258*H258,2)</f>
        <v>0</v>
      </c>
      <c r="BL258" s="19" t="s">
        <v>178</v>
      </c>
      <c r="BM258" s="187" t="s">
        <v>397</v>
      </c>
    </row>
    <row r="259" spans="1:65" s="14" customFormat="1" ht="11.25">
      <c r="B259" s="200"/>
      <c r="C259" s="201"/>
      <c r="D259" s="191" t="s">
        <v>180</v>
      </c>
      <c r="E259" s="202" t="s">
        <v>19</v>
      </c>
      <c r="F259" s="203" t="s">
        <v>398</v>
      </c>
      <c r="G259" s="201"/>
      <c r="H259" s="204">
        <v>414432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180</v>
      </c>
      <c r="AU259" s="210" t="s">
        <v>88</v>
      </c>
      <c r="AV259" s="14" t="s">
        <v>88</v>
      </c>
      <c r="AW259" s="14" t="s">
        <v>37</v>
      </c>
      <c r="AX259" s="14" t="s">
        <v>78</v>
      </c>
      <c r="AY259" s="210" t="s">
        <v>172</v>
      </c>
    </row>
    <row r="260" spans="1:65" s="15" customFormat="1" ht="11.25">
      <c r="B260" s="211"/>
      <c r="C260" s="212"/>
      <c r="D260" s="191" t="s">
        <v>180</v>
      </c>
      <c r="E260" s="213" t="s">
        <v>19</v>
      </c>
      <c r="F260" s="214" t="s">
        <v>183</v>
      </c>
      <c r="G260" s="212"/>
      <c r="H260" s="215">
        <v>414432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180</v>
      </c>
      <c r="AU260" s="221" t="s">
        <v>88</v>
      </c>
      <c r="AV260" s="15" t="s">
        <v>178</v>
      </c>
      <c r="AW260" s="15" t="s">
        <v>37</v>
      </c>
      <c r="AX260" s="15" t="s">
        <v>86</v>
      </c>
      <c r="AY260" s="221" t="s">
        <v>172</v>
      </c>
    </row>
    <row r="261" spans="1:65" s="2" customFormat="1" ht="33" customHeight="1">
      <c r="A261" s="36"/>
      <c r="B261" s="37"/>
      <c r="C261" s="176" t="s">
        <v>399</v>
      </c>
      <c r="D261" s="176" t="s">
        <v>174</v>
      </c>
      <c r="E261" s="177" t="s">
        <v>400</v>
      </c>
      <c r="F261" s="178" t="s">
        <v>401</v>
      </c>
      <c r="G261" s="179" t="s">
        <v>96</v>
      </c>
      <c r="H261" s="180">
        <v>863.4</v>
      </c>
      <c r="I261" s="181"/>
      <c r="J261" s="182">
        <f>ROUND(I261*H261,2)</f>
        <v>0</v>
      </c>
      <c r="K261" s="178" t="s">
        <v>19</v>
      </c>
      <c r="L261" s="41"/>
      <c r="M261" s="183" t="s">
        <v>19</v>
      </c>
      <c r="N261" s="184" t="s">
        <v>49</v>
      </c>
      <c r="O261" s="66"/>
      <c r="P261" s="185">
        <f>O261*H261</f>
        <v>0</v>
      </c>
      <c r="Q261" s="185">
        <v>0</v>
      </c>
      <c r="R261" s="185">
        <f>Q261*H261</f>
        <v>0</v>
      </c>
      <c r="S261" s="185">
        <v>0</v>
      </c>
      <c r="T261" s="18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7" t="s">
        <v>178</v>
      </c>
      <c r="AT261" s="187" t="s">
        <v>174</v>
      </c>
      <c r="AU261" s="187" t="s">
        <v>88</v>
      </c>
      <c r="AY261" s="19" t="s">
        <v>172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9" t="s">
        <v>86</v>
      </c>
      <c r="BK261" s="188">
        <f>ROUND(I261*H261,2)</f>
        <v>0</v>
      </c>
      <c r="BL261" s="19" t="s">
        <v>178</v>
      </c>
      <c r="BM261" s="187" t="s">
        <v>402</v>
      </c>
    </row>
    <row r="262" spans="1:65" s="14" customFormat="1" ht="11.25">
      <c r="B262" s="200"/>
      <c r="C262" s="201"/>
      <c r="D262" s="191" t="s">
        <v>180</v>
      </c>
      <c r="E262" s="202" t="s">
        <v>19</v>
      </c>
      <c r="F262" s="203" t="s">
        <v>95</v>
      </c>
      <c r="G262" s="201"/>
      <c r="H262" s="204">
        <v>863.4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180</v>
      </c>
      <c r="AU262" s="210" t="s">
        <v>88</v>
      </c>
      <c r="AV262" s="14" t="s">
        <v>88</v>
      </c>
      <c r="AW262" s="14" t="s">
        <v>37</v>
      </c>
      <c r="AX262" s="14" t="s">
        <v>78</v>
      </c>
      <c r="AY262" s="210" t="s">
        <v>172</v>
      </c>
    </row>
    <row r="263" spans="1:65" s="15" customFormat="1" ht="11.25">
      <c r="B263" s="211"/>
      <c r="C263" s="212"/>
      <c r="D263" s="191" t="s">
        <v>180</v>
      </c>
      <c r="E263" s="213" t="s">
        <v>19</v>
      </c>
      <c r="F263" s="214" t="s">
        <v>183</v>
      </c>
      <c r="G263" s="212"/>
      <c r="H263" s="215">
        <v>863.4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180</v>
      </c>
      <c r="AU263" s="221" t="s">
        <v>88</v>
      </c>
      <c r="AV263" s="15" t="s">
        <v>178</v>
      </c>
      <c r="AW263" s="15" t="s">
        <v>37</v>
      </c>
      <c r="AX263" s="15" t="s">
        <v>86</v>
      </c>
      <c r="AY263" s="221" t="s">
        <v>172</v>
      </c>
    </row>
    <row r="264" spans="1:65" s="2" customFormat="1" ht="33" customHeight="1">
      <c r="A264" s="36"/>
      <c r="B264" s="37"/>
      <c r="C264" s="176" t="s">
        <v>403</v>
      </c>
      <c r="D264" s="176" t="s">
        <v>174</v>
      </c>
      <c r="E264" s="177" t="s">
        <v>404</v>
      </c>
      <c r="F264" s="178" t="s">
        <v>405</v>
      </c>
      <c r="G264" s="179" t="s">
        <v>337</v>
      </c>
      <c r="H264" s="180">
        <v>4</v>
      </c>
      <c r="I264" s="181"/>
      <c r="J264" s="182">
        <f>ROUND(I264*H264,2)</f>
        <v>0</v>
      </c>
      <c r="K264" s="178" t="s">
        <v>406</v>
      </c>
      <c r="L264" s="41"/>
      <c r="M264" s="183" t="s">
        <v>19</v>
      </c>
      <c r="N264" s="184" t="s">
        <v>49</v>
      </c>
      <c r="O264" s="66"/>
      <c r="P264" s="185">
        <f>O264*H264</f>
        <v>0</v>
      </c>
      <c r="Q264" s="185">
        <v>0</v>
      </c>
      <c r="R264" s="185">
        <f>Q264*H264</f>
        <v>0</v>
      </c>
      <c r="S264" s="185">
        <v>0</v>
      </c>
      <c r="T264" s="18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7" t="s">
        <v>178</v>
      </c>
      <c r="AT264" s="187" t="s">
        <v>174</v>
      </c>
      <c r="AU264" s="187" t="s">
        <v>88</v>
      </c>
      <c r="AY264" s="19" t="s">
        <v>172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9" t="s">
        <v>86</v>
      </c>
      <c r="BK264" s="188">
        <f>ROUND(I264*H264,2)</f>
        <v>0</v>
      </c>
      <c r="BL264" s="19" t="s">
        <v>178</v>
      </c>
      <c r="BM264" s="187" t="s">
        <v>407</v>
      </c>
    </row>
    <row r="265" spans="1:65" s="2" customFormat="1" ht="11.25">
      <c r="A265" s="36"/>
      <c r="B265" s="37"/>
      <c r="C265" s="38"/>
      <c r="D265" s="222" t="s">
        <v>190</v>
      </c>
      <c r="E265" s="38"/>
      <c r="F265" s="223" t="s">
        <v>408</v>
      </c>
      <c r="G265" s="38"/>
      <c r="H265" s="38"/>
      <c r="I265" s="224"/>
      <c r="J265" s="38"/>
      <c r="K265" s="38"/>
      <c r="L265" s="41"/>
      <c r="M265" s="225"/>
      <c r="N265" s="226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190</v>
      </c>
      <c r="AU265" s="19" t="s">
        <v>88</v>
      </c>
    </row>
    <row r="266" spans="1:65" s="2" customFormat="1" ht="33" customHeight="1">
      <c r="A266" s="36"/>
      <c r="B266" s="37"/>
      <c r="C266" s="176" t="s">
        <v>409</v>
      </c>
      <c r="D266" s="176" t="s">
        <v>174</v>
      </c>
      <c r="E266" s="177" t="s">
        <v>410</v>
      </c>
      <c r="F266" s="178" t="s">
        <v>411</v>
      </c>
      <c r="G266" s="179" t="s">
        <v>337</v>
      </c>
      <c r="H266" s="180">
        <v>1920</v>
      </c>
      <c r="I266" s="181"/>
      <c r="J266" s="182">
        <f>ROUND(I266*H266,2)</f>
        <v>0</v>
      </c>
      <c r="K266" s="178" t="s">
        <v>406</v>
      </c>
      <c r="L266" s="41"/>
      <c r="M266" s="183" t="s">
        <v>19</v>
      </c>
      <c r="N266" s="184" t="s">
        <v>49</v>
      </c>
      <c r="O266" s="66"/>
      <c r="P266" s="185">
        <f>O266*H266</f>
        <v>0</v>
      </c>
      <c r="Q266" s="185">
        <v>0</v>
      </c>
      <c r="R266" s="185">
        <f>Q266*H266</f>
        <v>0</v>
      </c>
      <c r="S266" s="185">
        <v>0</v>
      </c>
      <c r="T266" s="18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7" t="s">
        <v>178</v>
      </c>
      <c r="AT266" s="187" t="s">
        <v>174</v>
      </c>
      <c r="AU266" s="187" t="s">
        <v>88</v>
      </c>
      <c r="AY266" s="19" t="s">
        <v>172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9" t="s">
        <v>86</v>
      </c>
      <c r="BK266" s="188">
        <f>ROUND(I266*H266,2)</f>
        <v>0</v>
      </c>
      <c r="BL266" s="19" t="s">
        <v>178</v>
      </c>
      <c r="BM266" s="187" t="s">
        <v>412</v>
      </c>
    </row>
    <row r="267" spans="1:65" s="2" customFormat="1" ht="11.25">
      <c r="A267" s="36"/>
      <c r="B267" s="37"/>
      <c r="C267" s="38"/>
      <c r="D267" s="222" t="s">
        <v>190</v>
      </c>
      <c r="E267" s="38"/>
      <c r="F267" s="223" t="s">
        <v>413</v>
      </c>
      <c r="G267" s="38"/>
      <c r="H267" s="38"/>
      <c r="I267" s="224"/>
      <c r="J267" s="38"/>
      <c r="K267" s="38"/>
      <c r="L267" s="41"/>
      <c r="M267" s="225"/>
      <c r="N267" s="226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190</v>
      </c>
      <c r="AU267" s="19" t="s">
        <v>88</v>
      </c>
    </row>
    <row r="268" spans="1:65" s="14" customFormat="1" ht="11.25">
      <c r="B268" s="200"/>
      <c r="C268" s="201"/>
      <c r="D268" s="191" t="s">
        <v>180</v>
      </c>
      <c r="E268" s="202" t="s">
        <v>19</v>
      </c>
      <c r="F268" s="203" t="s">
        <v>414</v>
      </c>
      <c r="G268" s="201"/>
      <c r="H268" s="204">
        <v>1920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180</v>
      </c>
      <c r="AU268" s="210" t="s">
        <v>88</v>
      </c>
      <c r="AV268" s="14" t="s">
        <v>88</v>
      </c>
      <c r="AW268" s="14" t="s">
        <v>37</v>
      </c>
      <c r="AX268" s="14" t="s">
        <v>78</v>
      </c>
      <c r="AY268" s="210" t="s">
        <v>172</v>
      </c>
    </row>
    <row r="269" spans="1:65" s="15" customFormat="1" ht="11.25">
      <c r="B269" s="211"/>
      <c r="C269" s="212"/>
      <c r="D269" s="191" t="s">
        <v>180</v>
      </c>
      <c r="E269" s="213" t="s">
        <v>19</v>
      </c>
      <c r="F269" s="214" t="s">
        <v>183</v>
      </c>
      <c r="G269" s="212"/>
      <c r="H269" s="215">
        <v>1920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180</v>
      </c>
      <c r="AU269" s="221" t="s">
        <v>88</v>
      </c>
      <c r="AV269" s="15" t="s">
        <v>178</v>
      </c>
      <c r="AW269" s="15" t="s">
        <v>37</v>
      </c>
      <c r="AX269" s="15" t="s">
        <v>86</v>
      </c>
      <c r="AY269" s="221" t="s">
        <v>172</v>
      </c>
    </row>
    <row r="270" spans="1:65" s="2" customFormat="1" ht="33" customHeight="1">
      <c r="A270" s="36"/>
      <c r="B270" s="37"/>
      <c r="C270" s="176" t="s">
        <v>415</v>
      </c>
      <c r="D270" s="176" t="s">
        <v>174</v>
      </c>
      <c r="E270" s="177" t="s">
        <v>416</v>
      </c>
      <c r="F270" s="178" t="s">
        <v>417</v>
      </c>
      <c r="G270" s="179" t="s">
        <v>337</v>
      </c>
      <c r="H270" s="180">
        <v>4</v>
      </c>
      <c r="I270" s="181"/>
      <c r="J270" s="182">
        <f>ROUND(I270*H270,2)</f>
        <v>0</v>
      </c>
      <c r="K270" s="178" t="s">
        <v>406</v>
      </c>
      <c r="L270" s="41"/>
      <c r="M270" s="183" t="s">
        <v>19</v>
      </c>
      <c r="N270" s="184" t="s">
        <v>49</v>
      </c>
      <c r="O270" s="66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7" t="s">
        <v>178</v>
      </c>
      <c r="AT270" s="187" t="s">
        <v>174</v>
      </c>
      <c r="AU270" s="187" t="s">
        <v>88</v>
      </c>
      <c r="AY270" s="19" t="s">
        <v>172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9" t="s">
        <v>86</v>
      </c>
      <c r="BK270" s="188">
        <f>ROUND(I270*H270,2)</f>
        <v>0</v>
      </c>
      <c r="BL270" s="19" t="s">
        <v>178</v>
      </c>
      <c r="BM270" s="187" t="s">
        <v>418</v>
      </c>
    </row>
    <row r="271" spans="1:65" s="2" customFormat="1" ht="11.25">
      <c r="A271" s="36"/>
      <c r="B271" s="37"/>
      <c r="C271" s="38"/>
      <c r="D271" s="222" t="s">
        <v>190</v>
      </c>
      <c r="E271" s="38"/>
      <c r="F271" s="223" t="s">
        <v>419</v>
      </c>
      <c r="G271" s="38"/>
      <c r="H271" s="38"/>
      <c r="I271" s="224"/>
      <c r="J271" s="38"/>
      <c r="K271" s="38"/>
      <c r="L271" s="41"/>
      <c r="M271" s="225"/>
      <c r="N271" s="226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190</v>
      </c>
      <c r="AU271" s="19" t="s">
        <v>88</v>
      </c>
    </row>
    <row r="272" spans="1:65" s="2" customFormat="1" ht="37.9" customHeight="1">
      <c r="A272" s="36"/>
      <c r="B272" s="37"/>
      <c r="C272" s="176" t="s">
        <v>420</v>
      </c>
      <c r="D272" s="176" t="s">
        <v>174</v>
      </c>
      <c r="E272" s="177" t="s">
        <v>421</v>
      </c>
      <c r="F272" s="178" t="s">
        <v>422</v>
      </c>
      <c r="G272" s="179" t="s">
        <v>337</v>
      </c>
      <c r="H272" s="180">
        <v>13.5</v>
      </c>
      <c r="I272" s="181"/>
      <c r="J272" s="182">
        <f>ROUND(I272*H272,2)</f>
        <v>0</v>
      </c>
      <c r="K272" s="178" t="s">
        <v>188</v>
      </c>
      <c r="L272" s="41"/>
      <c r="M272" s="183" t="s">
        <v>19</v>
      </c>
      <c r="N272" s="184" t="s">
        <v>49</v>
      </c>
      <c r="O272" s="66"/>
      <c r="P272" s="185">
        <f>O272*H272</f>
        <v>0</v>
      </c>
      <c r="Q272" s="185">
        <v>0</v>
      </c>
      <c r="R272" s="185">
        <f>Q272*H272</f>
        <v>0</v>
      </c>
      <c r="S272" s="185">
        <v>0</v>
      </c>
      <c r="T272" s="186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7" t="s">
        <v>178</v>
      </c>
      <c r="AT272" s="187" t="s">
        <v>174</v>
      </c>
      <c r="AU272" s="187" t="s">
        <v>88</v>
      </c>
      <c r="AY272" s="19" t="s">
        <v>172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19" t="s">
        <v>86</v>
      </c>
      <c r="BK272" s="188">
        <f>ROUND(I272*H272,2)</f>
        <v>0</v>
      </c>
      <c r="BL272" s="19" t="s">
        <v>178</v>
      </c>
      <c r="BM272" s="187" t="s">
        <v>423</v>
      </c>
    </row>
    <row r="273" spans="1:65" s="2" customFormat="1" ht="11.25">
      <c r="A273" s="36"/>
      <c r="B273" s="37"/>
      <c r="C273" s="38"/>
      <c r="D273" s="222" t="s">
        <v>190</v>
      </c>
      <c r="E273" s="38"/>
      <c r="F273" s="223" t="s">
        <v>424</v>
      </c>
      <c r="G273" s="38"/>
      <c r="H273" s="38"/>
      <c r="I273" s="224"/>
      <c r="J273" s="38"/>
      <c r="K273" s="38"/>
      <c r="L273" s="41"/>
      <c r="M273" s="225"/>
      <c r="N273" s="226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190</v>
      </c>
      <c r="AU273" s="19" t="s">
        <v>88</v>
      </c>
    </row>
    <row r="274" spans="1:65" s="13" customFormat="1" ht="11.25">
      <c r="B274" s="189"/>
      <c r="C274" s="190"/>
      <c r="D274" s="191" t="s">
        <v>180</v>
      </c>
      <c r="E274" s="192" t="s">
        <v>19</v>
      </c>
      <c r="F274" s="193" t="s">
        <v>181</v>
      </c>
      <c r="G274" s="190"/>
      <c r="H274" s="192" t="s">
        <v>19</v>
      </c>
      <c r="I274" s="194"/>
      <c r="J274" s="190"/>
      <c r="K274" s="190"/>
      <c r="L274" s="195"/>
      <c r="M274" s="196"/>
      <c r="N274" s="197"/>
      <c r="O274" s="197"/>
      <c r="P274" s="197"/>
      <c r="Q274" s="197"/>
      <c r="R274" s="197"/>
      <c r="S274" s="197"/>
      <c r="T274" s="198"/>
      <c r="AT274" s="199" t="s">
        <v>180</v>
      </c>
      <c r="AU274" s="199" t="s">
        <v>88</v>
      </c>
      <c r="AV274" s="13" t="s">
        <v>86</v>
      </c>
      <c r="AW274" s="13" t="s">
        <v>37</v>
      </c>
      <c r="AX274" s="13" t="s">
        <v>78</v>
      </c>
      <c r="AY274" s="199" t="s">
        <v>172</v>
      </c>
    </row>
    <row r="275" spans="1:65" s="13" customFormat="1" ht="11.25">
      <c r="B275" s="189"/>
      <c r="C275" s="190"/>
      <c r="D275" s="191" t="s">
        <v>180</v>
      </c>
      <c r="E275" s="192" t="s">
        <v>19</v>
      </c>
      <c r="F275" s="193" t="s">
        <v>200</v>
      </c>
      <c r="G275" s="190"/>
      <c r="H275" s="192" t="s">
        <v>19</v>
      </c>
      <c r="I275" s="194"/>
      <c r="J275" s="190"/>
      <c r="K275" s="190"/>
      <c r="L275" s="195"/>
      <c r="M275" s="196"/>
      <c r="N275" s="197"/>
      <c r="O275" s="197"/>
      <c r="P275" s="197"/>
      <c r="Q275" s="197"/>
      <c r="R275" s="197"/>
      <c r="S275" s="197"/>
      <c r="T275" s="198"/>
      <c r="AT275" s="199" t="s">
        <v>180</v>
      </c>
      <c r="AU275" s="199" t="s">
        <v>88</v>
      </c>
      <c r="AV275" s="13" t="s">
        <v>86</v>
      </c>
      <c r="AW275" s="13" t="s">
        <v>37</v>
      </c>
      <c r="AX275" s="13" t="s">
        <v>78</v>
      </c>
      <c r="AY275" s="199" t="s">
        <v>172</v>
      </c>
    </row>
    <row r="276" spans="1:65" s="14" customFormat="1" ht="11.25">
      <c r="B276" s="200"/>
      <c r="C276" s="201"/>
      <c r="D276" s="191" t="s">
        <v>180</v>
      </c>
      <c r="E276" s="202" t="s">
        <v>19</v>
      </c>
      <c r="F276" s="203" t="s">
        <v>425</v>
      </c>
      <c r="G276" s="201"/>
      <c r="H276" s="204">
        <v>13.5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180</v>
      </c>
      <c r="AU276" s="210" t="s">
        <v>88</v>
      </c>
      <c r="AV276" s="14" t="s">
        <v>88</v>
      </c>
      <c r="AW276" s="14" t="s">
        <v>37</v>
      </c>
      <c r="AX276" s="14" t="s">
        <v>78</v>
      </c>
      <c r="AY276" s="210" t="s">
        <v>172</v>
      </c>
    </row>
    <row r="277" spans="1:65" s="15" customFormat="1" ht="11.25">
      <c r="B277" s="211"/>
      <c r="C277" s="212"/>
      <c r="D277" s="191" t="s">
        <v>180</v>
      </c>
      <c r="E277" s="213" t="s">
        <v>19</v>
      </c>
      <c r="F277" s="214" t="s">
        <v>183</v>
      </c>
      <c r="G277" s="212"/>
      <c r="H277" s="215">
        <v>13.5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180</v>
      </c>
      <c r="AU277" s="221" t="s">
        <v>88</v>
      </c>
      <c r="AV277" s="15" t="s">
        <v>178</v>
      </c>
      <c r="AW277" s="15" t="s">
        <v>37</v>
      </c>
      <c r="AX277" s="15" t="s">
        <v>86</v>
      </c>
      <c r="AY277" s="221" t="s">
        <v>172</v>
      </c>
    </row>
    <row r="278" spans="1:65" s="2" customFormat="1" ht="37.9" customHeight="1">
      <c r="A278" s="36"/>
      <c r="B278" s="37"/>
      <c r="C278" s="176" t="s">
        <v>426</v>
      </c>
      <c r="D278" s="176" t="s">
        <v>174</v>
      </c>
      <c r="E278" s="177" t="s">
        <v>427</v>
      </c>
      <c r="F278" s="178" t="s">
        <v>428</v>
      </c>
      <c r="G278" s="179" t="s">
        <v>337</v>
      </c>
      <c r="H278" s="180">
        <v>6480</v>
      </c>
      <c r="I278" s="181"/>
      <c r="J278" s="182">
        <f>ROUND(I278*H278,2)</f>
        <v>0</v>
      </c>
      <c r="K278" s="178" t="s">
        <v>188</v>
      </c>
      <c r="L278" s="41"/>
      <c r="M278" s="183" t="s">
        <v>19</v>
      </c>
      <c r="N278" s="184" t="s">
        <v>49</v>
      </c>
      <c r="O278" s="66"/>
      <c r="P278" s="185">
        <f>O278*H278</f>
        <v>0</v>
      </c>
      <c r="Q278" s="185">
        <v>0</v>
      </c>
      <c r="R278" s="185">
        <f>Q278*H278</f>
        <v>0</v>
      </c>
      <c r="S278" s="185">
        <v>0</v>
      </c>
      <c r="T278" s="186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7" t="s">
        <v>178</v>
      </c>
      <c r="AT278" s="187" t="s">
        <v>174</v>
      </c>
      <c r="AU278" s="187" t="s">
        <v>88</v>
      </c>
      <c r="AY278" s="19" t="s">
        <v>172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9" t="s">
        <v>86</v>
      </c>
      <c r="BK278" s="188">
        <f>ROUND(I278*H278,2)</f>
        <v>0</v>
      </c>
      <c r="BL278" s="19" t="s">
        <v>178</v>
      </c>
      <c r="BM278" s="187" t="s">
        <v>429</v>
      </c>
    </row>
    <row r="279" spans="1:65" s="2" customFormat="1" ht="11.25">
      <c r="A279" s="36"/>
      <c r="B279" s="37"/>
      <c r="C279" s="38"/>
      <c r="D279" s="222" t="s">
        <v>190</v>
      </c>
      <c r="E279" s="38"/>
      <c r="F279" s="223" t="s">
        <v>430</v>
      </c>
      <c r="G279" s="38"/>
      <c r="H279" s="38"/>
      <c r="I279" s="224"/>
      <c r="J279" s="38"/>
      <c r="K279" s="38"/>
      <c r="L279" s="41"/>
      <c r="M279" s="225"/>
      <c r="N279" s="226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190</v>
      </c>
      <c r="AU279" s="19" t="s">
        <v>88</v>
      </c>
    </row>
    <row r="280" spans="1:65" s="13" customFormat="1" ht="11.25">
      <c r="B280" s="189"/>
      <c r="C280" s="190"/>
      <c r="D280" s="191" t="s">
        <v>180</v>
      </c>
      <c r="E280" s="192" t="s">
        <v>19</v>
      </c>
      <c r="F280" s="193" t="s">
        <v>181</v>
      </c>
      <c r="G280" s="190"/>
      <c r="H280" s="192" t="s">
        <v>19</v>
      </c>
      <c r="I280" s="194"/>
      <c r="J280" s="190"/>
      <c r="K280" s="190"/>
      <c r="L280" s="195"/>
      <c r="M280" s="196"/>
      <c r="N280" s="197"/>
      <c r="O280" s="197"/>
      <c r="P280" s="197"/>
      <c r="Q280" s="197"/>
      <c r="R280" s="197"/>
      <c r="S280" s="197"/>
      <c r="T280" s="198"/>
      <c r="AT280" s="199" t="s">
        <v>180</v>
      </c>
      <c r="AU280" s="199" t="s">
        <v>88</v>
      </c>
      <c r="AV280" s="13" t="s">
        <v>86</v>
      </c>
      <c r="AW280" s="13" t="s">
        <v>37</v>
      </c>
      <c r="AX280" s="13" t="s">
        <v>78</v>
      </c>
      <c r="AY280" s="199" t="s">
        <v>172</v>
      </c>
    </row>
    <row r="281" spans="1:65" s="13" customFormat="1" ht="11.25">
      <c r="B281" s="189"/>
      <c r="C281" s="190"/>
      <c r="D281" s="191" t="s">
        <v>180</v>
      </c>
      <c r="E281" s="192" t="s">
        <v>19</v>
      </c>
      <c r="F281" s="193" t="s">
        <v>200</v>
      </c>
      <c r="G281" s="190"/>
      <c r="H281" s="192" t="s">
        <v>19</v>
      </c>
      <c r="I281" s="194"/>
      <c r="J281" s="190"/>
      <c r="K281" s="190"/>
      <c r="L281" s="195"/>
      <c r="M281" s="196"/>
      <c r="N281" s="197"/>
      <c r="O281" s="197"/>
      <c r="P281" s="197"/>
      <c r="Q281" s="197"/>
      <c r="R281" s="197"/>
      <c r="S281" s="197"/>
      <c r="T281" s="198"/>
      <c r="AT281" s="199" t="s">
        <v>180</v>
      </c>
      <c r="AU281" s="199" t="s">
        <v>88</v>
      </c>
      <c r="AV281" s="13" t="s">
        <v>86</v>
      </c>
      <c r="AW281" s="13" t="s">
        <v>37</v>
      </c>
      <c r="AX281" s="13" t="s">
        <v>78</v>
      </c>
      <c r="AY281" s="199" t="s">
        <v>172</v>
      </c>
    </row>
    <row r="282" spans="1:65" s="13" customFormat="1" ht="11.25">
      <c r="B282" s="189"/>
      <c r="C282" s="190"/>
      <c r="D282" s="191" t="s">
        <v>180</v>
      </c>
      <c r="E282" s="192" t="s">
        <v>19</v>
      </c>
      <c r="F282" s="193" t="s">
        <v>431</v>
      </c>
      <c r="G282" s="190"/>
      <c r="H282" s="192" t="s">
        <v>19</v>
      </c>
      <c r="I282" s="194"/>
      <c r="J282" s="190"/>
      <c r="K282" s="190"/>
      <c r="L282" s="195"/>
      <c r="M282" s="196"/>
      <c r="N282" s="197"/>
      <c r="O282" s="197"/>
      <c r="P282" s="197"/>
      <c r="Q282" s="197"/>
      <c r="R282" s="197"/>
      <c r="S282" s="197"/>
      <c r="T282" s="198"/>
      <c r="AT282" s="199" t="s">
        <v>180</v>
      </c>
      <c r="AU282" s="199" t="s">
        <v>88</v>
      </c>
      <c r="AV282" s="13" t="s">
        <v>86</v>
      </c>
      <c r="AW282" s="13" t="s">
        <v>37</v>
      </c>
      <c r="AX282" s="13" t="s">
        <v>78</v>
      </c>
      <c r="AY282" s="199" t="s">
        <v>172</v>
      </c>
    </row>
    <row r="283" spans="1:65" s="14" customFormat="1" ht="11.25">
      <c r="B283" s="200"/>
      <c r="C283" s="201"/>
      <c r="D283" s="191" t="s">
        <v>180</v>
      </c>
      <c r="E283" s="202" t="s">
        <v>19</v>
      </c>
      <c r="F283" s="203" t="s">
        <v>432</v>
      </c>
      <c r="G283" s="201"/>
      <c r="H283" s="204">
        <v>6480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180</v>
      </c>
      <c r="AU283" s="210" t="s">
        <v>88</v>
      </c>
      <c r="AV283" s="14" t="s">
        <v>88</v>
      </c>
      <c r="AW283" s="14" t="s">
        <v>37</v>
      </c>
      <c r="AX283" s="14" t="s">
        <v>78</v>
      </c>
      <c r="AY283" s="210" t="s">
        <v>172</v>
      </c>
    </row>
    <row r="284" spans="1:65" s="15" customFormat="1" ht="11.25">
      <c r="B284" s="211"/>
      <c r="C284" s="212"/>
      <c r="D284" s="191" t="s">
        <v>180</v>
      </c>
      <c r="E284" s="213" t="s">
        <v>19</v>
      </c>
      <c r="F284" s="214" t="s">
        <v>183</v>
      </c>
      <c r="G284" s="212"/>
      <c r="H284" s="215">
        <v>6480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180</v>
      </c>
      <c r="AU284" s="221" t="s">
        <v>88</v>
      </c>
      <c r="AV284" s="15" t="s">
        <v>178</v>
      </c>
      <c r="AW284" s="15" t="s">
        <v>37</v>
      </c>
      <c r="AX284" s="15" t="s">
        <v>86</v>
      </c>
      <c r="AY284" s="221" t="s">
        <v>172</v>
      </c>
    </row>
    <row r="285" spans="1:65" s="2" customFormat="1" ht="37.9" customHeight="1">
      <c r="A285" s="36"/>
      <c r="B285" s="37"/>
      <c r="C285" s="176" t="s">
        <v>433</v>
      </c>
      <c r="D285" s="176" t="s">
        <v>174</v>
      </c>
      <c r="E285" s="177" t="s">
        <v>434</v>
      </c>
      <c r="F285" s="178" t="s">
        <v>435</v>
      </c>
      <c r="G285" s="179" t="s">
        <v>337</v>
      </c>
      <c r="H285" s="180">
        <v>13.5</v>
      </c>
      <c r="I285" s="181"/>
      <c r="J285" s="182">
        <f>ROUND(I285*H285,2)</f>
        <v>0</v>
      </c>
      <c r="K285" s="178" t="s">
        <v>188</v>
      </c>
      <c r="L285" s="41"/>
      <c r="M285" s="183" t="s">
        <v>19</v>
      </c>
      <c r="N285" s="184" t="s">
        <v>49</v>
      </c>
      <c r="O285" s="66"/>
      <c r="P285" s="185">
        <f>O285*H285</f>
        <v>0</v>
      </c>
      <c r="Q285" s="185">
        <v>0</v>
      </c>
      <c r="R285" s="185">
        <f>Q285*H285</f>
        <v>0</v>
      </c>
      <c r="S285" s="185">
        <v>0</v>
      </c>
      <c r="T285" s="18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7" t="s">
        <v>178</v>
      </c>
      <c r="AT285" s="187" t="s">
        <v>174</v>
      </c>
      <c r="AU285" s="187" t="s">
        <v>88</v>
      </c>
      <c r="AY285" s="19" t="s">
        <v>172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19" t="s">
        <v>86</v>
      </c>
      <c r="BK285" s="188">
        <f>ROUND(I285*H285,2)</f>
        <v>0</v>
      </c>
      <c r="BL285" s="19" t="s">
        <v>178</v>
      </c>
      <c r="BM285" s="187" t="s">
        <v>436</v>
      </c>
    </row>
    <row r="286" spans="1:65" s="2" customFormat="1" ht="11.25">
      <c r="A286" s="36"/>
      <c r="B286" s="37"/>
      <c r="C286" s="38"/>
      <c r="D286" s="222" t="s">
        <v>190</v>
      </c>
      <c r="E286" s="38"/>
      <c r="F286" s="223" t="s">
        <v>437</v>
      </c>
      <c r="G286" s="38"/>
      <c r="H286" s="38"/>
      <c r="I286" s="224"/>
      <c r="J286" s="38"/>
      <c r="K286" s="38"/>
      <c r="L286" s="41"/>
      <c r="M286" s="225"/>
      <c r="N286" s="226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190</v>
      </c>
      <c r="AU286" s="19" t="s">
        <v>88</v>
      </c>
    </row>
    <row r="287" spans="1:65" s="13" customFormat="1" ht="11.25">
      <c r="B287" s="189"/>
      <c r="C287" s="190"/>
      <c r="D287" s="191" t="s">
        <v>180</v>
      </c>
      <c r="E287" s="192" t="s">
        <v>19</v>
      </c>
      <c r="F287" s="193" t="s">
        <v>181</v>
      </c>
      <c r="G287" s="190"/>
      <c r="H287" s="192" t="s">
        <v>19</v>
      </c>
      <c r="I287" s="194"/>
      <c r="J287" s="190"/>
      <c r="K287" s="190"/>
      <c r="L287" s="195"/>
      <c r="M287" s="196"/>
      <c r="N287" s="197"/>
      <c r="O287" s="197"/>
      <c r="P287" s="197"/>
      <c r="Q287" s="197"/>
      <c r="R287" s="197"/>
      <c r="S287" s="197"/>
      <c r="T287" s="198"/>
      <c r="AT287" s="199" t="s">
        <v>180</v>
      </c>
      <c r="AU287" s="199" t="s">
        <v>88</v>
      </c>
      <c r="AV287" s="13" t="s">
        <v>86</v>
      </c>
      <c r="AW287" s="13" t="s">
        <v>37</v>
      </c>
      <c r="AX287" s="13" t="s">
        <v>78</v>
      </c>
      <c r="AY287" s="199" t="s">
        <v>172</v>
      </c>
    </row>
    <row r="288" spans="1:65" s="13" customFormat="1" ht="11.25">
      <c r="B288" s="189"/>
      <c r="C288" s="190"/>
      <c r="D288" s="191" t="s">
        <v>180</v>
      </c>
      <c r="E288" s="192" t="s">
        <v>19</v>
      </c>
      <c r="F288" s="193" t="s">
        <v>200</v>
      </c>
      <c r="G288" s="190"/>
      <c r="H288" s="192" t="s">
        <v>19</v>
      </c>
      <c r="I288" s="194"/>
      <c r="J288" s="190"/>
      <c r="K288" s="190"/>
      <c r="L288" s="195"/>
      <c r="M288" s="196"/>
      <c r="N288" s="197"/>
      <c r="O288" s="197"/>
      <c r="P288" s="197"/>
      <c r="Q288" s="197"/>
      <c r="R288" s="197"/>
      <c r="S288" s="197"/>
      <c r="T288" s="198"/>
      <c r="AT288" s="199" t="s">
        <v>180</v>
      </c>
      <c r="AU288" s="199" t="s">
        <v>88</v>
      </c>
      <c r="AV288" s="13" t="s">
        <v>86</v>
      </c>
      <c r="AW288" s="13" t="s">
        <v>37</v>
      </c>
      <c r="AX288" s="13" t="s">
        <v>78</v>
      </c>
      <c r="AY288" s="199" t="s">
        <v>172</v>
      </c>
    </row>
    <row r="289" spans="1:65" s="14" customFormat="1" ht="11.25">
      <c r="B289" s="200"/>
      <c r="C289" s="201"/>
      <c r="D289" s="191" t="s">
        <v>180</v>
      </c>
      <c r="E289" s="202" t="s">
        <v>19</v>
      </c>
      <c r="F289" s="203" t="s">
        <v>425</v>
      </c>
      <c r="G289" s="201"/>
      <c r="H289" s="204">
        <v>13.5</v>
      </c>
      <c r="I289" s="205"/>
      <c r="J289" s="201"/>
      <c r="K289" s="201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180</v>
      </c>
      <c r="AU289" s="210" t="s">
        <v>88</v>
      </c>
      <c r="AV289" s="14" t="s">
        <v>88</v>
      </c>
      <c r="AW289" s="14" t="s">
        <v>37</v>
      </c>
      <c r="AX289" s="14" t="s">
        <v>78</v>
      </c>
      <c r="AY289" s="210" t="s">
        <v>172</v>
      </c>
    </row>
    <row r="290" spans="1:65" s="15" customFormat="1" ht="11.25">
      <c r="B290" s="211"/>
      <c r="C290" s="212"/>
      <c r="D290" s="191" t="s">
        <v>180</v>
      </c>
      <c r="E290" s="213" t="s">
        <v>19</v>
      </c>
      <c r="F290" s="214" t="s">
        <v>183</v>
      </c>
      <c r="G290" s="212"/>
      <c r="H290" s="215">
        <v>13.5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180</v>
      </c>
      <c r="AU290" s="221" t="s">
        <v>88</v>
      </c>
      <c r="AV290" s="15" t="s">
        <v>178</v>
      </c>
      <c r="AW290" s="15" t="s">
        <v>37</v>
      </c>
      <c r="AX290" s="15" t="s">
        <v>86</v>
      </c>
      <c r="AY290" s="221" t="s">
        <v>172</v>
      </c>
    </row>
    <row r="291" spans="1:65" s="2" customFormat="1" ht="16.5" customHeight="1">
      <c r="A291" s="36"/>
      <c r="B291" s="37"/>
      <c r="C291" s="176" t="s">
        <v>438</v>
      </c>
      <c r="D291" s="176" t="s">
        <v>174</v>
      </c>
      <c r="E291" s="177" t="s">
        <v>439</v>
      </c>
      <c r="F291" s="178" t="s">
        <v>440</v>
      </c>
      <c r="G291" s="179" t="s">
        <v>96</v>
      </c>
      <c r="H291" s="180">
        <v>324</v>
      </c>
      <c r="I291" s="181"/>
      <c r="J291" s="182">
        <f>ROUND(I291*H291,2)</f>
        <v>0</v>
      </c>
      <c r="K291" s="178" t="s">
        <v>19</v>
      </c>
      <c r="L291" s="41"/>
      <c r="M291" s="183" t="s">
        <v>19</v>
      </c>
      <c r="N291" s="184" t="s">
        <v>49</v>
      </c>
      <c r="O291" s="66"/>
      <c r="P291" s="185">
        <f>O291*H291</f>
        <v>0</v>
      </c>
      <c r="Q291" s="185">
        <v>4.0000000000000003E-5</v>
      </c>
      <c r="R291" s="185">
        <f>Q291*H291</f>
        <v>1.2960000000000001E-2</v>
      </c>
      <c r="S291" s="185">
        <v>0</v>
      </c>
      <c r="T291" s="186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7" t="s">
        <v>178</v>
      </c>
      <c r="AT291" s="187" t="s">
        <v>174</v>
      </c>
      <c r="AU291" s="187" t="s">
        <v>88</v>
      </c>
      <c r="AY291" s="19" t="s">
        <v>172</v>
      </c>
      <c r="BE291" s="188">
        <f>IF(N291="základní",J291,0)</f>
        <v>0</v>
      </c>
      <c r="BF291" s="188">
        <f>IF(N291="snížená",J291,0)</f>
        <v>0</v>
      </c>
      <c r="BG291" s="188">
        <f>IF(N291="zákl. přenesená",J291,0)</f>
        <v>0</v>
      </c>
      <c r="BH291" s="188">
        <f>IF(N291="sníž. přenesená",J291,0)</f>
        <v>0</v>
      </c>
      <c r="BI291" s="188">
        <f>IF(N291="nulová",J291,0)</f>
        <v>0</v>
      </c>
      <c r="BJ291" s="19" t="s">
        <v>86</v>
      </c>
      <c r="BK291" s="188">
        <f>ROUND(I291*H291,2)</f>
        <v>0</v>
      </c>
      <c r="BL291" s="19" t="s">
        <v>178</v>
      </c>
      <c r="BM291" s="187" t="s">
        <v>441</v>
      </c>
    </row>
    <row r="292" spans="1:65" s="13" customFormat="1" ht="11.25">
      <c r="B292" s="189"/>
      <c r="C292" s="190"/>
      <c r="D292" s="191" t="s">
        <v>180</v>
      </c>
      <c r="E292" s="192" t="s">
        <v>19</v>
      </c>
      <c r="F292" s="193" t="s">
        <v>442</v>
      </c>
      <c r="G292" s="190"/>
      <c r="H292" s="192" t="s">
        <v>19</v>
      </c>
      <c r="I292" s="194"/>
      <c r="J292" s="190"/>
      <c r="K292" s="190"/>
      <c r="L292" s="195"/>
      <c r="M292" s="196"/>
      <c r="N292" s="197"/>
      <c r="O292" s="197"/>
      <c r="P292" s="197"/>
      <c r="Q292" s="197"/>
      <c r="R292" s="197"/>
      <c r="S292" s="197"/>
      <c r="T292" s="198"/>
      <c r="AT292" s="199" t="s">
        <v>180</v>
      </c>
      <c r="AU292" s="199" t="s">
        <v>88</v>
      </c>
      <c r="AV292" s="13" t="s">
        <v>86</v>
      </c>
      <c r="AW292" s="13" t="s">
        <v>37</v>
      </c>
      <c r="AX292" s="13" t="s">
        <v>78</v>
      </c>
      <c r="AY292" s="199" t="s">
        <v>172</v>
      </c>
    </row>
    <row r="293" spans="1:65" s="13" customFormat="1" ht="11.25">
      <c r="B293" s="189"/>
      <c r="C293" s="190"/>
      <c r="D293" s="191" t="s">
        <v>180</v>
      </c>
      <c r="E293" s="192" t="s">
        <v>19</v>
      </c>
      <c r="F293" s="193" t="s">
        <v>443</v>
      </c>
      <c r="G293" s="190"/>
      <c r="H293" s="192" t="s">
        <v>19</v>
      </c>
      <c r="I293" s="194"/>
      <c r="J293" s="190"/>
      <c r="K293" s="190"/>
      <c r="L293" s="195"/>
      <c r="M293" s="196"/>
      <c r="N293" s="197"/>
      <c r="O293" s="197"/>
      <c r="P293" s="197"/>
      <c r="Q293" s="197"/>
      <c r="R293" s="197"/>
      <c r="S293" s="197"/>
      <c r="T293" s="198"/>
      <c r="AT293" s="199" t="s">
        <v>180</v>
      </c>
      <c r="AU293" s="199" t="s">
        <v>88</v>
      </c>
      <c r="AV293" s="13" t="s">
        <v>86</v>
      </c>
      <c r="AW293" s="13" t="s">
        <v>37</v>
      </c>
      <c r="AX293" s="13" t="s">
        <v>78</v>
      </c>
      <c r="AY293" s="199" t="s">
        <v>172</v>
      </c>
    </row>
    <row r="294" spans="1:65" s="14" customFormat="1" ht="11.25">
      <c r="B294" s="200"/>
      <c r="C294" s="201"/>
      <c r="D294" s="191" t="s">
        <v>180</v>
      </c>
      <c r="E294" s="202" t="s">
        <v>19</v>
      </c>
      <c r="F294" s="203" t="s">
        <v>444</v>
      </c>
      <c r="G294" s="201"/>
      <c r="H294" s="204">
        <v>324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180</v>
      </c>
      <c r="AU294" s="210" t="s">
        <v>88</v>
      </c>
      <c r="AV294" s="14" t="s">
        <v>88</v>
      </c>
      <c r="AW294" s="14" t="s">
        <v>37</v>
      </c>
      <c r="AX294" s="14" t="s">
        <v>78</v>
      </c>
      <c r="AY294" s="210" t="s">
        <v>172</v>
      </c>
    </row>
    <row r="295" spans="1:65" s="15" customFormat="1" ht="11.25">
      <c r="B295" s="211"/>
      <c r="C295" s="212"/>
      <c r="D295" s="191" t="s">
        <v>180</v>
      </c>
      <c r="E295" s="213" t="s">
        <v>19</v>
      </c>
      <c r="F295" s="214" t="s">
        <v>183</v>
      </c>
      <c r="G295" s="212"/>
      <c r="H295" s="215">
        <v>324</v>
      </c>
      <c r="I295" s="216"/>
      <c r="J295" s="212"/>
      <c r="K295" s="212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180</v>
      </c>
      <c r="AU295" s="221" t="s">
        <v>88</v>
      </c>
      <c r="AV295" s="15" t="s">
        <v>178</v>
      </c>
      <c r="AW295" s="15" t="s">
        <v>37</v>
      </c>
      <c r="AX295" s="15" t="s">
        <v>86</v>
      </c>
      <c r="AY295" s="221" t="s">
        <v>172</v>
      </c>
    </row>
    <row r="296" spans="1:65" s="2" customFormat="1" ht="24.2" customHeight="1">
      <c r="A296" s="36"/>
      <c r="B296" s="37"/>
      <c r="C296" s="176" t="s">
        <v>445</v>
      </c>
      <c r="D296" s="176" t="s">
        <v>174</v>
      </c>
      <c r="E296" s="177" t="s">
        <v>446</v>
      </c>
      <c r="F296" s="178" t="s">
        <v>447</v>
      </c>
      <c r="G296" s="179" t="s">
        <v>177</v>
      </c>
      <c r="H296" s="180">
        <v>1</v>
      </c>
      <c r="I296" s="181"/>
      <c r="J296" s="182">
        <f>ROUND(I296*H296,2)</f>
        <v>0</v>
      </c>
      <c r="K296" s="178" t="s">
        <v>188</v>
      </c>
      <c r="L296" s="41"/>
      <c r="M296" s="183" t="s">
        <v>19</v>
      </c>
      <c r="N296" s="184" t="s">
        <v>49</v>
      </c>
      <c r="O296" s="66"/>
      <c r="P296" s="185">
        <f>O296*H296</f>
        <v>0</v>
      </c>
      <c r="Q296" s="185">
        <v>1.8000000000000001E-4</v>
      </c>
      <c r="R296" s="185">
        <f>Q296*H296</f>
        <v>1.8000000000000001E-4</v>
      </c>
      <c r="S296" s="185">
        <v>0</v>
      </c>
      <c r="T296" s="18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178</v>
      </c>
      <c r="AT296" s="187" t="s">
        <v>174</v>
      </c>
      <c r="AU296" s="187" t="s">
        <v>88</v>
      </c>
      <c r="AY296" s="19" t="s">
        <v>172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9" t="s">
        <v>86</v>
      </c>
      <c r="BK296" s="188">
        <f>ROUND(I296*H296,2)</f>
        <v>0</v>
      </c>
      <c r="BL296" s="19" t="s">
        <v>178</v>
      </c>
      <c r="BM296" s="187" t="s">
        <v>448</v>
      </c>
    </row>
    <row r="297" spans="1:65" s="2" customFormat="1" ht="11.25">
      <c r="A297" s="36"/>
      <c r="B297" s="37"/>
      <c r="C297" s="38"/>
      <c r="D297" s="222" t="s">
        <v>190</v>
      </c>
      <c r="E297" s="38"/>
      <c r="F297" s="223" t="s">
        <v>449</v>
      </c>
      <c r="G297" s="38"/>
      <c r="H297" s="38"/>
      <c r="I297" s="224"/>
      <c r="J297" s="38"/>
      <c r="K297" s="38"/>
      <c r="L297" s="41"/>
      <c r="M297" s="225"/>
      <c r="N297" s="226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190</v>
      </c>
      <c r="AU297" s="19" t="s">
        <v>88</v>
      </c>
    </row>
    <row r="298" spans="1:65" s="13" customFormat="1" ht="11.25">
      <c r="B298" s="189"/>
      <c r="C298" s="190"/>
      <c r="D298" s="191" t="s">
        <v>180</v>
      </c>
      <c r="E298" s="192" t="s">
        <v>19</v>
      </c>
      <c r="F298" s="193" t="s">
        <v>181</v>
      </c>
      <c r="G298" s="190"/>
      <c r="H298" s="192" t="s">
        <v>19</v>
      </c>
      <c r="I298" s="194"/>
      <c r="J298" s="190"/>
      <c r="K298" s="190"/>
      <c r="L298" s="195"/>
      <c r="M298" s="196"/>
      <c r="N298" s="197"/>
      <c r="O298" s="197"/>
      <c r="P298" s="197"/>
      <c r="Q298" s="197"/>
      <c r="R298" s="197"/>
      <c r="S298" s="197"/>
      <c r="T298" s="198"/>
      <c r="AT298" s="199" t="s">
        <v>180</v>
      </c>
      <c r="AU298" s="199" t="s">
        <v>88</v>
      </c>
      <c r="AV298" s="13" t="s">
        <v>86</v>
      </c>
      <c r="AW298" s="13" t="s">
        <v>37</v>
      </c>
      <c r="AX298" s="13" t="s">
        <v>78</v>
      </c>
      <c r="AY298" s="199" t="s">
        <v>172</v>
      </c>
    </row>
    <row r="299" spans="1:65" s="13" customFormat="1" ht="11.25">
      <c r="B299" s="189"/>
      <c r="C299" s="190"/>
      <c r="D299" s="191" t="s">
        <v>180</v>
      </c>
      <c r="E299" s="192" t="s">
        <v>19</v>
      </c>
      <c r="F299" s="193" t="s">
        <v>450</v>
      </c>
      <c r="G299" s="190"/>
      <c r="H299" s="192" t="s">
        <v>19</v>
      </c>
      <c r="I299" s="194"/>
      <c r="J299" s="190"/>
      <c r="K299" s="190"/>
      <c r="L299" s="195"/>
      <c r="M299" s="196"/>
      <c r="N299" s="197"/>
      <c r="O299" s="197"/>
      <c r="P299" s="197"/>
      <c r="Q299" s="197"/>
      <c r="R299" s="197"/>
      <c r="S299" s="197"/>
      <c r="T299" s="198"/>
      <c r="AT299" s="199" t="s">
        <v>180</v>
      </c>
      <c r="AU299" s="199" t="s">
        <v>88</v>
      </c>
      <c r="AV299" s="13" t="s">
        <v>86</v>
      </c>
      <c r="AW299" s="13" t="s">
        <v>37</v>
      </c>
      <c r="AX299" s="13" t="s">
        <v>78</v>
      </c>
      <c r="AY299" s="199" t="s">
        <v>172</v>
      </c>
    </row>
    <row r="300" spans="1:65" s="13" customFormat="1" ht="11.25">
      <c r="B300" s="189"/>
      <c r="C300" s="190"/>
      <c r="D300" s="191" t="s">
        <v>180</v>
      </c>
      <c r="E300" s="192" t="s">
        <v>19</v>
      </c>
      <c r="F300" s="193" t="s">
        <v>451</v>
      </c>
      <c r="G300" s="190"/>
      <c r="H300" s="192" t="s">
        <v>19</v>
      </c>
      <c r="I300" s="194"/>
      <c r="J300" s="190"/>
      <c r="K300" s="190"/>
      <c r="L300" s="195"/>
      <c r="M300" s="196"/>
      <c r="N300" s="197"/>
      <c r="O300" s="197"/>
      <c r="P300" s="197"/>
      <c r="Q300" s="197"/>
      <c r="R300" s="197"/>
      <c r="S300" s="197"/>
      <c r="T300" s="198"/>
      <c r="AT300" s="199" t="s">
        <v>180</v>
      </c>
      <c r="AU300" s="199" t="s">
        <v>88</v>
      </c>
      <c r="AV300" s="13" t="s">
        <v>86</v>
      </c>
      <c r="AW300" s="13" t="s">
        <v>37</v>
      </c>
      <c r="AX300" s="13" t="s">
        <v>78</v>
      </c>
      <c r="AY300" s="199" t="s">
        <v>172</v>
      </c>
    </row>
    <row r="301" spans="1:65" s="14" customFormat="1" ht="11.25">
      <c r="B301" s="200"/>
      <c r="C301" s="201"/>
      <c r="D301" s="191" t="s">
        <v>180</v>
      </c>
      <c r="E301" s="202" t="s">
        <v>19</v>
      </c>
      <c r="F301" s="203" t="s">
        <v>86</v>
      </c>
      <c r="G301" s="201"/>
      <c r="H301" s="204">
        <v>1</v>
      </c>
      <c r="I301" s="205"/>
      <c r="J301" s="201"/>
      <c r="K301" s="201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180</v>
      </c>
      <c r="AU301" s="210" t="s">
        <v>88</v>
      </c>
      <c r="AV301" s="14" t="s">
        <v>88</v>
      </c>
      <c r="AW301" s="14" t="s">
        <v>37</v>
      </c>
      <c r="AX301" s="14" t="s">
        <v>78</v>
      </c>
      <c r="AY301" s="210" t="s">
        <v>172</v>
      </c>
    </row>
    <row r="302" spans="1:65" s="15" customFormat="1" ht="11.25">
      <c r="B302" s="211"/>
      <c r="C302" s="212"/>
      <c r="D302" s="191" t="s">
        <v>180</v>
      </c>
      <c r="E302" s="213" t="s">
        <v>19</v>
      </c>
      <c r="F302" s="214" t="s">
        <v>183</v>
      </c>
      <c r="G302" s="212"/>
      <c r="H302" s="215">
        <v>1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180</v>
      </c>
      <c r="AU302" s="221" t="s">
        <v>88</v>
      </c>
      <c r="AV302" s="15" t="s">
        <v>178</v>
      </c>
      <c r="AW302" s="15" t="s">
        <v>37</v>
      </c>
      <c r="AX302" s="15" t="s">
        <v>86</v>
      </c>
      <c r="AY302" s="221" t="s">
        <v>172</v>
      </c>
    </row>
    <row r="303" spans="1:65" s="2" customFormat="1" ht="16.5" customHeight="1">
      <c r="A303" s="36"/>
      <c r="B303" s="37"/>
      <c r="C303" s="227" t="s">
        <v>452</v>
      </c>
      <c r="D303" s="227" t="s">
        <v>453</v>
      </c>
      <c r="E303" s="228" t="s">
        <v>454</v>
      </c>
      <c r="F303" s="229" t="s">
        <v>455</v>
      </c>
      <c r="G303" s="230" t="s">
        <v>177</v>
      </c>
      <c r="H303" s="231">
        <v>1</v>
      </c>
      <c r="I303" s="232"/>
      <c r="J303" s="233">
        <f>ROUND(I303*H303,2)</f>
        <v>0</v>
      </c>
      <c r="K303" s="229" t="s">
        <v>188</v>
      </c>
      <c r="L303" s="234"/>
      <c r="M303" s="235" t="s">
        <v>19</v>
      </c>
      <c r="N303" s="236" t="s">
        <v>49</v>
      </c>
      <c r="O303" s="66"/>
      <c r="P303" s="185">
        <f>O303*H303</f>
        <v>0</v>
      </c>
      <c r="Q303" s="185">
        <v>1.2E-2</v>
      </c>
      <c r="R303" s="185">
        <f>Q303*H303</f>
        <v>1.2E-2</v>
      </c>
      <c r="S303" s="185">
        <v>0</v>
      </c>
      <c r="T303" s="18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7" t="s">
        <v>231</v>
      </c>
      <c r="AT303" s="187" t="s">
        <v>453</v>
      </c>
      <c r="AU303" s="187" t="s">
        <v>88</v>
      </c>
      <c r="AY303" s="19" t="s">
        <v>172</v>
      </c>
      <c r="BE303" s="188">
        <f>IF(N303="základní",J303,0)</f>
        <v>0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19" t="s">
        <v>86</v>
      </c>
      <c r="BK303" s="188">
        <f>ROUND(I303*H303,2)</f>
        <v>0</v>
      </c>
      <c r="BL303" s="19" t="s">
        <v>178</v>
      </c>
      <c r="BM303" s="187" t="s">
        <v>456</v>
      </c>
    </row>
    <row r="304" spans="1:65" s="2" customFormat="1" ht="44.25" customHeight="1">
      <c r="A304" s="36"/>
      <c r="B304" s="37"/>
      <c r="C304" s="176" t="s">
        <v>457</v>
      </c>
      <c r="D304" s="176" t="s">
        <v>174</v>
      </c>
      <c r="E304" s="177" t="s">
        <v>458</v>
      </c>
      <c r="F304" s="178" t="s">
        <v>459</v>
      </c>
      <c r="G304" s="179" t="s">
        <v>110</v>
      </c>
      <c r="H304" s="180">
        <v>1.5</v>
      </c>
      <c r="I304" s="181"/>
      <c r="J304" s="182">
        <f>ROUND(I304*H304,2)</f>
        <v>0</v>
      </c>
      <c r="K304" s="178" t="s">
        <v>188</v>
      </c>
      <c r="L304" s="41"/>
      <c r="M304" s="183" t="s">
        <v>19</v>
      </c>
      <c r="N304" s="184" t="s">
        <v>49</v>
      </c>
      <c r="O304" s="66"/>
      <c r="P304" s="185">
        <f>O304*H304</f>
        <v>0</v>
      </c>
      <c r="Q304" s="185">
        <v>0</v>
      </c>
      <c r="R304" s="185">
        <f>Q304*H304</f>
        <v>0</v>
      </c>
      <c r="S304" s="185">
        <v>1.8</v>
      </c>
      <c r="T304" s="186">
        <f>S304*H304</f>
        <v>2.7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7" t="s">
        <v>178</v>
      </c>
      <c r="AT304" s="187" t="s">
        <v>174</v>
      </c>
      <c r="AU304" s="187" t="s">
        <v>88</v>
      </c>
      <c r="AY304" s="19" t="s">
        <v>172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9" t="s">
        <v>86</v>
      </c>
      <c r="BK304" s="188">
        <f>ROUND(I304*H304,2)</f>
        <v>0</v>
      </c>
      <c r="BL304" s="19" t="s">
        <v>178</v>
      </c>
      <c r="BM304" s="187" t="s">
        <v>460</v>
      </c>
    </row>
    <row r="305" spans="1:65" s="2" customFormat="1" ht="11.25">
      <c r="A305" s="36"/>
      <c r="B305" s="37"/>
      <c r="C305" s="38"/>
      <c r="D305" s="222" t="s">
        <v>190</v>
      </c>
      <c r="E305" s="38"/>
      <c r="F305" s="223" t="s">
        <v>461</v>
      </c>
      <c r="G305" s="38"/>
      <c r="H305" s="38"/>
      <c r="I305" s="224"/>
      <c r="J305" s="38"/>
      <c r="K305" s="38"/>
      <c r="L305" s="41"/>
      <c r="M305" s="225"/>
      <c r="N305" s="226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190</v>
      </c>
      <c r="AU305" s="19" t="s">
        <v>88</v>
      </c>
    </row>
    <row r="306" spans="1:65" s="13" customFormat="1" ht="11.25">
      <c r="B306" s="189"/>
      <c r="C306" s="190"/>
      <c r="D306" s="191" t="s">
        <v>180</v>
      </c>
      <c r="E306" s="192" t="s">
        <v>19</v>
      </c>
      <c r="F306" s="193" t="s">
        <v>181</v>
      </c>
      <c r="G306" s="190"/>
      <c r="H306" s="192" t="s">
        <v>19</v>
      </c>
      <c r="I306" s="194"/>
      <c r="J306" s="190"/>
      <c r="K306" s="190"/>
      <c r="L306" s="195"/>
      <c r="M306" s="196"/>
      <c r="N306" s="197"/>
      <c r="O306" s="197"/>
      <c r="P306" s="197"/>
      <c r="Q306" s="197"/>
      <c r="R306" s="197"/>
      <c r="S306" s="197"/>
      <c r="T306" s="198"/>
      <c r="AT306" s="199" t="s">
        <v>180</v>
      </c>
      <c r="AU306" s="199" t="s">
        <v>88</v>
      </c>
      <c r="AV306" s="13" t="s">
        <v>86</v>
      </c>
      <c r="AW306" s="13" t="s">
        <v>37</v>
      </c>
      <c r="AX306" s="13" t="s">
        <v>78</v>
      </c>
      <c r="AY306" s="199" t="s">
        <v>172</v>
      </c>
    </row>
    <row r="307" spans="1:65" s="13" customFormat="1" ht="11.25">
      <c r="B307" s="189"/>
      <c r="C307" s="190"/>
      <c r="D307" s="191" t="s">
        <v>180</v>
      </c>
      <c r="E307" s="192" t="s">
        <v>19</v>
      </c>
      <c r="F307" s="193" t="s">
        <v>192</v>
      </c>
      <c r="G307" s="190"/>
      <c r="H307" s="192" t="s">
        <v>19</v>
      </c>
      <c r="I307" s="194"/>
      <c r="J307" s="190"/>
      <c r="K307" s="190"/>
      <c r="L307" s="195"/>
      <c r="M307" s="196"/>
      <c r="N307" s="197"/>
      <c r="O307" s="197"/>
      <c r="P307" s="197"/>
      <c r="Q307" s="197"/>
      <c r="R307" s="197"/>
      <c r="S307" s="197"/>
      <c r="T307" s="198"/>
      <c r="AT307" s="199" t="s">
        <v>180</v>
      </c>
      <c r="AU307" s="199" t="s">
        <v>88</v>
      </c>
      <c r="AV307" s="13" t="s">
        <v>86</v>
      </c>
      <c r="AW307" s="13" t="s">
        <v>37</v>
      </c>
      <c r="AX307" s="13" t="s">
        <v>78</v>
      </c>
      <c r="AY307" s="199" t="s">
        <v>172</v>
      </c>
    </row>
    <row r="308" spans="1:65" s="14" customFormat="1" ht="11.25">
      <c r="B308" s="200"/>
      <c r="C308" s="201"/>
      <c r="D308" s="191" t="s">
        <v>180</v>
      </c>
      <c r="E308" s="202" t="s">
        <v>19</v>
      </c>
      <c r="F308" s="203" t="s">
        <v>193</v>
      </c>
      <c r="G308" s="201"/>
      <c r="H308" s="204">
        <v>1.5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180</v>
      </c>
      <c r="AU308" s="210" t="s">
        <v>88</v>
      </c>
      <c r="AV308" s="14" t="s">
        <v>88</v>
      </c>
      <c r="AW308" s="14" t="s">
        <v>37</v>
      </c>
      <c r="AX308" s="14" t="s">
        <v>78</v>
      </c>
      <c r="AY308" s="210" t="s">
        <v>172</v>
      </c>
    </row>
    <row r="309" spans="1:65" s="15" customFormat="1" ht="11.25">
      <c r="B309" s="211"/>
      <c r="C309" s="212"/>
      <c r="D309" s="191" t="s">
        <v>180</v>
      </c>
      <c r="E309" s="213" t="s">
        <v>19</v>
      </c>
      <c r="F309" s="214" t="s">
        <v>183</v>
      </c>
      <c r="G309" s="212"/>
      <c r="H309" s="215">
        <v>1.5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180</v>
      </c>
      <c r="AU309" s="221" t="s">
        <v>88</v>
      </c>
      <c r="AV309" s="15" t="s">
        <v>178</v>
      </c>
      <c r="AW309" s="15" t="s">
        <v>37</v>
      </c>
      <c r="AX309" s="15" t="s">
        <v>86</v>
      </c>
      <c r="AY309" s="221" t="s">
        <v>172</v>
      </c>
    </row>
    <row r="310" spans="1:65" s="2" customFormat="1" ht="16.5" customHeight="1">
      <c r="A310" s="36"/>
      <c r="B310" s="37"/>
      <c r="C310" s="176" t="s">
        <v>462</v>
      </c>
      <c r="D310" s="176" t="s">
        <v>174</v>
      </c>
      <c r="E310" s="177" t="s">
        <v>463</v>
      </c>
      <c r="F310" s="178" t="s">
        <v>464</v>
      </c>
      <c r="G310" s="179" t="s">
        <v>177</v>
      </c>
      <c r="H310" s="180">
        <v>38</v>
      </c>
      <c r="I310" s="181"/>
      <c r="J310" s="182">
        <f>ROUND(I310*H310,2)</f>
        <v>0</v>
      </c>
      <c r="K310" s="178" t="s">
        <v>19</v>
      </c>
      <c r="L310" s="41"/>
      <c r="M310" s="183" t="s">
        <v>19</v>
      </c>
      <c r="N310" s="184" t="s">
        <v>49</v>
      </c>
      <c r="O310" s="66"/>
      <c r="P310" s="185">
        <f>O310*H310</f>
        <v>0</v>
      </c>
      <c r="Q310" s="185">
        <v>0</v>
      </c>
      <c r="R310" s="185">
        <f>Q310*H310</f>
        <v>0</v>
      </c>
      <c r="S310" s="185">
        <v>7.4999999999999997E-2</v>
      </c>
      <c r="T310" s="186">
        <f>S310*H310</f>
        <v>2.85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7" t="s">
        <v>178</v>
      </c>
      <c r="AT310" s="187" t="s">
        <v>174</v>
      </c>
      <c r="AU310" s="187" t="s">
        <v>88</v>
      </c>
      <c r="AY310" s="19" t="s">
        <v>172</v>
      </c>
      <c r="BE310" s="188">
        <f>IF(N310="základní",J310,0)</f>
        <v>0</v>
      </c>
      <c r="BF310" s="188">
        <f>IF(N310="snížená",J310,0)</f>
        <v>0</v>
      </c>
      <c r="BG310" s="188">
        <f>IF(N310="zákl. přenesená",J310,0)</f>
        <v>0</v>
      </c>
      <c r="BH310" s="188">
        <f>IF(N310="sníž. přenesená",J310,0)</f>
        <v>0</v>
      </c>
      <c r="BI310" s="188">
        <f>IF(N310="nulová",J310,0)</f>
        <v>0</v>
      </c>
      <c r="BJ310" s="19" t="s">
        <v>86</v>
      </c>
      <c r="BK310" s="188">
        <f>ROUND(I310*H310,2)</f>
        <v>0</v>
      </c>
      <c r="BL310" s="19" t="s">
        <v>178</v>
      </c>
      <c r="BM310" s="187" t="s">
        <v>465</v>
      </c>
    </row>
    <row r="311" spans="1:65" s="2" customFormat="1" ht="16.5" customHeight="1">
      <c r="A311" s="36"/>
      <c r="B311" s="37"/>
      <c r="C311" s="176" t="s">
        <v>466</v>
      </c>
      <c r="D311" s="176" t="s">
        <v>174</v>
      </c>
      <c r="E311" s="177" t="s">
        <v>467</v>
      </c>
      <c r="F311" s="178" t="s">
        <v>468</v>
      </c>
      <c r="G311" s="179" t="s">
        <v>177</v>
      </c>
      <c r="H311" s="180">
        <v>38</v>
      </c>
      <c r="I311" s="181"/>
      <c r="J311" s="182">
        <f>ROUND(I311*H311,2)</f>
        <v>0</v>
      </c>
      <c r="K311" s="178" t="s">
        <v>19</v>
      </c>
      <c r="L311" s="41"/>
      <c r="M311" s="183" t="s">
        <v>19</v>
      </c>
      <c r="N311" s="184" t="s">
        <v>49</v>
      </c>
      <c r="O311" s="66"/>
      <c r="P311" s="185">
        <f>O311*H311</f>
        <v>0</v>
      </c>
      <c r="Q311" s="185">
        <v>0</v>
      </c>
      <c r="R311" s="185">
        <f>Q311*H311</f>
        <v>0</v>
      </c>
      <c r="S311" s="185">
        <v>7.4999999999999997E-2</v>
      </c>
      <c r="T311" s="186">
        <f>S311*H311</f>
        <v>2.85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7" t="s">
        <v>178</v>
      </c>
      <c r="AT311" s="187" t="s">
        <v>174</v>
      </c>
      <c r="AU311" s="187" t="s">
        <v>88</v>
      </c>
      <c r="AY311" s="19" t="s">
        <v>172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19" t="s">
        <v>86</v>
      </c>
      <c r="BK311" s="188">
        <f>ROUND(I311*H311,2)</f>
        <v>0</v>
      </c>
      <c r="BL311" s="19" t="s">
        <v>178</v>
      </c>
      <c r="BM311" s="187" t="s">
        <v>469</v>
      </c>
    </row>
    <row r="312" spans="1:65" s="2" customFormat="1" ht="44.25" customHeight="1">
      <c r="A312" s="36"/>
      <c r="B312" s="37"/>
      <c r="C312" s="176" t="s">
        <v>470</v>
      </c>
      <c r="D312" s="176" t="s">
        <v>174</v>
      </c>
      <c r="E312" s="177" t="s">
        <v>471</v>
      </c>
      <c r="F312" s="178" t="s">
        <v>472</v>
      </c>
      <c r="G312" s="179" t="s">
        <v>96</v>
      </c>
      <c r="H312" s="180">
        <v>20</v>
      </c>
      <c r="I312" s="181"/>
      <c r="J312" s="182">
        <f>ROUND(I312*H312,2)</f>
        <v>0</v>
      </c>
      <c r="K312" s="178" t="s">
        <v>19</v>
      </c>
      <c r="L312" s="41"/>
      <c r="M312" s="183" t="s">
        <v>19</v>
      </c>
      <c r="N312" s="184" t="s">
        <v>49</v>
      </c>
      <c r="O312" s="66"/>
      <c r="P312" s="185">
        <f>O312*H312</f>
        <v>0</v>
      </c>
      <c r="Q312" s="185">
        <v>0</v>
      </c>
      <c r="R312" s="185">
        <f>Q312*H312</f>
        <v>0</v>
      </c>
      <c r="S312" s="185">
        <v>7.4999999999999997E-2</v>
      </c>
      <c r="T312" s="186">
        <f>S312*H312</f>
        <v>1.5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7" t="s">
        <v>178</v>
      </c>
      <c r="AT312" s="187" t="s">
        <v>174</v>
      </c>
      <c r="AU312" s="187" t="s">
        <v>88</v>
      </c>
      <c r="AY312" s="19" t="s">
        <v>172</v>
      </c>
      <c r="BE312" s="188">
        <f>IF(N312="základní",J312,0)</f>
        <v>0</v>
      </c>
      <c r="BF312" s="188">
        <f>IF(N312="snížená",J312,0)</f>
        <v>0</v>
      </c>
      <c r="BG312" s="188">
        <f>IF(N312="zákl. přenesená",J312,0)</f>
        <v>0</v>
      </c>
      <c r="BH312" s="188">
        <f>IF(N312="sníž. přenesená",J312,0)</f>
        <v>0</v>
      </c>
      <c r="BI312" s="188">
        <f>IF(N312="nulová",J312,0)</f>
        <v>0</v>
      </c>
      <c r="BJ312" s="19" t="s">
        <v>86</v>
      </c>
      <c r="BK312" s="188">
        <f>ROUND(I312*H312,2)</f>
        <v>0</v>
      </c>
      <c r="BL312" s="19" t="s">
        <v>178</v>
      </c>
      <c r="BM312" s="187" t="s">
        <v>473</v>
      </c>
    </row>
    <row r="313" spans="1:65" s="13" customFormat="1" ht="11.25">
      <c r="B313" s="189"/>
      <c r="C313" s="190"/>
      <c r="D313" s="191" t="s">
        <v>180</v>
      </c>
      <c r="E313" s="192" t="s">
        <v>19</v>
      </c>
      <c r="F313" s="193" t="s">
        <v>181</v>
      </c>
      <c r="G313" s="190"/>
      <c r="H313" s="192" t="s">
        <v>19</v>
      </c>
      <c r="I313" s="194"/>
      <c r="J313" s="190"/>
      <c r="K313" s="190"/>
      <c r="L313" s="195"/>
      <c r="M313" s="196"/>
      <c r="N313" s="197"/>
      <c r="O313" s="197"/>
      <c r="P313" s="197"/>
      <c r="Q313" s="197"/>
      <c r="R313" s="197"/>
      <c r="S313" s="197"/>
      <c r="T313" s="198"/>
      <c r="AT313" s="199" t="s">
        <v>180</v>
      </c>
      <c r="AU313" s="199" t="s">
        <v>88</v>
      </c>
      <c r="AV313" s="13" t="s">
        <v>86</v>
      </c>
      <c r="AW313" s="13" t="s">
        <v>37</v>
      </c>
      <c r="AX313" s="13" t="s">
        <v>78</v>
      </c>
      <c r="AY313" s="199" t="s">
        <v>172</v>
      </c>
    </row>
    <row r="314" spans="1:65" s="13" customFormat="1" ht="11.25">
      <c r="B314" s="189"/>
      <c r="C314" s="190"/>
      <c r="D314" s="191" t="s">
        <v>180</v>
      </c>
      <c r="E314" s="192" t="s">
        <v>19</v>
      </c>
      <c r="F314" s="193" t="s">
        <v>192</v>
      </c>
      <c r="G314" s="190"/>
      <c r="H314" s="192" t="s">
        <v>19</v>
      </c>
      <c r="I314" s="194"/>
      <c r="J314" s="190"/>
      <c r="K314" s="190"/>
      <c r="L314" s="195"/>
      <c r="M314" s="196"/>
      <c r="N314" s="197"/>
      <c r="O314" s="197"/>
      <c r="P314" s="197"/>
      <c r="Q314" s="197"/>
      <c r="R314" s="197"/>
      <c r="S314" s="197"/>
      <c r="T314" s="198"/>
      <c r="AT314" s="199" t="s">
        <v>180</v>
      </c>
      <c r="AU314" s="199" t="s">
        <v>88</v>
      </c>
      <c r="AV314" s="13" t="s">
        <v>86</v>
      </c>
      <c r="AW314" s="13" t="s">
        <v>37</v>
      </c>
      <c r="AX314" s="13" t="s">
        <v>78</v>
      </c>
      <c r="AY314" s="199" t="s">
        <v>172</v>
      </c>
    </row>
    <row r="315" spans="1:65" s="14" customFormat="1" ht="11.25">
      <c r="B315" s="200"/>
      <c r="C315" s="201"/>
      <c r="D315" s="191" t="s">
        <v>180</v>
      </c>
      <c r="E315" s="202" t="s">
        <v>19</v>
      </c>
      <c r="F315" s="203" t="s">
        <v>285</v>
      </c>
      <c r="G315" s="201"/>
      <c r="H315" s="204">
        <v>20</v>
      </c>
      <c r="I315" s="205"/>
      <c r="J315" s="201"/>
      <c r="K315" s="201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180</v>
      </c>
      <c r="AU315" s="210" t="s">
        <v>88</v>
      </c>
      <c r="AV315" s="14" t="s">
        <v>88</v>
      </c>
      <c r="AW315" s="14" t="s">
        <v>37</v>
      </c>
      <c r="AX315" s="14" t="s">
        <v>78</v>
      </c>
      <c r="AY315" s="210" t="s">
        <v>172</v>
      </c>
    </row>
    <row r="316" spans="1:65" s="15" customFormat="1" ht="11.25">
      <c r="B316" s="211"/>
      <c r="C316" s="212"/>
      <c r="D316" s="191" t="s">
        <v>180</v>
      </c>
      <c r="E316" s="213" t="s">
        <v>19</v>
      </c>
      <c r="F316" s="214" t="s">
        <v>183</v>
      </c>
      <c r="G316" s="212"/>
      <c r="H316" s="215">
        <v>20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180</v>
      </c>
      <c r="AU316" s="221" t="s">
        <v>88</v>
      </c>
      <c r="AV316" s="15" t="s">
        <v>178</v>
      </c>
      <c r="AW316" s="15" t="s">
        <v>37</v>
      </c>
      <c r="AX316" s="15" t="s">
        <v>86</v>
      </c>
      <c r="AY316" s="221" t="s">
        <v>172</v>
      </c>
    </row>
    <row r="317" spans="1:65" s="2" customFormat="1" ht="24.2" customHeight="1">
      <c r="A317" s="36"/>
      <c r="B317" s="37"/>
      <c r="C317" s="176" t="s">
        <v>474</v>
      </c>
      <c r="D317" s="176" t="s">
        <v>174</v>
      </c>
      <c r="E317" s="177" t="s">
        <v>475</v>
      </c>
      <c r="F317" s="178" t="s">
        <v>476</v>
      </c>
      <c r="G317" s="179" t="s">
        <v>110</v>
      </c>
      <c r="H317" s="180">
        <v>15.05</v>
      </c>
      <c r="I317" s="181"/>
      <c r="J317" s="182">
        <f>ROUND(I317*H317,2)</f>
        <v>0</v>
      </c>
      <c r="K317" s="178" t="s">
        <v>19</v>
      </c>
      <c r="L317" s="41"/>
      <c r="M317" s="183" t="s">
        <v>19</v>
      </c>
      <c r="N317" s="184" t="s">
        <v>49</v>
      </c>
      <c r="O317" s="66"/>
      <c r="P317" s="185">
        <f>O317*H317</f>
        <v>0</v>
      </c>
      <c r="Q317" s="185">
        <v>0</v>
      </c>
      <c r="R317" s="185">
        <f>Q317*H317</f>
        <v>0</v>
      </c>
      <c r="S317" s="185">
        <v>1.6</v>
      </c>
      <c r="T317" s="186">
        <f>S317*H317</f>
        <v>24.080000000000002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7" t="s">
        <v>178</v>
      </c>
      <c r="AT317" s="187" t="s">
        <v>174</v>
      </c>
      <c r="AU317" s="187" t="s">
        <v>88</v>
      </c>
      <c r="AY317" s="19" t="s">
        <v>172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19" t="s">
        <v>86</v>
      </c>
      <c r="BK317" s="188">
        <f>ROUND(I317*H317,2)</f>
        <v>0</v>
      </c>
      <c r="BL317" s="19" t="s">
        <v>178</v>
      </c>
      <c r="BM317" s="187" t="s">
        <v>477</v>
      </c>
    </row>
    <row r="318" spans="1:65" s="13" customFormat="1" ht="11.25">
      <c r="B318" s="189"/>
      <c r="C318" s="190"/>
      <c r="D318" s="191" t="s">
        <v>180</v>
      </c>
      <c r="E318" s="192" t="s">
        <v>19</v>
      </c>
      <c r="F318" s="193" t="s">
        <v>181</v>
      </c>
      <c r="G318" s="190"/>
      <c r="H318" s="192" t="s">
        <v>19</v>
      </c>
      <c r="I318" s="194"/>
      <c r="J318" s="190"/>
      <c r="K318" s="190"/>
      <c r="L318" s="195"/>
      <c r="M318" s="196"/>
      <c r="N318" s="197"/>
      <c r="O318" s="197"/>
      <c r="P318" s="197"/>
      <c r="Q318" s="197"/>
      <c r="R318" s="197"/>
      <c r="S318" s="197"/>
      <c r="T318" s="198"/>
      <c r="AT318" s="199" t="s">
        <v>180</v>
      </c>
      <c r="AU318" s="199" t="s">
        <v>88</v>
      </c>
      <c r="AV318" s="13" t="s">
        <v>86</v>
      </c>
      <c r="AW318" s="13" t="s">
        <v>37</v>
      </c>
      <c r="AX318" s="13" t="s">
        <v>78</v>
      </c>
      <c r="AY318" s="199" t="s">
        <v>172</v>
      </c>
    </row>
    <row r="319" spans="1:65" s="13" customFormat="1" ht="11.25">
      <c r="B319" s="189"/>
      <c r="C319" s="190"/>
      <c r="D319" s="191" t="s">
        <v>180</v>
      </c>
      <c r="E319" s="192" t="s">
        <v>19</v>
      </c>
      <c r="F319" s="193" t="s">
        <v>478</v>
      </c>
      <c r="G319" s="190"/>
      <c r="H319" s="192" t="s">
        <v>19</v>
      </c>
      <c r="I319" s="194"/>
      <c r="J319" s="190"/>
      <c r="K319" s="190"/>
      <c r="L319" s="195"/>
      <c r="M319" s="196"/>
      <c r="N319" s="197"/>
      <c r="O319" s="197"/>
      <c r="P319" s="197"/>
      <c r="Q319" s="197"/>
      <c r="R319" s="197"/>
      <c r="S319" s="197"/>
      <c r="T319" s="198"/>
      <c r="AT319" s="199" t="s">
        <v>180</v>
      </c>
      <c r="AU319" s="199" t="s">
        <v>88</v>
      </c>
      <c r="AV319" s="13" t="s">
        <v>86</v>
      </c>
      <c r="AW319" s="13" t="s">
        <v>37</v>
      </c>
      <c r="AX319" s="13" t="s">
        <v>78</v>
      </c>
      <c r="AY319" s="199" t="s">
        <v>172</v>
      </c>
    </row>
    <row r="320" spans="1:65" s="14" customFormat="1" ht="11.25">
      <c r="B320" s="200"/>
      <c r="C320" s="201"/>
      <c r="D320" s="191" t="s">
        <v>180</v>
      </c>
      <c r="E320" s="202" t="s">
        <v>19</v>
      </c>
      <c r="F320" s="203" t="s">
        <v>479</v>
      </c>
      <c r="G320" s="201"/>
      <c r="H320" s="204">
        <v>15.05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180</v>
      </c>
      <c r="AU320" s="210" t="s">
        <v>88</v>
      </c>
      <c r="AV320" s="14" t="s">
        <v>88</v>
      </c>
      <c r="AW320" s="14" t="s">
        <v>37</v>
      </c>
      <c r="AX320" s="14" t="s">
        <v>78</v>
      </c>
      <c r="AY320" s="210" t="s">
        <v>172</v>
      </c>
    </row>
    <row r="321" spans="1:65" s="15" customFormat="1" ht="11.25">
      <c r="B321" s="211"/>
      <c r="C321" s="212"/>
      <c r="D321" s="191" t="s">
        <v>180</v>
      </c>
      <c r="E321" s="213" t="s">
        <v>19</v>
      </c>
      <c r="F321" s="214" t="s">
        <v>183</v>
      </c>
      <c r="G321" s="212"/>
      <c r="H321" s="215">
        <v>15.05</v>
      </c>
      <c r="I321" s="216"/>
      <c r="J321" s="212"/>
      <c r="K321" s="212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180</v>
      </c>
      <c r="AU321" s="221" t="s">
        <v>88</v>
      </c>
      <c r="AV321" s="15" t="s">
        <v>178</v>
      </c>
      <c r="AW321" s="15" t="s">
        <v>37</v>
      </c>
      <c r="AX321" s="15" t="s">
        <v>86</v>
      </c>
      <c r="AY321" s="221" t="s">
        <v>172</v>
      </c>
    </row>
    <row r="322" spans="1:65" s="2" customFormat="1" ht="44.25" customHeight="1">
      <c r="A322" s="36"/>
      <c r="B322" s="37"/>
      <c r="C322" s="176" t="s">
        <v>480</v>
      </c>
      <c r="D322" s="176" t="s">
        <v>174</v>
      </c>
      <c r="E322" s="177" t="s">
        <v>481</v>
      </c>
      <c r="F322" s="178" t="s">
        <v>482</v>
      </c>
      <c r="G322" s="179" t="s">
        <v>177</v>
      </c>
      <c r="H322" s="180">
        <v>1</v>
      </c>
      <c r="I322" s="181"/>
      <c r="J322" s="182">
        <f>ROUND(I322*H322,2)</f>
        <v>0</v>
      </c>
      <c r="K322" s="178" t="s">
        <v>19</v>
      </c>
      <c r="L322" s="41"/>
      <c r="M322" s="183" t="s">
        <v>19</v>
      </c>
      <c r="N322" s="184" t="s">
        <v>49</v>
      </c>
      <c r="O322" s="66"/>
      <c r="P322" s="185">
        <f>O322*H322</f>
        <v>0</v>
      </c>
      <c r="Q322" s="185">
        <v>0</v>
      </c>
      <c r="R322" s="185">
        <f>Q322*H322</f>
        <v>0</v>
      </c>
      <c r="S322" s="185">
        <v>0</v>
      </c>
      <c r="T322" s="186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7" t="s">
        <v>178</v>
      </c>
      <c r="AT322" s="187" t="s">
        <v>174</v>
      </c>
      <c r="AU322" s="187" t="s">
        <v>88</v>
      </c>
      <c r="AY322" s="19" t="s">
        <v>172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19" t="s">
        <v>86</v>
      </c>
      <c r="BK322" s="188">
        <f>ROUND(I322*H322,2)</f>
        <v>0</v>
      </c>
      <c r="BL322" s="19" t="s">
        <v>178</v>
      </c>
      <c r="BM322" s="187" t="s">
        <v>483</v>
      </c>
    </row>
    <row r="323" spans="1:65" s="13" customFormat="1" ht="11.25">
      <c r="B323" s="189"/>
      <c r="C323" s="190"/>
      <c r="D323" s="191" t="s">
        <v>180</v>
      </c>
      <c r="E323" s="192" t="s">
        <v>19</v>
      </c>
      <c r="F323" s="193" t="s">
        <v>181</v>
      </c>
      <c r="G323" s="190"/>
      <c r="H323" s="192" t="s">
        <v>19</v>
      </c>
      <c r="I323" s="194"/>
      <c r="J323" s="190"/>
      <c r="K323" s="190"/>
      <c r="L323" s="195"/>
      <c r="M323" s="196"/>
      <c r="N323" s="197"/>
      <c r="O323" s="197"/>
      <c r="P323" s="197"/>
      <c r="Q323" s="197"/>
      <c r="R323" s="197"/>
      <c r="S323" s="197"/>
      <c r="T323" s="198"/>
      <c r="AT323" s="199" t="s">
        <v>180</v>
      </c>
      <c r="AU323" s="199" t="s">
        <v>88</v>
      </c>
      <c r="AV323" s="13" t="s">
        <v>86</v>
      </c>
      <c r="AW323" s="13" t="s">
        <v>37</v>
      </c>
      <c r="AX323" s="13" t="s">
        <v>78</v>
      </c>
      <c r="AY323" s="199" t="s">
        <v>172</v>
      </c>
    </row>
    <row r="324" spans="1:65" s="13" customFormat="1" ht="11.25">
      <c r="B324" s="189"/>
      <c r="C324" s="190"/>
      <c r="D324" s="191" t="s">
        <v>180</v>
      </c>
      <c r="E324" s="192" t="s">
        <v>19</v>
      </c>
      <c r="F324" s="193" t="s">
        <v>182</v>
      </c>
      <c r="G324" s="190"/>
      <c r="H324" s="192" t="s">
        <v>19</v>
      </c>
      <c r="I324" s="194"/>
      <c r="J324" s="190"/>
      <c r="K324" s="190"/>
      <c r="L324" s="195"/>
      <c r="M324" s="196"/>
      <c r="N324" s="197"/>
      <c r="O324" s="197"/>
      <c r="P324" s="197"/>
      <c r="Q324" s="197"/>
      <c r="R324" s="197"/>
      <c r="S324" s="197"/>
      <c r="T324" s="198"/>
      <c r="AT324" s="199" t="s">
        <v>180</v>
      </c>
      <c r="AU324" s="199" t="s">
        <v>88</v>
      </c>
      <c r="AV324" s="13" t="s">
        <v>86</v>
      </c>
      <c r="AW324" s="13" t="s">
        <v>37</v>
      </c>
      <c r="AX324" s="13" t="s">
        <v>78</v>
      </c>
      <c r="AY324" s="199" t="s">
        <v>172</v>
      </c>
    </row>
    <row r="325" spans="1:65" s="13" customFormat="1" ht="11.25">
      <c r="B325" s="189"/>
      <c r="C325" s="190"/>
      <c r="D325" s="191" t="s">
        <v>180</v>
      </c>
      <c r="E325" s="192" t="s">
        <v>19</v>
      </c>
      <c r="F325" s="193" t="s">
        <v>484</v>
      </c>
      <c r="G325" s="190"/>
      <c r="H325" s="192" t="s">
        <v>19</v>
      </c>
      <c r="I325" s="194"/>
      <c r="J325" s="190"/>
      <c r="K325" s="190"/>
      <c r="L325" s="195"/>
      <c r="M325" s="196"/>
      <c r="N325" s="197"/>
      <c r="O325" s="197"/>
      <c r="P325" s="197"/>
      <c r="Q325" s="197"/>
      <c r="R325" s="197"/>
      <c r="S325" s="197"/>
      <c r="T325" s="198"/>
      <c r="AT325" s="199" t="s">
        <v>180</v>
      </c>
      <c r="AU325" s="199" t="s">
        <v>88</v>
      </c>
      <c r="AV325" s="13" t="s">
        <v>86</v>
      </c>
      <c r="AW325" s="13" t="s">
        <v>37</v>
      </c>
      <c r="AX325" s="13" t="s">
        <v>78</v>
      </c>
      <c r="AY325" s="199" t="s">
        <v>172</v>
      </c>
    </row>
    <row r="326" spans="1:65" s="14" customFormat="1" ht="11.25">
      <c r="B326" s="200"/>
      <c r="C326" s="201"/>
      <c r="D326" s="191" t="s">
        <v>180</v>
      </c>
      <c r="E326" s="202" t="s">
        <v>19</v>
      </c>
      <c r="F326" s="203" t="s">
        <v>485</v>
      </c>
      <c r="G326" s="201"/>
      <c r="H326" s="204">
        <v>1</v>
      </c>
      <c r="I326" s="205"/>
      <c r="J326" s="201"/>
      <c r="K326" s="201"/>
      <c r="L326" s="206"/>
      <c r="M326" s="207"/>
      <c r="N326" s="208"/>
      <c r="O326" s="208"/>
      <c r="P326" s="208"/>
      <c r="Q326" s="208"/>
      <c r="R326" s="208"/>
      <c r="S326" s="208"/>
      <c r="T326" s="209"/>
      <c r="AT326" s="210" t="s">
        <v>180</v>
      </c>
      <c r="AU326" s="210" t="s">
        <v>88</v>
      </c>
      <c r="AV326" s="14" t="s">
        <v>88</v>
      </c>
      <c r="AW326" s="14" t="s">
        <v>37</v>
      </c>
      <c r="AX326" s="14" t="s">
        <v>78</v>
      </c>
      <c r="AY326" s="210" t="s">
        <v>172</v>
      </c>
    </row>
    <row r="327" spans="1:65" s="15" customFormat="1" ht="11.25">
      <c r="B327" s="211"/>
      <c r="C327" s="212"/>
      <c r="D327" s="191" t="s">
        <v>180</v>
      </c>
      <c r="E327" s="213" t="s">
        <v>19</v>
      </c>
      <c r="F327" s="214" t="s">
        <v>183</v>
      </c>
      <c r="G327" s="212"/>
      <c r="H327" s="215">
        <v>1</v>
      </c>
      <c r="I327" s="216"/>
      <c r="J327" s="212"/>
      <c r="K327" s="212"/>
      <c r="L327" s="217"/>
      <c r="M327" s="218"/>
      <c r="N327" s="219"/>
      <c r="O327" s="219"/>
      <c r="P327" s="219"/>
      <c r="Q327" s="219"/>
      <c r="R327" s="219"/>
      <c r="S327" s="219"/>
      <c r="T327" s="220"/>
      <c r="AT327" s="221" t="s">
        <v>180</v>
      </c>
      <c r="AU327" s="221" t="s">
        <v>88</v>
      </c>
      <c r="AV327" s="15" t="s">
        <v>178</v>
      </c>
      <c r="AW327" s="15" t="s">
        <v>37</v>
      </c>
      <c r="AX327" s="15" t="s">
        <v>86</v>
      </c>
      <c r="AY327" s="221" t="s">
        <v>172</v>
      </c>
    </row>
    <row r="328" spans="1:65" s="2" customFormat="1" ht="49.15" customHeight="1">
      <c r="A328" s="36"/>
      <c r="B328" s="37"/>
      <c r="C328" s="176" t="s">
        <v>486</v>
      </c>
      <c r="D328" s="176" t="s">
        <v>174</v>
      </c>
      <c r="E328" s="177" t="s">
        <v>487</v>
      </c>
      <c r="F328" s="178" t="s">
        <v>488</v>
      </c>
      <c r="G328" s="179" t="s">
        <v>177</v>
      </c>
      <c r="H328" s="180">
        <v>1</v>
      </c>
      <c r="I328" s="181"/>
      <c r="J328" s="182">
        <f>ROUND(I328*H328,2)</f>
        <v>0</v>
      </c>
      <c r="K328" s="178" t="s">
        <v>19</v>
      </c>
      <c r="L328" s="41"/>
      <c r="M328" s="183" t="s">
        <v>19</v>
      </c>
      <c r="N328" s="184" t="s">
        <v>49</v>
      </c>
      <c r="O328" s="66"/>
      <c r="P328" s="185">
        <f>O328*H328</f>
        <v>0</v>
      </c>
      <c r="Q328" s="185">
        <v>0</v>
      </c>
      <c r="R328" s="185">
        <f>Q328*H328</f>
        <v>0</v>
      </c>
      <c r="S328" s="185">
        <v>0</v>
      </c>
      <c r="T328" s="186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7" t="s">
        <v>178</v>
      </c>
      <c r="AT328" s="187" t="s">
        <v>174</v>
      </c>
      <c r="AU328" s="187" t="s">
        <v>88</v>
      </c>
      <c r="AY328" s="19" t="s">
        <v>172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19" t="s">
        <v>86</v>
      </c>
      <c r="BK328" s="188">
        <f>ROUND(I328*H328,2)</f>
        <v>0</v>
      </c>
      <c r="BL328" s="19" t="s">
        <v>178</v>
      </c>
      <c r="BM328" s="187" t="s">
        <v>489</v>
      </c>
    </row>
    <row r="329" spans="1:65" s="13" customFormat="1" ht="11.25">
      <c r="B329" s="189"/>
      <c r="C329" s="190"/>
      <c r="D329" s="191" t="s">
        <v>180</v>
      </c>
      <c r="E329" s="192" t="s">
        <v>19</v>
      </c>
      <c r="F329" s="193" t="s">
        <v>181</v>
      </c>
      <c r="G329" s="190"/>
      <c r="H329" s="192" t="s">
        <v>19</v>
      </c>
      <c r="I329" s="194"/>
      <c r="J329" s="190"/>
      <c r="K329" s="190"/>
      <c r="L329" s="195"/>
      <c r="M329" s="196"/>
      <c r="N329" s="197"/>
      <c r="O329" s="197"/>
      <c r="P329" s="197"/>
      <c r="Q329" s="197"/>
      <c r="R329" s="197"/>
      <c r="S329" s="197"/>
      <c r="T329" s="198"/>
      <c r="AT329" s="199" t="s">
        <v>180</v>
      </c>
      <c r="AU329" s="199" t="s">
        <v>88</v>
      </c>
      <c r="AV329" s="13" t="s">
        <v>86</v>
      </c>
      <c r="AW329" s="13" t="s">
        <v>37</v>
      </c>
      <c r="AX329" s="13" t="s">
        <v>78</v>
      </c>
      <c r="AY329" s="199" t="s">
        <v>172</v>
      </c>
    </row>
    <row r="330" spans="1:65" s="13" customFormat="1" ht="11.25">
      <c r="B330" s="189"/>
      <c r="C330" s="190"/>
      <c r="D330" s="191" t="s">
        <v>180</v>
      </c>
      <c r="E330" s="192" t="s">
        <v>19</v>
      </c>
      <c r="F330" s="193" t="s">
        <v>182</v>
      </c>
      <c r="G330" s="190"/>
      <c r="H330" s="192" t="s">
        <v>19</v>
      </c>
      <c r="I330" s="194"/>
      <c r="J330" s="190"/>
      <c r="K330" s="190"/>
      <c r="L330" s="195"/>
      <c r="M330" s="196"/>
      <c r="N330" s="197"/>
      <c r="O330" s="197"/>
      <c r="P330" s="197"/>
      <c r="Q330" s="197"/>
      <c r="R330" s="197"/>
      <c r="S330" s="197"/>
      <c r="T330" s="198"/>
      <c r="AT330" s="199" t="s">
        <v>180</v>
      </c>
      <c r="AU330" s="199" t="s">
        <v>88</v>
      </c>
      <c r="AV330" s="13" t="s">
        <v>86</v>
      </c>
      <c r="AW330" s="13" t="s">
        <v>37</v>
      </c>
      <c r="AX330" s="13" t="s">
        <v>78</v>
      </c>
      <c r="AY330" s="199" t="s">
        <v>172</v>
      </c>
    </row>
    <row r="331" spans="1:65" s="13" customFormat="1" ht="11.25">
      <c r="B331" s="189"/>
      <c r="C331" s="190"/>
      <c r="D331" s="191" t="s">
        <v>180</v>
      </c>
      <c r="E331" s="192" t="s">
        <v>19</v>
      </c>
      <c r="F331" s="193" t="s">
        <v>484</v>
      </c>
      <c r="G331" s="190"/>
      <c r="H331" s="192" t="s">
        <v>19</v>
      </c>
      <c r="I331" s="194"/>
      <c r="J331" s="190"/>
      <c r="K331" s="190"/>
      <c r="L331" s="195"/>
      <c r="M331" s="196"/>
      <c r="N331" s="197"/>
      <c r="O331" s="197"/>
      <c r="P331" s="197"/>
      <c r="Q331" s="197"/>
      <c r="R331" s="197"/>
      <c r="S331" s="197"/>
      <c r="T331" s="198"/>
      <c r="AT331" s="199" t="s">
        <v>180</v>
      </c>
      <c r="AU331" s="199" t="s">
        <v>88</v>
      </c>
      <c r="AV331" s="13" t="s">
        <v>86</v>
      </c>
      <c r="AW331" s="13" t="s">
        <v>37</v>
      </c>
      <c r="AX331" s="13" t="s">
        <v>78</v>
      </c>
      <c r="AY331" s="199" t="s">
        <v>172</v>
      </c>
    </row>
    <row r="332" spans="1:65" s="14" customFormat="1" ht="11.25">
      <c r="B332" s="200"/>
      <c r="C332" s="201"/>
      <c r="D332" s="191" t="s">
        <v>180</v>
      </c>
      <c r="E332" s="202" t="s">
        <v>19</v>
      </c>
      <c r="F332" s="203" t="s">
        <v>490</v>
      </c>
      <c r="G332" s="201"/>
      <c r="H332" s="204">
        <v>1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180</v>
      </c>
      <c r="AU332" s="210" t="s">
        <v>88</v>
      </c>
      <c r="AV332" s="14" t="s">
        <v>88</v>
      </c>
      <c r="AW332" s="14" t="s">
        <v>37</v>
      </c>
      <c r="AX332" s="14" t="s">
        <v>78</v>
      </c>
      <c r="AY332" s="210" t="s">
        <v>172</v>
      </c>
    </row>
    <row r="333" spans="1:65" s="15" customFormat="1" ht="11.25">
      <c r="B333" s="211"/>
      <c r="C333" s="212"/>
      <c r="D333" s="191" t="s">
        <v>180</v>
      </c>
      <c r="E333" s="213" t="s">
        <v>19</v>
      </c>
      <c r="F333" s="214" t="s">
        <v>183</v>
      </c>
      <c r="G333" s="212"/>
      <c r="H333" s="215">
        <v>1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180</v>
      </c>
      <c r="AU333" s="221" t="s">
        <v>88</v>
      </c>
      <c r="AV333" s="15" t="s">
        <v>178</v>
      </c>
      <c r="AW333" s="15" t="s">
        <v>37</v>
      </c>
      <c r="AX333" s="15" t="s">
        <v>86</v>
      </c>
      <c r="AY333" s="221" t="s">
        <v>172</v>
      </c>
    </row>
    <row r="334" spans="1:65" s="2" customFormat="1" ht="24.2" customHeight="1">
      <c r="A334" s="36"/>
      <c r="B334" s="37"/>
      <c r="C334" s="176" t="s">
        <v>491</v>
      </c>
      <c r="D334" s="176" t="s">
        <v>174</v>
      </c>
      <c r="E334" s="177" t="s">
        <v>492</v>
      </c>
      <c r="F334" s="178" t="s">
        <v>493</v>
      </c>
      <c r="G334" s="179" t="s">
        <v>96</v>
      </c>
      <c r="H334" s="180">
        <v>200</v>
      </c>
      <c r="I334" s="181"/>
      <c r="J334" s="182">
        <f>ROUND(I334*H334,2)</f>
        <v>0</v>
      </c>
      <c r="K334" s="178" t="s">
        <v>19</v>
      </c>
      <c r="L334" s="41"/>
      <c r="M334" s="183" t="s">
        <v>19</v>
      </c>
      <c r="N334" s="184" t="s">
        <v>49</v>
      </c>
      <c r="O334" s="66"/>
      <c r="P334" s="185">
        <f>O334*H334</f>
        <v>0</v>
      </c>
      <c r="Q334" s="185">
        <v>0</v>
      </c>
      <c r="R334" s="185">
        <f>Q334*H334</f>
        <v>0</v>
      </c>
      <c r="S334" s="185">
        <v>0</v>
      </c>
      <c r="T334" s="186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7" t="s">
        <v>178</v>
      </c>
      <c r="AT334" s="187" t="s">
        <v>174</v>
      </c>
      <c r="AU334" s="187" t="s">
        <v>88</v>
      </c>
      <c r="AY334" s="19" t="s">
        <v>172</v>
      </c>
      <c r="BE334" s="188">
        <f>IF(N334="základní",J334,0)</f>
        <v>0</v>
      </c>
      <c r="BF334" s="188">
        <f>IF(N334="snížená",J334,0)</f>
        <v>0</v>
      </c>
      <c r="BG334" s="188">
        <f>IF(N334="zákl. přenesená",J334,0)</f>
        <v>0</v>
      </c>
      <c r="BH334" s="188">
        <f>IF(N334="sníž. přenesená",J334,0)</f>
        <v>0</v>
      </c>
      <c r="BI334" s="188">
        <f>IF(N334="nulová",J334,0)</f>
        <v>0</v>
      </c>
      <c r="BJ334" s="19" t="s">
        <v>86</v>
      </c>
      <c r="BK334" s="188">
        <f>ROUND(I334*H334,2)</f>
        <v>0</v>
      </c>
      <c r="BL334" s="19" t="s">
        <v>178</v>
      </c>
      <c r="BM334" s="187" t="s">
        <v>494</v>
      </c>
    </row>
    <row r="335" spans="1:65" s="13" customFormat="1" ht="11.25">
      <c r="B335" s="189"/>
      <c r="C335" s="190"/>
      <c r="D335" s="191" t="s">
        <v>180</v>
      </c>
      <c r="E335" s="192" t="s">
        <v>19</v>
      </c>
      <c r="F335" s="193" t="s">
        <v>181</v>
      </c>
      <c r="G335" s="190"/>
      <c r="H335" s="192" t="s">
        <v>19</v>
      </c>
      <c r="I335" s="194"/>
      <c r="J335" s="190"/>
      <c r="K335" s="190"/>
      <c r="L335" s="195"/>
      <c r="M335" s="196"/>
      <c r="N335" s="197"/>
      <c r="O335" s="197"/>
      <c r="P335" s="197"/>
      <c r="Q335" s="197"/>
      <c r="R335" s="197"/>
      <c r="S335" s="197"/>
      <c r="T335" s="198"/>
      <c r="AT335" s="199" t="s">
        <v>180</v>
      </c>
      <c r="AU335" s="199" t="s">
        <v>88</v>
      </c>
      <c r="AV335" s="13" t="s">
        <v>86</v>
      </c>
      <c r="AW335" s="13" t="s">
        <v>37</v>
      </c>
      <c r="AX335" s="13" t="s">
        <v>78</v>
      </c>
      <c r="AY335" s="199" t="s">
        <v>172</v>
      </c>
    </row>
    <row r="336" spans="1:65" s="13" customFormat="1" ht="11.25">
      <c r="B336" s="189"/>
      <c r="C336" s="190"/>
      <c r="D336" s="191" t="s">
        <v>180</v>
      </c>
      <c r="E336" s="192" t="s">
        <v>19</v>
      </c>
      <c r="F336" s="193" t="s">
        <v>182</v>
      </c>
      <c r="G336" s="190"/>
      <c r="H336" s="192" t="s">
        <v>19</v>
      </c>
      <c r="I336" s="194"/>
      <c r="J336" s="190"/>
      <c r="K336" s="190"/>
      <c r="L336" s="195"/>
      <c r="M336" s="196"/>
      <c r="N336" s="197"/>
      <c r="O336" s="197"/>
      <c r="P336" s="197"/>
      <c r="Q336" s="197"/>
      <c r="R336" s="197"/>
      <c r="S336" s="197"/>
      <c r="T336" s="198"/>
      <c r="AT336" s="199" t="s">
        <v>180</v>
      </c>
      <c r="AU336" s="199" t="s">
        <v>88</v>
      </c>
      <c r="AV336" s="13" t="s">
        <v>86</v>
      </c>
      <c r="AW336" s="13" t="s">
        <v>37</v>
      </c>
      <c r="AX336" s="13" t="s">
        <v>78</v>
      </c>
      <c r="AY336" s="199" t="s">
        <v>172</v>
      </c>
    </row>
    <row r="337" spans="1:65" s="13" customFormat="1" ht="11.25">
      <c r="B337" s="189"/>
      <c r="C337" s="190"/>
      <c r="D337" s="191" t="s">
        <v>180</v>
      </c>
      <c r="E337" s="192" t="s">
        <v>19</v>
      </c>
      <c r="F337" s="193" t="s">
        <v>484</v>
      </c>
      <c r="G337" s="190"/>
      <c r="H337" s="192" t="s">
        <v>19</v>
      </c>
      <c r="I337" s="194"/>
      <c r="J337" s="190"/>
      <c r="K337" s="190"/>
      <c r="L337" s="195"/>
      <c r="M337" s="196"/>
      <c r="N337" s="197"/>
      <c r="O337" s="197"/>
      <c r="P337" s="197"/>
      <c r="Q337" s="197"/>
      <c r="R337" s="197"/>
      <c r="S337" s="197"/>
      <c r="T337" s="198"/>
      <c r="AT337" s="199" t="s">
        <v>180</v>
      </c>
      <c r="AU337" s="199" t="s">
        <v>88</v>
      </c>
      <c r="AV337" s="13" t="s">
        <v>86</v>
      </c>
      <c r="AW337" s="13" t="s">
        <v>37</v>
      </c>
      <c r="AX337" s="13" t="s">
        <v>78</v>
      </c>
      <c r="AY337" s="199" t="s">
        <v>172</v>
      </c>
    </row>
    <row r="338" spans="1:65" s="14" customFormat="1" ht="11.25">
      <c r="B338" s="200"/>
      <c r="C338" s="201"/>
      <c r="D338" s="191" t="s">
        <v>180</v>
      </c>
      <c r="E338" s="202" t="s">
        <v>19</v>
      </c>
      <c r="F338" s="203" t="s">
        <v>495</v>
      </c>
      <c r="G338" s="201"/>
      <c r="H338" s="204">
        <v>200</v>
      </c>
      <c r="I338" s="205"/>
      <c r="J338" s="201"/>
      <c r="K338" s="201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180</v>
      </c>
      <c r="AU338" s="210" t="s">
        <v>88</v>
      </c>
      <c r="AV338" s="14" t="s">
        <v>88</v>
      </c>
      <c r="AW338" s="14" t="s">
        <v>37</v>
      </c>
      <c r="AX338" s="14" t="s">
        <v>78</v>
      </c>
      <c r="AY338" s="210" t="s">
        <v>172</v>
      </c>
    </row>
    <row r="339" spans="1:65" s="15" customFormat="1" ht="11.25">
      <c r="B339" s="211"/>
      <c r="C339" s="212"/>
      <c r="D339" s="191" t="s">
        <v>180</v>
      </c>
      <c r="E339" s="213" t="s">
        <v>19</v>
      </c>
      <c r="F339" s="214" t="s">
        <v>183</v>
      </c>
      <c r="G339" s="212"/>
      <c r="H339" s="215">
        <v>200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180</v>
      </c>
      <c r="AU339" s="221" t="s">
        <v>88</v>
      </c>
      <c r="AV339" s="15" t="s">
        <v>178</v>
      </c>
      <c r="AW339" s="15" t="s">
        <v>37</v>
      </c>
      <c r="AX339" s="15" t="s">
        <v>86</v>
      </c>
      <c r="AY339" s="221" t="s">
        <v>172</v>
      </c>
    </row>
    <row r="340" spans="1:65" s="2" customFormat="1" ht="44.25" customHeight="1">
      <c r="A340" s="36"/>
      <c r="B340" s="37"/>
      <c r="C340" s="176" t="s">
        <v>496</v>
      </c>
      <c r="D340" s="176" t="s">
        <v>174</v>
      </c>
      <c r="E340" s="177" t="s">
        <v>497</v>
      </c>
      <c r="F340" s="178" t="s">
        <v>498</v>
      </c>
      <c r="G340" s="179" t="s">
        <v>96</v>
      </c>
      <c r="H340" s="180">
        <v>94.9</v>
      </c>
      <c r="I340" s="181"/>
      <c r="J340" s="182">
        <f>ROUND(I340*H340,2)</f>
        <v>0</v>
      </c>
      <c r="K340" s="178" t="s">
        <v>188</v>
      </c>
      <c r="L340" s="41"/>
      <c r="M340" s="183" t="s">
        <v>19</v>
      </c>
      <c r="N340" s="184" t="s">
        <v>49</v>
      </c>
      <c r="O340" s="66"/>
      <c r="P340" s="185">
        <f>O340*H340</f>
        <v>0</v>
      </c>
      <c r="Q340" s="185">
        <v>0</v>
      </c>
      <c r="R340" s="185">
        <f>Q340*H340</f>
        <v>0</v>
      </c>
      <c r="S340" s="185">
        <v>2.9000000000000001E-2</v>
      </c>
      <c r="T340" s="186">
        <f>S340*H340</f>
        <v>2.7521000000000004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7" t="s">
        <v>178</v>
      </c>
      <c r="AT340" s="187" t="s">
        <v>174</v>
      </c>
      <c r="AU340" s="187" t="s">
        <v>88</v>
      </c>
      <c r="AY340" s="19" t="s">
        <v>172</v>
      </c>
      <c r="BE340" s="188">
        <f>IF(N340="základní",J340,0)</f>
        <v>0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19" t="s">
        <v>86</v>
      </c>
      <c r="BK340" s="188">
        <f>ROUND(I340*H340,2)</f>
        <v>0</v>
      </c>
      <c r="BL340" s="19" t="s">
        <v>178</v>
      </c>
      <c r="BM340" s="187" t="s">
        <v>499</v>
      </c>
    </row>
    <row r="341" spans="1:65" s="2" customFormat="1" ht="11.25">
      <c r="A341" s="36"/>
      <c r="B341" s="37"/>
      <c r="C341" s="38"/>
      <c r="D341" s="222" t="s">
        <v>190</v>
      </c>
      <c r="E341" s="38"/>
      <c r="F341" s="223" t="s">
        <v>500</v>
      </c>
      <c r="G341" s="38"/>
      <c r="H341" s="38"/>
      <c r="I341" s="224"/>
      <c r="J341" s="38"/>
      <c r="K341" s="38"/>
      <c r="L341" s="41"/>
      <c r="M341" s="225"/>
      <c r="N341" s="226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190</v>
      </c>
      <c r="AU341" s="19" t="s">
        <v>88</v>
      </c>
    </row>
    <row r="342" spans="1:65" s="13" customFormat="1" ht="11.25">
      <c r="B342" s="189"/>
      <c r="C342" s="190"/>
      <c r="D342" s="191" t="s">
        <v>180</v>
      </c>
      <c r="E342" s="192" t="s">
        <v>19</v>
      </c>
      <c r="F342" s="193" t="s">
        <v>181</v>
      </c>
      <c r="G342" s="190"/>
      <c r="H342" s="192" t="s">
        <v>19</v>
      </c>
      <c r="I342" s="194"/>
      <c r="J342" s="190"/>
      <c r="K342" s="190"/>
      <c r="L342" s="195"/>
      <c r="M342" s="196"/>
      <c r="N342" s="197"/>
      <c r="O342" s="197"/>
      <c r="P342" s="197"/>
      <c r="Q342" s="197"/>
      <c r="R342" s="197"/>
      <c r="S342" s="197"/>
      <c r="T342" s="198"/>
      <c r="AT342" s="199" t="s">
        <v>180</v>
      </c>
      <c r="AU342" s="199" t="s">
        <v>88</v>
      </c>
      <c r="AV342" s="13" t="s">
        <v>86</v>
      </c>
      <c r="AW342" s="13" t="s">
        <v>37</v>
      </c>
      <c r="AX342" s="13" t="s">
        <v>78</v>
      </c>
      <c r="AY342" s="199" t="s">
        <v>172</v>
      </c>
    </row>
    <row r="343" spans="1:65" s="13" customFormat="1" ht="11.25">
      <c r="B343" s="189"/>
      <c r="C343" s="190"/>
      <c r="D343" s="191" t="s">
        <v>180</v>
      </c>
      <c r="E343" s="192" t="s">
        <v>19</v>
      </c>
      <c r="F343" s="193" t="s">
        <v>478</v>
      </c>
      <c r="G343" s="190"/>
      <c r="H343" s="192" t="s">
        <v>19</v>
      </c>
      <c r="I343" s="194"/>
      <c r="J343" s="190"/>
      <c r="K343" s="190"/>
      <c r="L343" s="195"/>
      <c r="M343" s="196"/>
      <c r="N343" s="197"/>
      <c r="O343" s="197"/>
      <c r="P343" s="197"/>
      <c r="Q343" s="197"/>
      <c r="R343" s="197"/>
      <c r="S343" s="197"/>
      <c r="T343" s="198"/>
      <c r="AT343" s="199" t="s">
        <v>180</v>
      </c>
      <c r="AU343" s="199" t="s">
        <v>88</v>
      </c>
      <c r="AV343" s="13" t="s">
        <v>86</v>
      </c>
      <c r="AW343" s="13" t="s">
        <v>37</v>
      </c>
      <c r="AX343" s="13" t="s">
        <v>78</v>
      </c>
      <c r="AY343" s="199" t="s">
        <v>172</v>
      </c>
    </row>
    <row r="344" spans="1:65" s="13" customFormat="1" ht="11.25">
      <c r="B344" s="189"/>
      <c r="C344" s="190"/>
      <c r="D344" s="191" t="s">
        <v>180</v>
      </c>
      <c r="E344" s="192" t="s">
        <v>19</v>
      </c>
      <c r="F344" s="193" t="s">
        <v>214</v>
      </c>
      <c r="G344" s="190"/>
      <c r="H344" s="192" t="s">
        <v>19</v>
      </c>
      <c r="I344" s="194"/>
      <c r="J344" s="190"/>
      <c r="K344" s="190"/>
      <c r="L344" s="195"/>
      <c r="M344" s="196"/>
      <c r="N344" s="197"/>
      <c r="O344" s="197"/>
      <c r="P344" s="197"/>
      <c r="Q344" s="197"/>
      <c r="R344" s="197"/>
      <c r="S344" s="197"/>
      <c r="T344" s="198"/>
      <c r="AT344" s="199" t="s">
        <v>180</v>
      </c>
      <c r="AU344" s="199" t="s">
        <v>88</v>
      </c>
      <c r="AV344" s="13" t="s">
        <v>86</v>
      </c>
      <c r="AW344" s="13" t="s">
        <v>37</v>
      </c>
      <c r="AX344" s="13" t="s">
        <v>78</v>
      </c>
      <c r="AY344" s="199" t="s">
        <v>172</v>
      </c>
    </row>
    <row r="345" spans="1:65" s="14" customFormat="1" ht="11.25">
      <c r="B345" s="200"/>
      <c r="C345" s="201"/>
      <c r="D345" s="191" t="s">
        <v>180</v>
      </c>
      <c r="E345" s="202" t="s">
        <v>19</v>
      </c>
      <c r="F345" s="203" t="s">
        <v>215</v>
      </c>
      <c r="G345" s="201"/>
      <c r="H345" s="204">
        <v>94.9</v>
      </c>
      <c r="I345" s="205"/>
      <c r="J345" s="201"/>
      <c r="K345" s="201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180</v>
      </c>
      <c r="AU345" s="210" t="s">
        <v>88</v>
      </c>
      <c r="AV345" s="14" t="s">
        <v>88</v>
      </c>
      <c r="AW345" s="14" t="s">
        <v>37</v>
      </c>
      <c r="AX345" s="14" t="s">
        <v>78</v>
      </c>
      <c r="AY345" s="210" t="s">
        <v>172</v>
      </c>
    </row>
    <row r="346" spans="1:65" s="15" customFormat="1" ht="11.25">
      <c r="B346" s="211"/>
      <c r="C346" s="212"/>
      <c r="D346" s="191" t="s">
        <v>180</v>
      </c>
      <c r="E346" s="213" t="s">
        <v>19</v>
      </c>
      <c r="F346" s="214" t="s">
        <v>183</v>
      </c>
      <c r="G346" s="212"/>
      <c r="H346" s="215">
        <v>94.9</v>
      </c>
      <c r="I346" s="216"/>
      <c r="J346" s="212"/>
      <c r="K346" s="212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180</v>
      </c>
      <c r="AU346" s="221" t="s">
        <v>88</v>
      </c>
      <c r="AV346" s="15" t="s">
        <v>178</v>
      </c>
      <c r="AW346" s="15" t="s">
        <v>37</v>
      </c>
      <c r="AX346" s="15" t="s">
        <v>86</v>
      </c>
      <c r="AY346" s="221" t="s">
        <v>172</v>
      </c>
    </row>
    <row r="347" spans="1:65" s="2" customFormat="1" ht="24.2" customHeight="1">
      <c r="A347" s="36"/>
      <c r="B347" s="37"/>
      <c r="C347" s="176" t="s">
        <v>501</v>
      </c>
      <c r="D347" s="176" t="s">
        <v>174</v>
      </c>
      <c r="E347" s="177" t="s">
        <v>502</v>
      </c>
      <c r="F347" s="178" t="s">
        <v>503</v>
      </c>
      <c r="G347" s="179" t="s">
        <v>96</v>
      </c>
      <c r="H347" s="180">
        <v>863.4</v>
      </c>
      <c r="I347" s="181"/>
      <c r="J347" s="182">
        <f>ROUND(I347*H347,2)</f>
        <v>0</v>
      </c>
      <c r="K347" s="178" t="s">
        <v>406</v>
      </c>
      <c r="L347" s="41"/>
      <c r="M347" s="183" t="s">
        <v>19</v>
      </c>
      <c r="N347" s="184" t="s">
        <v>49</v>
      </c>
      <c r="O347" s="66"/>
      <c r="P347" s="185">
        <f>O347*H347</f>
        <v>0</v>
      </c>
      <c r="Q347" s="185">
        <v>0</v>
      </c>
      <c r="R347" s="185">
        <f>Q347*H347</f>
        <v>0</v>
      </c>
      <c r="S347" s="185">
        <v>0</v>
      </c>
      <c r="T347" s="186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7" t="s">
        <v>178</v>
      </c>
      <c r="AT347" s="187" t="s">
        <v>174</v>
      </c>
      <c r="AU347" s="187" t="s">
        <v>88</v>
      </c>
      <c r="AY347" s="19" t="s">
        <v>172</v>
      </c>
      <c r="BE347" s="188">
        <f>IF(N347="základní",J347,0)</f>
        <v>0</v>
      </c>
      <c r="BF347" s="188">
        <f>IF(N347="snížená",J347,0)</f>
        <v>0</v>
      </c>
      <c r="BG347" s="188">
        <f>IF(N347="zákl. přenesená",J347,0)</f>
        <v>0</v>
      </c>
      <c r="BH347" s="188">
        <f>IF(N347="sníž. přenesená",J347,0)</f>
        <v>0</v>
      </c>
      <c r="BI347" s="188">
        <f>IF(N347="nulová",J347,0)</f>
        <v>0</v>
      </c>
      <c r="BJ347" s="19" t="s">
        <v>86</v>
      </c>
      <c r="BK347" s="188">
        <f>ROUND(I347*H347,2)</f>
        <v>0</v>
      </c>
      <c r="BL347" s="19" t="s">
        <v>178</v>
      </c>
      <c r="BM347" s="187" t="s">
        <v>504</v>
      </c>
    </row>
    <row r="348" spans="1:65" s="2" customFormat="1" ht="11.25">
      <c r="A348" s="36"/>
      <c r="B348" s="37"/>
      <c r="C348" s="38"/>
      <c r="D348" s="222" t="s">
        <v>190</v>
      </c>
      <c r="E348" s="38"/>
      <c r="F348" s="223" t="s">
        <v>505</v>
      </c>
      <c r="G348" s="38"/>
      <c r="H348" s="38"/>
      <c r="I348" s="224"/>
      <c r="J348" s="38"/>
      <c r="K348" s="38"/>
      <c r="L348" s="41"/>
      <c r="M348" s="225"/>
      <c r="N348" s="226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190</v>
      </c>
      <c r="AU348" s="19" t="s">
        <v>88</v>
      </c>
    </row>
    <row r="349" spans="1:65" s="13" customFormat="1" ht="11.25">
      <c r="B349" s="189"/>
      <c r="C349" s="190"/>
      <c r="D349" s="191" t="s">
        <v>180</v>
      </c>
      <c r="E349" s="192" t="s">
        <v>19</v>
      </c>
      <c r="F349" s="193" t="s">
        <v>506</v>
      </c>
      <c r="G349" s="190"/>
      <c r="H349" s="192" t="s">
        <v>19</v>
      </c>
      <c r="I349" s="194"/>
      <c r="J349" s="190"/>
      <c r="K349" s="190"/>
      <c r="L349" s="195"/>
      <c r="M349" s="196"/>
      <c r="N349" s="197"/>
      <c r="O349" s="197"/>
      <c r="P349" s="197"/>
      <c r="Q349" s="197"/>
      <c r="R349" s="197"/>
      <c r="S349" s="197"/>
      <c r="T349" s="198"/>
      <c r="AT349" s="199" t="s">
        <v>180</v>
      </c>
      <c r="AU349" s="199" t="s">
        <v>88</v>
      </c>
      <c r="AV349" s="13" t="s">
        <v>86</v>
      </c>
      <c r="AW349" s="13" t="s">
        <v>37</v>
      </c>
      <c r="AX349" s="13" t="s">
        <v>78</v>
      </c>
      <c r="AY349" s="199" t="s">
        <v>172</v>
      </c>
    </row>
    <row r="350" spans="1:65" s="13" customFormat="1" ht="11.25">
      <c r="B350" s="189"/>
      <c r="C350" s="190"/>
      <c r="D350" s="191" t="s">
        <v>180</v>
      </c>
      <c r="E350" s="192" t="s">
        <v>19</v>
      </c>
      <c r="F350" s="193" t="s">
        <v>181</v>
      </c>
      <c r="G350" s="190"/>
      <c r="H350" s="192" t="s">
        <v>19</v>
      </c>
      <c r="I350" s="194"/>
      <c r="J350" s="190"/>
      <c r="K350" s="190"/>
      <c r="L350" s="195"/>
      <c r="M350" s="196"/>
      <c r="N350" s="197"/>
      <c r="O350" s="197"/>
      <c r="P350" s="197"/>
      <c r="Q350" s="197"/>
      <c r="R350" s="197"/>
      <c r="S350" s="197"/>
      <c r="T350" s="198"/>
      <c r="AT350" s="199" t="s">
        <v>180</v>
      </c>
      <c r="AU350" s="199" t="s">
        <v>88</v>
      </c>
      <c r="AV350" s="13" t="s">
        <v>86</v>
      </c>
      <c r="AW350" s="13" t="s">
        <v>37</v>
      </c>
      <c r="AX350" s="13" t="s">
        <v>78</v>
      </c>
      <c r="AY350" s="199" t="s">
        <v>172</v>
      </c>
    </row>
    <row r="351" spans="1:65" s="13" customFormat="1" ht="11.25">
      <c r="B351" s="189"/>
      <c r="C351" s="190"/>
      <c r="D351" s="191" t="s">
        <v>180</v>
      </c>
      <c r="E351" s="192" t="s">
        <v>19</v>
      </c>
      <c r="F351" s="193" t="s">
        <v>200</v>
      </c>
      <c r="G351" s="190"/>
      <c r="H351" s="192" t="s">
        <v>19</v>
      </c>
      <c r="I351" s="194"/>
      <c r="J351" s="190"/>
      <c r="K351" s="190"/>
      <c r="L351" s="195"/>
      <c r="M351" s="196"/>
      <c r="N351" s="197"/>
      <c r="O351" s="197"/>
      <c r="P351" s="197"/>
      <c r="Q351" s="197"/>
      <c r="R351" s="197"/>
      <c r="S351" s="197"/>
      <c r="T351" s="198"/>
      <c r="AT351" s="199" t="s">
        <v>180</v>
      </c>
      <c r="AU351" s="199" t="s">
        <v>88</v>
      </c>
      <c r="AV351" s="13" t="s">
        <v>86</v>
      </c>
      <c r="AW351" s="13" t="s">
        <v>37</v>
      </c>
      <c r="AX351" s="13" t="s">
        <v>78</v>
      </c>
      <c r="AY351" s="199" t="s">
        <v>172</v>
      </c>
    </row>
    <row r="352" spans="1:65" s="14" customFormat="1" ht="11.25">
      <c r="B352" s="200"/>
      <c r="C352" s="201"/>
      <c r="D352" s="191" t="s">
        <v>180</v>
      </c>
      <c r="E352" s="202" t="s">
        <v>19</v>
      </c>
      <c r="F352" s="203" t="s">
        <v>95</v>
      </c>
      <c r="G352" s="201"/>
      <c r="H352" s="204">
        <v>863.4</v>
      </c>
      <c r="I352" s="205"/>
      <c r="J352" s="201"/>
      <c r="K352" s="201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180</v>
      </c>
      <c r="AU352" s="210" t="s">
        <v>88</v>
      </c>
      <c r="AV352" s="14" t="s">
        <v>88</v>
      </c>
      <c r="AW352" s="14" t="s">
        <v>37</v>
      </c>
      <c r="AX352" s="14" t="s">
        <v>78</v>
      </c>
      <c r="AY352" s="210" t="s">
        <v>172</v>
      </c>
    </row>
    <row r="353" spans="1:65" s="15" customFormat="1" ht="11.25">
      <c r="B353" s="211"/>
      <c r="C353" s="212"/>
      <c r="D353" s="191" t="s">
        <v>180</v>
      </c>
      <c r="E353" s="213" t="s">
        <v>19</v>
      </c>
      <c r="F353" s="214" t="s">
        <v>183</v>
      </c>
      <c r="G353" s="212"/>
      <c r="H353" s="215">
        <v>863.4</v>
      </c>
      <c r="I353" s="216"/>
      <c r="J353" s="212"/>
      <c r="K353" s="212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180</v>
      </c>
      <c r="AU353" s="221" t="s">
        <v>88</v>
      </c>
      <c r="AV353" s="15" t="s">
        <v>178</v>
      </c>
      <c r="AW353" s="15" t="s">
        <v>37</v>
      </c>
      <c r="AX353" s="15" t="s">
        <v>86</v>
      </c>
      <c r="AY353" s="221" t="s">
        <v>172</v>
      </c>
    </row>
    <row r="354" spans="1:65" s="2" customFormat="1" ht="44.25" customHeight="1">
      <c r="A354" s="36"/>
      <c r="B354" s="37"/>
      <c r="C354" s="176" t="s">
        <v>507</v>
      </c>
      <c r="D354" s="176" t="s">
        <v>174</v>
      </c>
      <c r="E354" s="177" t="s">
        <v>508</v>
      </c>
      <c r="F354" s="178" t="s">
        <v>509</v>
      </c>
      <c r="G354" s="179" t="s">
        <v>96</v>
      </c>
      <c r="H354" s="180">
        <v>10360.799999999999</v>
      </c>
      <c r="I354" s="181"/>
      <c r="J354" s="182">
        <f>ROUND(I354*H354,2)</f>
        <v>0</v>
      </c>
      <c r="K354" s="178" t="s">
        <v>406</v>
      </c>
      <c r="L354" s="41"/>
      <c r="M354" s="183" t="s">
        <v>19</v>
      </c>
      <c r="N354" s="184" t="s">
        <v>49</v>
      </c>
      <c r="O354" s="66"/>
      <c r="P354" s="185">
        <f>O354*H354</f>
        <v>0</v>
      </c>
      <c r="Q354" s="185">
        <v>0</v>
      </c>
      <c r="R354" s="185">
        <f>Q354*H354</f>
        <v>0</v>
      </c>
      <c r="S354" s="185">
        <v>0</v>
      </c>
      <c r="T354" s="186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7" t="s">
        <v>178</v>
      </c>
      <c r="AT354" s="187" t="s">
        <v>174</v>
      </c>
      <c r="AU354" s="187" t="s">
        <v>88</v>
      </c>
      <c r="AY354" s="19" t="s">
        <v>172</v>
      </c>
      <c r="BE354" s="188">
        <f>IF(N354="základní",J354,0)</f>
        <v>0</v>
      </c>
      <c r="BF354" s="188">
        <f>IF(N354="snížená",J354,0)</f>
        <v>0</v>
      </c>
      <c r="BG354" s="188">
        <f>IF(N354="zákl. přenesená",J354,0)</f>
        <v>0</v>
      </c>
      <c r="BH354" s="188">
        <f>IF(N354="sníž. přenesená",J354,0)</f>
        <v>0</v>
      </c>
      <c r="BI354" s="188">
        <f>IF(N354="nulová",J354,0)</f>
        <v>0</v>
      </c>
      <c r="BJ354" s="19" t="s">
        <v>86</v>
      </c>
      <c r="BK354" s="188">
        <f>ROUND(I354*H354,2)</f>
        <v>0</v>
      </c>
      <c r="BL354" s="19" t="s">
        <v>178</v>
      </c>
      <c r="BM354" s="187" t="s">
        <v>510</v>
      </c>
    </row>
    <row r="355" spans="1:65" s="2" customFormat="1" ht="11.25">
      <c r="A355" s="36"/>
      <c r="B355" s="37"/>
      <c r="C355" s="38"/>
      <c r="D355" s="222" t="s">
        <v>190</v>
      </c>
      <c r="E355" s="38"/>
      <c r="F355" s="223" t="s">
        <v>511</v>
      </c>
      <c r="G355" s="38"/>
      <c r="H355" s="38"/>
      <c r="I355" s="224"/>
      <c r="J355" s="38"/>
      <c r="K355" s="38"/>
      <c r="L355" s="41"/>
      <c r="M355" s="225"/>
      <c r="N355" s="226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190</v>
      </c>
      <c r="AU355" s="19" t="s">
        <v>88</v>
      </c>
    </row>
    <row r="356" spans="1:65" s="13" customFormat="1" ht="11.25">
      <c r="B356" s="189"/>
      <c r="C356" s="190"/>
      <c r="D356" s="191" t="s">
        <v>180</v>
      </c>
      <c r="E356" s="192" t="s">
        <v>19</v>
      </c>
      <c r="F356" s="193" t="s">
        <v>181</v>
      </c>
      <c r="G356" s="190"/>
      <c r="H356" s="192" t="s">
        <v>19</v>
      </c>
      <c r="I356" s="194"/>
      <c r="J356" s="190"/>
      <c r="K356" s="190"/>
      <c r="L356" s="195"/>
      <c r="M356" s="196"/>
      <c r="N356" s="197"/>
      <c r="O356" s="197"/>
      <c r="P356" s="197"/>
      <c r="Q356" s="197"/>
      <c r="R356" s="197"/>
      <c r="S356" s="197"/>
      <c r="T356" s="198"/>
      <c r="AT356" s="199" t="s">
        <v>180</v>
      </c>
      <c r="AU356" s="199" t="s">
        <v>88</v>
      </c>
      <c r="AV356" s="13" t="s">
        <v>86</v>
      </c>
      <c r="AW356" s="13" t="s">
        <v>37</v>
      </c>
      <c r="AX356" s="13" t="s">
        <v>78</v>
      </c>
      <c r="AY356" s="199" t="s">
        <v>172</v>
      </c>
    </row>
    <row r="357" spans="1:65" s="13" customFormat="1" ht="11.25">
      <c r="B357" s="189"/>
      <c r="C357" s="190"/>
      <c r="D357" s="191" t="s">
        <v>180</v>
      </c>
      <c r="E357" s="192" t="s">
        <v>19</v>
      </c>
      <c r="F357" s="193" t="s">
        <v>200</v>
      </c>
      <c r="G357" s="190"/>
      <c r="H357" s="192" t="s">
        <v>19</v>
      </c>
      <c r="I357" s="194"/>
      <c r="J357" s="190"/>
      <c r="K357" s="190"/>
      <c r="L357" s="195"/>
      <c r="M357" s="196"/>
      <c r="N357" s="197"/>
      <c r="O357" s="197"/>
      <c r="P357" s="197"/>
      <c r="Q357" s="197"/>
      <c r="R357" s="197"/>
      <c r="S357" s="197"/>
      <c r="T357" s="198"/>
      <c r="AT357" s="199" t="s">
        <v>180</v>
      </c>
      <c r="AU357" s="199" t="s">
        <v>88</v>
      </c>
      <c r="AV357" s="13" t="s">
        <v>86</v>
      </c>
      <c r="AW357" s="13" t="s">
        <v>37</v>
      </c>
      <c r="AX357" s="13" t="s">
        <v>78</v>
      </c>
      <c r="AY357" s="199" t="s">
        <v>172</v>
      </c>
    </row>
    <row r="358" spans="1:65" s="14" customFormat="1" ht="11.25">
      <c r="B358" s="200"/>
      <c r="C358" s="201"/>
      <c r="D358" s="191" t="s">
        <v>180</v>
      </c>
      <c r="E358" s="202" t="s">
        <v>19</v>
      </c>
      <c r="F358" s="203" t="s">
        <v>95</v>
      </c>
      <c r="G358" s="201"/>
      <c r="H358" s="204">
        <v>863.4</v>
      </c>
      <c r="I358" s="205"/>
      <c r="J358" s="201"/>
      <c r="K358" s="201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180</v>
      </c>
      <c r="AU358" s="210" t="s">
        <v>88</v>
      </c>
      <c r="AV358" s="14" t="s">
        <v>88</v>
      </c>
      <c r="AW358" s="14" t="s">
        <v>37</v>
      </c>
      <c r="AX358" s="14" t="s">
        <v>78</v>
      </c>
      <c r="AY358" s="210" t="s">
        <v>172</v>
      </c>
    </row>
    <row r="359" spans="1:65" s="15" customFormat="1" ht="11.25">
      <c r="B359" s="211"/>
      <c r="C359" s="212"/>
      <c r="D359" s="191" t="s">
        <v>180</v>
      </c>
      <c r="E359" s="213" t="s">
        <v>19</v>
      </c>
      <c r="F359" s="214" t="s">
        <v>183</v>
      </c>
      <c r="G359" s="212"/>
      <c r="H359" s="215">
        <v>863.4</v>
      </c>
      <c r="I359" s="216"/>
      <c r="J359" s="212"/>
      <c r="K359" s="212"/>
      <c r="L359" s="217"/>
      <c r="M359" s="218"/>
      <c r="N359" s="219"/>
      <c r="O359" s="219"/>
      <c r="P359" s="219"/>
      <c r="Q359" s="219"/>
      <c r="R359" s="219"/>
      <c r="S359" s="219"/>
      <c r="T359" s="220"/>
      <c r="AT359" s="221" t="s">
        <v>180</v>
      </c>
      <c r="AU359" s="221" t="s">
        <v>88</v>
      </c>
      <c r="AV359" s="15" t="s">
        <v>178</v>
      </c>
      <c r="AW359" s="15" t="s">
        <v>37</v>
      </c>
      <c r="AX359" s="15" t="s">
        <v>86</v>
      </c>
      <c r="AY359" s="221" t="s">
        <v>172</v>
      </c>
    </row>
    <row r="360" spans="1:65" s="14" customFormat="1" ht="11.25">
      <c r="B360" s="200"/>
      <c r="C360" s="201"/>
      <c r="D360" s="191" t="s">
        <v>180</v>
      </c>
      <c r="E360" s="201"/>
      <c r="F360" s="203" t="s">
        <v>512</v>
      </c>
      <c r="G360" s="201"/>
      <c r="H360" s="204">
        <v>10360.799999999999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180</v>
      </c>
      <c r="AU360" s="210" t="s">
        <v>88</v>
      </c>
      <c r="AV360" s="14" t="s">
        <v>88</v>
      </c>
      <c r="AW360" s="14" t="s">
        <v>4</v>
      </c>
      <c r="AX360" s="14" t="s">
        <v>86</v>
      </c>
      <c r="AY360" s="210" t="s">
        <v>172</v>
      </c>
    </row>
    <row r="361" spans="1:65" s="2" customFormat="1" ht="24.2" customHeight="1">
      <c r="A361" s="36"/>
      <c r="B361" s="37"/>
      <c r="C361" s="176" t="s">
        <v>513</v>
      </c>
      <c r="D361" s="176" t="s">
        <v>174</v>
      </c>
      <c r="E361" s="177" t="s">
        <v>514</v>
      </c>
      <c r="F361" s="178" t="s">
        <v>515</v>
      </c>
      <c r="G361" s="179" t="s">
        <v>110</v>
      </c>
      <c r="H361" s="180">
        <v>772.55</v>
      </c>
      <c r="I361" s="181"/>
      <c r="J361" s="182">
        <f>ROUND(I361*H361,2)</f>
        <v>0</v>
      </c>
      <c r="K361" s="178" t="s">
        <v>188</v>
      </c>
      <c r="L361" s="41"/>
      <c r="M361" s="183" t="s">
        <v>19</v>
      </c>
      <c r="N361" s="184" t="s">
        <v>49</v>
      </c>
      <c r="O361" s="66"/>
      <c r="P361" s="185">
        <f>O361*H361</f>
        <v>0</v>
      </c>
      <c r="Q361" s="185">
        <v>0</v>
      </c>
      <c r="R361" s="185">
        <f>Q361*H361</f>
        <v>0</v>
      </c>
      <c r="S361" s="185">
        <v>0</v>
      </c>
      <c r="T361" s="186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7" t="s">
        <v>178</v>
      </c>
      <c r="AT361" s="187" t="s">
        <v>174</v>
      </c>
      <c r="AU361" s="187" t="s">
        <v>88</v>
      </c>
      <c r="AY361" s="19" t="s">
        <v>172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19" t="s">
        <v>86</v>
      </c>
      <c r="BK361" s="188">
        <f>ROUND(I361*H361,2)</f>
        <v>0</v>
      </c>
      <c r="BL361" s="19" t="s">
        <v>178</v>
      </c>
      <c r="BM361" s="187" t="s">
        <v>516</v>
      </c>
    </row>
    <row r="362" spans="1:65" s="2" customFormat="1" ht="11.25">
      <c r="A362" s="36"/>
      <c r="B362" s="37"/>
      <c r="C362" s="38"/>
      <c r="D362" s="222" t="s">
        <v>190</v>
      </c>
      <c r="E362" s="38"/>
      <c r="F362" s="223" t="s">
        <v>517</v>
      </c>
      <c r="G362" s="38"/>
      <c r="H362" s="38"/>
      <c r="I362" s="224"/>
      <c r="J362" s="38"/>
      <c r="K362" s="38"/>
      <c r="L362" s="41"/>
      <c r="M362" s="225"/>
      <c r="N362" s="226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190</v>
      </c>
      <c r="AU362" s="19" t="s">
        <v>88</v>
      </c>
    </row>
    <row r="363" spans="1:65" s="14" customFormat="1" ht="11.25">
      <c r="B363" s="200"/>
      <c r="C363" s="201"/>
      <c r="D363" s="191" t="s">
        <v>180</v>
      </c>
      <c r="E363" s="202" t="s">
        <v>19</v>
      </c>
      <c r="F363" s="203" t="s">
        <v>131</v>
      </c>
      <c r="G363" s="201"/>
      <c r="H363" s="204">
        <v>772.55</v>
      </c>
      <c r="I363" s="205"/>
      <c r="J363" s="201"/>
      <c r="K363" s="201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180</v>
      </c>
      <c r="AU363" s="210" t="s">
        <v>88</v>
      </c>
      <c r="AV363" s="14" t="s">
        <v>88</v>
      </c>
      <c r="AW363" s="14" t="s">
        <v>37</v>
      </c>
      <c r="AX363" s="14" t="s">
        <v>78</v>
      </c>
      <c r="AY363" s="210" t="s">
        <v>172</v>
      </c>
    </row>
    <row r="364" spans="1:65" s="15" customFormat="1" ht="11.25">
      <c r="B364" s="211"/>
      <c r="C364" s="212"/>
      <c r="D364" s="191" t="s">
        <v>180</v>
      </c>
      <c r="E364" s="213" t="s">
        <v>19</v>
      </c>
      <c r="F364" s="214" t="s">
        <v>183</v>
      </c>
      <c r="G364" s="212"/>
      <c r="H364" s="215">
        <v>772.55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180</v>
      </c>
      <c r="AU364" s="221" t="s">
        <v>88</v>
      </c>
      <c r="AV364" s="15" t="s">
        <v>178</v>
      </c>
      <c r="AW364" s="15" t="s">
        <v>37</v>
      </c>
      <c r="AX364" s="15" t="s">
        <v>86</v>
      </c>
      <c r="AY364" s="221" t="s">
        <v>172</v>
      </c>
    </row>
    <row r="365" spans="1:65" s="2" customFormat="1" ht="44.25" customHeight="1">
      <c r="A365" s="36"/>
      <c r="B365" s="37"/>
      <c r="C365" s="176" t="s">
        <v>518</v>
      </c>
      <c r="D365" s="176" t="s">
        <v>174</v>
      </c>
      <c r="E365" s="177" t="s">
        <v>519</v>
      </c>
      <c r="F365" s="178" t="s">
        <v>520</v>
      </c>
      <c r="G365" s="179" t="s">
        <v>110</v>
      </c>
      <c r="H365" s="180">
        <v>9270.6</v>
      </c>
      <c r="I365" s="181"/>
      <c r="J365" s="182">
        <f>ROUND(I365*H365,2)</f>
        <v>0</v>
      </c>
      <c r="K365" s="178" t="s">
        <v>188</v>
      </c>
      <c r="L365" s="41"/>
      <c r="M365" s="183" t="s">
        <v>19</v>
      </c>
      <c r="N365" s="184" t="s">
        <v>49</v>
      </c>
      <c r="O365" s="66"/>
      <c r="P365" s="185">
        <f>O365*H365</f>
        <v>0</v>
      </c>
      <c r="Q365" s="185">
        <v>0</v>
      </c>
      <c r="R365" s="185">
        <f>Q365*H365</f>
        <v>0</v>
      </c>
      <c r="S365" s="185">
        <v>0</v>
      </c>
      <c r="T365" s="186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7" t="s">
        <v>178</v>
      </c>
      <c r="AT365" s="187" t="s">
        <v>174</v>
      </c>
      <c r="AU365" s="187" t="s">
        <v>88</v>
      </c>
      <c r="AY365" s="19" t="s">
        <v>172</v>
      </c>
      <c r="BE365" s="188">
        <f>IF(N365="základní",J365,0)</f>
        <v>0</v>
      </c>
      <c r="BF365" s="188">
        <f>IF(N365="snížená",J365,0)</f>
        <v>0</v>
      </c>
      <c r="BG365" s="188">
        <f>IF(N365="zákl. přenesená",J365,0)</f>
        <v>0</v>
      </c>
      <c r="BH365" s="188">
        <f>IF(N365="sníž. přenesená",J365,0)</f>
        <v>0</v>
      </c>
      <c r="BI365" s="188">
        <f>IF(N365="nulová",J365,0)</f>
        <v>0</v>
      </c>
      <c r="BJ365" s="19" t="s">
        <v>86</v>
      </c>
      <c r="BK365" s="188">
        <f>ROUND(I365*H365,2)</f>
        <v>0</v>
      </c>
      <c r="BL365" s="19" t="s">
        <v>178</v>
      </c>
      <c r="BM365" s="187" t="s">
        <v>521</v>
      </c>
    </row>
    <row r="366" spans="1:65" s="2" customFormat="1" ht="11.25">
      <c r="A366" s="36"/>
      <c r="B366" s="37"/>
      <c r="C366" s="38"/>
      <c r="D366" s="222" t="s">
        <v>190</v>
      </c>
      <c r="E366" s="38"/>
      <c r="F366" s="223" t="s">
        <v>522</v>
      </c>
      <c r="G366" s="38"/>
      <c r="H366" s="38"/>
      <c r="I366" s="224"/>
      <c r="J366" s="38"/>
      <c r="K366" s="38"/>
      <c r="L366" s="41"/>
      <c r="M366" s="225"/>
      <c r="N366" s="226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190</v>
      </c>
      <c r="AU366" s="19" t="s">
        <v>88</v>
      </c>
    </row>
    <row r="367" spans="1:65" s="14" customFormat="1" ht="11.25">
      <c r="B367" s="200"/>
      <c r="C367" s="201"/>
      <c r="D367" s="191" t="s">
        <v>180</v>
      </c>
      <c r="E367" s="202" t="s">
        <v>19</v>
      </c>
      <c r="F367" s="203" t="s">
        <v>131</v>
      </c>
      <c r="G367" s="201"/>
      <c r="H367" s="204">
        <v>772.55</v>
      </c>
      <c r="I367" s="205"/>
      <c r="J367" s="201"/>
      <c r="K367" s="201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180</v>
      </c>
      <c r="AU367" s="210" t="s">
        <v>88</v>
      </c>
      <c r="AV367" s="14" t="s">
        <v>88</v>
      </c>
      <c r="AW367" s="14" t="s">
        <v>37</v>
      </c>
      <c r="AX367" s="14" t="s">
        <v>78</v>
      </c>
      <c r="AY367" s="210" t="s">
        <v>172</v>
      </c>
    </row>
    <row r="368" spans="1:65" s="15" customFormat="1" ht="11.25">
      <c r="B368" s="211"/>
      <c r="C368" s="212"/>
      <c r="D368" s="191" t="s">
        <v>180</v>
      </c>
      <c r="E368" s="213" t="s">
        <v>19</v>
      </c>
      <c r="F368" s="214" t="s">
        <v>183</v>
      </c>
      <c r="G368" s="212"/>
      <c r="H368" s="215">
        <v>772.55</v>
      </c>
      <c r="I368" s="216"/>
      <c r="J368" s="212"/>
      <c r="K368" s="212"/>
      <c r="L368" s="217"/>
      <c r="M368" s="218"/>
      <c r="N368" s="219"/>
      <c r="O368" s="219"/>
      <c r="P368" s="219"/>
      <c r="Q368" s="219"/>
      <c r="R368" s="219"/>
      <c r="S368" s="219"/>
      <c r="T368" s="220"/>
      <c r="AT368" s="221" t="s">
        <v>180</v>
      </c>
      <c r="AU368" s="221" t="s">
        <v>88</v>
      </c>
      <c r="AV368" s="15" t="s">
        <v>178</v>
      </c>
      <c r="AW368" s="15" t="s">
        <v>37</v>
      </c>
      <c r="AX368" s="15" t="s">
        <v>86</v>
      </c>
      <c r="AY368" s="221" t="s">
        <v>172</v>
      </c>
    </row>
    <row r="369" spans="1:65" s="14" customFormat="1" ht="11.25">
      <c r="B369" s="200"/>
      <c r="C369" s="201"/>
      <c r="D369" s="191" t="s">
        <v>180</v>
      </c>
      <c r="E369" s="201"/>
      <c r="F369" s="203" t="s">
        <v>523</v>
      </c>
      <c r="G369" s="201"/>
      <c r="H369" s="204">
        <v>9270.6</v>
      </c>
      <c r="I369" s="205"/>
      <c r="J369" s="201"/>
      <c r="K369" s="201"/>
      <c r="L369" s="206"/>
      <c r="M369" s="207"/>
      <c r="N369" s="208"/>
      <c r="O369" s="208"/>
      <c r="P369" s="208"/>
      <c r="Q369" s="208"/>
      <c r="R369" s="208"/>
      <c r="S369" s="208"/>
      <c r="T369" s="209"/>
      <c r="AT369" s="210" t="s">
        <v>180</v>
      </c>
      <c r="AU369" s="210" t="s">
        <v>88</v>
      </c>
      <c r="AV369" s="14" t="s">
        <v>88</v>
      </c>
      <c r="AW369" s="14" t="s">
        <v>4</v>
      </c>
      <c r="AX369" s="14" t="s">
        <v>86</v>
      </c>
      <c r="AY369" s="210" t="s">
        <v>172</v>
      </c>
    </row>
    <row r="370" spans="1:65" s="12" customFormat="1" ht="22.9" customHeight="1">
      <c r="B370" s="160"/>
      <c r="C370" s="161"/>
      <c r="D370" s="162" t="s">
        <v>77</v>
      </c>
      <c r="E370" s="174" t="s">
        <v>524</v>
      </c>
      <c r="F370" s="174" t="s">
        <v>525</v>
      </c>
      <c r="G370" s="161"/>
      <c r="H370" s="161"/>
      <c r="I370" s="164"/>
      <c r="J370" s="175">
        <f>BK370</f>
        <v>0</v>
      </c>
      <c r="K370" s="161"/>
      <c r="L370" s="166"/>
      <c r="M370" s="167"/>
      <c r="N370" s="168"/>
      <c r="O370" s="168"/>
      <c r="P370" s="169">
        <f>SUM(P371:P388)</f>
        <v>0</v>
      </c>
      <c r="Q370" s="168"/>
      <c r="R370" s="169">
        <f>SUM(R371:R388)</f>
        <v>0.20728000000000002</v>
      </c>
      <c r="S370" s="168"/>
      <c r="T370" s="170">
        <f>SUM(T371:T388)</f>
        <v>0</v>
      </c>
      <c r="AR370" s="171" t="s">
        <v>86</v>
      </c>
      <c r="AT370" s="172" t="s">
        <v>77</v>
      </c>
      <c r="AU370" s="172" t="s">
        <v>86</v>
      </c>
      <c r="AY370" s="171" t="s">
        <v>172</v>
      </c>
      <c r="BK370" s="173">
        <f>SUM(BK371:BK388)</f>
        <v>0</v>
      </c>
    </row>
    <row r="371" spans="1:65" s="2" customFormat="1" ht="24.2" customHeight="1">
      <c r="A371" s="36"/>
      <c r="B371" s="37"/>
      <c r="C371" s="176" t="s">
        <v>227</v>
      </c>
      <c r="D371" s="176" t="s">
        <v>174</v>
      </c>
      <c r="E371" s="177" t="s">
        <v>526</v>
      </c>
      <c r="F371" s="178" t="s">
        <v>527</v>
      </c>
      <c r="G371" s="179" t="s">
        <v>528</v>
      </c>
      <c r="H371" s="180">
        <v>10.364000000000001</v>
      </c>
      <c r="I371" s="181"/>
      <c r="J371" s="182">
        <f>ROUND(I371*H371,2)</f>
        <v>0</v>
      </c>
      <c r="K371" s="178" t="s">
        <v>188</v>
      </c>
      <c r="L371" s="41"/>
      <c r="M371" s="183" t="s">
        <v>19</v>
      </c>
      <c r="N371" s="184" t="s">
        <v>49</v>
      </c>
      <c r="O371" s="66"/>
      <c r="P371" s="185">
        <f>O371*H371</f>
        <v>0</v>
      </c>
      <c r="Q371" s="185">
        <v>0.02</v>
      </c>
      <c r="R371" s="185">
        <f>Q371*H371</f>
        <v>0.20728000000000002</v>
      </c>
      <c r="S371" s="185">
        <v>0</v>
      </c>
      <c r="T371" s="186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7" t="s">
        <v>178</v>
      </c>
      <c r="AT371" s="187" t="s">
        <v>174</v>
      </c>
      <c r="AU371" s="187" t="s">
        <v>88</v>
      </c>
      <c r="AY371" s="19" t="s">
        <v>172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19" t="s">
        <v>86</v>
      </c>
      <c r="BK371" s="188">
        <f>ROUND(I371*H371,2)</f>
        <v>0</v>
      </c>
      <c r="BL371" s="19" t="s">
        <v>178</v>
      </c>
      <c r="BM371" s="187" t="s">
        <v>529</v>
      </c>
    </row>
    <row r="372" spans="1:65" s="2" customFormat="1" ht="11.25">
      <c r="A372" s="36"/>
      <c r="B372" s="37"/>
      <c r="C372" s="38"/>
      <c r="D372" s="222" t="s">
        <v>190</v>
      </c>
      <c r="E372" s="38"/>
      <c r="F372" s="223" t="s">
        <v>530</v>
      </c>
      <c r="G372" s="38"/>
      <c r="H372" s="38"/>
      <c r="I372" s="224"/>
      <c r="J372" s="38"/>
      <c r="K372" s="38"/>
      <c r="L372" s="41"/>
      <c r="M372" s="225"/>
      <c r="N372" s="226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190</v>
      </c>
      <c r="AU372" s="19" t="s">
        <v>88</v>
      </c>
    </row>
    <row r="373" spans="1:65" s="2" customFormat="1" ht="44.25" customHeight="1">
      <c r="A373" s="36"/>
      <c r="B373" s="37"/>
      <c r="C373" s="176" t="s">
        <v>531</v>
      </c>
      <c r="D373" s="176" t="s">
        <v>174</v>
      </c>
      <c r="E373" s="177" t="s">
        <v>532</v>
      </c>
      <c r="F373" s="178" t="s">
        <v>533</v>
      </c>
      <c r="G373" s="179" t="s">
        <v>528</v>
      </c>
      <c r="H373" s="180">
        <v>51.545000000000002</v>
      </c>
      <c r="I373" s="181"/>
      <c r="J373" s="182">
        <f>ROUND(I373*H373,2)</f>
        <v>0</v>
      </c>
      <c r="K373" s="178" t="s">
        <v>188</v>
      </c>
      <c r="L373" s="41"/>
      <c r="M373" s="183" t="s">
        <v>19</v>
      </c>
      <c r="N373" s="184" t="s">
        <v>49</v>
      </c>
      <c r="O373" s="66"/>
      <c r="P373" s="185">
        <f>O373*H373</f>
        <v>0</v>
      </c>
      <c r="Q373" s="185">
        <v>0</v>
      </c>
      <c r="R373" s="185">
        <f>Q373*H373</f>
        <v>0</v>
      </c>
      <c r="S373" s="185">
        <v>0</v>
      </c>
      <c r="T373" s="186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7" t="s">
        <v>178</v>
      </c>
      <c r="AT373" s="187" t="s">
        <v>174</v>
      </c>
      <c r="AU373" s="187" t="s">
        <v>88</v>
      </c>
      <c r="AY373" s="19" t="s">
        <v>172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19" t="s">
        <v>86</v>
      </c>
      <c r="BK373" s="188">
        <f>ROUND(I373*H373,2)</f>
        <v>0</v>
      </c>
      <c r="BL373" s="19" t="s">
        <v>178</v>
      </c>
      <c r="BM373" s="187" t="s">
        <v>534</v>
      </c>
    </row>
    <row r="374" spans="1:65" s="2" customFormat="1" ht="11.25">
      <c r="A374" s="36"/>
      <c r="B374" s="37"/>
      <c r="C374" s="38"/>
      <c r="D374" s="222" t="s">
        <v>190</v>
      </c>
      <c r="E374" s="38"/>
      <c r="F374" s="223" t="s">
        <v>535</v>
      </c>
      <c r="G374" s="38"/>
      <c r="H374" s="38"/>
      <c r="I374" s="224"/>
      <c r="J374" s="38"/>
      <c r="K374" s="38"/>
      <c r="L374" s="41"/>
      <c r="M374" s="225"/>
      <c r="N374" s="226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190</v>
      </c>
      <c r="AU374" s="19" t="s">
        <v>88</v>
      </c>
    </row>
    <row r="375" spans="1:65" s="2" customFormat="1" ht="24.2" customHeight="1">
      <c r="A375" s="36"/>
      <c r="B375" s="37"/>
      <c r="C375" s="176" t="s">
        <v>536</v>
      </c>
      <c r="D375" s="176" t="s">
        <v>174</v>
      </c>
      <c r="E375" s="177" t="s">
        <v>537</v>
      </c>
      <c r="F375" s="178" t="s">
        <v>538</v>
      </c>
      <c r="G375" s="179" t="s">
        <v>337</v>
      </c>
      <c r="H375" s="180">
        <v>10</v>
      </c>
      <c r="I375" s="181"/>
      <c r="J375" s="182">
        <f>ROUND(I375*H375,2)</f>
        <v>0</v>
      </c>
      <c r="K375" s="178" t="s">
        <v>188</v>
      </c>
      <c r="L375" s="41"/>
      <c r="M375" s="183" t="s">
        <v>19</v>
      </c>
      <c r="N375" s="184" t="s">
        <v>49</v>
      </c>
      <c r="O375" s="66"/>
      <c r="P375" s="185">
        <f>O375*H375</f>
        <v>0</v>
      </c>
      <c r="Q375" s="185">
        <v>0</v>
      </c>
      <c r="R375" s="185">
        <f>Q375*H375</f>
        <v>0</v>
      </c>
      <c r="S375" s="185">
        <v>0</v>
      </c>
      <c r="T375" s="186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7" t="s">
        <v>178</v>
      </c>
      <c r="AT375" s="187" t="s">
        <v>174</v>
      </c>
      <c r="AU375" s="187" t="s">
        <v>88</v>
      </c>
      <c r="AY375" s="19" t="s">
        <v>172</v>
      </c>
      <c r="BE375" s="188">
        <f>IF(N375="základní",J375,0)</f>
        <v>0</v>
      </c>
      <c r="BF375" s="188">
        <f>IF(N375="snížená",J375,0)</f>
        <v>0</v>
      </c>
      <c r="BG375" s="188">
        <f>IF(N375="zákl. přenesená",J375,0)</f>
        <v>0</v>
      </c>
      <c r="BH375" s="188">
        <f>IF(N375="sníž. přenesená",J375,0)</f>
        <v>0</v>
      </c>
      <c r="BI375" s="188">
        <f>IF(N375="nulová",J375,0)</f>
        <v>0</v>
      </c>
      <c r="BJ375" s="19" t="s">
        <v>86</v>
      </c>
      <c r="BK375" s="188">
        <f>ROUND(I375*H375,2)</f>
        <v>0</v>
      </c>
      <c r="BL375" s="19" t="s">
        <v>178</v>
      </c>
      <c r="BM375" s="187" t="s">
        <v>539</v>
      </c>
    </row>
    <row r="376" spans="1:65" s="2" customFormat="1" ht="11.25">
      <c r="A376" s="36"/>
      <c r="B376" s="37"/>
      <c r="C376" s="38"/>
      <c r="D376" s="222" t="s">
        <v>190</v>
      </c>
      <c r="E376" s="38"/>
      <c r="F376" s="223" t="s">
        <v>540</v>
      </c>
      <c r="G376" s="38"/>
      <c r="H376" s="38"/>
      <c r="I376" s="224"/>
      <c r="J376" s="38"/>
      <c r="K376" s="38"/>
      <c r="L376" s="41"/>
      <c r="M376" s="225"/>
      <c r="N376" s="226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190</v>
      </c>
      <c r="AU376" s="19" t="s">
        <v>88</v>
      </c>
    </row>
    <row r="377" spans="1:65" s="2" customFormat="1" ht="37.9" customHeight="1">
      <c r="A377" s="36"/>
      <c r="B377" s="37"/>
      <c r="C377" s="176" t="s">
        <v>541</v>
      </c>
      <c r="D377" s="176" t="s">
        <v>174</v>
      </c>
      <c r="E377" s="177" t="s">
        <v>542</v>
      </c>
      <c r="F377" s="178" t="s">
        <v>543</v>
      </c>
      <c r="G377" s="179" t="s">
        <v>337</v>
      </c>
      <c r="H377" s="180">
        <v>1200</v>
      </c>
      <c r="I377" s="181"/>
      <c r="J377" s="182">
        <f>ROUND(I377*H377,2)</f>
        <v>0</v>
      </c>
      <c r="K377" s="178" t="s">
        <v>188</v>
      </c>
      <c r="L377" s="41"/>
      <c r="M377" s="183" t="s">
        <v>19</v>
      </c>
      <c r="N377" s="184" t="s">
        <v>49</v>
      </c>
      <c r="O377" s="66"/>
      <c r="P377" s="185">
        <f>O377*H377</f>
        <v>0</v>
      </c>
      <c r="Q377" s="185">
        <v>0</v>
      </c>
      <c r="R377" s="185">
        <f>Q377*H377</f>
        <v>0</v>
      </c>
      <c r="S377" s="185">
        <v>0</v>
      </c>
      <c r="T377" s="186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7" t="s">
        <v>178</v>
      </c>
      <c r="AT377" s="187" t="s">
        <v>174</v>
      </c>
      <c r="AU377" s="187" t="s">
        <v>88</v>
      </c>
      <c r="AY377" s="19" t="s">
        <v>172</v>
      </c>
      <c r="BE377" s="188">
        <f>IF(N377="základní",J377,0)</f>
        <v>0</v>
      </c>
      <c r="BF377" s="188">
        <f>IF(N377="snížená",J377,0)</f>
        <v>0</v>
      </c>
      <c r="BG377" s="188">
        <f>IF(N377="zákl. přenesená",J377,0)</f>
        <v>0</v>
      </c>
      <c r="BH377" s="188">
        <f>IF(N377="sníž. přenesená",J377,0)</f>
        <v>0</v>
      </c>
      <c r="BI377" s="188">
        <f>IF(N377="nulová",J377,0)</f>
        <v>0</v>
      </c>
      <c r="BJ377" s="19" t="s">
        <v>86</v>
      </c>
      <c r="BK377" s="188">
        <f>ROUND(I377*H377,2)</f>
        <v>0</v>
      </c>
      <c r="BL377" s="19" t="s">
        <v>178</v>
      </c>
      <c r="BM377" s="187" t="s">
        <v>544</v>
      </c>
    </row>
    <row r="378" spans="1:65" s="2" customFormat="1" ht="11.25">
      <c r="A378" s="36"/>
      <c r="B378" s="37"/>
      <c r="C378" s="38"/>
      <c r="D378" s="222" t="s">
        <v>190</v>
      </c>
      <c r="E378" s="38"/>
      <c r="F378" s="223" t="s">
        <v>545</v>
      </c>
      <c r="G378" s="38"/>
      <c r="H378" s="38"/>
      <c r="I378" s="224"/>
      <c r="J378" s="38"/>
      <c r="K378" s="38"/>
      <c r="L378" s="41"/>
      <c r="M378" s="225"/>
      <c r="N378" s="226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190</v>
      </c>
      <c r="AU378" s="19" t="s">
        <v>88</v>
      </c>
    </row>
    <row r="379" spans="1:65" s="2" customFormat="1" ht="44.25" customHeight="1">
      <c r="A379" s="36"/>
      <c r="B379" s="37"/>
      <c r="C379" s="176" t="s">
        <v>546</v>
      </c>
      <c r="D379" s="176" t="s">
        <v>174</v>
      </c>
      <c r="E379" s="177" t="s">
        <v>547</v>
      </c>
      <c r="F379" s="178" t="s">
        <v>548</v>
      </c>
      <c r="G379" s="179" t="s">
        <v>528</v>
      </c>
      <c r="H379" s="180">
        <v>773.17499999999995</v>
      </c>
      <c r="I379" s="181"/>
      <c r="J379" s="182">
        <f>ROUND(I379*H379,2)</f>
        <v>0</v>
      </c>
      <c r="K379" s="178" t="s">
        <v>188</v>
      </c>
      <c r="L379" s="41"/>
      <c r="M379" s="183" t="s">
        <v>19</v>
      </c>
      <c r="N379" s="184" t="s">
        <v>49</v>
      </c>
      <c r="O379" s="66"/>
      <c r="P379" s="185">
        <f>O379*H379</f>
        <v>0</v>
      </c>
      <c r="Q379" s="185">
        <v>0</v>
      </c>
      <c r="R379" s="185">
        <f>Q379*H379</f>
        <v>0</v>
      </c>
      <c r="S379" s="185">
        <v>0</v>
      </c>
      <c r="T379" s="186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7" t="s">
        <v>178</v>
      </c>
      <c r="AT379" s="187" t="s">
        <v>174</v>
      </c>
      <c r="AU379" s="187" t="s">
        <v>88</v>
      </c>
      <c r="AY379" s="19" t="s">
        <v>172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19" t="s">
        <v>86</v>
      </c>
      <c r="BK379" s="188">
        <f>ROUND(I379*H379,2)</f>
        <v>0</v>
      </c>
      <c r="BL379" s="19" t="s">
        <v>178</v>
      </c>
      <c r="BM379" s="187" t="s">
        <v>549</v>
      </c>
    </row>
    <row r="380" spans="1:65" s="2" customFormat="1" ht="11.25">
      <c r="A380" s="36"/>
      <c r="B380" s="37"/>
      <c r="C380" s="38"/>
      <c r="D380" s="222" t="s">
        <v>190</v>
      </c>
      <c r="E380" s="38"/>
      <c r="F380" s="223" t="s">
        <v>550</v>
      </c>
      <c r="G380" s="38"/>
      <c r="H380" s="38"/>
      <c r="I380" s="224"/>
      <c r="J380" s="38"/>
      <c r="K380" s="38"/>
      <c r="L380" s="41"/>
      <c r="M380" s="225"/>
      <c r="N380" s="226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190</v>
      </c>
      <c r="AU380" s="19" t="s">
        <v>88</v>
      </c>
    </row>
    <row r="381" spans="1:65" s="14" customFormat="1" ht="11.25">
      <c r="B381" s="200"/>
      <c r="C381" s="201"/>
      <c r="D381" s="191" t="s">
        <v>180</v>
      </c>
      <c r="E381" s="201"/>
      <c r="F381" s="203" t="s">
        <v>551</v>
      </c>
      <c r="G381" s="201"/>
      <c r="H381" s="204">
        <v>773.17499999999995</v>
      </c>
      <c r="I381" s="205"/>
      <c r="J381" s="201"/>
      <c r="K381" s="201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180</v>
      </c>
      <c r="AU381" s="210" t="s">
        <v>88</v>
      </c>
      <c r="AV381" s="14" t="s">
        <v>88</v>
      </c>
      <c r="AW381" s="14" t="s">
        <v>4</v>
      </c>
      <c r="AX381" s="14" t="s">
        <v>86</v>
      </c>
      <c r="AY381" s="210" t="s">
        <v>172</v>
      </c>
    </row>
    <row r="382" spans="1:65" s="2" customFormat="1" ht="37.9" customHeight="1">
      <c r="A382" s="36"/>
      <c r="B382" s="37"/>
      <c r="C382" s="176" t="s">
        <v>552</v>
      </c>
      <c r="D382" s="176" t="s">
        <v>174</v>
      </c>
      <c r="E382" s="177" t="s">
        <v>553</v>
      </c>
      <c r="F382" s="178" t="s">
        <v>554</v>
      </c>
      <c r="G382" s="179" t="s">
        <v>528</v>
      </c>
      <c r="H382" s="180">
        <v>51.545000000000002</v>
      </c>
      <c r="I382" s="181"/>
      <c r="J382" s="182">
        <f>ROUND(I382*H382,2)</f>
        <v>0</v>
      </c>
      <c r="K382" s="178" t="s">
        <v>188</v>
      </c>
      <c r="L382" s="41"/>
      <c r="M382" s="183" t="s">
        <v>19</v>
      </c>
      <c r="N382" s="184" t="s">
        <v>49</v>
      </c>
      <c r="O382" s="66"/>
      <c r="P382" s="185">
        <f>O382*H382</f>
        <v>0</v>
      </c>
      <c r="Q382" s="185">
        <v>0</v>
      </c>
      <c r="R382" s="185">
        <f>Q382*H382</f>
        <v>0</v>
      </c>
      <c r="S382" s="185">
        <v>0</v>
      </c>
      <c r="T382" s="186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7" t="s">
        <v>178</v>
      </c>
      <c r="AT382" s="187" t="s">
        <v>174</v>
      </c>
      <c r="AU382" s="187" t="s">
        <v>88</v>
      </c>
      <c r="AY382" s="19" t="s">
        <v>172</v>
      </c>
      <c r="BE382" s="188">
        <f>IF(N382="základní",J382,0)</f>
        <v>0</v>
      </c>
      <c r="BF382" s="188">
        <f>IF(N382="snížená",J382,0)</f>
        <v>0</v>
      </c>
      <c r="BG382" s="188">
        <f>IF(N382="zákl. přenesená",J382,0)</f>
        <v>0</v>
      </c>
      <c r="BH382" s="188">
        <f>IF(N382="sníž. přenesená",J382,0)</f>
        <v>0</v>
      </c>
      <c r="BI382" s="188">
        <f>IF(N382="nulová",J382,0)</f>
        <v>0</v>
      </c>
      <c r="BJ382" s="19" t="s">
        <v>86</v>
      </c>
      <c r="BK382" s="188">
        <f>ROUND(I382*H382,2)</f>
        <v>0</v>
      </c>
      <c r="BL382" s="19" t="s">
        <v>178</v>
      </c>
      <c r="BM382" s="187" t="s">
        <v>555</v>
      </c>
    </row>
    <row r="383" spans="1:65" s="2" customFormat="1" ht="11.25">
      <c r="A383" s="36"/>
      <c r="B383" s="37"/>
      <c r="C383" s="38"/>
      <c r="D383" s="222" t="s">
        <v>190</v>
      </c>
      <c r="E383" s="38"/>
      <c r="F383" s="223" t="s">
        <v>556</v>
      </c>
      <c r="G383" s="38"/>
      <c r="H383" s="38"/>
      <c r="I383" s="224"/>
      <c r="J383" s="38"/>
      <c r="K383" s="38"/>
      <c r="L383" s="41"/>
      <c r="M383" s="225"/>
      <c r="N383" s="226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190</v>
      </c>
      <c r="AU383" s="19" t="s">
        <v>88</v>
      </c>
    </row>
    <row r="384" spans="1:65" s="2" customFormat="1" ht="44.25" customHeight="1">
      <c r="A384" s="36"/>
      <c r="B384" s="37"/>
      <c r="C384" s="176" t="s">
        <v>557</v>
      </c>
      <c r="D384" s="176" t="s">
        <v>174</v>
      </c>
      <c r="E384" s="177" t="s">
        <v>558</v>
      </c>
      <c r="F384" s="178" t="s">
        <v>559</v>
      </c>
      <c r="G384" s="179" t="s">
        <v>528</v>
      </c>
      <c r="H384" s="180">
        <v>40.57</v>
      </c>
      <c r="I384" s="181"/>
      <c r="J384" s="182">
        <f>ROUND(I384*H384,2)</f>
        <v>0</v>
      </c>
      <c r="K384" s="178" t="s">
        <v>188</v>
      </c>
      <c r="L384" s="41"/>
      <c r="M384" s="183" t="s">
        <v>19</v>
      </c>
      <c r="N384" s="184" t="s">
        <v>49</v>
      </c>
      <c r="O384" s="66"/>
      <c r="P384" s="185">
        <f>O384*H384</f>
        <v>0</v>
      </c>
      <c r="Q384" s="185">
        <v>0</v>
      </c>
      <c r="R384" s="185">
        <f>Q384*H384</f>
        <v>0</v>
      </c>
      <c r="S384" s="185">
        <v>0</v>
      </c>
      <c r="T384" s="186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7" t="s">
        <v>178</v>
      </c>
      <c r="AT384" s="187" t="s">
        <v>174</v>
      </c>
      <c r="AU384" s="187" t="s">
        <v>88</v>
      </c>
      <c r="AY384" s="19" t="s">
        <v>172</v>
      </c>
      <c r="BE384" s="188">
        <f>IF(N384="základní",J384,0)</f>
        <v>0</v>
      </c>
      <c r="BF384" s="188">
        <f>IF(N384="snížená",J384,0)</f>
        <v>0</v>
      </c>
      <c r="BG384" s="188">
        <f>IF(N384="zákl. přenesená",J384,0)</f>
        <v>0</v>
      </c>
      <c r="BH384" s="188">
        <f>IF(N384="sníž. přenesená",J384,0)</f>
        <v>0</v>
      </c>
      <c r="BI384" s="188">
        <f>IF(N384="nulová",J384,0)</f>
        <v>0</v>
      </c>
      <c r="BJ384" s="19" t="s">
        <v>86</v>
      </c>
      <c r="BK384" s="188">
        <f>ROUND(I384*H384,2)</f>
        <v>0</v>
      </c>
      <c r="BL384" s="19" t="s">
        <v>178</v>
      </c>
      <c r="BM384" s="187" t="s">
        <v>560</v>
      </c>
    </row>
    <row r="385" spans="1:65" s="2" customFormat="1" ht="11.25">
      <c r="A385" s="36"/>
      <c r="B385" s="37"/>
      <c r="C385" s="38"/>
      <c r="D385" s="222" t="s">
        <v>190</v>
      </c>
      <c r="E385" s="38"/>
      <c r="F385" s="223" t="s">
        <v>561</v>
      </c>
      <c r="G385" s="38"/>
      <c r="H385" s="38"/>
      <c r="I385" s="224"/>
      <c r="J385" s="38"/>
      <c r="K385" s="38"/>
      <c r="L385" s="41"/>
      <c r="M385" s="225"/>
      <c r="N385" s="226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190</v>
      </c>
      <c r="AU385" s="19" t="s">
        <v>88</v>
      </c>
    </row>
    <row r="386" spans="1:65" s="2" customFormat="1" ht="44.25" customHeight="1">
      <c r="A386" s="36"/>
      <c r="B386" s="37"/>
      <c r="C386" s="176" t="s">
        <v>562</v>
      </c>
      <c r="D386" s="176" t="s">
        <v>174</v>
      </c>
      <c r="E386" s="177" t="s">
        <v>563</v>
      </c>
      <c r="F386" s="178" t="s">
        <v>564</v>
      </c>
      <c r="G386" s="179" t="s">
        <v>528</v>
      </c>
      <c r="H386" s="180">
        <v>0.61099999999999999</v>
      </c>
      <c r="I386" s="181"/>
      <c r="J386" s="182">
        <f>ROUND(I386*H386,2)</f>
        <v>0</v>
      </c>
      <c r="K386" s="178" t="s">
        <v>188</v>
      </c>
      <c r="L386" s="41"/>
      <c r="M386" s="183" t="s">
        <v>19</v>
      </c>
      <c r="N386" s="184" t="s">
        <v>49</v>
      </c>
      <c r="O386" s="66"/>
      <c r="P386" s="185">
        <f>O386*H386</f>
        <v>0</v>
      </c>
      <c r="Q386" s="185">
        <v>0</v>
      </c>
      <c r="R386" s="185">
        <f>Q386*H386</f>
        <v>0</v>
      </c>
      <c r="S386" s="185">
        <v>0</v>
      </c>
      <c r="T386" s="186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7" t="s">
        <v>178</v>
      </c>
      <c r="AT386" s="187" t="s">
        <v>174</v>
      </c>
      <c r="AU386" s="187" t="s">
        <v>88</v>
      </c>
      <c r="AY386" s="19" t="s">
        <v>172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19" t="s">
        <v>86</v>
      </c>
      <c r="BK386" s="188">
        <f>ROUND(I386*H386,2)</f>
        <v>0</v>
      </c>
      <c r="BL386" s="19" t="s">
        <v>178</v>
      </c>
      <c r="BM386" s="187" t="s">
        <v>565</v>
      </c>
    </row>
    <row r="387" spans="1:65" s="2" customFormat="1" ht="11.25">
      <c r="A387" s="36"/>
      <c r="B387" s="37"/>
      <c r="C387" s="38"/>
      <c r="D387" s="222" t="s">
        <v>190</v>
      </c>
      <c r="E387" s="38"/>
      <c r="F387" s="223" t="s">
        <v>566</v>
      </c>
      <c r="G387" s="38"/>
      <c r="H387" s="38"/>
      <c r="I387" s="224"/>
      <c r="J387" s="38"/>
      <c r="K387" s="38"/>
      <c r="L387" s="41"/>
      <c r="M387" s="225"/>
      <c r="N387" s="226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190</v>
      </c>
      <c r="AU387" s="19" t="s">
        <v>88</v>
      </c>
    </row>
    <row r="388" spans="1:65" s="2" customFormat="1" ht="24.2" customHeight="1">
      <c r="A388" s="36"/>
      <c r="B388" s="37"/>
      <c r="C388" s="176" t="s">
        <v>567</v>
      </c>
      <c r="D388" s="176" t="s">
        <v>174</v>
      </c>
      <c r="E388" s="177" t="s">
        <v>568</v>
      </c>
      <c r="F388" s="178" t="s">
        <v>569</v>
      </c>
      <c r="G388" s="179" t="s">
        <v>528</v>
      </c>
      <c r="H388" s="180">
        <v>10.364000000000001</v>
      </c>
      <c r="I388" s="181"/>
      <c r="J388" s="182">
        <f>ROUND(I388*H388,2)</f>
        <v>0</v>
      </c>
      <c r="K388" s="178" t="s">
        <v>19</v>
      </c>
      <c r="L388" s="41"/>
      <c r="M388" s="183" t="s">
        <v>19</v>
      </c>
      <c r="N388" s="184" t="s">
        <v>49</v>
      </c>
      <c r="O388" s="66"/>
      <c r="P388" s="185">
        <f>O388*H388</f>
        <v>0</v>
      </c>
      <c r="Q388" s="185">
        <v>0</v>
      </c>
      <c r="R388" s="185">
        <f>Q388*H388</f>
        <v>0</v>
      </c>
      <c r="S388" s="185">
        <v>0</v>
      </c>
      <c r="T388" s="186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7" t="s">
        <v>178</v>
      </c>
      <c r="AT388" s="187" t="s">
        <v>174</v>
      </c>
      <c r="AU388" s="187" t="s">
        <v>88</v>
      </c>
      <c r="AY388" s="19" t="s">
        <v>172</v>
      </c>
      <c r="BE388" s="188">
        <f>IF(N388="základní",J388,0)</f>
        <v>0</v>
      </c>
      <c r="BF388" s="188">
        <f>IF(N388="snížená",J388,0)</f>
        <v>0</v>
      </c>
      <c r="BG388" s="188">
        <f>IF(N388="zákl. přenesená",J388,0)</f>
        <v>0</v>
      </c>
      <c r="BH388" s="188">
        <f>IF(N388="sníž. přenesená",J388,0)</f>
        <v>0</v>
      </c>
      <c r="BI388" s="188">
        <f>IF(N388="nulová",J388,0)</f>
        <v>0</v>
      </c>
      <c r="BJ388" s="19" t="s">
        <v>86</v>
      </c>
      <c r="BK388" s="188">
        <f>ROUND(I388*H388,2)</f>
        <v>0</v>
      </c>
      <c r="BL388" s="19" t="s">
        <v>178</v>
      </c>
      <c r="BM388" s="187" t="s">
        <v>570</v>
      </c>
    </row>
    <row r="389" spans="1:65" s="12" customFormat="1" ht="22.9" customHeight="1">
      <c r="B389" s="160"/>
      <c r="C389" s="161"/>
      <c r="D389" s="162" t="s">
        <v>77</v>
      </c>
      <c r="E389" s="174" t="s">
        <v>571</v>
      </c>
      <c r="F389" s="174" t="s">
        <v>572</v>
      </c>
      <c r="G389" s="161"/>
      <c r="H389" s="161"/>
      <c r="I389" s="164"/>
      <c r="J389" s="175">
        <f>BK389</f>
        <v>0</v>
      </c>
      <c r="K389" s="161"/>
      <c r="L389" s="166"/>
      <c r="M389" s="167"/>
      <c r="N389" s="168"/>
      <c r="O389" s="168"/>
      <c r="P389" s="169">
        <f>SUM(P390:P391)</f>
        <v>0</v>
      </c>
      <c r="Q389" s="168"/>
      <c r="R389" s="169">
        <f>SUM(R390:R391)</f>
        <v>0</v>
      </c>
      <c r="S389" s="168"/>
      <c r="T389" s="170">
        <f>SUM(T390:T391)</f>
        <v>0</v>
      </c>
      <c r="AR389" s="171" t="s">
        <v>86</v>
      </c>
      <c r="AT389" s="172" t="s">
        <v>77</v>
      </c>
      <c r="AU389" s="172" t="s">
        <v>86</v>
      </c>
      <c r="AY389" s="171" t="s">
        <v>172</v>
      </c>
      <c r="BK389" s="173">
        <f>SUM(BK390:BK391)</f>
        <v>0</v>
      </c>
    </row>
    <row r="390" spans="1:65" s="2" customFormat="1" ht="55.5" customHeight="1">
      <c r="A390" s="36"/>
      <c r="B390" s="37"/>
      <c r="C390" s="176" t="s">
        <v>573</v>
      </c>
      <c r="D390" s="176" t="s">
        <v>174</v>
      </c>
      <c r="E390" s="177" t="s">
        <v>574</v>
      </c>
      <c r="F390" s="178" t="s">
        <v>575</v>
      </c>
      <c r="G390" s="179" t="s">
        <v>528</v>
      </c>
      <c r="H390" s="180">
        <v>9.0210000000000008</v>
      </c>
      <c r="I390" s="181"/>
      <c r="J390" s="182">
        <f>ROUND(I390*H390,2)</f>
        <v>0</v>
      </c>
      <c r="K390" s="178" t="s">
        <v>188</v>
      </c>
      <c r="L390" s="41"/>
      <c r="M390" s="183" t="s">
        <v>19</v>
      </c>
      <c r="N390" s="184" t="s">
        <v>49</v>
      </c>
      <c r="O390" s="66"/>
      <c r="P390" s="185">
        <f>O390*H390</f>
        <v>0</v>
      </c>
      <c r="Q390" s="185">
        <v>0</v>
      </c>
      <c r="R390" s="185">
        <f>Q390*H390</f>
        <v>0</v>
      </c>
      <c r="S390" s="185">
        <v>0</v>
      </c>
      <c r="T390" s="186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7" t="s">
        <v>178</v>
      </c>
      <c r="AT390" s="187" t="s">
        <v>174</v>
      </c>
      <c r="AU390" s="187" t="s">
        <v>88</v>
      </c>
      <c r="AY390" s="19" t="s">
        <v>172</v>
      </c>
      <c r="BE390" s="188">
        <f>IF(N390="základní",J390,0)</f>
        <v>0</v>
      </c>
      <c r="BF390" s="188">
        <f>IF(N390="snížená",J390,0)</f>
        <v>0</v>
      </c>
      <c r="BG390" s="188">
        <f>IF(N390="zákl. přenesená",J390,0)</f>
        <v>0</v>
      </c>
      <c r="BH390" s="188">
        <f>IF(N390="sníž. přenesená",J390,0)</f>
        <v>0</v>
      </c>
      <c r="BI390" s="188">
        <f>IF(N390="nulová",J390,0)</f>
        <v>0</v>
      </c>
      <c r="BJ390" s="19" t="s">
        <v>86</v>
      </c>
      <c r="BK390" s="188">
        <f>ROUND(I390*H390,2)</f>
        <v>0</v>
      </c>
      <c r="BL390" s="19" t="s">
        <v>178</v>
      </c>
      <c r="BM390" s="187" t="s">
        <v>576</v>
      </c>
    </row>
    <row r="391" spans="1:65" s="2" customFormat="1" ht="11.25">
      <c r="A391" s="36"/>
      <c r="B391" s="37"/>
      <c r="C391" s="38"/>
      <c r="D391" s="222" t="s">
        <v>190</v>
      </c>
      <c r="E391" s="38"/>
      <c r="F391" s="223" t="s">
        <v>577</v>
      </c>
      <c r="G391" s="38"/>
      <c r="H391" s="38"/>
      <c r="I391" s="224"/>
      <c r="J391" s="38"/>
      <c r="K391" s="38"/>
      <c r="L391" s="41"/>
      <c r="M391" s="225"/>
      <c r="N391" s="226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190</v>
      </c>
      <c r="AU391" s="19" t="s">
        <v>88</v>
      </c>
    </row>
    <row r="392" spans="1:65" s="12" customFormat="1" ht="25.9" customHeight="1">
      <c r="B392" s="160"/>
      <c r="C392" s="161"/>
      <c r="D392" s="162" t="s">
        <v>77</v>
      </c>
      <c r="E392" s="163" t="s">
        <v>578</v>
      </c>
      <c r="F392" s="163" t="s">
        <v>579</v>
      </c>
      <c r="G392" s="161"/>
      <c r="H392" s="161"/>
      <c r="I392" s="164"/>
      <c r="J392" s="165">
        <f>BK392</f>
        <v>0</v>
      </c>
      <c r="K392" s="161"/>
      <c r="L392" s="166"/>
      <c r="M392" s="167"/>
      <c r="N392" s="168"/>
      <c r="O392" s="168"/>
      <c r="P392" s="169">
        <f>P393+P436+P459+P824+P1046+P1138+P1188</f>
        <v>0</v>
      </c>
      <c r="Q392" s="168"/>
      <c r="R392" s="169">
        <f>R393+R436+R459+R824+R1046+R1138+R1188</f>
        <v>27.208099574390996</v>
      </c>
      <c r="S392" s="168"/>
      <c r="T392" s="170">
        <f>T393+T436+T459+T824+T1046+T1138+T1188</f>
        <v>14.263791800000002</v>
      </c>
      <c r="AR392" s="171" t="s">
        <v>88</v>
      </c>
      <c r="AT392" s="172" t="s">
        <v>77</v>
      </c>
      <c r="AU392" s="172" t="s">
        <v>78</v>
      </c>
      <c r="AY392" s="171" t="s">
        <v>172</v>
      </c>
      <c r="BK392" s="173">
        <f>BK393+BK436+BK459+BK824+BK1046+BK1138+BK1188</f>
        <v>0</v>
      </c>
    </row>
    <row r="393" spans="1:65" s="12" customFormat="1" ht="22.9" customHeight="1">
      <c r="B393" s="160"/>
      <c r="C393" s="161"/>
      <c r="D393" s="162" t="s">
        <v>77</v>
      </c>
      <c r="E393" s="174" t="s">
        <v>580</v>
      </c>
      <c r="F393" s="174" t="s">
        <v>581</v>
      </c>
      <c r="G393" s="161"/>
      <c r="H393" s="161"/>
      <c r="I393" s="164"/>
      <c r="J393" s="175">
        <f>BK393</f>
        <v>0</v>
      </c>
      <c r="K393" s="161"/>
      <c r="L393" s="166"/>
      <c r="M393" s="167"/>
      <c r="N393" s="168"/>
      <c r="O393" s="168"/>
      <c r="P393" s="169">
        <f>SUM(P394:P435)</f>
        <v>0</v>
      </c>
      <c r="Q393" s="168"/>
      <c r="R393" s="169">
        <f>SUM(R394:R435)</f>
        <v>2.0139320000000001</v>
      </c>
      <c r="S393" s="168"/>
      <c r="T393" s="170">
        <f>SUM(T394:T435)</f>
        <v>0.61072000000000004</v>
      </c>
      <c r="AR393" s="171" t="s">
        <v>88</v>
      </c>
      <c r="AT393" s="172" t="s">
        <v>77</v>
      </c>
      <c r="AU393" s="172" t="s">
        <v>86</v>
      </c>
      <c r="AY393" s="171" t="s">
        <v>172</v>
      </c>
      <c r="BK393" s="173">
        <f>SUM(BK394:BK435)</f>
        <v>0</v>
      </c>
    </row>
    <row r="394" spans="1:65" s="2" customFormat="1" ht="37.9" customHeight="1">
      <c r="A394" s="36"/>
      <c r="B394" s="37"/>
      <c r="C394" s="176" t="s">
        <v>582</v>
      </c>
      <c r="D394" s="176" t="s">
        <v>174</v>
      </c>
      <c r="E394" s="177" t="s">
        <v>583</v>
      </c>
      <c r="F394" s="178" t="s">
        <v>584</v>
      </c>
      <c r="G394" s="179" t="s">
        <v>264</v>
      </c>
      <c r="H394" s="180">
        <v>57.7</v>
      </c>
      <c r="I394" s="181"/>
      <c r="J394" s="182">
        <f>ROUND(I394*H394,2)</f>
        <v>0</v>
      </c>
      <c r="K394" s="178" t="s">
        <v>19</v>
      </c>
      <c r="L394" s="41"/>
      <c r="M394" s="183" t="s">
        <v>19</v>
      </c>
      <c r="N394" s="184" t="s">
        <v>49</v>
      </c>
      <c r="O394" s="66"/>
      <c r="P394" s="185">
        <f>O394*H394</f>
        <v>0</v>
      </c>
      <c r="Q394" s="185">
        <v>0</v>
      </c>
      <c r="R394" s="185">
        <f>Q394*H394</f>
        <v>0</v>
      </c>
      <c r="S394" s="185">
        <v>0</v>
      </c>
      <c r="T394" s="186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7" t="s">
        <v>268</v>
      </c>
      <c r="AT394" s="187" t="s">
        <v>174</v>
      </c>
      <c r="AU394" s="187" t="s">
        <v>88</v>
      </c>
      <c r="AY394" s="19" t="s">
        <v>172</v>
      </c>
      <c r="BE394" s="188">
        <f>IF(N394="základní",J394,0)</f>
        <v>0</v>
      </c>
      <c r="BF394" s="188">
        <f>IF(N394="snížená",J394,0)</f>
        <v>0</v>
      </c>
      <c r="BG394" s="188">
        <f>IF(N394="zákl. přenesená",J394,0)</f>
        <v>0</v>
      </c>
      <c r="BH394" s="188">
        <f>IF(N394="sníž. přenesená",J394,0)</f>
        <v>0</v>
      </c>
      <c r="BI394" s="188">
        <f>IF(N394="nulová",J394,0)</f>
        <v>0</v>
      </c>
      <c r="BJ394" s="19" t="s">
        <v>86</v>
      </c>
      <c r="BK394" s="188">
        <f>ROUND(I394*H394,2)</f>
        <v>0</v>
      </c>
      <c r="BL394" s="19" t="s">
        <v>268</v>
      </c>
      <c r="BM394" s="187" t="s">
        <v>585</v>
      </c>
    </row>
    <row r="395" spans="1:65" s="13" customFormat="1" ht="11.25">
      <c r="B395" s="189"/>
      <c r="C395" s="190"/>
      <c r="D395" s="191" t="s">
        <v>180</v>
      </c>
      <c r="E395" s="192" t="s">
        <v>19</v>
      </c>
      <c r="F395" s="193" t="s">
        <v>181</v>
      </c>
      <c r="G395" s="190"/>
      <c r="H395" s="192" t="s">
        <v>19</v>
      </c>
      <c r="I395" s="194"/>
      <c r="J395" s="190"/>
      <c r="K395" s="190"/>
      <c r="L395" s="195"/>
      <c r="M395" s="196"/>
      <c r="N395" s="197"/>
      <c r="O395" s="197"/>
      <c r="P395" s="197"/>
      <c r="Q395" s="197"/>
      <c r="R395" s="197"/>
      <c r="S395" s="197"/>
      <c r="T395" s="198"/>
      <c r="AT395" s="199" t="s">
        <v>180</v>
      </c>
      <c r="AU395" s="199" t="s">
        <v>88</v>
      </c>
      <c r="AV395" s="13" t="s">
        <v>86</v>
      </c>
      <c r="AW395" s="13" t="s">
        <v>37</v>
      </c>
      <c r="AX395" s="13" t="s">
        <v>78</v>
      </c>
      <c r="AY395" s="199" t="s">
        <v>172</v>
      </c>
    </row>
    <row r="396" spans="1:65" s="13" customFormat="1" ht="11.25">
      <c r="B396" s="189"/>
      <c r="C396" s="190"/>
      <c r="D396" s="191" t="s">
        <v>180</v>
      </c>
      <c r="E396" s="192" t="s">
        <v>19</v>
      </c>
      <c r="F396" s="193" t="s">
        <v>586</v>
      </c>
      <c r="G396" s="190"/>
      <c r="H396" s="192" t="s">
        <v>19</v>
      </c>
      <c r="I396" s="194"/>
      <c r="J396" s="190"/>
      <c r="K396" s="190"/>
      <c r="L396" s="195"/>
      <c r="M396" s="196"/>
      <c r="N396" s="197"/>
      <c r="O396" s="197"/>
      <c r="P396" s="197"/>
      <c r="Q396" s="197"/>
      <c r="R396" s="197"/>
      <c r="S396" s="197"/>
      <c r="T396" s="198"/>
      <c r="AT396" s="199" t="s">
        <v>180</v>
      </c>
      <c r="AU396" s="199" t="s">
        <v>88</v>
      </c>
      <c r="AV396" s="13" t="s">
        <v>86</v>
      </c>
      <c r="AW396" s="13" t="s">
        <v>37</v>
      </c>
      <c r="AX396" s="13" t="s">
        <v>78</v>
      </c>
      <c r="AY396" s="199" t="s">
        <v>172</v>
      </c>
    </row>
    <row r="397" spans="1:65" s="13" customFormat="1" ht="11.25">
      <c r="B397" s="189"/>
      <c r="C397" s="190"/>
      <c r="D397" s="191" t="s">
        <v>180</v>
      </c>
      <c r="E397" s="192" t="s">
        <v>19</v>
      </c>
      <c r="F397" s="193" t="s">
        <v>201</v>
      </c>
      <c r="G397" s="190"/>
      <c r="H397" s="192" t="s">
        <v>19</v>
      </c>
      <c r="I397" s="194"/>
      <c r="J397" s="190"/>
      <c r="K397" s="190"/>
      <c r="L397" s="195"/>
      <c r="M397" s="196"/>
      <c r="N397" s="197"/>
      <c r="O397" s="197"/>
      <c r="P397" s="197"/>
      <c r="Q397" s="197"/>
      <c r="R397" s="197"/>
      <c r="S397" s="197"/>
      <c r="T397" s="198"/>
      <c r="AT397" s="199" t="s">
        <v>180</v>
      </c>
      <c r="AU397" s="199" t="s">
        <v>88</v>
      </c>
      <c r="AV397" s="13" t="s">
        <v>86</v>
      </c>
      <c r="AW397" s="13" t="s">
        <v>37</v>
      </c>
      <c r="AX397" s="13" t="s">
        <v>78</v>
      </c>
      <c r="AY397" s="199" t="s">
        <v>172</v>
      </c>
    </row>
    <row r="398" spans="1:65" s="13" customFormat="1" ht="11.25">
      <c r="B398" s="189"/>
      <c r="C398" s="190"/>
      <c r="D398" s="191" t="s">
        <v>180</v>
      </c>
      <c r="E398" s="192" t="s">
        <v>19</v>
      </c>
      <c r="F398" s="193" t="s">
        <v>484</v>
      </c>
      <c r="G398" s="190"/>
      <c r="H398" s="192" t="s">
        <v>19</v>
      </c>
      <c r="I398" s="194"/>
      <c r="J398" s="190"/>
      <c r="K398" s="190"/>
      <c r="L398" s="195"/>
      <c r="M398" s="196"/>
      <c r="N398" s="197"/>
      <c r="O398" s="197"/>
      <c r="P398" s="197"/>
      <c r="Q398" s="197"/>
      <c r="R398" s="197"/>
      <c r="S398" s="197"/>
      <c r="T398" s="198"/>
      <c r="AT398" s="199" t="s">
        <v>180</v>
      </c>
      <c r="AU398" s="199" t="s">
        <v>88</v>
      </c>
      <c r="AV398" s="13" t="s">
        <v>86</v>
      </c>
      <c r="AW398" s="13" t="s">
        <v>37</v>
      </c>
      <c r="AX398" s="13" t="s">
        <v>78</v>
      </c>
      <c r="AY398" s="199" t="s">
        <v>172</v>
      </c>
    </row>
    <row r="399" spans="1:65" s="14" customFormat="1" ht="11.25">
      <c r="B399" s="200"/>
      <c r="C399" s="201"/>
      <c r="D399" s="191" t="s">
        <v>180</v>
      </c>
      <c r="E399" s="202" t="s">
        <v>19</v>
      </c>
      <c r="F399" s="203" t="s">
        <v>587</v>
      </c>
      <c r="G399" s="201"/>
      <c r="H399" s="204">
        <v>57.7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180</v>
      </c>
      <c r="AU399" s="210" t="s">
        <v>88</v>
      </c>
      <c r="AV399" s="14" t="s">
        <v>88</v>
      </c>
      <c r="AW399" s="14" t="s">
        <v>37</v>
      </c>
      <c r="AX399" s="14" t="s">
        <v>78</v>
      </c>
      <c r="AY399" s="210" t="s">
        <v>172</v>
      </c>
    </row>
    <row r="400" spans="1:65" s="15" customFormat="1" ht="11.25">
      <c r="B400" s="211"/>
      <c r="C400" s="212"/>
      <c r="D400" s="191" t="s">
        <v>180</v>
      </c>
      <c r="E400" s="213" t="s">
        <v>19</v>
      </c>
      <c r="F400" s="214" t="s">
        <v>183</v>
      </c>
      <c r="G400" s="212"/>
      <c r="H400" s="215">
        <v>57.7</v>
      </c>
      <c r="I400" s="216"/>
      <c r="J400" s="212"/>
      <c r="K400" s="212"/>
      <c r="L400" s="217"/>
      <c r="M400" s="218"/>
      <c r="N400" s="219"/>
      <c r="O400" s="219"/>
      <c r="P400" s="219"/>
      <c r="Q400" s="219"/>
      <c r="R400" s="219"/>
      <c r="S400" s="219"/>
      <c r="T400" s="220"/>
      <c r="AT400" s="221" t="s">
        <v>180</v>
      </c>
      <c r="AU400" s="221" t="s">
        <v>88</v>
      </c>
      <c r="AV400" s="15" t="s">
        <v>178</v>
      </c>
      <c r="AW400" s="15" t="s">
        <v>37</v>
      </c>
      <c r="AX400" s="15" t="s">
        <v>86</v>
      </c>
      <c r="AY400" s="221" t="s">
        <v>172</v>
      </c>
    </row>
    <row r="401" spans="1:65" s="2" customFormat="1" ht="49.15" customHeight="1">
      <c r="A401" s="36"/>
      <c r="B401" s="37"/>
      <c r="C401" s="176" t="s">
        <v>588</v>
      </c>
      <c r="D401" s="176" t="s">
        <v>174</v>
      </c>
      <c r="E401" s="177" t="s">
        <v>589</v>
      </c>
      <c r="F401" s="178" t="s">
        <v>590</v>
      </c>
      <c r="G401" s="179" t="s">
        <v>96</v>
      </c>
      <c r="H401" s="180">
        <v>75.599999999999994</v>
      </c>
      <c r="I401" s="181"/>
      <c r="J401" s="182">
        <f>ROUND(I401*H401,2)</f>
        <v>0</v>
      </c>
      <c r="K401" s="178" t="s">
        <v>19</v>
      </c>
      <c r="L401" s="41"/>
      <c r="M401" s="183" t="s">
        <v>19</v>
      </c>
      <c r="N401" s="184" t="s">
        <v>49</v>
      </c>
      <c r="O401" s="66"/>
      <c r="P401" s="185">
        <f>O401*H401</f>
        <v>0</v>
      </c>
      <c r="Q401" s="185">
        <v>2.3000000000000001E-4</v>
      </c>
      <c r="R401" s="185">
        <f>Q401*H401</f>
        <v>1.7388000000000001E-2</v>
      </c>
      <c r="S401" s="185">
        <v>0</v>
      </c>
      <c r="T401" s="186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87" t="s">
        <v>268</v>
      </c>
      <c r="AT401" s="187" t="s">
        <v>174</v>
      </c>
      <c r="AU401" s="187" t="s">
        <v>88</v>
      </c>
      <c r="AY401" s="19" t="s">
        <v>172</v>
      </c>
      <c r="BE401" s="188">
        <f>IF(N401="základní",J401,0)</f>
        <v>0</v>
      </c>
      <c r="BF401" s="188">
        <f>IF(N401="snížená",J401,0)</f>
        <v>0</v>
      </c>
      <c r="BG401" s="188">
        <f>IF(N401="zákl. přenesená",J401,0)</f>
        <v>0</v>
      </c>
      <c r="BH401" s="188">
        <f>IF(N401="sníž. přenesená",J401,0)</f>
        <v>0</v>
      </c>
      <c r="BI401" s="188">
        <f>IF(N401="nulová",J401,0)</f>
        <v>0</v>
      </c>
      <c r="BJ401" s="19" t="s">
        <v>86</v>
      </c>
      <c r="BK401" s="188">
        <f>ROUND(I401*H401,2)</f>
        <v>0</v>
      </c>
      <c r="BL401" s="19" t="s">
        <v>268</v>
      </c>
      <c r="BM401" s="187" t="s">
        <v>591</v>
      </c>
    </row>
    <row r="402" spans="1:65" s="14" customFormat="1" ht="11.25">
      <c r="B402" s="200"/>
      <c r="C402" s="201"/>
      <c r="D402" s="191" t="s">
        <v>180</v>
      </c>
      <c r="E402" s="202" t="s">
        <v>19</v>
      </c>
      <c r="F402" s="203" t="s">
        <v>98</v>
      </c>
      <c r="G402" s="201"/>
      <c r="H402" s="204">
        <v>75.599999999999994</v>
      </c>
      <c r="I402" s="205"/>
      <c r="J402" s="201"/>
      <c r="K402" s="201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180</v>
      </c>
      <c r="AU402" s="210" t="s">
        <v>88</v>
      </c>
      <c r="AV402" s="14" t="s">
        <v>88</v>
      </c>
      <c r="AW402" s="14" t="s">
        <v>37</v>
      </c>
      <c r="AX402" s="14" t="s">
        <v>78</v>
      </c>
      <c r="AY402" s="210" t="s">
        <v>172</v>
      </c>
    </row>
    <row r="403" spans="1:65" s="15" customFormat="1" ht="11.25">
      <c r="B403" s="211"/>
      <c r="C403" s="212"/>
      <c r="D403" s="191" t="s">
        <v>180</v>
      </c>
      <c r="E403" s="213" t="s">
        <v>19</v>
      </c>
      <c r="F403" s="214" t="s">
        <v>183</v>
      </c>
      <c r="G403" s="212"/>
      <c r="H403" s="215">
        <v>75.599999999999994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180</v>
      </c>
      <c r="AU403" s="221" t="s">
        <v>88</v>
      </c>
      <c r="AV403" s="15" t="s">
        <v>178</v>
      </c>
      <c r="AW403" s="15" t="s">
        <v>37</v>
      </c>
      <c r="AX403" s="15" t="s">
        <v>86</v>
      </c>
      <c r="AY403" s="221" t="s">
        <v>172</v>
      </c>
    </row>
    <row r="404" spans="1:65" s="2" customFormat="1" ht="24.2" customHeight="1">
      <c r="A404" s="36"/>
      <c r="B404" s="37"/>
      <c r="C404" s="227" t="s">
        <v>592</v>
      </c>
      <c r="D404" s="227" t="s">
        <v>453</v>
      </c>
      <c r="E404" s="228" t="s">
        <v>593</v>
      </c>
      <c r="F404" s="229" t="s">
        <v>594</v>
      </c>
      <c r="G404" s="230" t="s">
        <v>96</v>
      </c>
      <c r="H404" s="231">
        <v>79.22</v>
      </c>
      <c r="I404" s="232"/>
      <c r="J404" s="233">
        <f>ROUND(I404*H404,2)</f>
        <v>0</v>
      </c>
      <c r="K404" s="229" t="s">
        <v>188</v>
      </c>
      <c r="L404" s="234"/>
      <c r="M404" s="235" t="s">
        <v>19</v>
      </c>
      <c r="N404" s="236" t="s">
        <v>49</v>
      </c>
      <c r="O404" s="66"/>
      <c r="P404" s="185">
        <f>O404*H404</f>
        <v>0</v>
      </c>
      <c r="Q404" s="185">
        <v>1.9E-3</v>
      </c>
      <c r="R404" s="185">
        <f>Q404*H404</f>
        <v>0.15051799999999999</v>
      </c>
      <c r="S404" s="185">
        <v>0</v>
      </c>
      <c r="T404" s="186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7" t="s">
        <v>347</v>
      </c>
      <c r="AT404" s="187" t="s">
        <v>453</v>
      </c>
      <c r="AU404" s="187" t="s">
        <v>88</v>
      </c>
      <c r="AY404" s="19" t="s">
        <v>172</v>
      </c>
      <c r="BE404" s="188">
        <f>IF(N404="základní",J404,0)</f>
        <v>0</v>
      </c>
      <c r="BF404" s="188">
        <f>IF(N404="snížená",J404,0)</f>
        <v>0</v>
      </c>
      <c r="BG404" s="188">
        <f>IF(N404="zákl. přenesená",J404,0)</f>
        <v>0</v>
      </c>
      <c r="BH404" s="188">
        <f>IF(N404="sníž. přenesená",J404,0)</f>
        <v>0</v>
      </c>
      <c r="BI404" s="188">
        <f>IF(N404="nulová",J404,0)</f>
        <v>0</v>
      </c>
      <c r="BJ404" s="19" t="s">
        <v>86</v>
      </c>
      <c r="BK404" s="188">
        <f>ROUND(I404*H404,2)</f>
        <v>0</v>
      </c>
      <c r="BL404" s="19" t="s">
        <v>268</v>
      </c>
      <c r="BM404" s="187" t="s">
        <v>595</v>
      </c>
    </row>
    <row r="405" spans="1:65" s="14" customFormat="1" ht="11.25">
      <c r="B405" s="200"/>
      <c r="C405" s="201"/>
      <c r="D405" s="191" t="s">
        <v>180</v>
      </c>
      <c r="E405" s="201"/>
      <c r="F405" s="203" t="s">
        <v>596</v>
      </c>
      <c r="G405" s="201"/>
      <c r="H405" s="204">
        <v>79.22</v>
      </c>
      <c r="I405" s="205"/>
      <c r="J405" s="201"/>
      <c r="K405" s="201"/>
      <c r="L405" s="206"/>
      <c r="M405" s="207"/>
      <c r="N405" s="208"/>
      <c r="O405" s="208"/>
      <c r="P405" s="208"/>
      <c r="Q405" s="208"/>
      <c r="R405" s="208"/>
      <c r="S405" s="208"/>
      <c r="T405" s="209"/>
      <c r="AT405" s="210" t="s">
        <v>180</v>
      </c>
      <c r="AU405" s="210" t="s">
        <v>88</v>
      </c>
      <c r="AV405" s="14" t="s">
        <v>88</v>
      </c>
      <c r="AW405" s="14" t="s">
        <v>4</v>
      </c>
      <c r="AX405" s="14" t="s">
        <v>86</v>
      </c>
      <c r="AY405" s="210" t="s">
        <v>172</v>
      </c>
    </row>
    <row r="406" spans="1:65" s="2" customFormat="1" ht="33" customHeight="1">
      <c r="A406" s="36"/>
      <c r="B406" s="37"/>
      <c r="C406" s="176" t="s">
        <v>597</v>
      </c>
      <c r="D406" s="176" t="s">
        <v>174</v>
      </c>
      <c r="E406" s="177" t="s">
        <v>598</v>
      </c>
      <c r="F406" s="178" t="s">
        <v>599</v>
      </c>
      <c r="G406" s="179" t="s">
        <v>96</v>
      </c>
      <c r="H406" s="180">
        <v>75.599999999999994</v>
      </c>
      <c r="I406" s="181"/>
      <c r="J406" s="182">
        <f>ROUND(I406*H406,2)</f>
        <v>0</v>
      </c>
      <c r="K406" s="178" t="s">
        <v>188</v>
      </c>
      <c r="L406" s="41"/>
      <c r="M406" s="183" t="s">
        <v>19</v>
      </c>
      <c r="N406" s="184" t="s">
        <v>49</v>
      </c>
      <c r="O406" s="66"/>
      <c r="P406" s="185">
        <f>O406*H406</f>
        <v>0</v>
      </c>
      <c r="Q406" s="185">
        <v>0</v>
      </c>
      <c r="R406" s="185">
        <f>Q406*H406</f>
        <v>0</v>
      </c>
      <c r="S406" s="185">
        <v>0</v>
      </c>
      <c r="T406" s="186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87" t="s">
        <v>268</v>
      </c>
      <c r="AT406" s="187" t="s">
        <v>174</v>
      </c>
      <c r="AU406" s="187" t="s">
        <v>88</v>
      </c>
      <c r="AY406" s="19" t="s">
        <v>172</v>
      </c>
      <c r="BE406" s="188">
        <f>IF(N406="základní",J406,0)</f>
        <v>0</v>
      </c>
      <c r="BF406" s="188">
        <f>IF(N406="snížená",J406,0)</f>
        <v>0</v>
      </c>
      <c r="BG406" s="188">
        <f>IF(N406="zákl. přenesená",J406,0)</f>
        <v>0</v>
      </c>
      <c r="BH406" s="188">
        <f>IF(N406="sníž. přenesená",J406,0)</f>
        <v>0</v>
      </c>
      <c r="BI406" s="188">
        <f>IF(N406="nulová",J406,0)</f>
        <v>0</v>
      </c>
      <c r="BJ406" s="19" t="s">
        <v>86</v>
      </c>
      <c r="BK406" s="188">
        <f>ROUND(I406*H406,2)</f>
        <v>0</v>
      </c>
      <c r="BL406" s="19" t="s">
        <v>268</v>
      </c>
      <c r="BM406" s="187" t="s">
        <v>600</v>
      </c>
    </row>
    <row r="407" spans="1:65" s="2" customFormat="1" ht="11.25">
      <c r="A407" s="36"/>
      <c r="B407" s="37"/>
      <c r="C407" s="38"/>
      <c r="D407" s="222" t="s">
        <v>190</v>
      </c>
      <c r="E407" s="38"/>
      <c r="F407" s="223" t="s">
        <v>601</v>
      </c>
      <c r="G407" s="38"/>
      <c r="H407" s="38"/>
      <c r="I407" s="224"/>
      <c r="J407" s="38"/>
      <c r="K407" s="38"/>
      <c r="L407" s="41"/>
      <c r="M407" s="225"/>
      <c r="N407" s="226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190</v>
      </c>
      <c r="AU407" s="19" t="s">
        <v>88</v>
      </c>
    </row>
    <row r="408" spans="1:65" s="14" customFormat="1" ht="11.25">
      <c r="B408" s="200"/>
      <c r="C408" s="201"/>
      <c r="D408" s="191" t="s">
        <v>180</v>
      </c>
      <c r="E408" s="202" t="s">
        <v>19</v>
      </c>
      <c r="F408" s="203" t="s">
        <v>98</v>
      </c>
      <c r="G408" s="201"/>
      <c r="H408" s="204">
        <v>75.599999999999994</v>
      </c>
      <c r="I408" s="205"/>
      <c r="J408" s="201"/>
      <c r="K408" s="201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180</v>
      </c>
      <c r="AU408" s="210" t="s">
        <v>88</v>
      </c>
      <c r="AV408" s="14" t="s">
        <v>88</v>
      </c>
      <c r="AW408" s="14" t="s">
        <v>37</v>
      </c>
      <c r="AX408" s="14" t="s">
        <v>78</v>
      </c>
      <c r="AY408" s="210" t="s">
        <v>172</v>
      </c>
    </row>
    <row r="409" spans="1:65" s="15" customFormat="1" ht="11.25">
      <c r="B409" s="211"/>
      <c r="C409" s="212"/>
      <c r="D409" s="191" t="s">
        <v>180</v>
      </c>
      <c r="E409" s="213" t="s">
        <v>19</v>
      </c>
      <c r="F409" s="214" t="s">
        <v>183</v>
      </c>
      <c r="G409" s="212"/>
      <c r="H409" s="215">
        <v>75.599999999999994</v>
      </c>
      <c r="I409" s="216"/>
      <c r="J409" s="212"/>
      <c r="K409" s="212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180</v>
      </c>
      <c r="AU409" s="221" t="s">
        <v>88</v>
      </c>
      <c r="AV409" s="15" t="s">
        <v>178</v>
      </c>
      <c r="AW409" s="15" t="s">
        <v>37</v>
      </c>
      <c r="AX409" s="15" t="s">
        <v>86</v>
      </c>
      <c r="AY409" s="221" t="s">
        <v>172</v>
      </c>
    </row>
    <row r="410" spans="1:65" s="2" customFormat="1" ht="24.2" customHeight="1">
      <c r="A410" s="36"/>
      <c r="B410" s="37"/>
      <c r="C410" s="227" t="s">
        <v>602</v>
      </c>
      <c r="D410" s="227" t="s">
        <v>453</v>
      </c>
      <c r="E410" s="228" t="s">
        <v>603</v>
      </c>
      <c r="F410" s="229" t="s">
        <v>604</v>
      </c>
      <c r="G410" s="230" t="s">
        <v>96</v>
      </c>
      <c r="H410" s="231">
        <v>78.540000000000006</v>
      </c>
      <c r="I410" s="232"/>
      <c r="J410" s="233">
        <f>ROUND(I410*H410,2)</f>
        <v>0</v>
      </c>
      <c r="K410" s="229" t="s">
        <v>188</v>
      </c>
      <c r="L410" s="234"/>
      <c r="M410" s="235" t="s">
        <v>19</v>
      </c>
      <c r="N410" s="236" t="s">
        <v>49</v>
      </c>
      <c r="O410" s="66"/>
      <c r="P410" s="185">
        <f>O410*H410</f>
        <v>0</v>
      </c>
      <c r="Q410" s="185">
        <v>2.9999999999999997E-4</v>
      </c>
      <c r="R410" s="185">
        <f>Q410*H410</f>
        <v>2.3562E-2</v>
      </c>
      <c r="S410" s="185">
        <v>0</v>
      </c>
      <c r="T410" s="186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7" t="s">
        <v>347</v>
      </c>
      <c r="AT410" s="187" t="s">
        <v>453</v>
      </c>
      <c r="AU410" s="187" t="s">
        <v>88</v>
      </c>
      <c r="AY410" s="19" t="s">
        <v>172</v>
      </c>
      <c r="BE410" s="188">
        <f>IF(N410="základní",J410,0)</f>
        <v>0</v>
      </c>
      <c r="BF410" s="188">
        <f>IF(N410="snížená",J410,0)</f>
        <v>0</v>
      </c>
      <c r="BG410" s="188">
        <f>IF(N410="zákl. přenesená",J410,0)</f>
        <v>0</v>
      </c>
      <c r="BH410" s="188">
        <f>IF(N410="sníž. přenesená",J410,0)</f>
        <v>0</v>
      </c>
      <c r="BI410" s="188">
        <f>IF(N410="nulová",J410,0)</f>
        <v>0</v>
      </c>
      <c r="BJ410" s="19" t="s">
        <v>86</v>
      </c>
      <c r="BK410" s="188">
        <f>ROUND(I410*H410,2)</f>
        <v>0</v>
      </c>
      <c r="BL410" s="19" t="s">
        <v>268</v>
      </c>
      <c r="BM410" s="187" t="s">
        <v>605</v>
      </c>
    </row>
    <row r="411" spans="1:65" s="14" customFormat="1" ht="11.25">
      <c r="B411" s="200"/>
      <c r="C411" s="201"/>
      <c r="D411" s="191" t="s">
        <v>180</v>
      </c>
      <c r="E411" s="201"/>
      <c r="F411" s="203" t="s">
        <v>606</v>
      </c>
      <c r="G411" s="201"/>
      <c r="H411" s="204">
        <v>78.540000000000006</v>
      </c>
      <c r="I411" s="205"/>
      <c r="J411" s="201"/>
      <c r="K411" s="201"/>
      <c r="L411" s="206"/>
      <c r="M411" s="207"/>
      <c r="N411" s="208"/>
      <c r="O411" s="208"/>
      <c r="P411" s="208"/>
      <c r="Q411" s="208"/>
      <c r="R411" s="208"/>
      <c r="S411" s="208"/>
      <c r="T411" s="209"/>
      <c r="AT411" s="210" t="s">
        <v>180</v>
      </c>
      <c r="AU411" s="210" t="s">
        <v>88</v>
      </c>
      <c r="AV411" s="14" t="s">
        <v>88</v>
      </c>
      <c r="AW411" s="14" t="s">
        <v>4</v>
      </c>
      <c r="AX411" s="14" t="s">
        <v>86</v>
      </c>
      <c r="AY411" s="210" t="s">
        <v>172</v>
      </c>
    </row>
    <row r="412" spans="1:65" s="2" customFormat="1" ht="24.2" customHeight="1">
      <c r="A412" s="36"/>
      <c r="B412" s="37"/>
      <c r="C412" s="176" t="s">
        <v>607</v>
      </c>
      <c r="D412" s="176" t="s">
        <v>174</v>
      </c>
      <c r="E412" s="177" t="s">
        <v>608</v>
      </c>
      <c r="F412" s="178" t="s">
        <v>609</v>
      </c>
      <c r="G412" s="179" t="s">
        <v>96</v>
      </c>
      <c r="H412" s="180">
        <v>392</v>
      </c>
      <c r="I412" s="181"/>
      <c r="J412" s="182">
        <f>ROUND(I412*H412,2)</f>
        <v>0</v>
      </c>
      <c r="K412" s="178" t="s">
        <v>188</v>
      </c>
      <c r="L412" s="41"/>
      <c r="M412" s="183" t="s">
        <v>19</v>
      </c>
      <c r="N412" s="184" t="s">
        <v>49</v>
      </c>
      <c r="O412" s="66"/>
      <c r="P412" s="185">
        <f>O412*H412</f>
        <v>0</v>
      </c>
      <c r="Q412" s="185">
        <v>0</v>
      </c>
      <c r="R412" s="185">
        <f>Q412*H412</f>
        <v>0</v>
      </c>
      <c r="S412" s="185">
        <v>6.6E-4</v>
      </c>
      <c r="T412" s="186">
        <f>S412*H412</f>
        <v>0.25872000000000001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7" t="s">
        <v>268</v>
      </c>
      <c r="AT412" s="187" t="s">
        <v>174</v>
      </c>
      <c r="AU412" s="187" t="s">
        <v>88</v>
      </c>
      <c r="AY412" s="19" t="s">
        <v>172</v>
      </c>
      <c r="BE412" s="188">
        <f>IF(N412="základní",J412,0)</f>
        <v>0</v>
      </c>
      <c r="BF412" s="188">
        <f>IF(N412="snížená",J412,0)</f>
        <v>0</v>
      </c>
      <c r="BG412" s="188">
        <f>IF(N412="zákl. přenesená",J412,0)</f>
        <v>0</v>
      </c>
      <c r="BH412" s="188">
        <f>IF(N412="sníž. přenesená",J412,0)</f>
        <v>0</v>
      </c>
      <c r="BI412" s="188">
        <f>IF(N412="nulová",J412,0)</f>
        <v>0</v>
      </c>
      <c r="BJ412" s="19" t="s">
        <v>86</v>
      </c>
      <c r="BK412" s="188">
        <f>ROUND(I412*H412,2)</f>
        <v>0</v>
      </c>
      <c r="BL412" s="19" t="s">
        <v>268</v>
      </c>
      <c r="BM412" s="187" t="s">
        <v>610</v>
      </c>
    </row>
    <row r="413" spans="1:65" s="2" customFormat="1" ht="11.25">
      <c r="A413" s="36"/>
      <c r="B413" s="37"/>
      <c r="C413" s="38"/>
      <c r="D413" s="222" t="s">
        <v>190</v>
      </c>
      <c r="E413" s="38"/>
      <c r="F413" s="223" t="s">
        <v>611</v>
      </c>
      <c r="G413" s="38"/>
      <c r="H413" s="38"/>
      <c r="I413" s="224"/>
      <c r="J413" s="38"/>
      <c r="K413" s="38"/>
      <c r="L413" s="41"/>
      <c r="M413" s="225"/>
      <c r="N413" s="226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190</v>
      </c>
      <c r="AU413" s="19" t="s">
        <v>88</v>
      </c>
    </row>
    <row r="414" spans="1:65" s="14" customFormat="1" ht="11.25">
      <c r="B414" s="200"/>
      <c r="C414" s="201"/>
      <c r="D414" s="191" t="s">
        <v>180</v>
      </c>
      <c r="E414" s="202" t="s">
        <v>19</v>
      </c>
      <c r="F414" s="203" t="s">
        <v>102</v>
      </c>
      <c r="G414" s="201"/>
      <c r="H414" s="204">
        <v>20.399999999999999</v>
      </c>
      <c r="I414" s="205"/>
      <c r="J414" s="201"/>
      <c r="K414" s="201"/>
      <c r="L414" s="206"/>
      <c r="M414" s="207"/>
      <c r="N414" s="208"/>
      <c r="O414" s="208"/>
      <c r="P414" s="208"/>
      <c r="Q414" s="208"/>
      <c r="R414" s="208"/>
      <c r="S414" s="208"/>
      <c r="T414" s="209"/>
      <c r="AT414" s="210" t="s">
        <v>180</v>
      </c>
      <c r="AU414" s="210" t="s">
        <v>88</v>
      </c>
      <c r="AV414" s="14" t="s">
        <v>88</v>
      </c>
      <c r="AW414" s="14" t="s">
        <v>37</v>
      </c>
      <c r="AX414" s="14" t="s">
        <v>78</v>
      </c>
      <c r="AY414" s="210" t="s">
        <v>172</v>
      </c>
    </row>
    <row r="415" spans="1:65" s="14" customFormat="1" ht="11.25">
      <c r="B415" s="200"/>
      <c r="C415" s="201"/>
      <c r="D415" s="191" t="s">
        <v>180</v>
      </c>
      <c r="E415" s="202" t="s">
        <v>19</v>
      </c>
      <c r="F415" s="203" t="s">
        <v>105</v>
      </c>
      <c r="G415" s="201"/>
      <c r="H415" s="204">
        <v>296</v>
      </c>
      <c r="I415" s="205"/>
      <c r="J415" s="201"/>
      <c r="K415" s="201"/>
      <c r="L415" s="206"/>
      <c r="M415" s="207"/>
      <c r="N415" s="208"/>
      <c r="O415" s="208"/>
      <c r="P415" s="208"/>
      <c r="Q415" s="208"/>
      <c r="R415" s="208"/>
      <c r="S415" s="208"/>
      <c r="T415" s="209"/>
      <c r="AT415" s="210" t="s">
        <v>180</v>
      </c>
      <c r="AU415" s="210" t="s">
        <v>88</v>
      </c>
      <c r="AV415" s="14" t="s">
        <v>88</v>
      </c>
      <c r="AW415" s="14" t="s">
        <v>37</v>
      </c>
      <c r="AX415" s="14" t="s">
        <v>78</v>
      </c>
      <c r="AY415" s="210" t="s">
        <v>172</v>
      </c>
    </row>
    <row r="416" spans="1:65" s="14" customFormat="1" ht="11.25">
      <c r="B416" s="200"/>
      <c r="C416" s="201"/>
      <c r="D416" s="191" t="s">
        <v>180</v>
      </c>
      <c r="E416" s="202" t="s">
        <v>19</v>
      </c>
      <c r="F416" s="203" t="s">
        <v>98</v>
      </c>
      <c r="G416" s="201"/>
      <c r="H416" s="204">
        <v>75.599999999999994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180</v>
      </c>
      <c r="AU416" s="210" t="s">
        <v>88</v>
      </c>
      <c r="AV416" s="14" t="s">
        <v>88</v>
      </c>
      <c r="AW416" s="14" t="s">
        <v>37</v>
      </c>
      <c r="AX416" s="14" t="s">
        <v>78</v>
      </c>
      <c r="AY416" s="210" t="s">
        <v>172</v>
      </c>
    </row>
    <row r="417" spans="1:65" s="15" customFormat="1" ht="11.25">
      <c r="B417" s="211"/>
      <c r="C417" s="212"/>
      <c r="D417" s="191" t="s">
        <v>180</v>
      </c>
      <c r="E417" s="213" t="s">
        <v>19</v>
      </c>
      <c r="F417" s="214" t="s">
        <v>183</v>
      </c>
      <c r="G417" s="212"/>
      <c r="H417" s="215">
        <v>392</v>
      </c>
      <c r="I417" s="216"/>
      <c r="J417" s="212"/>
      <c r="K417" s="212"/>
      <c r="L417" s="217"/>
      <c r="M417" s="218"/>
      <c r="N417" s="219"/>
      <c r="O417" s="219"/>
      <c r="P417" s="219"/>
      <c r="Q417" s="219"/>
      <c r="R417" s="219"/>
      <c r="S417" s="219"/>
      <c r="T417" s="220"/>
      <c r="AT417" s="221" t="s">
        <v>180</v>
      </c>
      <c r="AU417" s="221" t="s">
        <v>88</v>
      </c>
      <c r="AV417" s="15" t="s">
        <v>178</v>
      </c>
      <c r="AW417" s="15" t="s">
        <v>37</v>
      </c>
      <c r="AX417" s="15" t="s">
        <v>86</v>
      </c>
      <c r="AY417" s="221" t="s">
        <v>172</v>
      </c>
    </row>
    <row r="418" spans="1:65" s="2" customFormat="1" ht="24.2" customHeight="1">
      <c r="A418" s="36"/>
      <c r="B418" s="37"/>
      <c r="C418" s="176" t="s">
        <v>612</v>
      </c>
      <c r="D418" s="176" t="s">
        <v>174</v>
      </c>
      <c r="E418" s="177" t="s">
        <v>613</v>
      </c>
      <c r="F418" s="178" t="s">
        <v>614</v>
      </c>
      <c r="G418" s="179" t="s">
        <v>96</v>
      </c>
      <c r="H418" s="180">
        <v>110</v>
      </c>
      <c r="I418" s="181"/>
      <c r="J418" s="182">
        <f>ROUND(I418*H418,2)</f>
        <v>0</v>
      </c>
      <c r="K418" s="178" t="s">
        <v>188</v>
      </c>
      <c r="L418" s="41"/>
      <c r="M418" s="183" t="s">
        <v>19</v>
      </c>
      <c r="N418" s="184" t="s">
        <v>49</v>
      </c>
      <c r="O418" s="66"/>
      <c r="P418" s="185">
        <f>O418*H418</f>
        <v>0</v>
      </c>
      <c r="Q418" s="185">
        <v>0</v>
      </c>
      <c r="R418" s="185">
        <f>Q418*H418</f>
        <v>0</v>
      </c>
      <c r="S418" s="185">
        <v>3.2000000000000002E-3</v>
      </c>
      <c r="T418" s="186">
        <f>S418*H418</f>
        <v>0.35200000000000004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7" t="s">
        <v>268</v>
      </c>
      <c r="AT418" s="187" t="s">
        <v>174</v>
      </c>
      <c r="AU418" s="187" t="s">
        <v>88</v>
      </c>
      <c r="AY418" s="19" t="s">
        <v>172</v>
      </c>
      <c r="BE418" s="188">
        <f>IF(N418="základní",J418,0)</f>
        <v>0</v>
      </c>
      <c r="BF418" s="188">
        <f>IF(N418="snížená",J418,0)</f>
        <v>0</v>
      </c>
      <c r="BG418" s="188">
        <f>IF(N418="zákl. přenesená",J418,0)</f>
        <v>0</v>
      </c>
      <c r="BH418" s="188">
        <f>IF(N418="sníž. přenesená",J418,0)</f>
        <v>0</v>
      </c>
      <c r="BI418" s="188">
        <f>IF(N418="nulová",J418,0)</f>
        <v>0</v>
      </c>
      <c r="BJ418" s="19" t="s">
        <v>86</v>
      </c>
      <c r="BK418" s="188">
        <f>ROUND(I418*H418,2)</f>
        <v>0</v>
      </c>
      <c r="BL418" s="19" t="s">
        <v>268</v>
      </c>
      <c r="BM418" s="187" t="s">
        <v>615</v>
      </c>
    </row>
    <row r="419" spans="1:65" s="2" customFormat="1" ht="11.25">
      <c r="A419" s="36"/>
      <c r="B419" s="37"/>
      <c r="C419" s="38"/>
      <c r="D419" s="222" t="s">
        <v>190</v>
      </c>
      <c r="E419" s="38"/>
      <c r="F419" s="223" t="s">
        <v>616</v>
      </c>
      <c r="G419" s="38"/>
      <c r="H419" s="38"/>
      <c r="I419" s="224"/>
      <c r="J419" s="38"/>
      <c r="K419" s="38"/>
      <c r="L419" s="41"/>
      <c r="M419" s="225"/>
      <c r="N419" s="226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190</v>
      </c>
      <c r="AU419" s="19" t="s">
        <v>88</v>
      </c>
    </row>
    <row r="420" spans="1:65" s="14" customFormat="1" ht="11.25">
      <c r="B420" s="200"/>
      <c r="C420" s="201"/>
      <c r="D420" s="191" t="s">
        <v>180</v>
      </c>
      <c r="E420" s="202" t="s">
        <v>19</v>
      </c>
      <c r="F420" s="203" t="s">
        <v>115</v>
      </c>
      <c r="G420" s="201"/>
      <c r="H420" s="204">
        <v>110</v>
      </c>
      <c r="I420" s="205"/>
      <c r="J420" s="201"/>
      <c r="K420" s="201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180</v>
      </c>
      <c r="AU420" s="210" t="s">
        <v>88</v>
      </c>
      <c r="AV420" s="14" t="s">
        <v>88</v>
      </c>
      <c r="AW420" s="14" t="s">
        <v>37</v>
      </c>
      <c r="AX420" s="14" t="s">
        <v>78</v>
      </c>
      <c r="AY420" s="210" t="s">
        <v>172</v>
      </c>
    </row>
    <row r="421" spans="1:65" s="15" customFormat="1" ht="11.25">
      <c r="B421" s="211"/>
      <c r="C421" s="212"/>
      <c r="D421" s="191" t="s">
        <v>180</v>
      </c>
      <c r="E421" s="213" t="s">
        <v>19</v>
      </c>
      <c r="F421" s="214" t="s">
        <v>183</v>
      </c>
      <c r="G421" s="212"/>
      <c r="H421" s="215">
        <v>110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180</v>
      </c>
      <c r="AU421" s="221" t="s">
        <v>88</v>
      </c>
      <c r="AV421" s="15" t="s">
        <v>178</v>
      </c>
      <c r="AW421" s="15" t="s">
        <v>37</v>
      </c>
      <c r="AX421" s="15" t="s">
        <v>86</v>
      </c>
      <c r="AY421" s="221" t="s">
        <v>172</v>
      </c>
    </row>
    <row r="422" spans="1:65" s="2" customFormat="1" ht="37.9" customHeight="1">
      <c r="A422" s="36"/>
      <c r="B422" s="37"/>
      <c r="C422" s="176" t="s">
        <v>617</v>
      </c>
      <c r="D422" s="176" t="s">
        <v>174</v>
      </c>
      <c r="E422" s="177" t="s">
        <v>618</v>
      </c>
      <c r="F422" s="178" t="s">
        <v>619</v>
      </c>
      <c r="G422" s="179" t="s">
        <v>96</v>
      </c>
      <c r="H422" s="180">
        <v>316.39999999999998</v>
      </c>
      <c r="I422" s="181"/>
      <c r="J422" s="182">
        <f>ROUND(I422*H422,2)</f>
        <v>0</v>
      </c>
      <c r="K422" s="178" t="s">
        <v>188</v>
      </c>
      <c r="L422" s="41"/>
      <c r="M422" s="183" t="s">
        <v>19</v>
      </c>
      <c r="N422" s="184" t="s">
        <v>49</v>
      </c>
      <c r="O422" s="66"/>
      <c r="P422" s="185">
        <f>O422*H422</f>
        <v>0</v>
      </c>
      <c r="Q422" s="185">
        <v>0</v>
      </c>
      <c r="R422" s="185">
        <f>Q422*H422</f>
        <v>0</v>
      </c>
      <c r="S422" s="185">
        <v>0</v>
      </c>
      <c r="T422" s="186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7" t="s">
        <v>268</v>
      </c>
      <c r="AT422" s="187" t="s">
        <v>174</v>
      </c>
      <c r="AU422" s="187" t="s">
        <v>88</v>
      </c>
      <c r="AY422" s="19" t="s">
        <v>172</v>
      </c>
      <c r="BE422" s="188">
        <f>IF(N422="základní",J422,0)</f>
        <v>0</v>
      </c>
      <c r="BF422" s="188">
        <f>IF(N422="snížená",J422,0)</f>
        <v>0</v>
      </c>
      <c r="BG422" s="188">
        <f>IF(N422="zákl. přenesená",J422,0)</f>
        <v>0</v>
      </c>
      <c r="BH422" s="188">
        <f>IF(N422="sníž. přenesená",J422,0)</f>
        <v>0</v>
      </c>
      <c r="BI422" s="188">
        <f>IF(N422="nulová",J422,0)</f>
        <v>0</v>
      </c>
      <c r="BJ422" s="19" t="s">
        <v>86</v>
      </c>
      <c r="BK422" s="188">
        <f>ROUND(I422*H422,2)</f>
        <v>0</v>
      </c>
      <c r="BL422" s="19" t="s">
        <v>268</v>
      </c>
      <c r="BM422" s="187" t="s">
        <v>620</v>
      </c>
    </row>
    <row r="423" spans="1:65" s="2" customFormat="1" ht="11.25">
      <c r="A423" s="36"/>
      <c r="B423" s="37"/>
      <c r="C423" s="38"/>
      <c r="D423" s="222" t="s">
        <v>190</v>
      </c>
      <c r="E423" s="38"/>
      <c r="F423" s="223" t="s">
        <v>621</v>
      </c>
      <c r="G423" s="38"/>
      <c r="H423" s="38"/>
      <c r="I423" s="224"/>
      <c r="J423" s="38"/>
      <c r="K423" s="38"/>
      <c r="L423" s="41"/>
      <c r="M423" s="225"/>
      <c r="N423" s="226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190</v>
      </c>
      <c r="AU423" s="19" t="s">
        <v>88</v>
      </c>
    </row>
    <row r="424" spans="1:65" s="14" customFormat="1" ht="11.25">
      <c r="B424" s="200"/>
      <c r="C424" s="201"/>
      <c r="D424" s="191" t="s">
        <v>180</v>
      </c>
      <c r="E424" s="202" t="s">
        <v>19</v>
      </c>
      <c r="F424" s="203" t="s">
        <v>102</v>
      </c>
      <c r="G424" s="201"/>
      <c r="H424" s="204">
        <v>20.399999999999999</v>
      </c>
      <c r="I424" s="205"/>
      <c r="J424" s="201"/>
      <c r="K424" s="201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180</v>
      </c>
      <c r="AU424" s="210" t="s">
        <v>88</v>
      </c>
      <c r="AV424" s="14" t="s">
        <v>88</v>
      </c>
      <c r="AW424" s="14" t="s">
        <v>37</v>
      </c>
      <c r="AX424" s="14" t="s">
        <v>78</v>
      </c>
      <c r="AY424" s="210" t="s">
        <v>172</v>
      </c>
    </row>
    <row r="425" spans="1:65" s="14" customFormat="1" ht="11.25">
      <c r="B425" s="200"/>
      <c r="C425" s="201"/>
      <c r="D425" s="191" t="s">
        <v>180</v>
      </c>
      <c r="E425" s="202" t="s">
        <v>19</v>
      </c>
      <c r="F425" s="203" t="s">
        <v>105</v>
      </c>
      <c r="G425" s="201"/>
      <c r="H425" s="204">
        <v>296</v>
      </c>
      <c r="I425" s="205"/>
      <c r="J425" s="201"/>
      <c r="K425" s="201"/>
      <c r="L425" s="206"/>
      <c r="M425" s="207"/>
      <c r="N425" s="208"/>
      <c r="O425" s="208"/>
      <c r="P425" s="208"/>
      <c r="Q425" s="208"/>
      <c r="R425" s="208"/>
      <c r="S425" s="208"/>
      <c r="T425" s="209"/>
      <c r="AT425" s="210" t="s">
        <v>180</v>
      </c>
      <c r="AU425" s="210" t="s">
        <v>88</v>
      </c>
      <c r="AV425" s="14" t="s">
        <v>88</v>
      </c>
      <c r="AW425" s="14" t="s">
        <v>37</v>
      </c>
      <c r="AX425" s="14" t="s">
        <v>78</v>
      </c>
      <c r="AY425" s="210" t="s">
        <v>172</v>
      </c>
    </row>
    <row r="426" spans="1:65" s="15" customFormat="1" ht="11.25">
      <c r="B426" s="211"/>
      <c r="C426" s="212"/>
      <c r="D426" s="191" t="s">
        <v>180</v>
      </c>
      <c r="E426" s="213" t="s">
        <v>19</v>
      </c>
      <c r="F426" s="214" t="s">
        <v>183</v>
      </c>
      <c r="G426" s="212"/>
      <c r="H426" s="215">
        <v>316.39999999999998</v>
      </c>
      <c r="I426" s="216"/>
      <c r="J426" s="212"/>
      <c r="K426" s="212"/>
      <c r="L426" s="217"/>
      <c r="M426" s="218"/>
      <c r="N426" s="219"/>
      <c r="O426" s="219"/>
      <c r="P426" s="219"/>
      <c r="Q426" s="219"/>
      <c r="R426" s="219"/>
      <c r="S426" s="219"/>
      <c r="T426" s="220"/>
      <c r="AT426" s="221" t="s">
        <v>180</v>
      </c>
      <c r="AU426" s="221" t="s">
        <v>88</v>
      </c>
      <c r="AV426" s="15" t="s">
        <v>178</v>
      </c>
      <c r="AW426" s="15" t="s">
        <v>37</v>
      </c>
      <c r="AX426" s="15" t="s">
        <v>86</v>
      </c>
      <c r="AY426" s="221" t="s">
        <v>172</v>
      </c>
    </row>
    <row r="427" spans="1:65" s="2" customFormat="1" ht="37.9" customHeight="1">
      <c r="A427" s="36"/>
      <c r="B427" s="37"/>
      <c r="C427" s="227" t="s">
        <v>622</v>
      </c>
      <c r="D427" s="227" t="s">
        <v>453</v>
      </c>
      <c r="E427" s="228" t="s">
        <v>623</v>
      </c>
      <c r="F427" s="229" t="s">
        <v>624</v>
      </c>
      <c r="G427" s="230" t="s">
        <v>96</v>
      </c>
      <c r="H427" s="231">
        <v>379.68</v>
      </c>
      <c r="I427" s="232"/>
      <c r="J427" s="233">
        <f>ROUND(I427*H427,2)</f>
        <v>0</v>
      </c>
      <c r="K427" s="229" t="s">
        <v>188</v>
      </c>
      <c r="L427" s="234"/>
      <c r="M427" s="235" t="s">
        <v>19</v>
      </c>
      <c r="N427" s="236" t="s">
        <v>49</v>
      </c>
      <c r="O427" s="66"/>
      <c r="P427" s="185">
        <f>O427*H427</f>
        <v>0</v>
      </c>
      <c r="Q427" s="185">
        <v>4.7999999999999996E-3</v>
      </c>
      <c r="R427" s="185">
        <f>Q427*H427</f>
        <v>1.8224639999999999</v>
      </c>
      <c r="S427" s="185">
        <v>0</v>
      </c>
      <c r="T427" s="186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7" t="s">
        <v>347</v>
      </c>
      <c r="AT427" s="187" t="s">
        <v>453</v>
      </c>
      <c r="AU427" s="187" t="s">
        <v>88</v>
      </c>
      <c r="AY427" s="19" t="s">
        <v>172</v>
      </c>
      <c r="BE427" s="188">
        <f>IF(N427="základní",J427,0)</f>
        <v>0</v>
      </c>
      <c r="BF427" s="188">
        <f>IF(N427="snížená",J427,0)</f>
        <v>0</v>
      </c>
      <c r="BG427" s="188">
        <f>IF(N427="zákl. přenesená",J427,0)</f>
        <v>0</v>
      </c>
      <c r="BH427" s="188">
        <f>IF(N427="sníž. přenesená",J427,0)</f>
        <v>0</v>
      </c>
      <c r="BI427" s="188">
        <f>IF(N427="nulová",J427,0)</f>
        <v>0</v>
      </c>
      <c r="BJ427" s="19" t="s">
        <v>86</v>
      </c>
      <c r="BK427" s="188">
        <f>ROUND(I427*H427,2)</f>
        <v>0</v>
      </c>
      <c r="BL427" s="19" t="s">
        <v>268</v>
      </c>
      <c r="BM427" s="187" t="s">
        <v>625</v>
      </c>
    </row>
    <row r="428" spans="1:65" s="14" customFormat="1" ht="11.25">
      <c r="B428" s="200"/>
      <c r="C428" s="201"/>
      <c r="D428" s="191" t="s">
        <v>180</v>
      </c>
      <c r="E428" s="202" t="s">
        <v>19</v>
      </c>
      <c r="F428" s="203" t="s">
        <v>102</v>
      </c>
      <c r="G428" s="201"/>
      <c r="H428" s="204">
        <v>20.399999999999999</v>
      </c>
      <c r="I428" s="205"/>
      <c r="J428" s="201"/>
      <c r="K428" s="201"/>
      <c r="L428" s="206"/>
      <c r="M428" s="207"/>
      <c r="N428" s="208"/>
      <c r="O428" s="208"/>
      <c r="P428" s="208"/>
      <c r="Q428" s="208"/>
      <c r="R428" s="208"/>
      <c r="S428" s="208"/>
      <c r="T428" s="209"/>
      <c r="AT428" s="210" t="s">
        <v>180</v>
      </c>
      <c r="AU428" s="210" t="s">
        <v>88</v>
      </c>
      <c r="AV428" s="14" t="s">
        <v>88</v>
      </c>
      <c r="AW428" s="14" t="s">
        <v>37</v>
      </c>
      <c r="AX428" s="14" t="s">
        <v>78</v>
      </c>
      <c r="AY428" s="210" t="s">
        <v>172</v>
      </c>
    </row>
    <row r="429" spans="1:65" s="14" customFormat="1" ht="11.25">
      <c r="B429" s="200"/>
      <c r="C429" s="201"/>
      <c r="D429" s="191" t="s">
        <v>180</v>
      </c>
      <c r="E429" s="202" t="s">
        <v>19</v>
      </c>
      <c r="F429" s="203" t="s">
        <v>105</v>
      </c>
      <c r="G429" s="201"/>
      <c r="H429" s="204">
        <v>296</v>
      </c>
      <c r="I429" s="205"/>
      <c r="J429" s="201"/>
      <c r="K429" s="201"/>
      <c r="L429" s="206"/>
      <c r="M429" s="207"/>
      <c r="N429" s="208"/>
      <c r="O429" s="208"/>
      <c r="P429" s="208"/>
      <c r="Q429" s="208"/>
      <c r="R429" s="208"/>
      <c r="S429" s="208"/>
      <c r="T429" s="209"/>
      <c r="AT429" s="210" t="s">
        <v>180</v>
      </c>
      <c r="AU429" s="210" t="s">
        <v>88</v>
      </c>
      <c r="AV429" s="14" t="s">
        <v>88</v>
      </c>
      <c r="AW429" s="14" t="s">
        <v>37</v>
      </c>
      <c r="AX429" s="14" t="s">
        <v>78</v>
      </c>
      <c r="AY429" s="210" t="s">
        <v>172</v>
      </c>
    </row>
    <row r="430" spans="1:65" s="15" customFormat="1" ht="11.25">
      <c r="B430" s="211"/>
      <c r="C430" s="212"/>
      <c r="D430" s="191" t="s">
        <v>180</v>
      </c>
      <c r="E430" s="213" t="s">
        <v>19</v>
      </c>
      <c r="F430" s="214" t="s">
        <v>183</v>
      </c>
      <c r="G430" s="212"/>
      <c r="H430" s="215">
        <v>316.39999999999998</v>
      </c>
      <c r="I430" s="216"/>
      <c r="J430" s="212"/>
      <c r="K430" s="212"/>
      <c r="L430" s="217"/>
      <c r="M430" s="218"/>
      <c r="N430" s="219"/>
      <c r="O430" s="219"/>
      <c r="P430" s="219"/>
      <c r="Q430" s="219"/>
      <c r="R430" s="219"/>
      <c r="S430" s="219"/>
      <c r="T430" s="220"/>
      <c r="AT430" s="221" t="s">
        <v>180</v>
      </c>
      <c r="AU430" s="221" t="s">
        <v>88</v>
      </c>
      <c r="AV430" s="15" t="s">
        <v>178</v>
      </c>
      <c r="AW430" s="15" t="s">
        <v>37</v>
      </c>
      <c r="AX430" s="15" t="s">
        <v>86</v>
      </c>
      <c r="AY430" s="221" t="s">
        <v>172</v>
      </c>
    </row>
    <row r="431" spans="1:65" s="14" customFormat="1" ht="11.25">
      <c r="B431" s="200"/>
      <c r="C431" s="201"/>
      <c r="D431" s="191" t="s">
        <v>180</v>
      </c>
      <c r="E431" s="201"/>
      <c r="F431" s="203" t="s">
        <v>626</v>
      </c>
      <c r="G431" s="201"/>
      <c r="H431" s="204">
        <v>379.68</v>
      </c>
      <c r="I431" s="205"/>
      <c r="J431" s="201"/>
      <c r="K431" s="201"/>
      <c r="L431" s="206"/>
      <c r="M431" s="207"/>
      <c r="N431" s="208"/>
      <c r="O431" s="208"/>
      <c r="P431" s="208"/>
      <c r="Q431" s="208"/>
      <c r="R431" s="208"/>
      <c r="S431" s="208"/>
      <c r="T431" s="209"/>
      <c r="AT431" s="210" t="s">
        <v>180</v>
      </c>
      <c r="AU431" s="210" t="s">
        <v>88</v>
      </c>
      <c r="AV431" s="14" t="s">
        <v>88</v>
      </c>
      <c r="AW431" s="14" t="s">
        <v>4</v>
      </c>
      <c r="AX431" s="14" t="s">
        <v>86</v>
      </c>
      <c r="AY431" s="210" t="s">
        <v>172</v>
      </c>
    </row>
    <row r="432" spans="1:65" s="2" customFormat="1" ht="44.25" customHeight="1">
      <c r="A432" s="36"/>
      <c r="B432" s="37"/>
      <c r="C432" s="176" t="s">
        <v>627</v>
      </c>
      <c r="D432" s="176" t="s">
        <v>174</v>
      </c>
      <c r="E432" s="177" t="s">
        <v>628</v>
      </c>
      <c r="F432" s="178" t="s">
        <v>629</v>
      </c>
      <c r="G432" s="179" t="s">
        <v>630</v>
      </c>
      <c r="H432" s="237"/>
      <c r="I432" s="181"/>
      <c r="J432" s="182">
        <f>ROUND(I432*H432,2)</f>
        <v>0</v>
      </c>
      <c r="K432" s="178" t="s">
        <v>188</v>
      </c>
      <c r="L432" s="41"/>
      <c r="M432" s="183" t="s">
        <v>19</v>
      </c>
      <c r="N432" s="184" t="s">
        <v>49</v>
      </c>
      <c r="O432" s="66"/>
      <c r="P432" s="185">
        <f>O432*H432</f>
        <v>0</v>
      </c>
      <c r="Q432" s="185">
        <v>0</v>
      </c>
      <c r="R432" s="185">
        <f>Q432*H432</f>
        <v>0</v>
      </c>
      <c r="S432" s="185">
        <v>0</v>
      </c>
      <c r="T432" s="186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7" t="s">
        <v>268</v>
      </c>
      <c r="AT432" s="187" t="s">
        <v>174</v>
      </c>
      <c r="AU432" s="187" t="s">
        <v>88</v>
      </c>
      <c r="AY432" s="19" t="s">
        <v>172</v>
      </c>
      <c r="BE432" s="188">
        <f>IF(N432="základní",J432,0)</f>
        <v>0</v>
      </c>
      <c r="BF432" s="188">
        <f>IF(N432="snížená",J432,0)</f>
        <v>0</v>
      </c>
      <c r="BG432" s="188">
        <f>IF(N432="zákl. přenesená",J432,0)</f>
        <v>0</v>
      </c>
      <c r="BH432" s="188">
        <f>IF(N432="sníž. přenesená",J432,0)</f>
        <v>0</v>
      </c>
      <c r="BI432" s="188">
        <f>IF(N432="nulová",J432,0)</f>
        <v>0</v>
      </c>
      <c r="BJ432" s="19" t="s">
        <v>86</v>
      </c>
      <c r="BK432" s="188">
        <f>ROUND(I432*H432,2)</f>
        <v>0</v>
      </c>
      <c r="BL432" s="19" t="s">
        <v>268</v>
      </c>
      <c r="BM432" s="187" t="s">
        <v>631</v>
      </c>
    </row>
    <row r="433" spans="1:65" s="2" customFormat="1" ht="11.25">
      <c r="A433" s="36"/>
      <c r="B433" s="37"/>
      <c r="C433" s="38"/>
      <c r="D433" s="222" t="s">
        <v>190</v>
      </c>
      <c r="E433" s="38"/>
      <c r="F433" s="223" t="s">
        <v>632</v>
      </c>
      <c r="G433" s="38"/>
      <c r="H433" s="38"/>
      <c r="I433" s="224"/>
      <c r="J433" s="38"/>
      <c r="K433" s="38"/>
      <c r="L433" s="41"/>
      <c r="M433" s="225"/>
      <c r="N433" s="226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190</v>
      </c>
      <c r="AU433" s="19" t="s">
        <v>88</v>
      </c>
    </row>
    <row r="434" spans="1:65" s="2" customFormat="1" ht="49.15" customHeight="1">
      <c r="A434" s="36"/>
      <c r="B434" s="37"/>
      <c r="C434" s="176" t="s">
        <v>633</v>
      </c>
      <c r="D434" s="176" t="s">
        <v>174</v>
      </c>
      <c r="E434" s="177" t="s">
        <v>634</v>
      </c>
      <c r="F434" s="178" t="s">
        <v>635</v>
      </c>
      <c r="G434" s="179" t="s">
        <v>630</v>
      </c>
      <c r="H434" s="237"/>
      <c r="I434" s="181"/>
      <c r="J434" s="182">
        <f>ROUND(I434*H434,2)</f>
        <v>0</v>
      </c>
      <c r="K434" s="178" t="s">
        <v>188</v>
      </c>
      <c r="L434" s="41"/>
      <c r="M434" s="183" t="s">
        <v>19</v>
      </c>
      <c r="N434" s="184" t="s">
        <v>49</v>
      </c>
      <c r="O434" s="66"/>
      <c r="P434" s="185">
        <f>O434*H434</f>
        <v>0</v>
      </c>
      <c r="Q434" s="185">
        <v>0</v>
      </c>
      <c r="R434" s="185">
        <f>Q434*H434</f>
        <v>0</v>
      </c>
      <c r="S434" s="185">
        <v>0</v>
      </c>
      <c r="T434" s="186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7" t="s">
        <v>268</v>
      </c>
      <c r="AT434" s="187" t="s">
        <v>174</v>
      </c>
      <c r="AU434" s="187" t="s">
        <v>88</v>
      </c>
      <c r="AY434" s="19" t="s">
        <v>172</v>
      </c>
      <c r="BE434" s="188">
        <f>IF(N434="základní",J434,0)</f>
        <v>0</v>
      </c>
      <c r="BF434" s="188">
        <f>IF(N434="snížená",J434,0)</f>
        <v>0</v>
      </c>
      <c r="BG434" s="188">
        <f>IF(N434="zákl. přenesená",J434,0)</f>
        <v>0</v>
      </c>
      <c r="BH434" s="188">
        <f>IF(N434="sníž. přenesená",J434,0)</f>
        <v>0</v>
      </c>
      <c r="BI434" s="188">
        <f>IF(N434="nulová",J434,0)</f>
        <v>0</v>
      </c>
      <c r="BJ434" s="19" t="s">
        <v>86</v>
      </c>
      <c r="BK434" s="188">
        <f>ROUND(I434*H434,2)</f>
        <v>0</v>
      </c>
      <c r="BL434" s="19" t="s">
        <v>268</v>
      </c>
      <c r="BM434" s="187" t="s">
        <v>636</v>
      </c>
    </row>
    <row r="435" spans="1:65" s="2" customFormat="1" ht="11.25">
      <c r="A435" s="36"/>
      <c r="B435" s="37"/>
      <c r="C435" s="38"/>
      <c r="D435" s="222" t="s">
        <v>190</v>
      </c>
      <c r="E435" s="38"/>
      <c r="F435" s="223" t="s">
        <v>637</v>
      </c>
      <c r="G435" s="38"/>
      <c r="H435" s="38"/>
      <c r="I435" s="224"/>
      <c r="J435" s="38"/>
      <c r="K435" s="38"/>
      <c r="L435" s="41"/>
      <c r="M435" s="225"/>
      <c r="N435" s="226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190</v>
      </c>
      <c r="AU435" s="19" t="s">
        <v>88</v>
      </c>
    </row>
    <row r="436" spans="1:65" s="12" customFormat="1" ht="22.9" customHeight="1">
      <c r="B436" s="160"/>
      <c r="C436" s="161"/>
      <c r="D436" s="162" t="s">
        <v>77</v>
      </c>
      <c r="E436" s="174" t="s">
        <v>638</v>
      </c>
      <c r="F436" s="174" t="s">
        <v>639</v>
      </c>
      <c r="G436" s="161"/>
      <c r="H436" s="161"/>
      <c r="I436" s="164"/>
      <c r="J436" s="175">
        <f>BK436</f>
        <v>0</v>
      </c>
      <c r="K436" s="161"/>
      <c r="L436" s="166"/>
      <c r="M436" s="167"/>
      <c r="N436" s="168"/>
      <c r="O436" s="168"/>
      <c r="P436" s="169">
        <f>SUM(P437:P458)</f>
        <v>0</v>
      </c>
      <c r="Q436" s="168"/>
      <c r="R436" s="169">
        <f>SUM(R437:R458)</f>
        <v>3.1615500000000001</v>
      </c>
      <c r="S436" s="168"/>
      <c r="T436" s="170">
        <f>SUM(T437:T458)</f>
        <v>0</v>
      </c>
      <c r="AR436" s="171" t="s">
        <v>88</v>
      </c>
      <c r="AT436" s="172" t="s">
        <v>77</v>
      </c>
      <c r="AU436" s="172" t="s">
        <v>86</v>
      </c>
      <c r="AY436" s="171" t="s">
        <v>172</v>
      </c>
      <c r="BK436" s="173">
        <f>SUM(BK437:BK458)</f>
        <v>0</v>
      </c>
    </row>
    <row r="437" spans="1:65" s="2" customFormat="1" ht="44.25" customHeight="1">
      <c r="A437" s="36"/>
      <c r="B437" s="37"/>
      <c r="C437" s="176" t="s">
        <v>640</v>
      </c>
      <c r="D437" s="176" t="s">
        <v>174</v>
      </c>
      <c r="E437" s="177" t="s">
        <v>641</v>
      </c>
      <c r="F437" s="178" t="s">
        <v>642</v>
      </c>
      <c r="G437" s="179" t="s">
        <v>96</v>
      </c>
      <c r="H437" s="180">
        <v>301.10000000000002</v>
      </c>
      <c r="I437" s="181"/>
      <c r="J437" s="182">
        <f>ROUND(I437*H437,2)</f>
        <v>0</v>
      </c>
      <c r="K437" s="178" t="s">
        <v>188</v>
      </c>
      <c r="L437" s="41"/>
      <c r="M437" s="183" t="s">
        <v>19</v>
      </c>
      <c r="N437" s="184" t="s">
        <v>49</v>
      </c>
      <c r="O437" s="66"/>
      <c r="P437" s="185">
        <f>O437*H437</f>
        <v>0</v>
      </c>
      <c r="Q437" s="185">
        <v>0</v>
      </c>
      <c r="R437" s="185">
        <f>Q437*H437</f>
        <v>0</v>
      </c>
      <c r="S437" s="185">
        <v>0</v>
      </c>
      <c r="T437" s="186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87" t="s">
        <v>268</v>
      </c>
      <c r="AT437" s="187" t="s">
        <v>174</v>
      </c>
      <c r="AU437" s="187" t="s">
        <v>88</v>
      </c>
      <c r="AY437" s="19" t="s">
        <v>172</v>
      </c>
      <c r="BE437" s="188">
        <f>IF(N437="základní",J437,0)</f>
        <v>0</v>
      </c>
      <c r="BF437" s="188">
        <f>IF(N437="snížená",J437,0)</f>
        <v>0</v>
      </c>
      <c r="BG437" s="188">
        <f>IF(N437="zákl. přenesená",J437,0)</f>
        <v>0</v>
      </c>
      <c r="BH437" s="188">
        <f>IF(N437="sníž. přenesená",J437,0)</f>
        <v>0</v>
      </c>
      <c r="BI437" s="188">
        <f>IF(N437="nulová",J437,0)</f>
        <v>0</v>
      </c>
      <c r="BJ437" s="19" t="s">
        <v>86</v>
      </c>
      <c r="BK437" s="188">
        <f>ROUND(I437*H437,2)</f>
        <v>0</v>
      </c>
      <c r="BL437" s="19" t="s">
        <v>268</v>
      </c>
      <c r="BM437" s="187" t="s">
        <v>643</v>
      </c>
    </row>
    <row r="438" spans="1:65" s="2" customFormat="1" ht="11.25">
      <c r="A438" s="36"/>
      <c r="B438" s="37"/>
      <c r="C438" s="38"/>
      <c r="D438" s="222" t="s">
        <v>190</v>
      </c>
      <c r="E438" s="38"/>
      <c r="F438" s="223" t="s">
        <v>644</v>
      </c>
      <c r="G438" s="38"/>
      <c r="H438" s="38"/>
      <c r="I438" s="224"/>
      <c r="J438" s="38"/>
      <c r="K438" s="38"/>
      <c r="L438" s="41"/>
      <c r="M438" s="225"/>
      <c r="N438" s="226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190</v>
      </c>
      <c r="AU438" s="19" t="s">
        <v>88</v>
      </c>
    </row>
    <row r="439" spans="1:65" s="13" customFormat="1" ht="11.25">
      <c r="B439" s="189"/>
      <c r="C439" s="190"/>
      <c r="D439" s="191" t="s">
        <v>180</v>
      </c>
      <c r="E439" s="192" t="s">
        <v>19</v>
      </c>
      <c r="F439" s="193" t="s">
        <v>181</v>
      </c>
      <c r="G439" s="190"/>
      <c r="H439" s="192" t="s">
        <v>19</v>
      </c>
      <c r="I439" s="194"/>
      <c r="J439" s="190"/>
      <c r="K439" s="190"/>
      <c r="L439" s="195"/>
      <c r="M439" s="196"/>
      <c r="N439" s="197"/>
      <c r="O439" s="197"/>
      <c r="P439" s="197"/>
      <c r="Q439" s="197"/>
      <c r="R439" s="197"/>
      <c r="S439" s="197"/>
      <c r="T439" s="198"/>
      <c r="AT439" s="199" t="s">
        <v>180</v>
      </c>
      <c r="AU439" s="199" t="s">
        <v>88</v>
      </c>
      <c r="AV439" s="13" t="s">
        <v>86</v>
      </c>
      <c r="AW439" s="13" t="s">
        <v>37</v>
      </c>
      <c r="AX439" s="13" t="s">
        <v>78</v>
      </c>
      <c r="AY439" s="199" t="s">
        <v>172</v>
      </c>
    </row>
    <row r="440" spans="1:65" s="13" customFormat="1" ht="11.25">
      <c r="B440" s="189"/>
      <c r="C440" s="190"/>
      <c r="D440" s="191" t="s">
        <v>180</v>
      </c>
      <c r="E440" s="192" t="s">
        <v>19</v>
      </c>
      <c r="F440" s="193" t="s">
        <v>645</v>
      </c>
      <c r="G440" s="190"/>
      <c r="H440" s="192" t="s">
        <v>19</v>
      </c>
      <c r="I440" s="194"/>
      <c r="J440" s="190"/>
      <c r="K440" s="190"/>
      <c r="L440" s="195"/>
      <c r="M440" s="196"/>
      <c r="N440" s="197"/>
      <c r="O440" s="197"/>
      <c r="P440" s="197"/>
      <c r="Q440" s="197"/>
      <c r="R440" s="197"/>
      <c r="S440" s="197"/>
      <c r="T440" s="198"/>
      <c r="AT440" s="199" t="s">
        <v>180</v>
      </c>
      <c r="AU440" s="199" t="s">
        <v>88</v>
      </c>
      <c r="AV440" s="13" t="s">
        <v>86</v>
      </c>
      <c r="AW440" s="13" t="s">
        <v>37</v>
      </c>
      <c r="AX440" s="13" t="s">
        <v>78</v>
      </c>
      <c r="AY440" s="199" t="s">
        <v>172</v>
      </c>
    </row>
    <row r="441" spans="1:65" s="13" customFormat="1" ht="11.25">
      <c r="B441" s="189"/>
      <c r="C441" s="190"/>
      <c r="D441" s="191" t="s">
        <v>180</v>
      </c>
      <c r="E441" s="192" t="s">
        <v>19</v>
      </c>
      <c r="F441" s="193" t="s">
        <v>646</v>
      </c>
      <c r="G441" s="190"/>
      <c r="H441" s="192" t="s">
        <v>19</v>
      </c>
      <c r="I441" s="194"/>
      <c r="J441" s="190"/>
      <c r="K441" s="190"/>
      <c r="L441" s="195"/>
      <c r="M441" s="196"/>
      <c r="N441" s="197"/>
      <c r="O441" s="197"/>
      <c r="P441" s="197"/>
      <c r="Q441" s="197"/>
      <c r="R441" s="197"/>
      <c r="S441" s="197"/>
      <c r="T441" s="198"/>
      <c r="AT441" s="199" t="s">
        <v>180</v>
      </c>
      <c r="AU441" s="199" t="s">
        <v>88</v>
      </c>
      <c r="AV441" s="13" t="s">
        <v>86</v>
      </c>
      <c r="AW441" s="13" t="s">
        <v>37</v>
      </c>
      <c r="AX441" s="13" t="s">
        <v>78</v>
      </c>
      <c r="AY441" s="199" t="s">
        <v>172</v>
      </c>
    </row>
    <row r="442" spans="1:65" s="13" customFormat="1" ht="11.25">
      <c r="B442" s="189"/>
      <c r="C442" s="190"/>
      <c r="D442" s="191" t="s">
        <v>180</v>
      </c>
      <c r="E442" s="192" t="s">
        <v>19</v>
      </c>
      <c r="F442" s="193" t="s">
        <v>647</v>
      </c>
      <c r="G442" s="190"/>
      <c r="H442" s="192" t="s">
        <v>19</v>
      </c>
      <c r="I442" s="194"/>
      <c r="J442" s="190"/>
      <c r="K442" s="190"/>
      <c r="L442" s="195"/>
      <c r="M442" s="196"/>
      <c r="N442" s="197"/>
      <c r="O442" s="197"/>
      <c r="P442" s="197"/>
      <c r="Q442" s="197"/>
      <c r="R442" s="197"/>
      <c r="S442" s="197"/>
      <c r="T442" s="198"/>
      <c r="AT442" s="199" t="s">
        <v>180</v>
      </c>
      <c r="AU442" s="199" t="s">
        <v>88</v>
      </c>
      <c r="AV442" s="13" t="s">
        <v>86</v>
      </c>
      <c r="AW442" s="13" t="s">
        <v>37</v>
      </c>
      <c r="AX442" s="13" t="s">
        <v>78</v>
      </c>
      <c r="AY442" s="199" t="s">
        <v>172</v>
      </c>
    </row>
    <row r="443" spans="1:65" s="13" customFormat="1" ht="11.25">
      <c r="B443" s="189"/>
      <c r="C443" s="190"/>
      <c r="D443" s="191" t="s">
        <v>180</v>
      </c>
      <c r="E443" s="192" t="s">
        <v>19</v>
      </c>
      <c r="F443" s="193" t="s">
        <v>484</v>
      </c>
      <c r="G443" s="190"/>
      <c r="H443" s="192" t="s">
        <v>19</v>
      </c>
      <c r="I443" s="194"/>
      <c r="J443" s="190"/>
      <c r="K443" s="190"/>
      <c r="L443" s="195"/>
      <c r="M443" s="196"/>
      <c r="N443" s="197"/>
      <c r="O443" s="197"/>
      <c r="P443" s="197"/>
      <c r="Q443" s="197"/>
      <c r="R443" s="197"/>
      <c r="S443" s="197"/>
      <c r="T443" s="198"/>
      <c r="AT443" s="199" t="s">
        <v>180</v>
      </c>
      <c r="AU443" s="199" t="s">
        <v>88</v>
      </c>
      <c r="AV443" s="13" t="s">
        <v>86</v>
      </c>
      <c r="AW443" s="13" t="s">
        <v>37</v>
      </c>
      <c r="AX443" s="13" t="s">
        <v>78</v>
      </c>
      <c r="AY443" s="199" t="s">
        <v>172</v>
      </c>
    </row>
    <row r="444" spans="1:65" s="13" customFormat="1" ht="11.25">
      <c r="B444" s="189"/>
      <c r="C444" s="190"/>
      <c r="D444" s="191" t="s">
        <v>180</v>
      </c>
      <c r="E444" s="192" t="s">
        <v>19</v>
      </c>
      <c r="F444" s="193" t="s">
        <v>648</v>
      </c>
      <c r="G444" s="190"/>
      <c r="H444" s="192" t="s">
        <v>19</v>
      </c>
      <c r="I444" s="194"/>
      <c r="J444" s="190"/>
      <c r="K444" s="190"/>
      <c r="L444" s="195"/>
      <c r="M444" s="196"/>
      <c r="N444" s="197"/>
      <c r="O444" s="197"/>
      <c r="P444" s="197"/>
      <c r="Q444" s="197"/>
      <c r="R444" s="197"/>
      <c r="S444" s="197"/>
      <c r="T444" s="198"/>
      <c r="AT444" s="199" t="s">
        <v>180</v>
      </c>
      <c r="AU444" s="199" t="s">
        <v>88</v>
      </c>
      <c r="AV444" s="13" t="s">
        <v>86</v>
      </c>
      <c r="AW444" s="13" t="s">
        <v>37</v>
      </c>
      <c r="AX444" s="13" t="s">
        <v>78</v>
      </c>
      <c r="AY444" s="199" t="s">
        <v>172</v>
      </c>
    </row>
    <row r="445" spans="1:65" s="14" customFormat="1" ht="11.25">
      <c r="B445" s="200"/>
      <c r="C445" s="201"/>
      <c r="D445" s="191" t="s">
        <v>180</v>
      </c>
      <c r="E445" s="202" t="s">
        <v>19</v>
      </c>
      <c r="F445" s="203" t="s">
        <v>124</v>
      </c>
      <c r="G445" s="201"/>
      <c r="H445" s="204">
        <v>301.10000000000002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180</v>
      </c>
      <c r="AU445" s="210" t="s">
        <v>88</v>
      </c>
      <c r="AV445" s="14" t="s">
        <v>88</v>
      </c>
      <c r="AW445" s="14" t="s">
        <v>37</v>
      </c>
      <c r="AX445" s="14" t="s">
        <v>78</v>
      </c>
      <c r="AY445" s="210" t="s">
        <v>172</v>
      </c>
    </row>
    <row r="446" spans="1:65" s="15" customFormat="1" ht="11.25">
      <c r="B446" s="211"/>
      <c r="C446" s="212"/>
      <c r="D446" s="191" t="s">
        <v>180</v>
      </c>
      <c r="E446" s="213" t="s">
        <v>122</v>
      </c>
      <c r="F446" s="214" t="s">
        <v>183</v>
      </c>
      <c r="G446" s="212"/>
      <c r="H446" s="215">
        <v>301.10000000000002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180</v>
      </c>
      <c r="AU446" s="221" t="s">
        <v>88</v>
      </c>
      <c r="AV446" s="15" t="s">
        <v>178</v>
      </c>
      <c r="AW446" s="15" t="s">
        <v>37</v>
      </c>
      <c r="AX446" s="15" t="s">
        <v>86</v>
      </c>
      <c r="AY446" s="221" t="s">
        <v>172</v>
      </c>
    </row>
    <row r="447" spans="1:65" s="2" customFormat="1" ht="24.2" customHeight="1">
      <c r="A447" s="36"/>
      <c r="B447" s="37"/>
      <c r="C447" s="227" t="s">
        <v>649</v>
      </c>
      <c r="D447" s="227" t="s">
        <v>453</v>
      </c>
      <c r="E447" s="228" t="s">
        <v>650</v>
      </c>
      <c r="F447" s="229" t="s">
        <v>651</v>
      </c>
      <c r="G447" s="230" t="s">
        <v>96</v>
      </c>
      <c r="H447" s="231">
        <v>316.15499999999997</v>
      </c>
      <c r="I447" s="232"/>
      <c r="J447" s="233">
        <f>ROUND(I447*H447,2)</f>
        <v>0</v>
      </c>
      <c r="K447" s="229" t="s">
        <v>188</v>
      </c>
      <c r="L447" s="234"/>
      <c r="M447" s="235" t="s">
        <v>19</v>
      </c>
      <c r="N447" s="236" t="s">
        <v>49</v>
      </c>
      <c r="O447" s="66"/>
      <c r="P447" s="185">
        <f>O447*H447</f>
        <v>0</v>
      </c>
      <c r="Q447" s="185">
        <v>3.0000000000000001E-3</v>
      </c>
      <c r="R447" s="185">
        <f>Q447*H447</f>
        <v>0.94846499999999989</v>
      </c>
      <c r="S447" s="185">
        <v>0</v>
      </c>
      <c r="T447" s="186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7" t="s">
        <v>347</v>
      </c>
      <c r="AT447" s="187" t="s">
        <v>453</v>
      </c>
      <c r="AU447" s="187" t="s">
        <v>88</v>
      </c>
      <c r="AY447" s="19" t="s">
        <v>172</v>
      </c>
      <c r="BE447" s="188">
        <f>IF(N447="základní",J447,0)</f>
        <v>0</v>
      </c>
      <c r="BF447" s="188">
        <f>IF(N447="snížená",J447,0)</f>
        <v>0</v>
      </c>
      <c r="BG447" s="188">
        <f>IF(N447="zákl. přenesená",J447,0)</f>
        <v>0</v>
      </c>
      <c r="BH447" s="188">
        <f>IF(N447="sníž. přenesená",J447,0)</f>
        <v>0</v>
      </c>
      <c r="BI447" s="188">
        <f>IF(N447="nulová",J447,0)</f>
        <v>0</v>
      </c>
      <c r="BJ447" s="19" t="s">
        <v>86</v>
      </c>
      <c r="BK447" s="188">
        <f>ROUND(I447*H447,2)</f>
        <v>0</v>
      </c>
      <c r="BL447" s="19" t="s">
        <v>268</v>
      </c>
      <c r="BM447" s="187" t="s">
        <v>652</v>
      </c>
    </row>
    <row r="448" spans="1:65" s="14" customFormat="1" ht="11.25">
      <c r="B448" s="200"/>
      <c r="C448" s="201"/>
      <c r="D448" s="191" t="s">
        <v>180</v>
      </c>
      <c r="E448" s="202" t="s">
        <v>19</v>
      </c>
      <c r="F448" s="203" t="s">
        <v>122</v>
      </c>
      <c r="G448" s="201"/>
      <c r="H448" s="204">
        <v>301.10000000000002</v>
      </c>
      <c r="I448" s="205"/>
      <c r="J448" s="201"/>
      <c r="K448" s="201"/>
      <c r="L448" s="206"/>
      <c r="M448" s="207"/>
      <c r="N448" s="208"/>
      <c r="O448" s="208"/>
      <c r="P448" s="208"/>
      <c r="Q448" s="208"/>
      <c r="R448" s="208"/>
      <c r="S448" s="208"/>
      <c r="T448" s="209"/>
      <c r="AT448" s="210" t="s">
        <v>180</v>
      </c>
      <c r="AU448" s="210" t="s">
        <v>88</v>
      </c>
      <c r="AV448" s="14" t="s">
        <v>88</v>
      </c>
      <c r="AW448" s="14" t="s">
        <v>37</v>
      </c>
      <c r="AX448" s="14" t="s">
        <v>78</v>
      </c>
      <c r="AY448" s="210" t="s">
        <v>172</v>
      </c>
    </row>
    <row r="449" spans="1:65" s="15" customFormat="1" ht="11.25">
      <c r="B449" s="211"/>
      <c r="C449" s="212"/>
      <c r="D449" s="191" t="s">
        <v>180</v>
      </c>
      <c r="E449" s="213" t="s">
        <v>19</v>
      </c>
      <c r="F449" s="214" t="s">
        <v>183</v>
      </c>
      <c r="G449" s="212"/>
      <c r="H449" s="215">
        <v>301.10000000000002</v>
      </c>
      <c r="I449" s="216"/>
      <c r="J449" s="212"/>
      <c r="K449" s="212"/>
      <c r="L449" s="217"/>
      <c r="M449" s="218"/>
      <c r="N449" s="219"/>
      <c r="O449" s="219"/>
      <c r="P449" s="219"/>
      <c r="Q449" s="219"/>
      <c r="R449" s="219"/>
      <c r="S449" s="219"/>
      <c r="T449" s="220"/>
      <c r="AT449" s="221" t="s">
        <v>180</v>
      </c>
      <c r="AU449" s="221" t="s">
        <v>88</v>
      </c>
      <c r="AV449" s="15" t="s">
        <v>178</v>
      </c>
      <c r="AW449" s="15" t="s">
        <v>37</v>
      </c>
      <c r="AX449" s="15" t="s">
        <v>86</v>
      </c>
      <c r="AY449" s="221" t="s">
        <v>172</v>
      </c>
    </row>
    <row r="450" spans="1:65" s="14" customFormat="1" ht="11.25">
      <c r="B450" s="200"/>
      <c r="C450" s="201"/>
      <c r="D450" s="191" t="s">
        <v>180</v>
      </c>
      <c r="E450" s="201"/>
      <c r="F450" s="203" t="s">
        <v>653</v>
      </c>
      <c r="G450" s="201"/>
      <c r="H450" s="204">
        <v>316.15499999999997</v>
      </c>
      <c r="I450" s="205"/>
      <c r="J450" s="201"/>
      <c r="K450" s="201"/>
      <c r="L450" s="206"/>
      <c r="M450" s="207"/>
      <c r="N450" s="208"/>
      <c r="O450" s="208"/>
      <c r="P450" s="208"/>
      <c r="Q450" s="208"/>
      <c r="R450" s="208"/>
      <c r="S450" s="208"/>
      <c r="T450" s="209"/>
      <c r="AT450" s="210" t="s">
        <v>180</v>
      </c>
      <c r="AU450" s="210" t="s">
        <v>88</v>
      </c>
      <c r="AV450" s="14" t="s">
        <v>88</v>
      </c>
      <c r="AW450" s="14" t="s">
        <v>4</v>
      </c>
      <c r="AX450" s="14" t="s">
        <v>86</v>
      </c>
      <c r="AY450" s="210" t="s">
        <v>172</v>
      </c>
    </row>
    <row r="451" spans="1:65" s="2" customFormat="1" ht="24.2" customHeight="1">
      <c r="A451" s="36"/>
      <c r="B451" s="37"/>
      <c r="C451" s="227" t="s">
        <v>654</v>
      </c>
      <c r="D451" s="227" t="s">
        <v>453</v>
      </c>
      <c r="E451" s="228" t="s">
        <v>655</v>
      </c>
      <c r="F451" s="229" t="s">
        <v>656</v>
      </c>
      <c r="G451" s="230" t="s">
        <v>96</v>
      </c>
      <c r="H451" s="231">
        <v>316.15499999999997</v>
      </c>
      <c r="I451" s="232"/>
      <c r="J451" s="233">
        <f>ROUND(I451*H451,2)</f>
        <v>0</v>
      </c>
      <c r="K451" s="229" t="s">
        <v>188</v>
      </c>
      <c r="L451" s="234"/>
      <c r="M451" s="235" t="s">
        <v>19</v>
      </c>
      <c r="N451" s="236" t="s">
        <v>49</v>
      </c>
      <c r="O451" s="66"/>
      <c r="P451" s="185">
        <f>O451*H451</f>
        <v>0</v>
      </c>
      <c r="Q451" s="185">
        <v>7.0000000000000001E-3</v>
      </c>
      <c r="R451" s="185">
        <f>Q451*H451</f>
        <v>2.213085</v>
      </c>
      <c r="S451" s="185">
        <v>0</v>
      </c>
      <c r="T451" s="186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87" t="s">
        <v>347</v>
      </c>
      <c r="AT451" s="187" t="s">
        <v>453</v>
      </c>
      <c r="AU451" s="187" t="s">
        <v>88</v>
      </c>
      <c r="AY451" s="19" t="s">
        <v>172</v>
      </c>
      <c r="BE451" s="188">
        <f>IF(N451="základní",J451,0)</f>
        <v>0</v>
      </c>
      <c r="BF451" s="188">
        <f>IF(N451="snížená",J451,0)</f>
        <v>0</v>
      </c>
      <c r="BG451" s="188">
        <f>IF(N451="zákl. přenesená",J451,0)</f>
        <v>0</v>
      </c>
      <c r="BH451" s="188">
        <f>IF(N451="sníž. přenesená",J451,0)</f>
        <v>0</v>
      </c>
      <c r="BI451" s="188">
        <f>IF(N451="nulová",J451,0)</f>
        <v>0</v>
      </c>
      <c r="BJ451" s="19" t="s">
        <v>86</v>
      </c>
      <c r="BK451" s="188">
        <f>ROUND(I451*H451,2)</f>
        <v>0</v>
      </c>
      <c r="BL451" s="19" t="s">
        <v>268</v>
      </c>
      <c r="BM451" s="187" t="s">
        <v>657</v>
      </c>
    </row>
    <row r="452" spans="1:65" s="14" customFormat="1" ht="11.25">
      <c r="B452" s="200"/>
      <c r="C452" s="201"/>
      <c r="D452" s="191" t="s">
        <v>180</v>
      </c>
      <c r="E452" s="202" t="s">
        <v>19</v>
      </c>
      <c r="F452" s="203" t="s">
        <v>122</v>
      </c>
      <c r="G452" s="201"/>
      <c r="H452" s="204">
        <v>301.10000000000002</v>
      </c>
      <c r="I452" s="205"/>
      <c r="J452" s="201"/>
      <c r="K452" s="201"/>
      <c r="L452" s="206"/>
      <c r="M452" s="207"/>
      <c r="N452" s="208"/>
      <c r="O452" s="208"/>
      <c r="P452" s="208"/>
      <c r="Q452" s="208"/>
      <c r="R452" s="208"/>
      <c r="S452" s="208"/>
      <c r="T452" s="209"/>
      <c r="AT452" s="210" t="s">
        <v>180</v>
      </c>
      <c r="AU452" s="210" t="s">
        <v>88</v>
      </c>
      <c r="AV452" s="14" t="s">
        <v>88</v>
      </c>
      <c r="AW452" s="14" t="s">
        <v>37</v>
      </c>
      <c r="AX452" s="14" t="s">
        <v>78</v>
      </c>
      <c r="AY452" s="210" t="s">
        <v>172</v>
      </c>
    </row>
    <row r="453" spans="1:65" s="15" customFormat="1" ht="11.25">
      <c r="B453" s="211"/>
      <c r="C453" s="212"/>
      <c r="D453" s="191" t="s">
        <v>180</v>
      </c>
      <c r="E453" s="213" t="s">
        <v>19</v>
      </c>
      <c r="F453" s="214" t="s">
        <v>183</v>
      </c>
      <c r="G453" s="212"/>
      <c r="H453" s="215">
        <v>301.10000000000002</v>
      </c>
      <c r="I453" s="216"/>
      <c r="J453" s="212"/>
      <c r="K453" s="212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180</v>
      </c>
      <c r="AU453" s="221" t="s">
        <v>88</v>
      </c>
      <c r="AV453" s="15" t="s">
        <v>178</v>
      </c>
      <c r="AW453" s="15" t="s">
        <v>37</v>
      </c>
      <c r="AX453" s="15" t="s">
        <v>86</v>
      </c>
      <c r="AY453" s="221" t="s">
        <v>172</v>
      </c>
    </row>
    <row r="454" spans="1:65" s="14" customFormat="1" ht="11.25">
      <c r="B454" s="200"/>
      <c r="C454" s="201"/>
      <c r="D454" s="191" t="s">
        <v>180</v>
      </c>
      <c r="E454" s="201"/>
      <c r="F454" s="203" t="s">
        <v>653</v>
      </c>
      <c r="G454" s="201"/>
      <c r="H454" s="204">
        <v>316.15499999999997</v>
      </c>
      <c r="I454" s="205"/>
      <c r="J454" s="201"/>
      <c r="K454" s="201"/>
      <c r="L454" s="206"/>
      <c r="M454" s="207"/>
      <c r="N454" s="208"/>
      <c r="O454" s="208"/>
      <c r="P454" s="208"/>
      <c r="Q454" s="208"/>
      <c r="R454" s="208"/>
      <c r="S454" s="208"/>
      <c r="T454" s="209"/>
      <c r="AT454" s="210" t="s">
        <v>180</v>
      </c>
      <c r="AU454" s="210" t="s">
        <v>88</v>
      </c>
      <c r="AV454" s="14" t="s">
        <v>88</v>
      </c>
      <c r="AW454" s="14" t="s">
        <v>4</v>
      </c>
      <c r="AX454" s="14" t="s">
        <v>86</v>
      </c>
      <c r="AY454" s="210" t="s">
        <v>172</v>
      </c>
    </row>
    <row r="455" spans="1:65" s="2" customFormat="1" ht="44.25" customHeight="1">
      <c r="A455" s="36"/>
      <c r="B455" s="37"/>
      <c r="C455" s="176" t="s">
        <v>658</v>
      </c>
      <c r="D455" s="176" t="s">
        <v>174</v>
      </c>
      <c r="E455" s="177" t="s">
        <v>659</v>
      </c>
      <c r="F455" s="178" t="s">
        <v>660</v>
      </c>
      <c r="G455" s="179" t="s">
        <v>630</v>
      </c>
      <c r="H455" s="237"/>
      <c r="I455" s="181"/>
      <c r="J455" s="182">
        <f>ROUND(I455*H455,2)</f>
        <v>0</v>
      </c>
      <c r="K455" s="178" t="s">
        <v>188</v>
      </c>
      <c r="L455" s="41"/>
      <c r="M455" s="183" t="s">
        <v>19</v>
      </c>
      <c r="N455" s="184" t="s">
        <v>49</v>
      </c>
      <c r="O455" s="66"/>
      <c r="P455" s="185">
        <f>O455*H455</f>
        <v>0</v>
      </c>
      <c r="Q455" s="185">
        <v>0</v>
      </c>
      <c r="R455" s="185">
        <f>Q455*H455</f>
        <v>0</v>
      </c>
      <c r="S455" s="185">
        <v>0</v>
      </c>
      <c r="T455" s="186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87" t="s">
        <v>268</v>
      </c>
      <c r="AT455" s="187" t="s">
        <v>174</v>
      </c>
      <c r="AU455" s="187" t="s">
        <v>88</v>
      </c>
      <c r="AY455" s="19" t="s">
        <v>172</v>
      </c>
      <c r="BE455" s="188">
        <f>IF(N455="základní",J455,0)</f>
        <v>0</v>
      </c>
      <c r="BF455" s="188">
        <f>IF(N455="snížená",J455,0)</f>
        <v>0</v>
      </c>
      <c r="BG455" s="188">
        <f>IF(N455="zákl. přenesená",J455,0)</f>
        <v>0</v>
      </c>
      <c r="BH455" s="188">
        <f>IF(N455="sníž. přenesená",J455,0)</f>
        <v>0</v>
      </c>
      <c r="BI455" s="188">
        <f>IF(N455="nulová",J455,0)</f>
        <v>0</v>
      </c>
      <c r="BJ455" s="19" t="s">
        <v>86</v>
      </c>
      <c r="BK455" s="188">
        <f>ROUND(I455*H455,2)</f>
        <v>0</v>
      </c>
      <c r="BL455" s="19" t="s">
        <v>268</v>
      </c>
      <c r="BM455" s="187" t="s">
        <v>661</v>
      </c>
    </row>
    <row r="456" spans="1:65" s="2" customFormat="1" ht="11.25">
      <c r="A456" s="36"/>
      <c r="B456" s="37"/>
      <c r="C456" s="38"/>
      <c r="D456" s="222" t="s">
        <v>190</v>
      </c>
      <c r="E456" s="38"/>
      <c r="F456" s="223" t="s">
        <v>662</v>
      </c>
      <c r="G456" s="38"/>
      <c r="H456" s="38"/>
      <c r="I456" s="224"/>
      <c r="J456" s="38"/>
      <c r="K456" s="38"/>
      <c r="L456" s="41"/>
      <c r="M456" s="225"/>
      <c r="N456" s="226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190</v>
      </c>
      <c r="AU456" s="19" t="s">
        <v>88</v>
      </c>
    </row>
    <row r="457" spans="1:65" s="2" customFormat="1" ht="49.15" customHeight="1">
      <c r="A457" s="36"/>
      <c r="B457" s="37"/>
      <c r="C457" s="176" t="s">
        <v>663</v>
      </c>
      <c r="D457" s="176" t="s">
        <v>174</v>
      </c>
      <c r="E457" s="177" t="s">
        <v>664</v>
      </c>
      <c r="F457" s="178" t="s">
        <v>665</v>
      </c>
      <c r="G457" s="179" t="s">
        <v>630</v>
      </c>
      <c r="H457" s="237"/>
      <c r="I457" s="181"/>
      <c r="J457" s="182">
        <f>ROUND(I457*H457,2)</f>
        <v>0</v>
      </c>
      <c r="K457" s="178" t="s">
        <v>188</v>
      </c>
      <c r="L457" s="41"/>
      <c r="M457" s="183" t="s">
        <v>19</v>
      </c>
      <c r="N457" s="184" t="s">
        <v>49</v>
      </c>
      <c r="O457" s="66"/>
      <c r="P457" s="185">
        <f>O457*H457</f>
        <v>0</v>
      </c>
      <c r="Q457" s="185">
        <v>0</v>
      </c>
      <c r="R457" s="185">
        <f>Q457*H457</f>
        <v>0</v>
      </c>
      <c r="S457" s="185">
        <v>0</v>
      </c>
      <c r="T457" s="186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87" t="s">
        <v>268</v>
      </c>
      <c r="AT457" s="187" t="s">
        <v>174</v>
      </c>
      <c r="AU457" s="187" t="s">
        <v>88</v>
      </c>
      <c r="AY457" s="19" t="s">
        <v>172</v>
      </c>
      <c r="BE457" s="188">
        <f>IF(N457="základní",J457,0)</f>
        <v>0</v>
      </c>
      <c r="BF457" s="188">
        <f>IF(N457="snížená",J457,0)</f>
        <v>0</v>
      </c>
      <c r="BG457" s="188">
        <f>IF(N457="zákl. přenesená",J457,0)</f>
        <v>0</v>
      </c>
      <c r="BH457" s="188">
        <f>IF(N457="sníž. přenesená",J457,0)</f>
        <v>0</v>
      </c>
      <c r="BI457" s="188">
        <f>IF(N457="nulová",J457,0)</f>
        <v>0</v>
      </c>
      <c r="BJ457" s="19" t="s">
        <v>86</v>
      </c>
      <c r="BK457" s="188">
        <f>ROUND(I457*H457,2)</f>
        <v>0</v>
      </c>
      <c r="BL457" s="19" t="s">
        <v>268</v>
      </c>
      <c r="BM457" s="187" t="s">
        <v>666</v>
      </c>
    </row>
    <row r="458" spans="1:65" s="2" customFormat="1" ht="11.25">
      <c r="A458" s="36"/>
      <c r="B458" s="37"/>
      <c r="C458" s="38"/>
      <c r="D458" s="222" t="s">
        <v>190</v>
      </c>
      <c r="E458" s="38"/>
      <c r="F458" s="223" t="s">
        <v>667</v>
      </c>
      <c r="G458" s="38"/>
      <c r="H458" s="38"/>
      <c r="I458" s="224"/>
      <c r="J458" s="38"/>
      <c r="K458" s="38"/>
      <c r="L458" s="41"/>
      <c r="M458" s="225"/>
      <c r="N458" s="226"/>
      <c r="O458" s="66"/>
      <c r="P458" s="66"/>
      <c r="Q458" s="66"/>
      <c r="R458" s="66"/>
      <c r="S458" s="66"/>
      <c r="T458" s="67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9" t="s">
        <v>190</v>
      </c>
      <c r="AU458" s="19" t="s">
        <v>88</v>
      </c>
    </row>
    <row r="459" spans="1:65" s="12" customFormat="1" ht="22.9" customHeight="1">
      <c r="B459" s="160"/>
      <c r="C459" s="161"/>
      <c r="D459" s="162" t="s">
        <v>77</v>
      </c>
      <c r="E459" s="174" t="s">
        <v>668</v>
      </c>
      <c r="F459" s="174" t="s">
        <v>669</v>
      </c>
      <c r="G459" s="161"/>
      <c r="H459" s="161"/>
      <c r="I459" s="164"/>
      <c r="J459" s="175">
        <f>BK459</f>
        <v>0</v>
      </c>
      <c r="K459" s="161"/>
      <c r="L459" s="166"/>
      <c r="M459" s="167"/>
      <c r="N459" s="168"/>
      <c r="O459" s="168"/>
      <c r="P459" s="169">
        <f>SUM(P460:P823)</f>
        <v>0</v>
      </c>
      <c r="Q459" s="168"/>
      <c r="R459" s="169">
        <f>SUM(R460:R823)</f>
        <v>17.525342374390998</v>
      </c>
      <c r="S459" s="168"/>
      <c r="T459" s="170">
        <f>SUM(T460:T823)</f>
        <v>10.416948800000002</v>
      </c>
      <c r="AR459" s="171" t="s">
        <v>88</v>
      </c>
      <c r="AT459" s="172" t="s">
        <v>77</v>
      </c>
      <c r="AU459" s="172" t="s">
        <v>86</v>
      </c>
      <c r="AY459" s="171" t="s">
        <v>172</v>
      </c>
      <c r="BK459" s="173">
        <f>SUM(BK460:BK823)</f>
        <v>0</v>
      </c>
    </row>
    <row r="460" spans="1:65" s="2" customFormat="1" ht="37.9" customHeight="1">
      <c r="A460" s="36"/>
      <c r="B460" s="37"/>
      <c r="C460" s="176" t="s">
        <v>670</v>
      </c>
      <c r="D460" s="176" t="s">
        <v>174</v>
      </c>
      <c r="E460" s="177" t="s">
        <v>671</v>
      </c>
      <c r="F460" s="178" t="s">
        <v>672</v>
      </c>
      <c r="G460" s="179" t="s">
        <v>96</v>
      </c>
      <c r="H460" s="180">
        <v>12</v>
      </c>
      <c r="I460" s="181"/>
      <c r="J460" s="182">
        <f>ROUND(I460*H460,2)</f>
        <v>0</v>
      </c>
      <c r="K460" s="178" t="s">
        <v>19</v>
      </c>
      <c r="L460" s="41"/>
      <c r="M460" s="183" t="s">
        <v>19</v>
      </c>
      <c r="N460" s="184" t="s">
        <v>49</v>
      </c>
      <c r="O460" s="66"/>
      <c r="P460" s="185">
        <f>O460*H460</f>
        <v>0</v>
      </c>
      <c r="Q460" s="185">
        <v>1.89E-3</v>
      </c>
      <c r="R460" s="185">
        <f>Q460*H460</f>
        <v>2.2679999999999999E-2</v>
      </c>
      <c r="S460" s="185">
        <v>0</v>
      </c>
      <c r="T460" s="186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7" t="s">
        <v>268</v>
      </c>
      <c r="AT460" s="187" t="s">
        <v>174</v>
      </c>
      <c r="AU460" s="187" t="s">
        <v>88</v>
      </c>
      <c r="AY460" s="19" t="s">
        <v>172</v>
      </c>
      <c r="BE460" s="188">
        <f>IF(N460="základní",J460,0)</f>
        <v>0</v>
      </c>
      <c r="BF460" s="188">
        <f>IF(N460="snížená",J460,0)</f>
        <v>0</v>
      </c>
      <c r="BG460" s="188">
        <f>IF(N460="zákl. přenesená",J460,0)</f>
        <v>0</v>
      </c>
      <c r="BH460" s="188">
        <f>IF(N460="sníž. přenesená",J460,0)</f>
        <v>0</v>
      </c>
      <c r="BI460" s="188">
        <f>IF(N460="nulová",J460,0)</f>
        <v>0</v>
      </c>
      <c r="BJ460" s="19" t="s">
        <v>86</v>
      </c>
      <c r="BK460" s="188">
        <f>ROUND(I460*H460,2)</f>
        <v>0</v>
      </c>
      <c r="BL460" s="19" t="s">
        <v>268</v>
      </c>
      <c r="BM460" s="187" t="s">
        <v>673</v>
      </c>
    </row>
    <row r="461" spans="1:65" s="13" customFormat="1" ht="11.25">
      <c r="B461" s="189"/>
      <c r="C461" s="190"/>
      <c r="D461" s="191" t="s">
        <v>180</v>
      </c>
      <c r="E461" s="192" t="s">
        <v>19</v>
      </c>
      <c r="F461" s="193" t="s">
        <v>181</v>
      </c>
      <c r="G461" s="190"/>
      <c r="H461" s="192" t="s">
        <v>19</v>
      </c>
      <c r="I461" s="194"/>
      <c r="J461" s="190"/>
      <c r="K461" s="190"/>
      <c r="L461" s="195"/>
      <c r="M461" s="196"/>
      <c r="N461" s="197"/>
      <c r="O461" s="197"/>
      <c r="P461" s="197"/>
      <c r="Q461" s="197"/>
      <c r="R461" s="197"/>
      <c r="S461" s="197"/>
      <c r="T461" s="198"/>
      <c r="AT461" s="199" t="s">
        <v>180</v>
      </c>
      <c r="AU461" s="199" t="s">
        <v>88</v>
      </c>
      <c r="AV461" s="13" t="s">
        <v>86</v>
      </c>
      <c r="AW461" s="13" t="s">
        <v>37</v>
      </c>
      <c r="AX461" s="13" t="s">
        <v>78</v>
      </c>
      <c r="AY461" s="199" t="s">
        <v>172</v>
      </c>
    </row>
    <row r="462" spans="1:65" s="13" customFormat="1" ht="11.25">
      <c r="B462" s="189"/>
      <c r="C462" s="190"/>
      <c r="D462" s="191" t="s">
        <v>180</v>
      </c>
      <c r="E462" s="192" t="s">
        <v>19</v>
      </c>
      <c r="F462" s="193" t="s">
        <v>645</v>
      </c>
      <c r="G462" s="190"/>
      <c r="H462" s="192" t="s">
        <v>19</v>
      </c>
      <c r="I462" s="194"/>
      <c r="J462" s="190"/>
      <c r="K462" s="190"/>
      <c r="L462" s="195"/>
      <c r="M462" s="196"/>
      <c r="N462" s="197"/>
      <c r="O462" s="197"/>
      <c r="P462" s="197"/>
      <c r="Q462" s="197"/>
      <c r="R462" s="197"/>
      <c r="S462" s="197"/>
      <c r="T462" s="198"/>
      <c r="AT462" s="199" t="s">
        <v>180</v>
      </c>
      <c r="AU462" s="199" t="s">
        <v>88</v>
      </c>
      <c r="AV462" s="13" t="s">
        <v>86</v>
      </c>
      <c r="AW462" s="13" t="s">
        <v>37</v>
      </c>
      <c r="AX462" s="13" t="s">
        <v>78</v>
      </c>
      <c r="AY462" s="199" t="s">
        <v>172</v>
      </c>
    </row>
    <row r="463" spans="1:65" s="14" customFormat="1" ht="11.25">
      <c r="B463" s="200"/>
      <c r="C463" s="201"/>
      <c r="D463" s="191" t="s">
        <v>180</v>
      </c>
      <c r="E463" s="202" t="s">
        <v>19</v>
      </c>
      <c r="F463" s="203" t="s">
        <v>88</v>
      </c>
      <c r="G463" s="201"/>
      <c r="H463" s="204">
        <v>2</v>
      </c>
      <c r="I463" s="205"/>
      <c r="J463" s="201"/>
      <c r="K463" s="201"/>
      <c r="L463" s="206"/>
      <c r="M463" s="207"/>
      <c r="N463" s="208"/>
      <c r="O463" s="208"/>
      <c r="P463" s="208"/>
      <c r="Q463" s="208"/>
      <c r="R463" s="208"/>
      <c r="S463" s="208"/>
      <c r="T463" s="209"/>
      <c r="AT463" s="210" t="s">
        <v>180</v>
      </c>
      <c r="AU463" s="210" t="s">
        <v>88</v>
      </c>
      <c r="AV463" s="14" t="s">
        <v>88</v>
      </c>
      <c r="AW463" s="14" t="s">
        <v>37</v>
      </c>
      <c r="AX463" s="14" t="s">
        <v>78</v>
      </c>
      <c r="AY463" s="210" t="s">
        <v>172</v>
      </c>
    </row>
    <row r="464" spans="1:65" s="13" customFormat="1" ht="22.5">
      <c r="B464" s="189"/>
      <c r="C464" s="190"/>
      <c r="D464" s="191" t="s">
        <v>180</v>
      </c>
      <c r="E464" s="192" t="s">
        <v>19</v>
      </c>
      <c r="F464" s="193" t="s">
        <v>674</v>
      </c>
      <c r="G464" s="190"/>
      <c r="H464" s="192" t="s">
        <v>19</v>
      </c>
      <c r="I464" s="194"/>
      <c r="J464" s="190"/>
      <c r="K464" s="190"/>
      <c r="L464" s="195"/>
      <c r="M464" s="196"/>
      <c r="N464" s="197"/>
      <c r="O464" s="197"/>
      <c r="P464" s="197"/>
      <c r="Q464" s="197"/>
      <c r="R464" s="197"/>
      <c r="S464" s="197"/>
      <c r="T464" s="198"/>
      <c r="AT464" s="199" t="s">
        <v>180</v>
      </c>
      <c r="AU464" s="199" t="s">
        <v>88</v>
      </c>
      <c r="AV464" s="13" t="s">
        <v>86</v>
      </c>
      <c r="AW464" s="13" t="s">
        <v>37</v>
      </c>
      <c r="AX464" s="13" t="s">
        <v>78</v>
      </c>
      <c r="AY464" s="199" t="s">
        <v>172</v>
      </c>
    </row>
    <row r="465" spans="1:65" s="14" customFormat="1" ht="11.25">
      <c r="B465" s="200"/>
      <c r="C465" s="201"/>
      <c r="D465" s="191" t="s">
        <v>180</v>
      </c>
      <c r="E465" s="202" t="s">
        <v>19</v>
      </c>
      <c r="F465" s="203" t="s">
        <v>241</v>
      </c>
      <c r="G465" s="201"/>
      <c r="H465" s="204">
        <v>10</v>
      </c>
      <c r="I465" s="205"/>
      <c r="J465" s="201"/>
      <c r="K465" s="201"/>
      <c r="L465" s="206"/>
      <c r="M465" s="207"/>
      <c r="N465" s="208"/>
      <c r="O465" s="208"/>
      <c r="P465" s="208"/>
      <c r="Q465" s="208"/>
      <c r="R465" s="208"/>
      <c r="S465" s="208"/>
      <c r="T465" s="209"/>
      <c r="AT465" s="210" t="s">
        <v>180</v>
      </c>
      <c r="AU465" s="210" t="s">
        <v>88</v>
      </c>
      <c r="AV465" s="14" t="s">
        <v>88</v>
      </c>
      <c r="AW465" s="14" t="s">
        <v>37</v>
      </c>
      <c r="AX465" s="14" t="s">
        <v>78</v>
      </c>
      <c r="AY465" s="210" t="s">
        <v>172</v>
      </c>
    </row>
    <row r="466" spans="1:65" s="15" customFormat="1" ht="11.25">
      <c r="B466" s="211"/>
      <c r="C466" s="212"/>
      <c r="D466" s="191" t="s">
        <v>180</v>
      </c>
      <c r="E466" s="213" t="s">
        <v>19</v>
      </c>
      <c r="F466" s="214" t="s">
        <v>183</v>
      </c>
      <c r="G466" s="212"/>
      <c r="H466" s="215">
        <v>12</v>
      </c>
      <c r="I466" s="216"/>
      <c r="J466" s="212"/>
      <c r="K466" s="212"/>
      <c r="L466" s="217"/>
      <c r="M466" s="218"/>
      <c r="N466" s="219"/>
      <c r="O466" s="219"/>
      <c r="P466" s="219"/>
      <c r="Q466" s="219"/>
      <c r="R466" s="219"/>
      <c r="S466" s="219"/>
      <c r="T466" s="220"/>
      <c r="AT466" s="221" t="s">
        <v>180</v>
      </c>
      <c r="AU466" s="221" t="s">
        <v>88</v>
      </c>
      <c r="AV466" s="15" t="s">
        <v>178</v>
      </c>
      <c r="AW466" s="15" t="s">
        <v>37</v>
      </c>
      <c r="AX466" s="15" t="s">
        <v>86</v>
      </c>
      <c r="AY466" s="221" t="s">
        <v>172</v>
      </c>
    </row>
    <row r="467" spans="1:65" s="2" customFormat="1" ht="37.9" customHeight="1">
      <c r="A467" s="36"/>
      <c r="B467" s="37"/>
      <c r="C467" s="176" t="s">
        <v>675</v>
      </c>
      <c r="D467" s="176" t="s">
        <v>174</v>
      </c>
      <c r="E467" s="177" t="s">
        <v>676</v>
      </c>
      <c r="F467" s="178" t="s">
        <v>677</v>
      </c>
      <c r="G467" s="179" t="s">
        <v>110</v>
      </c>
      <c r="H467" s="180">
        <v>19.754000000000001</v>
      </c>
      <c r="I467" s="181"/>
      <c r="J467" s="182">
        <f>ROUND(I467*H467,2)</f>
        <v>0</v>
      </c>
      <c r="K467" s="178" t="s">
        <v>188</v>
      </c>
      <c r="L467" s="41"/>
      <c r="M467" s="183" t="s">
        <v>19</v>
      </c>
      <c r="N467" s="184" t="s">
        <v>49</v>
      </c>
      <c r="O467" s="66"/>
      <c r="P467" s="185">
        <f>O467*H467</f>
        <v>0</v>
      </c>
      <c r="Q467" s="185">
        <v>1.89E-3</v>
      </c>
      <c r="R467" s="185">
        <f>Q467*H467</f>
        <v>3.7335060000000003E-2</v>
      </c>
      <c r="S467" s="185">
        <v>0</v>
      </c>
      <c r="T467" s="186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87" t="s">
        <v>268</v>
      </c>
      <c r="AT467" s="187" t="s">
        <v>174</v>
      </c>
      <c r="AU467" s="187" t="s">
        <v>88</v>
      </c>
      <c r="AY467" s="19" t="s">
        <v>172</v>
      </c>
      <c r="BE467" s="188">
        <f>IF(N467="základní",J467,0)</f>
        <v>0</v>
      </c>
      <c r="BF467" s="188">
        <f>IF(N467="snížená",J467,0)</f>
        <v>0</v>
      </c>
      <c r="BG467" s="188">
        <f>IF(N467="zákl. přenesená",J467,0)</f>
        <v>0</v>
      </c>
      <c r="BH467" s="188">
        <f>IF(N467="sníž. přenesená",J467,0)</f>
        <v>0</v>
      </c>
      <c r="BI467" s="188">
        <f>IF(N467="nulová",J467,0)</f>
        <v>0</v>
      </c>
      <c r="BJ467" s="19" t="s">
        <v>86</v>
      </c>
      <c r="BK467" s="188">
        <f>ROUND(I467*H467,2)</f>
        <v>0</v>
      </c>
      <c r="BL467" s="19" t="s">
        <v>268</v>
      </c>
      <c r="BM467" s="187" t="s">
        <v>678</v>
      </c>
    </row>
    <row r="468" spans="1:65" s="2" customFormat="1" ht="11.25">
      <c r="A468" s="36"/>
      <c r="B468" s="37"/>
      <c r="C468" s="38"/>
      <c r="D468" s="222" t="s">
        <v>190</v>
      </c>
      <c r="E468" s="38"/>
      <c r="F468" s="223" t="s">
        <v>679</v>
      </c>
      <c r="G468" s="38"/>
      <c r="H468" s="38"/>
      <c r="I468" s="224"/>
      <c r="J468" s="38"/>
      <c r="K468" s="38"/>
      <c r="L468" s="41"/>
      <c r="M468" s="225"/>
      <c r="N468" s="226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190</v>
      </c>
      <c r="AU468" s="19" t="s">
        <v>88</v>
      </c>
    </row>
    <row r="469" spans="1:65" s="14" customFormat="1" ht="11.25">
      <c r="B469" s="200"/>
      <c r="C469" s="201"/>
      <c r="D469" s="191" t="s">
        <v>180</v>
      </c>
      <c r="E469" s="202" t="s">
        <v>19</v>
      </c>
      <c r="F469" s="203" t="s">
        <v>108</v>
      </c>
      <c r="G469" s="201"/>
      <c r="H469" s="204">
        <v>1.905</v>
      </c>
      <c r="I469" s="205"/>
      <c r="J469" s="201"/>
      <c r="K469" s="201"/>
      <c r="L469" s="206"/>
      <c r="M469" s="207"/>
      <c r="N469" s="208"/>
      <c r="O469" s="208"/>
      <c r="P469" s="208"/>
      <c r="Q469" s="208"/>
      <c r="R469" s="208"/>
      <c r="S469" s="208"/>
      <c r="T469" s="209"/>
      <c r="AT469" s="210" t="s">
        <v>180</v>
      </c>
      <c r="AU469" s="210" t="s">
        <v>88</v>
      </c>
      <c r="AV469" s="14" t="s">
        <v>88</v>
      </c>
      <c r="AW469" s="14" t="s">
        <v>37</v>
      </c>
      <c r="AX469" s="14" t="s">
        <v>78</v>
      </c>
      <c r="AY469" s="210" t="s">
        <v>172</v>
      </c>
    </row>
    <row r="470" spans="1:65" s="14" customFormat="1" ht="11.25">
      <c r="B470" s="200"/>
      <c r="C470" s="201"/>
      <c r="D470" s="191" t="s">
        <v>180</v>
      </c>
      <c r="E470" s="202" t="s">
        <v>19</v>
      </c>
      <c r="F470" s="203" t="s">
        <v>112</v>
      </c>
      <c r="G470" s="201"/>
      <c r="H470" s="204">
        <v>9.4849999999999994</v>
      </c>
      <c r="I470" s="205"/>
      <c r="J470" s="201"/>
      <c r="K470" s="201"/>
      <c r="L470" s="206"/>
      <c r="M470" s="207"/>
      <c r="N470" s="208"/>
      <c r="O470" s="208"/>
      <c r="P470" s="208"/>
      <c r="Q470" s="208"/>
      <c r="R470" s="208"/>
      <c r="S470" s="208"/>
      <c r="T470" s="209"/>
      <c r="AT470" s="210" t="s">
        <v>180</v>
      </c>
      <c r="AU470" s="210" t="s">
        <v>88</v>
      </c>
      <c r="AV470" s="14" t="s">
        <v>88</v>
      </c>
      <c r="AW470" s="14" t="s">
        <v>37</v>
      </c>
      <c r="AX470" s="14" t="s">
        <v>78</v>
      </c>
      <c r="AY470" s="210" t="s">
        <v>172</v>
      </c>
    </row>
    <row r="471" spans="1:65" s="14" customFormat="1" ht="11.25">
      <c r="B471" s="200"/>
      <c r="C471" s="201"/>
      <c r="D471" s="191" t="s">
        <v>180</v>
      </c>
      <c r="E471" s="202" t="s">
        <v>19</v>
      </c>
      <c r="F471" s="203" t="s">
        <v>680</v>
      </c>
      <c r="G471" s="201"/>
      <c r="H471" s="204">
        <v>2.5619999999999998</v>
      </c>
      <c r="I471" s="205"/>
      <c r="J471" s="201"/>
      <c r="K471" s="201"/>
      <c r="L471" s="206"/>
      <c r="M471" s="207"/>
      <c r="N471" s="208"/>
      <c r="O471" s="208"/>
      <c r="P471" s="208"/>
      <c r="Q471" s="208"/>
      <c r="R471" s="208"/>
      <c r="S471" s="208"/>
      <c r="T471" s="209"/>
      <c r="AT471" s="210" t="s">
        <v>180</v>
      </c>
      <c r="AU471" s="210" t="s">
        <v>88</v>
      </c>
      <c r="AV471" s="14" t="s">
        <v>88</v>
      </c>
      <c r="AW471" s="14" t="s">
        <v>37</v>
      </c>
      <c r="AX471" s="14" t="s">
        <v>78</v>
      </c>
      <c r="AY471" s="210" t="s">
        <v>172</v>
      </c>
    </row>
    <row r="472" spans="1:65" s="14" customFormat="1" ht="11.25">
      <c r="B472" s="200"/>
      <c r="C472" s="201"/>
      <c r="D472" s="191" t="s">
        <v>180</v>
      </c>
      <c r="E472" s="202" t="s">
        <v>19</v>
      </c>
      <c r="F472" s="203" t="s">
        <v>125</v>
      </c>
      <c r="G472" s="201"/>
      <c r="H472" s="204">
        <v>3.9060000000000001</v>
      </c>
      <c r="I472" s="205"/>
      <c r="J472" s="201"/>
      <c r="K472" s="201"/>
      <c r="L472" s="206"/>
      <c r="M472" s="207"/>
      <c r="N472" s="208"/>
      <c r="O472" s="208"/>
      <c r="P472" s="208"/>
      <c r="Q472" s="208"/>
      <c r="R472" s="208"/>
      <c r="S472" s="208"/>
      <c r="T472" s="209"/>
      <c r="AT472" s="210" t="s">
        <v>180</v>
      </c>
      <c r="AU472" s="210" t="s">
        <v>88</v>
      </c>
      <c r="AV472" s="14" t="s">
        <v>88</v>
      </c>
      <c r="AW472" s="14" t="s">
        <v>37</v>
      </c>
      <c r="AX472" s="14" t="s">
        <v>78</v>
      </c>
      <c r="AY472" s="210" t="s">
        <v>172</v>
      </c>
    </row>
    <row r="473" spans="1:65" s="14" customFormat="1" ht="11.25">
      <c r="B473" s="200"/>
      <c r="C473" s="201"/>
      <c r="D473" s="191" t="s">
        <v>180</v>
      </c>
      <c r="E473" s="202" t="s">
        <v>19</v>
      </c>
      <c r="F473" s="203" t="s">
        <v>681</v>
      </c>
      <c r="G473" s="201"/>
      <c r="H473" s="204">
        <v>1.8959999999999999</v>
      </c>
      <c r="I473" s="205"/>
      <c r="J473" s="201"/>
      <c r="K473" s="201"/>
      <c r="L473" s="206"/>
      <c r="M473" s="207"/>
      <c r="N473" s="208"/>
      <c r="O473" s="208"/>
      <c r="P473" s="208"/>
      <c r="Q473" s="208"/>
      <c r="R473" s="208"/>
      <c r="S473" s="208"/>
      <c r="T473" s="209"/>
      <c r="AT473" s="210" t="s">
        <v>180</v>
      </c>
      <c r="AU473" s="210" t="s">
        <v>88</v>
      </c>
      <c r="AV473" s="14" t="s">
        <v>88</v>
      </c>
      <c r="AW473" s="14" t="s">
        <v>37</v>
      </c>
      <c r="AX473" s="14" t="s">
        <v>78</v>
      </c>
      <c r="AY473" s="210" t="s">
        <v>172</v>
      </c>
    </row>
    <row r="474" spans="1:65" s="15" customFormat="1" ht="11.25">
      <c r="B474" s="211"/>
      <c r="C474" s="212"/>
      <c r="D474" s="191" t="s">
        <v>180</v>
      </c>
      <c r="E474" s="213" t="s">
        <v>19</v>
      </c>
      <c r="F474" s="214" t="s">
        <v>183</v>
      </c>
      <c r="G474" s="212"/>
      <c r="H474" s="215">
        <v>19.754000000000001</v>
      </c>
      <c r="I474" s="216"/>
      <c r="J474" s="212"/>
      <c r="K474" s="212"/>
      <c r="L474" s="217"/>
      <c r="M474" s="218"/>
      <c r="N474" s="219"/>
      <c r="O474" s="219"/>
      <c r="P474" s="219"/>
      <c r="Q474" s="219"/>
      <c r="R474" s="219"/>
      <c r="S474" s="219"/>
      <c r="T474" s="220"/>
      <c r="AT474" s="221" t="s">
        <v>180</v>
      </c>
      <c r="AU474" s="221" t="s">
        <v>88</v>
      </c>
      <c r="AV474" s="15" t="s">
        <v>178</v>
      </c>
      <c r="AW474" s="15" t="s">
        <v>37</v>
      </c>
      <c r="AX474" s="15" t="s">
        <v>86</v>
      </c>
      <c r="AY474" s="221" t="s">
        <v>172</v>
      </c>
    </row>
    <row r="475" spans="1:65" s="2" customFormat="1" ht="33" customHeight="1">
      <c r="A475" s="36"/>
      <c r="B475" s="37"/>
      <c r="C475" s="176" t="s">
        <v>682</v>
      </c>
      <c r="D475" s="176" t="s">
        <v>174</v>
      </c>
      <c r="E475" s="177" t="s">
        <v>683</v>
      </c>
      <c r="F475" s="178" t="s">
        <v>684</v>
      </c>
      <c r="G475" s="179" t="s">
        <v>96</v>
      </c>
      <c r="H475" s="180">
        <v>703.61</v>
      </c>
      <c r="I475" s="181"/>
      <c r="J475" s="182">
        <f>ROUND(I475*H475,2)</f>
        <v>0</v>
      </c>
      <c r="K475" s="178" t="s">
        <v>19</v>
      </c>
      <c r="L475" s="41"/>
      <c r="M475" s="183" t="s">
        <v>19</v>
      </c>
      <c r="N475" s="184" t="s">
        <v>49</v>
      </c>
      <c r="O475" s="66"/>
      <c r="P475" s="185">
        <f>O475*H475</f>
        <v>0</v>
      </c>
      <c r="Q475" s="185">
        <v>0</v>
      </c>
      <c r="R475" s="185">
        <f>Q475*H475</f>
        <v>0</v>
      </c>
      <c r="S475" s="185">
        <v>0</v>
      </c>
      <c r="T475" s="186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87" t="s">
        <v>268</v>
      </c>
      <c r="AT475" s="187" t="s">
        <v>174</v>
      </c>
      <c r="AU475" s="187" t="s">
        <v>88</v>
      </c>
      <c r="AY475" s="19" t="s">
        <v>172</v>
      </c>
      <c r="BE475" s="188">
        <f>IF(N475="základní",J475,0)</f>
        <v>0</v>
      </c>
      <c r="BF475" s="188">
        <f>IF(N475="snížená",J475,0)</f>
        <v>0</v>
      </c>
      <c r="BG475" s="188">
        <f>IF(N475="zákl. přenesená",J475,0)</f>
        <v>0</v>
      </c>
      <c r="BH475" s="188">
        <f>IF(N475="sníž. přenesená",J475,0)</f>
        <v>0</v>
      </c>
      <c r="BI475" s="188">
        <f>IF(N475="nulová",J475,0)</f>
        <v>0</v>
      </c>
      <c r="BJ475" s="19" t="s">
        <v>86</v>
      </c>
      <c r="BK475" s="188">
        <f>ROUND(I475*H475,2)</f>
        <v>0</v>
      </c>
      <c r="BL475" s="19" t="s">
        <v>268</v>
      </c>
      <c r="BM475" s="187" t="s">
        <v>685</v>
      </c>
    </row>
    <row r="476" spans="1:65" s="14" customFormat="1" ht="11.25">
      <c r="B476" s="200"/>
      <c r="C476" s="201"/>
      <c r="D476" s="191" t="s">
        <v>180</v>
      </c>
      <c r="E476" s="202" t="s">
        <v>19</v>
      </c>
      <c r="F476" s="203" t="s">
        <v>102</v>
      </c>
      <c r="G476" s="201"/>
      <c r="H476" s="204">
        <v>20.399999999999999</v>
      </c>
      <c r="I476" s="205"/>
      <c r="J476" s="201"/>
      <c r="K476" s="201"/>
      <c r="L476" s="206"/>
      <c r="M476" s="207"/>
      <c r="N476" s="208"/>
      <c r="O476" s="208"/>
      <c r="P476" s="208"/>
      <c r="Q476" s="208"/>
      <c r="R476" s="208"/>
      <c r="S476" s="208"/>
      <c r="T476" s="209"/>
      <c r="AT476" s="210" t="s">
        <v>180</v>
      </c>
      <c r="AU476" s="210" t="s">
        <v>88</v>
      </c>
      <c r="AV476" s="14" t="s">
        <v>88</v>
      </c>
      <c r="AW476" s="14" t="s">
        <v>37</v>
      </c>
      <c r="AX476" s="14" t="s">
        <v>78</v>
      </c>
      <c r="AY476" s="210" t="s">
        <v>172</v>
      </c>
    </row>
    <row r="477" spans="1:65" s="14" customFormat="1" ht="11.25">
      <c r="B477" s="200"/>
      <c r="C477" s="201"/>
      <c r="D477" s="191" t="s">
        <v>180</v>
      </c>
      <c r="E477" s="202" t="s">
        <v>19</v>
      </c>
      <c r="F477" s="203" t="s">
        <v>105</v>
      </c>
      <c r="G477" s="201"/>
      <c r="H477" s="204">
        <v>296</v>
      </c>
      <c r="I477" s="205"/>
      <c r="J477" s="201"/>
      <c r="K477" s="201"/>
      <c r="L477" s="206"/>
      <c r="M477" s="207"/>
      <c r="N477" s="208"/>
      <c r="O477" s="208"/>
      <c r="P477" s="208"/>
      <c r="Q477" s="208"/>
      <c r="R477" s="208"/>
      <c r="S477" s="208"/>
      <c r="T477" s="209"/>
      <c r="AT477" s="210" t="s">
        <v>180</v>
      </c>
      <c r="AU477" s="210" t="s">
        <v>88</v>
      </c>
      <c r="AV477" s="14" t="s">
        <v>88</v>
      </c>
      <c r="AW477" s="14" t="s">
        <v>37</v>
      </c>
      <c r="AX477" s="14" t="s">
        <v>78</v>
      </c>
      <c r="AY477" s="210" t="s">
        <v>172</v>
      </c>
    </row>
    <row r="478" spans="1:65" s="14" customFormat="1" ht="11.25">
      <c r="B478" s="200"/>
      <c r="C478" s="201"/>
      <c r="D478" s="191" t="s">
        <v>180</v>
      </c>
      <c r="E478" s="202" t="s">
        <v>19</v>
      </c>
      <c r="F478" s="203" t="s">
        <v>98</v>
      </c>
      <c r="G478" s="201"/>
      <c r="H478" s="204">
        <v>75.599999999999994</v>
      </c>
      <c r="I478" s="205"/>
      <c r="J478" s="201"/>
      <c r="K478" s="201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180</v>
      </c>
      <c r="AU478" s="210" t="s">
        <v>88</v>
      </c>
      <c r="AV478" s="14" t="s">
        <v>88</v>
      </c>
      <c r="AW478" s="14" t="s">
        <v>37</v>
      </c>
      <c r="AX478" s="14" t="s">
        <v>78</v>
      </c>
      <c r="AY478" s="210" t="s">
        <v>172</v>
      </c>
    </row>
    <row r="479" spans="1:65" s="14" customFormat="1" ht="11.25">
      <c r="B479" s="200"/>
      <c r="C479" s="201"/>
      <c r="D479" s="191" t="s">
        <v>180</v>
      </c>
      <c r="E479" s="202" t="s">
        <v>19</v>
      </c>
      <c r="F479" s="203" t="s">
        <v>686</v>
      </c>
      <c r="G479" s="201"/>
      <c r="H479" s="204">
        <v>311.61</v>
      </c>
      <c r="I479" s="205"/>
      <c r="J479" s="201"/>
      <c r="K479" s="201"/>
      <c r="L479" s="206"/>
      <c r="M479" s="207"/>
      <c r="N479" s="208"/>
      <c r="O479" s="208"/>
      <c r="P479" s="208"/>
      <c r="Q479" s="208"/>
      <c r="R479" s="208"/>
      <c r="S479" s="208"/>
      <c r="T479" s="209"/>
      <c r="AT479" s="210" t="s">
        <v>180</v>
      </c>
      <c r="AU479" s="210" t="s">
        <v>88</v>
      </c>
      <c r="AV479" s="14" t="s">
        <v>88</v>
      </c>
      <c r="AW479" s="14" t="s">
        <v>37</v>
      </c>
      <c r="AX479" s="14" t="s">
        <v>78</v>
      </c>
      <c r="AY479" s="210" t="s">
        <v>172</v>
      </c>
    </row>
    <row r="480" spans="1:65" s="15" customFormat="1" ht="11.25">
      <c r="B480" s="211"/>
      <c r="C480" s="212"/>
      <c r="D480" s="191" t="s">
        <v>180</v>
      </c>
      <c r="E480" s="213" t="s">
        <v>19</v>
      </c>
      <c r="F480" s="214" t="s">
        <v>687</v>
      </c>
      <c r="G480" s="212"/>
      <c r="H480" s="215">
        <v>703.61</v>
      </c>
      <c r="I480" s="216"/>
      <c r="J480" s="212"/>
      <c r="K480" s="212"/>
      <c r="L480" s="217"/>
      <c r="M480" s="218"/>
      <c r="N480" s="219"/>
      <c r="O480" s="219"/>
      <c r="P480" s="219"/>
      <c r="Q480" s="219"/>
      <c r="R480" s="219"/>
      <c r="S480" s="219"/>
      <c r="T480" s="220"/>
      <c r="AT480" s="221" t="s">
        <v>180</v>
      </c>
      <c r="AU480" s="221" t="s">
        <v>88</v>
      </c>
      <c r="AV480" s="15" t="s">
        <v>178</v>
      </c>
      <c r="AW480" s="15" t="s">
        <v>37</v>
      </c>
      <c r="AX480" s="15" t="s">
        <v>86</v>
      </c>
      <c r="AY480" s="221" t="s">
        <v>172</v>
      </c>
    </row>
    <row r="481" spans="1:65" s="2" customFormat="1" ht="24.2" customHeight="1">
      <c r="A481" s="36"/>
      <c r="B481" s="37"/>
      <c r="C481" s="176" t="s">
        <v>688</v>
      </c>
      <c r="D481" s="176" t="s">
        <v>174</v>
      </c>
      <c r="E481" s="177" t="s">
        <v>689</v>
      </c>
      <c r="F481" s="178" t="s">
        <v>690</v>
      </c>
      <c r="G481" s="179" t="s">
        <v>177</v>
      </c>
      <c r="H481" s="180">
        <v>3</v>
      </c>
      <c r="I481" s="181"/>
      <c r="J481" s="182">
        <f>ROUND(I481*H481,2)</f>
        <v>0</v>
      </c>
      <c r="K481" s="178" t="s">
        <v>188</v>
      </c>
      <c r="L481" s="41"/>
      <c r="M481" s="183" t="s">
        <v>19</v>
      </c>
      <c r="N481" s="184" t="s">
        <v>49</v>
      </c>
      <c r="O481" s="66"/>
      <c r="P481" s="185">
        <f>O481*H481</f>
        <v>0</v>
      </c>
      <c r="Q481" s="185">
        <v>2.9999999999999997E-4</v>
      </c>
      <c r="R481" s="185">
        <f>Q481*H481</f>
        <v>8.9999999999999998E-4</v>
      </c>
      <c r="S481" s="185">
        <v>0</v>
      </c>
      <c r="T481" s="186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87" t="s">
        <v>268</v>
      </c>
      <c r="AT481" s="187" t="s">
        <v>174</v>
      </c>
      <c r="AU481" s="187" t="s">
        <v>88</v>
      </c>
      <c r="AY481" s="19" t="s">
        <v>172</v>
      </c>
      <c r="BE481" s="188">
        <f>IF(N481="základní",J481,0)</f>
        <v>0</v>
      </c>
      <c r="BF481" s="188">
        <f>IF(N481="snížená",J481,0)</f>
        <v>0</v>
      </c>
      <c r="BG481" s="188">
        <f>IF(N481="zákl. přenesená",J481,0)</f>
        <v>0</v>
      </c>
      <c r="BH481" s="188">
        <f>IF(N481="sníž. přenesená",J481,0)</f>
        <v>0</v>
      </c>
      <c r="BI481" s="188">
        <f>IF(N481="nulová",J481,0)</f>
        <v>0</v>
      </c>
      <c r="BJ481" s="19" t="s">
        <v>86</v>
      </c>
      <c r="BK481" s="188">
        <f>ROUND(I481*H481,2)</f>
        <v>0</v>
      </c>
      <c r="BL481" s="19" t="s">
        <v>268</v>
      </c>
      <c r="BM481" s="187" t="s">
        <v>691</v>
      </c>
    </row>
    <row r="482" spans="1:65" s="2" customFormat="1" ht="11.25">
      <c r="A482" s="36"/>
      <c r="B482" s="37"/>
      <c r="C482" s="38"/>
      <c r="D482" s="222" t="s">
        <v>190</v>
      </c>
      <c r="E482" s="38"/>
      <c r="F482" s="223" t="s">
        <v>692</v>
      </c>
      <c r="G482" s="38"/>
      <c r="H482" s="38"/>
      <c r="I482" s="224"/>
      <c r="J482" s="38"/>
      <c r="K482" s="38"/>
      <c r="L482" s="41"/>
      <c r="M482" s="225"/>
      <c r="N482" s="226"/>
      <c r="O482" s="66"/>
      <c r="P482" s="66"/>
      <c r="Q482" s="66"/>
      <c r="R482" s="66"/>
      <c r="S482" s="66"/>
      <c r="T482" s="67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9" t="s">
        <v>190</v>
      </c>
      <c r="AU482" s="19" t="s">
        <v>88</v>
      </c>
    </row>
    <row r="483" spans="1:65" s="2" customFormat="1" ht="33" customHeight="1">
      <c r="A483" s="36"/>
      <c r="B483" s="37"/>
      <c r="C483" s="176" t="s">
        <v>693</v>
      </c>
      <c r="D483" s="176" t="s">
        <v>174</v>
      </c>
      <c r="E483" s="177" t="s">
        <v>694</v>
      </c>
      <c r="F483" s="178" t="s">
        <v>695</v>
      </c>
      <c r="G483" s="179" t="s">
        <v>177</v>
      </c>
      <c r="H483" s="180">
        <v>18</v>
      </c>
      <c r="I483" s="181"/>
      <c r="J483" s="182">
        <f>ROUND(I483*H483,2)</f>
        <v>0</v>
      </c>
      <c r="K483" s="178" t="s">
        <v>188</v>
      </c>
      <c r="L483" s="41"/>
      <c r="M483" s="183" t="s">
        <v>19</v>
      </c>
      <c r="N483" s="184" t="s">
        <v>49</v>
      </c>
      <c r="O483" s="66"/>
      <c r="P483" s="185">
        <f>O483*H483</f>
        <v>0</v>
      </c>
      <c r="Q483" s="185">
        <v>4.0000000000000002E-4</v>
      </c>
      <c r="R483" s="185">
        <f>Q483*H483</f>
        <v>7.2000000000000007E-3</v>
      </c>
      <c r="S483" s="185">
        <v>0</v>
      </c>
      <c r="T483" s="186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7" t="s">
        <v>268</v>
      </c>
      <c r="AT483" s="187" t="s">
        <v>174</v>
      </c>
      <c r="AU483" s="187" t="s">
        <v>88</v>
      </c>
      <c r="AY483" s="19" t="s">
        <v>172</v>
      </c>
      <c r="BE483" s="188">
        <f>IF(N483="základní",J483,0)</f>
        <v>0</v>
      </c>
      <c r="BF483" s="188">
        <f>IF(N483="snížená",J483,0)</f>
        <v>0</v>
      </c>
      <c r="BG483" s="188">
        <f>IF(N483="zákl. přenesená",J483,0)</f>
        <v>0</v>
      </c>
      <c r="BH483" s="188">
        <f>IF(N483="sníž. přenesená",J483,0)</f>
        <v>0</v>
      </c>
      <c r="BI483" s="188">
        <f>IF(N483="nulová",J483,0)</f>
        <v>0</v>
      </c>
      <c r="BJ483" s="19" t="s">
        <v>86</v>
      </c>
      <c r="BK483" s="188">
        <f>ROUND(I483*H483,2)</f>
        <v>0</v>
      </c>
      <c r="BL483" s="19" t="s">
        <v>268</v>
      </c>
      <c r="BM483" s="187" t="s">
        <v>696</v>
      </c>
    </row>
    <row r="484" spans="1:65" s="2" customFormat="1" ht="11.25">
      <c r="A484" s="36"/>
      <c r="B484" s="37"/>
      <c r="C484" s="38"/>
      <c r="D484" s="222" t="s">
        <v>190</v>
      </c>
      <c r="E484" s="38"/>
      <c r="F484" s="223" t="s">
        <v>697</v>
      </c>
      <c r="G484" s="38"/>
      <c r="H484" s="38"/>
      <c r="I484" s="224"/>
      <c r="J484" s="38"/>
      <c r="K484" s="38"/>
      <c r="L484" s="41"/>
      <c r="M484" s="225"/>
      <c r="N484" s="226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190</v>
      </c>
      <c r="AU484" s="19" t="s">
        <v>88</v>
      </c>
    </row>
    <row r="485" spans="1:65" s="14" customFormat="1" ht="11.25">
      <c r="B485" s="200"/>
      <c r="C485" s="201"/>
      <c r="D485" s="191" t="s">
        <v>180</v>
      </c>
      <c r="E485" s="202" t="s">
        <v>19</v>
      </c>
      <c r="F485" s="203" t="s">
        <v>698</v>
      </c>
      <c r="G485" s="201"/>
      <c r="H485" s="204">
        <v>18</v>
      </c>
      <c r="I485" s="205"/>
      <c r="J485" s="201"/>
      <c r="K485" s="201"/>
      <c r="L485" s="206"/>
      <c r="M485" s="207"/>
      <c r="N485" s="208"/>
      <c r="O485" s="208"/>
      <c r="P485" s="208"/>
      <c r="Q485" s="208"/>
      <c r="R485" s="208"/>
      <c r="S485" s="208"/>
      <c r="T485" s="209"/>
      <c r="AT485" s="210" t="s">
        <v>180</v>
      </c>
      <c r="AU485" s="210" t="s">
        <v>88</v>
      </c>
      <c r="AV485" s="14" t="s">
        <v>88</v>
      </c>
      <c r="AW485" s="14" t="s">
        <v>37</v>
      </c>
      <c r="AX485" s="14" t="s">
        <v>78</v>
      </c>
      <c r="AY485" s="210" t="s">
        <v>172</v>
      </c>
    </row>
    <row r="486" spans="1:65" s="15" customFormat="1" ht="11.25">
      <c r="B486" s="211"/>
      <c r="C486" s="212"/>
      <c r="D486" s="191" t="s">
        <v>180</v>
      </c>
      <c r="E486" s="213" t="s">
        <v>19</v>
      </c>
      <c r="F486" s="214" t="s">
        <v>183</v>
      </c>
      <c r="G486" s="212"/>
      <c r="H486" s="215">
        <v>18</v>
      </c>
      <c r="I486" s="216"/>
      <c r="J486" s="212"/>
      <c r="K486" s="212"/>
      <c r="L486" s="217"/>
      <c r="M486" s="218"/>
      <c r="N486" s="219"/>
      <c r="O486" s="219"/>
      <c r="P486" s="219"/>
      <c r="Q486" s="219"/>
      <c r="R486" s="219"/>
      <c r="S486" s="219"/>
      <c r="T486" s="220"/>
      <c r="AT486" s="221" t="s">
        <v>180</v>
      </c>
      <c r="AU486" s="221" t="s">
        <v>88</v>
      </c>
      <c r="AV486" s="15" t="s">
        <v>178</v>
      </c>
      <c r="AW486" s="15" t="s">
        <v>37</v>
      </c>
      <c r="AX486" s="15" t="s">
        <v>86</v>
      </c>
      <c r="AY486" s="221" t="s">
        <v>172</v>
      </c>
    </row>
    <row r="487" spans="1:65" s="2" customFormat="1" ht="24.2" customHeight="1">
      <c r="A487" s="36"/>
      <c r="B487" s="37"/>
      <c r="C487" s="176" t="s">
        <v>699</v>
      </c>
      <c r="D487" s="176" t="s">
        <v>174</v>
      </c>
      <c r="E487" s="177" t="s">
        <v>700</v>
      </c>
      <c r="F487" s="178" t="s">
        <v>701</v>
      </c>
      <c r="G487" s="179" t="s">
        <v>337</v>
      </c>
      <c r="H487" s="180">
        <v>173.6</v>
      </c>
      <c r="I487" s="181"/>
      <c r="J487" s="182">
        <f>ROUND(I487*H487,2)</f>
        <v>0</v>
      </c>
      <c r="K487" s="178" t="s">
        <v>188</v>
      </c>
      <c r="L487" s="41"/>
      <c r="M487" s="183" t="s">
        <v>19</v>
      </c>
      <c r="N487" s="184" t="s">
        <v>49</v>
      </c>
      <c r="O487" s="66"/>
      <c r="P487" s="185">
        <f>O487*H487</f>
        <v>0</v>
      </c>
      <c r="Q487" s="185">
        <v>5.8300000000000001E-3</v>
      </c>
      <c r="R487" s="185">
        <f>Q487*H487</f>
        <v>1.0120879999999999</v>
      </c>
      <c r="S487" s="185">
        <v>0</v>
      </c>
      <c r="T487" s="186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87" t="s">
        <v>268</v>
      </c>
      <c r="AT487" s="187" t="s">
        <v>174</v>
      </c>
      <c r="AU487" s="187" t="s">
        <v>88</v>
      </c>
      <c r="AY487" s="19" t="s">
        <v>172</v>
      </c>
      <c r="BE487" s="188">
        <f>IF(N487="základní",J487,0)</f>
        <v>0</v>
      </c>
      <c r="BF487" s="188">
        <f>IF(N487="snížená",J487,0)</f>
        <v>0</v>
      </c>
      <c r="BG487" s="188">
        <f>IF(N487="zákl. přenesená",J487,0)</f>
        <v>0</v>
      </c>
      <c r="BH487" s="188">
        <f>IF(N487="sníž. přenesená",J487,0)</f>
        <v>0</v>
      </c>
      <c r="BI487" s="188">
        <f>IF(N487="nulová",J487,0)</f>
        <v>0</v>
      </c>
      <c r="BJ487" s="19" t="s">
        <v>86</v>
      </c>
      <c r="BK487" s="188">
        <f>ROUND(I487*H487,2)</f>
        <v>0</v>
      </c>
      <c r="BL487" s="19" t="s">
        <v>268</v>
      </c>
      <c r="BM487" s="187" t="s">
        <v>702</v>
      </c>
    </row>
    <row r="488" spans="1:65" s="2" customFormat="1" ht="11.25">
      <c r="A488" s="36"/>
      <c r="B488" s="37"/>
      <c r="C488" s="38"/>
      <c r="D488" s="222" t="s">
        <v>190</v>
      </c>
      <c r="E488" s="38"/>
      <c r="F488" s="223" t="s">
        <v>703</v>
      </c>
      <c r="G488" s="38"/>
      <c r="H488" s="38"/>
      <c r="I488" s="224"/>
      <c r="J488" s="38"/>
      <c r="K488" s="38"/>
      <c r="L488" s="41"/>
      <c r="M488" s="225"/>
      <c r="N488" s="226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190</v>
      </c>
      <c r="AU488" s="19" t="s">
        <v>88</v>
      </c>
    </row>
    <row r="489" spans="1:65" s="13" customFormat="1" ht="11.25">
      <c r="B489" s="189"/>
      <c r="C489" s="190"/>
      <c r="D489" s="191" t="s">
        <v>180</v>
      </c>
      <c r="E489" s="192" t="s">
        <v>19</v>
      </c>
      <c r="F489" s="193" t="s">
        <v>704</v>
      </c>
      <c r="G489" s="190"/>
      <c r="H489" s="192" t="s">
        <v>19</v>
      </c>
      <c r="I489" s="194"/>
      <c r="J489" s="190"/>
      <c r="K489" s="190"/>
      <c r="L489" s="195"/>
      <c r="M489" s="196"/>
      <c r="N489" s="197"/>
      <c r="O489" s="197"/>
      <c r="P489" s="197"/>
      <c r="Q489" s="197"/>
      <c r="R489" s="197"/>
      <c r="S489" s="197"/>
      <c r="T489" s="198"/>
      <c r="AT489" s="199" t="s">
        <v>180</v>
      </c>
      <c r="AU489" s="199" t="s">
        <v>88</v>
      </c>
      <c r="AV489" s="13" t="s">
        <v>86</v>
      </c>
      <c r="AW489" s="13" t="s">
        <v>37</v>
      </c>
      <c r="AX489" s="13" t="s">
        <v>78</v>
      </c>
      <c r="AY489" s="199" t="s">
        <v>172</v>
      </c>
    </row>
    <row r="490" spans="1:65" s="13" customFormat="1" ht="11.25">
      <c r="B490" s="189"/>
      <c r="C490" s="190"/>
      <c r="D490" s="191" t="s">
        <v>180</v>
      </c>
      <c r="E490" s="192" t="s">
        <v>19</v>
      </c>
      <c r="F490" s="193" t="s">
        <v>705</v>
      </c>
      <c r="G490" s="190"/>
      <c r="H490" s="192" t="s">
        <v>19</v>
      </c>
      <c r="I490" s="194"/>
      <c r="J490" s="190"/>
      <c r="K490" s="190"/>
      <c r="L490" s="195"/>
      <c r="M490" s="196"/>
      <c r="N490" s="197"/>
      <c r="O490" s="197"/>
      <c r="P490" s="197"/>
      <c r="Q490" s="197"/>
      <c r="R490" s="197"/>
      <c r="S490" s="197"/>
      <c r="T490" s="198"/>
      <c r="AT490" s="199" t="s">
        <v>180</v>
      </c>
      <c r="AU490" s="199" t="s">
        <v>88</v>
      </c>
      <c r="AV490" s="13" t="s">
        <v>86</v>
      </c>
      <c r="AW490" s="13" t="s">
        <v>37</v>
      </c>
      <c r="AX490" s="13" t="s">
        <v>78</v>
      </c>
      <c r="AY490" s="199" t="s">
        <v>172</v>
      </c>
    </row>
    <row r="491" spans="1:65" s="13" customFormat="1" ht="11.25">
      <c r="B491" s="189"/>
      <c r="C491" s="190"/>
      <c r="D491" s="191" t="s">
        <v>180</v>
      </c>
      <c r="E491" s="192" t="s">
        <v>19</v>
      </c>
      <c r="F491" s="193" t="s">
        <v>706</v>
      </c>
      <c r="G491" s="190"/>
      <c r="H491" s="192" t="s">
        <v>19</v>
      </c>
      <c r="I491" s="194"/>
      <c r="J491" s="190"/>
      <c r="K491" s="190"/>
      <c r="L491" s="195"/>
      <c r="M491" s="196"/>
      <c r="N491" s="197"/>
      <c r="O491" s="197"/>
      <c r="P491" s="197"/>
      <c r="Q491" s="197"/>
      <c r="R491" s="197"/>
      <c r="S491" s="197"/>
      <c r="T491" s="198"/>
      <c r="AT491" s="199" t="s">
        <v>180</v>
      </c>
      <c r="AU491" s="199" t="s">
        <v>88</v>
      </c>
      <c r="AV491" s="13" t="s">
        <v>86</v>
      </c>
      <c r="AW491" s="13" t="s">
        <v>37</v>
      </c>
      <c r="AX491" s="13" t="s">
        <v>78</v>
      </c>
      <c r="AY491" s="199" t="s">
        <v>172</v>
      </c>
    </row>
    <row r="492" spans="1:65" s="13" customFormat="1" ht="11.25">
      <c r="B492" s="189"/>
      <c r="C492" s="190"/>
      <c r="D492" s="191" t="s">
        <v>180</v>
      </c>
      <c r="E492" s="192" t="s">
        <v>19</v>
      </c>
      <c r="F492" s="193" t="s">
        <v>646</v>
      </c>
      <c r="G492" s="190"/>
      <c r="H492" s="192" t="s">
        <v>19</v>
      </c>
      <c r="I492" s="194"/>
      <c r="J492" s="190"/>
      <c r="K492" s="190"/>
      <c r="L492" s="195"/>
      <c r="M492" s="196"/>
      <c r="N492" s="197"/>
      <c r="O492" s="197"/>
      <c r="P492" s="197"/>
      <c r="Q492" s="197"/>
      <c r="R492" s="197"/>
      <c r="S492" s="197"/>
      <c r="T492" s="198"/>
      <c r="AT492" s="199" t="s">
        <v>180</v>
      </c>
      <c r="AU492" s="199" t="s">
        <v>88</v>
      </c>
      <c r="AV492" s="13" t="s">
        <v>86</v>
      </c>
      <c r="AW492" s="13" t="s">
        <v>37</v>
      </c>
      <c r="AX492" s="13" t="s">
        <v>78</v>
      </c>
      <c r="AY492" s="199" t="s">
        <v>172</v>
      </c>
    </row>
    <row r="493" spans="1:65" s="14" customFormat="1" ht="22.5">
      <c r="B493" s="200"/>
      <c r="C493" s="201"/>
      <c r="D493" s="191" t="s">
        <v>180</v>
      </c>
      <c r="E493" s="202" t="s">
        <v>19</v>
      </c>
      <c r="F493" s="203" t="s">
        <v>707</v>
      </c>
      <c r="G493" s="201"/>
      <c r="H493" s="204">
        <v>141.6</v>
      </c>
      <c r="I493" s="205"/>
      <c r="J493" s="201"/>
      <c r="K493" s="201"/>
      <c r="L493" s="206"/>
      <c r="M493" s="207"/>
      <c r="N493" s="208"/>
      <c r="O493" s="208"/>
      <c r="P493" s="208"/>
      <c r="Q493" s="208"/>
      <c r="R493" s="208"/>
      <c r="S493" s="208"/>
      <c r="T493" s="209"/>
      <c r="AT493" s="210" t="s">
        <v>180</v>
      </c>
      <c r="AU493" s="210" t="s">
        <v>88</v>
      </c>
      <c r="AV493" s="14" t="s">
        <v>88</v>
      </c>
      <c r="AW493" s="14" t="s">
        <v>37</v>
      </c>
      <c r="AX493" s="14" t="s">
        <v>78</v>
      </c>
      <c r="AY493" s="210" t="s">
        <v>172</v>
      </c>
    </row>
    <row r="494" spans="1:65" s="14" customFormat="1" ht="11.25">
      <c r="B494" s="200"/>
      <c r="C494" s="201"/>
      <c r="D494" s="191" t="s">
        <v>180</v>
      </c>
      <c r="E494" s="202" t="s">
        <v>19</v>
      </c>
      <c r="F494" s="203" t="s">
        <v>708</v>
      </c>
      <c r="G494" s="201"/>
      <c r="H494" s="204">
        <v>32</v>
      </c>
      <c r="I494" s="205"/>
      <c r="J494" s="201"/>
      <c r="K494" s="201"/>
      <c r="L494" s="206"/>
      <c r="M494" s="207"/>
      <c r="N494" s="208"/>
      <c r="O494" s="208"/>
      <c r="P494" s="208"/>
      <c r="Q494" s="208"/>
      <c r="R494" s="208"/>
      <c r="S494" s="208"/>
      <c r="T494" s="209"/>
      <c r="AT494" s="210" t="s">
        <v>180</v>
      </c>
      <c r="AU494" s="210" t="s">
        <v>88</v>
      </c>
      <c r="AV494" s="14" t="s">
        <v>88</v>
      </c>
      <c r="AW494" s="14" t="s">
        <v>37</v>
      </c>
      <c r="AX494" s="14" t="s">
        <v>78</v>
      </c>
      <c r="AY494" s="210" t="s">
        <v>172</v>
      </c>
    </row>
    <row r="495" spans="1:65" s="15" customFormat="1" ht="11.25">
      <c r="B495" s="211"/>
      <c r="C495" s="212"/>
      <c r="D495" s="191" t="s">
        <v>180</v>
      </c>
      <c r="E495" s="213" t="s">
        <v>19</v>
      </c>
      <c r="F495" s="214" t="s">
        <v>183</v>
      </c>
      <c r="G495" s="212"/>
      <c r="H495" s="215">
        <v>173.6</v>
      </c>
      <c r="I495" s="216"/>
      <c r="J495" s="212"/>
      <c r="K495" s="212"/>
      <c r="L495" s="217"/>
      <c r="M495" s="218"/>
      <c r="N495" s="219"/>
      <c r="O495" s="219"/>
      <c r="P495" s="219"/>
      <c r="Q495" s="219"/>
      <c r="R495" s="219"/>
      <c r="S495" s="219"/>
      <c r="T495" s="220"/>
      <c r="AT495" s="221" t="s">
        <v>180</v>
      </c>
      <c r="AU495" s="221" t="s">
        <v>88</v>
      </c>
      <c r="AV495" s="15" t="s">
        <v>178</v>
      </c>
      <c r="AW495" s="15" t="s">
        <v>37</v>
      </c>
      <c r="AX495" s="15" t="s">
        <v>86</v>
      </c>
      <c r="AY495" s="221" t="s">
        <v>172</v>
      </c>
    </row>
    <row r="496" spans="1:65" s="2" customFormat="1" ht="49.15" customHeight="1">
      <c r="A496" s="36"/>
      <c r="B496" s="37"/>
      <c r="C496" s="176" t="s">
        <v>709</v>
      </c>
      <c r="D496" s="176" t="s">
        <v>174</v>
      </c>
      <c r="E496" s="177" t="s">
        <v>710</v>
      </c>
      <c r="F496" s="178" t="s">
        <v>711</v>
      </c>
      <c r="G496" s="179" t="s">
        <v>337</v>
      </c>
      <c r="H496" s="180">
        <v>114.1</v>
      </c>
      <c r="I496" s="181"/>
      <c r="J496" s="182">
        <f>ROUND(I496*H496,2)</f>
        <v>0</v>
      </c>
      <c r="K496" s="178" t="s">
        <v>188</v>
      </c>
      <c r="L496" s="41"/>
      <c r="M496" s="183" t="s">
        <v>19</v>
      </c>
      <c r="N496" s="184" t="s">
        <v>49</v>
      </c>
      <c r="O496" s="66"/>
      <c r="P496" s="185">
        <f>O496*H496</f>
        <v>0</v>
      </c>
      <c r="Q496" s="185">
        <v>0</v>
      </c>
      <c r="R496" s="185">
        <f>Q496*H496</f>
        <v>0</v>
      </c>
      <c r="S496" s="185">
        <v>0</v>
      </c>
      <c r="T496" s="186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87" t="s">
        <v>268</v>
      </c>
      <c r="AT496" s="187" t="s">
        <v>174</v>
      </c>
      <c r="AU496" s="187" t="s">
        <v>88</v>
      </c>
      <c r="AY496" s="19" t="s">
        <v>172</v>
      </c>
      <c r="BE496" s="188">
        <f>IF(N496="základní",J496,0)</f>
        <v>0</v>
      </c>
      <c r="BF496" s="188">
        <f>IF(N496="snížená",J496,0)</f>
        <v>0</v>
      </c>
      <c r="BG496" s="188">
        <f>IF(N496="zákl. přenesená",J496,0)</f>
        <v>0</v>
      </c>
      <c r="BH496" s="188">
        <f>IF(N496="sníž. přenesená",J496,0)</f>
        <v>0</v>
      </c>
      <c r="BI496" s="188">
        <f>IF(N496="nulová",J496,0)</f>
        <v>0</v>
      </c>
      <c r="BJ496" s="19" t="s">
        <v>86</v>
      </c>
      <c r="BK496" s="188">
        <f>ROUND(I496*H496,2)</f>
        <v>0</v>
      </c>
      <c r="BL496" s="19" t="s">
        <v>268</v>
      </c>
      <c r="BM496" s="187" t="s">
        <v>712</v>
      </c>
    </row>
    <row r="497" spans="1:65" s="2" customFormat="1" ht="11.25">
      <c r="A497" s="36"/>
      <c r="B497" s="37"/>
      <c r="C497" s="38"/>
      <c r="D497" s="222" t="s">
        <v>190</v>
      </c>
      <c r="E497" s="38"/>
      <c r="F497" s="223" t="s">
        <v>713</v>
      </c>
      <c r="G497" s="38"/>
      <c r="H497" s="38"/>
      <c r="I497" s="224"/>
      <c r="J497" s="38"/>
      <c r="K497" s="38"/>
      <c r="L497" s="41"/>
      <c r="M497" s="225"/>
      <c r="N497" s="226"/>
      <c r="O497" s="66"/>
      <c r="P497" s="66"/>
      <c r="Q497" s="66"/>
      <c r="R497" s="66"/>
      <c r="S497" s="66"/>
      <c r="T497" s="67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9" t="s">
        <v>190</v>
      </c>
      <c r="AU497" s="19" t="s">
        <v>88</v>
      </c>
    </row>
    <row r="498" spans="1:65" s="13" customFormat="1" ht="11.25">
      <c r="B498" s="189"/>
      <c r="C498" s="190"/>
      <c r="D498" s="191" t="s">
        <v>180</v>
      </c>
      <c r="E498" s="192" t="s">
        <v>19</v>
      </c>
      <c r="F498" s="193" t="s">
        <v>704</v>
      </c>
      <c r="G498" s="190"/>
      <c r="H498" s="192" t="s">
        <v>19</v>
      </c>
      <c r="I498" s="194"/>
      <c r="J498" s="190"/>
      <c r="K498" s="190"/>
      <c r="L498" s="195"/>
      <c r="M498" s="196"/>
      <c r="N498" s="197"/>
      <c r="O498" s="197"/>
      <c r="P498" s="197"/>
      <c r="Q498" s="197"/>
      <c r="R498" s="197"/>
      <c r="S498" s="197"/>
      <c r="T498" s="198"/>
      <c r="AT498" s="199" t="s">
        <v>180</v>
      </c>
      <c r="AU498" s="199" t="s">
        <v>88</v>
      </c>
      <c r="AV498" s="13" t="s">
        <v>86</v>
      </c>
      <c r="AW498" s="13" t="s">
        <v>37</v>
      </c>
      <c r="AX498" s="13" t="s">
        <v>78</v>
      </c>
      <c r="AY498" s="199" t="s">
        <v>172</v>
      </c>
    </row>
    <row r="499" spans="1:65" s="13" customFormat="1" ht="11.25">
      <c r="B499" s="189"/>
      <c r="C499" s="190"/>
      <c r="D499" s="191" t="s">
        <v>180</v>
      </c>
      <c r="E499" s="192" t="s">
        <v>19</v>
      </c>
      <c r="F499" s="193" t="s">
        <v>705</v>
      </c>
      <c r="G499" s="190"/>
      <c r="H499" s="192" t="s">
        <v>19</v>
      </c>
      <c r="I499" s="194"/>
      <c r="J499" s="190"/>
      <c r="K499" s="190"/>
      <c r="L499" s="195"/>
      <c r="M499" s="196"/>
      <c r="N499" s="197"/>
      <c r="O499" s="197"/>
      <c r="P499" s="197"/>
      <c r="Q499" s="197"/>
      <c r="R499" s="197"/>
      <c r="S499" s="197"/>
      <c r="T499" s="198"/>
      <c r="AT499" s="199" t="s">
        <v>180</v>
      </c>
      <c r="AU499" s="199" t="s">
        <v>88</v>
      </c>
      <c r="AV499" s="13" t="s">
        <v>86</v>
      </c>
      <c r="AW499" s="13" t="s">
        <v>37</v>
      </c>
      <c r="AX499" s="13" t="s">
        <v>78</v>
      </c>
      <c r="AY499" s="199" t="s">
        <v>172</v>
      </c>
    </row>
    <row r="500" spans="1:65" s="13" customFormat="1" ht="11.25">
      <c r="B500" s="189"/>
      <c r="C500" s="190"/>
      <c r="D500" s="191" t="s">
        <v>180</v>
      </c>
      <c r="E500" s="192" t="s">
        <v>19</v>
      </c>
      <c r="F500" s="193" t="s">
        <v>706</v>
      </c>
      <c r="G500" s="190"/>
      <c r="H500" s="192" t="s">
        <v>19</v>
      </c>
      <c r="I500" s="194"/>
      <c r="J500" s="190"/>
      <c r="K500" s="190"/>
      <c r="L500" s="195"/>
      <c r="M500" s="196"/>
      <c r="N500" s="197"/>
      <c r="O500" s="197"/>
      <c r="P500" s="197"/>
      <c r="Q500" s="197"/>
      <c r="R500" s="197"/>
      <c r="S500" s="197"/>
      <c r="T500" s="198"/>
      <c r="AT500" s="199" t="s">
        <v>180</v>
      </c>
      <c r="AU500" s="199" t="s">
        <v>88</v>
      </c>
      <c r="AV500" s="13" t="s">
        <v>86</v>
      </c>
      <c r="AW500" s="13" t="s">
        <v>37</v>
      </c>
      <c r="AX500" s="13" t="s">
        <v>78</v>
      </c>
      <c r="AY500" s="199" t="s">
        <v>172</v>
      </c>
    </row>
    <row r="501" spans="1:65" s="13" customFormat="1" ht="11.25">
      <c r="B501" s="189"/>
      <c r="C501" s="190"/>
      <c r="D501" s="191" t="s">
        <v>180</v>
      </c>
      <c r="E501" s="192" t="s">
        <v>19</v>
      </c>
      <c r="F501" s="193" t="s">
        <v>646</v>
      </c>
      <c r="G501" s="190"/>
      <c r="H501" s="192" t="s">
        <v>19</v>
      </c>
      <c r="I501" s="194"/>
      <c r="J501" s="190"/>
      <c r="K501" s="190"/>
      <c r="L501" s="195"/>
      <c r="M501" s="196"/>
      <c r="N501" s="197"/>
      <c r="O501" s="197"/>
      <c r="P501" s="197"/>
      <c r="Q501" s="197"/>
      <c r="R501" s="197"/>
      <c r="S501" s="197"/>
      <c r="T501" s="198"/>
      <c r="AT501" s="199" t="s">
        <v>180</v>
      </c>
      <c r="AU501" s="199" t="s">
        <v>88</v>
      </c>
      <c r="AV501" s="13" t="s">
        <v>86</v>
      </c>
      <c r="AW501" s="13" t="s">
        <v>37</v>
      </c>
      <c r="AX501" s="13" t="s">
        <v>78</v>
      </c>
      <c r="AY501" s="199" t="s">
        <v>172</v>
      </c>
    </row>
    <row r="502" spans="1:65" s="14" customFormat="1" ht="11.25">
      <c r="B502" s="200"/>
      <c r="C502" s="201"/>
      <c r="D502" s="191" t="s">
        <v>180</v>
      </c>
      <c r="E502" s="202" t="s">
        <v>19</v>
      </c>
      <c r="F502" s="203" t="s">
        <v>714</v>
      </c>
      <c r="G502" s="201"/>
      <c r="H502" s="204">
        <v>114.1</v>
      </c>
      <c r="I502" s="205"/>
      <c r="J502" s="201"/>
      <c r="K502" s="201"/>
      <c r="L502" s="206"/>
      <c r="M502" s="207"/>
      <c r="N502" s="208"/>
      <c r="O502" s="208"/>
      <c r="P502" s="208"/>
      <c r="Q502" s="208"/>
      <c r="R502" s="208"/>
      <c r="S502" s="208"/>
      <c r="T502" s="209"/>
      <c r="AT502" s="210" t="s">
        <v>180</v>
      </c>
      <c r="AU502" s="210" t="s">
        <v>88</v>
      </c>
      <c r="AV502" s="14" t="s">
        <v>88</v>
      </c>
      <c r="AW502" s="14" t="s">
        <v>37</v>
      </c>
      <c r="AX502" s="14" t="s">
        <v>78</v>
      </c>
      <c r="AY502" s="210" t="s">
        <v>172</v>
      </c>
    </row>
    <row r="503" spans="1:65" s="15" customFormat="1" ht="11.25">
      <c r="B503" s="211"/>
      <c r="C503" s="212"/>
      <c r="D503" s="191" t="s">
        <v>180</v>
      </c>
      <c r="E503" s="213" t="s">
        <v>19</v>
      </c>
      <c r="F503" s="214" t="s">
        <v>183</v>
      </c>
      <c r="G503" s="212"/>
      <c r="H503" s="215">
        <v>114.1</v>
      </c>
      <c r="I503" s="216"/>
      <c r="J503" s="212"/>
      <c r="K503" s="212"/>
      <c r="L503" s="217"/>
      <c r="M503" s="218"/>
      <c r="N503" s="219"/>
      <c r="O503" s="219"/>
      <c r="P503" s="219"/>
      <c r="Q503" s="219"/>
      <c r="R503" s="219"/>
      <c r="S503" s="219"/>
      <c r="T503" s="220"/>
      <c r="AT503" s="221" t="s">
        <v>180</v>
      </c>
      <c r="AU503" s="221" t="s">
        <v>88</v>
      </c>
      <c r="AV503" s="15" t="s">
        <v>178</v>
      </c>
      <c r="AW503" s="15" t="s">
        <v>37</v>
      </c>
      <c r="AX503" s="15" t="s">
        <v>86</v>
      </c>
      <c r="AY503" s="221" t="s">
        <v>172</v>
      </c>
    </row>
    <row r="504" spans="1:65" s="2" customFormat="1" ht="21.75" customHeight="1">
      <c r="A504" s="36"/>
      <c r="B504" s="37"/>
      <c r="C504" s="227" t="s">
        <v>715</v>
      </c>
      <c r="D504" s="227" t="s">
        <v>453</v>
      </c>
      <c r="E504" s="228" t="s">
        <v>716</v>
      </c>
      <c r="F504" s="229" t="s">
        <v>717</v>
      </c>
      <c r="G504" s="230" t="s">
        <v>110</v>
      </c>
      <c r="H504" s="231">
        <v>0.48199999999999998</v>
      </c>
      <c r="I504" s="232"/>
      <c r="J504" s="233">
        <f>ROUND(I504*H504,2)</f>
        <v>0</v>
      </c>
      <c r="K504" s="229" t="s">
        <v>188</v>
      </c>
      <c r="L504" s="234"/>
      <c r="M504" s="235" t="s">
        <v>19</v>
      </c>
      <c r="N504" s="236" t="s">
        <v>49</v>
      </c>
      <c r="O504" s="66"/>
      <c r="P504" s="185">
        <f>O504*H504</f>
        <v>0</v>
      </c>
      <c r="Q504" s="185">
        <v>0.55000000000000004</v>
      </c>
      <c r="R504" s="185">
        <f>Q504*H504</f>
        <v>0.2651</v>
      </c>
      <c r="S504" s="185">
        <v>0</v>
      </c>
      <c r="T504" s="186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7" t="s">
        <v>347</v>
      </c>
      <c r="AT504" s="187" t="s">
        <v>453</v>
      </c>
      <c r="AU504" s="187" t="s">
        <v>88</v>
      </c>
      <c r="AY504" s="19" t="s">
        <v>172</v>
      </c>
      <c r="BE504" s="188">
        <f>IF(N504="základní",J504,0)</f>
        <v>0</v>
      </c>
      <c r="BF504" s="188">
        <f>IF(N504="snížená",J504,0)</f>
        <v>0</v>
      </c>
      <c r="BG504" s="188">
        <f>IF(N504="zákl. přenesená",J504,0)</f>
        <v>0</v>
      </c>
      <c r="BH504" s="188">
        <f>IF(N504="sníž. přenesená",J504,0)</f>
        <v>0</v>
      </c>
      <c r="BI504" s="188">
        <f>IF(N504="nulová",J504,0)</f>
        <v>0</v>
      </c>
      <c r="BJ504" s="19" t="s">
        <v>86</v>
      </c>
      <c r="BK504" s="188">
        <f>ROUND(I504*H504,2)</f>
        <v>0</v>
      </c>
      <c r="BL504" s="19" t="s">
        <v>268</v>
      </c>
      <c r="BM504" s="187" t="s">
        <v>718</v>
      </c>
    </row>
    <row r="505" spans="1:65" s="13" customFormat="1" ht="11.25">
      <c r="B505" s="189"/>
      <c r="C505" s="190"/>
      <c r="D505" s="191" t="s">
        <v>180</v>
      </c>
      <c r="E505" s="192" t="s">
        <v>19</v>
      </c>
      <c r="F505" s="193" t="s">
        <v>704</v>
      </c>
      <c r="G505" s="190"/>
      <c r="H505" s="192" t="s">
        <v>19</v>
      </c>
      <c r="I505" s="194"/>
      <c r="J505" s="190"/>
      <c r="K505" s="190"/>
      <c r="L505" s="195"/>
      <c r="M505" s="196"/>
      <c r="N505" s="197"/>
      <c r="O505" s="197"/>
      <c r="P505" s="197"/>
      <c r="Q505" s="197"/>
      <c r="R505" s="197"/>
      <c r="S505" s="197"/>
      <c r="T505" s="198"/>
      <c r="AT505" s="199" t="s">
        <v>180</v>
      </c>
      <c r="AU505" s="199" t="s">
        <v>88</v>
      </c>
      <c r="AV505" s="13" t="s">
        <v>86</v>
      </c>
      <c r="AW505" s="13" t="s">
        <v>37</v>
      </c>
      <c r="AX505" s="13" t="s">
        <v>78</v>
      </c>
      <c r="AY505" s="199" t="s">
        <v>172</v>
      </c>
    </row>
    <row r="506" spans="1:65" s="13" customFormat="1" ht="11.25">
      <c r="B506" s="189"/>
      <c r="C506" s="190"/>
      <c r="D506" s="191" t="s">
        <v>180</v>
      </c>
      <c r="E506" s="192" t="s">
        <v>19</v>
      </c>
      <c r="F506" s="193" t="s">
        <v>705</v>
      </c>
      <c r="G506" s="190"/>
      <c r="H506" s="192" t="s">
        <v>19</v>
      </c>
      <c r="I506" s="194"/>
      <c r="J506" s="190"/>
      <c r="K506" s="190"/>
      <c r="L506" s="195"/>
      <c r="M506" s="196"/>
      <c r="N506" s="197"/>
      <c r="O506" s="197"/>
      <c r="P506" s="197"/>
      <c r="Q506" s="197"/>
      <c r="R506" s="197"/>
      <c r="S506" s="197"/>
      <c r="T506" s="198"/>
      <c r="AT506" s="199" t="s">
        <v>180</v>
      </c>
      <c r="AU506" s="199" t="s">
        <v>88</v>
      </c>
      <c r="AV506" s="13" t="s">
        <v>86</v>
      </c>
      <c r="AW506" s="13" t="s">
        <v>37</v>
      </c>
      <c r="AX506" s="13" t="s">
        <v>78</v>
      </c>
      <c r="AY506" s="199" t="s">
        <v>172</v>
      </c>
    </row>
    <row r="507" spans="1:65" s="13" customFormat="1" ht="11.25">
      <c r="B507" s="189"/>
      <c r="C507" s="190"/>
      <c r="D507" s="191" t="s">
        <v>180</v>
      </c>
      <c r="E507" s="192" t="s">
        <v>19</v>
      </c>
      <c r="F507" s="193" t="s">
        <v>706</v>
      </c>
      <c r="G507" s="190"/>
      <c r="H507" s="192" t="s">
        <v>19</v>
      </c>
      <c r="I507" s="194"/>
      <c r="J507" s="190"/>
      <c r="K507" s="190"/>
      <c r="L507" s="195"/>
      <c r="M507" s="196"/>
      <c r="N507" s="197"/>
      <c r="O507" s="197"/>
      <c r="P507" s="197"/>
      <c r="Q507" s="197"/>
      <c r="R507" s="197"/>
      <c r="S507" s="197"/>
      <c r="T507" s="198"/>
      <c r="AT507" s="199" t="s">
        <v>180</v>
      </c>
      <c r="AU507" s="199" t="s">
        <v>88</v>
      </c>
      <c r="AV507" s="13" t="s">
        <v>86</v>
      </c>
      <c r="AW507" s="13" t="s">
        <v>37</v>
      </c>
      <c r="AX507" s="13" t="s">
        <v>78</v>
      </c>
      <c r="AY507" s="199" t="s">
        <v>172</v>
      </c>
    </row>
    <row r="508" spans="1:65" s="13" customFormat="1" ht="11.25">
      <c r="B508" s="189"/>
      <c r="C508" s="190"/>
      <c r="D508" s="191" t="s">
        <v>180</v>
      </c>
      <c r="E508" s="192" t="s">
        <v>19</v>
      </c>
      <c r="F508" s="193" t="s">
        <v>646</v>
      </c>
      <c r="G508" s="190"/>
      <c r="H508" s="192" t="s">
        <v>19</v>
      </c>
      <c r="I508" s="194"/>
      <c r="J508" s="190"/>
      <c r="K508" s="190"/>
      <c r="L508" s="195"/>
      <c r="M508" s="196"/>
      <c r="N508" s="197"/>
      <c r="O508" s="197"/>
      <c r="P508" s="197"/>
      <c r="Q508" s="197"/>
      <c r="R508" s="197"/>
      <c r="S508" s="197"/>
      <c r="T508" s="198"/>
      <c r="AT508" s="199" t="s">
        <v>180</v>
      </c>
      <c r="AU508" s="199" t="s">
        <v>88</v>
      </c>
      <c r="AV508" s="13" t="s">
        <v>86</v>
      </c>
      <c r="AW508" s="13" t="s">
        <v>37</v>
      </c>
      <c r="AX508" s="13" t="s">
        <v>78</v>
      </c>
      <c r="AY508" s="199" t="s">
        <v>172</v>
      </c>
    </row>
    <row r="509" spans="1:65" s="14" customFormat="1" ht="22.5">
      <c r="B509" s="200"/>
      <c r="C509" s="201"/>
      <c r="D509" s="191" t="s">
        <v>180</v>
      </c>
      <c r="E509" s="202" t="s">
        <v>19</v>
      </c>
      <c r="F509" s="203" t="s">
        <v>719</v>
      </c>
      <c r="G509" s="201"/>
      <c r="H509" s="204">
        <v>0.48199999999999998</v>
      </c>
      <c r="I509" s="205"/>
      <c r="J509" s="201"/>
      <c r="K509" s="201"/>
      <c r="L509" s="206"/>
      <c r="M509" s="207"/>
      <c r="N509" s="208"/>
      <c r="O509" s="208"/>
      <c r="P509" s="208"/>
      <c r="Q509" s="208"/>
      <c r="R509" s="208"/>
      <c r="S509" s="208"/>
      <c r="T509" s="209"/>
      <c r="AT509" s="210" t="s">
        <v>180</v>
      </c>
      <c r="AU509" s="210" t="s">
        <v>88</v>
      </c>
      <c r="AV509" s="14" t="s">
        <v>88</v>
      </c>
      <c r="AW509" s="14" t="s">
        <v>37</v>
      </c>
      <c r="AX509" s="14" t="s">
        <v>78</v>
      </c>
      <c r="AY509" s="210" t="s">
        <v>172</v>
      </c>
    </row>
    <row r="510" spans="1:65" s="15" customFormat="1" ht="11.25">
      <c r="B510" s="211"/>
      <c r="C510" s="212"/>
      <c r="D510" s="191" t="s">
        <v>180</v>
      </c>
      <c r="E510" s="213" t="s">
        <v>19</v>
      </c>
      <c r="F510" s="214" t="s">
        <v>183</v>
      </c>
      <c r="G510" s="212"/>
      <c r="H510" s="215">
        <v>0.48199999999999998</v>
      </c>
      <c r="I510" s="216"/>
      <c r="J510" s="212"/>
      <c r="K510" s="212"/>
      <c r="L510" s="217"/>
      <c r="M510" s="218"/>
      <c r="N510" s="219"/>
      <c r="O510" s="219"/>
      <c r="P510" s="219"/>
      <c r="Q510" s="219"/>
      <c r="R510" s="219"/>
      <c r="S510" s="219"/>
      <c r="T510" s="220"/>
      <c r="AT510" s="221" t="s">
        <v>180</v>
      </c>
      <c r="AU510" s="221" t="s">
        <v>88</v>
      </c>
      <c r="AV510" s="15" t="s">
        <v>178</v>
      </c>
      <c r="AW510" s="15" t="s">
        <v>37</v>
      </c>
      <c r="AX510" s="15" t="s">
        <v>86</v>
      </c>
      <c r="AY510" s="221" t="s">
        <v>172</v>
      </c>
    </row>
    <row r="511" spans="1:65" s="2" customFormat="1" ht="37.9" customHeight="1">
      <c r="A511" s="36"/>
      <c r="B511" s="37"/>
      <c r="C511" s="176" t="s">
        <v>720</v>
      </c>
      <c r="D511" s="176" t="s">
        <v>174</v>
      </c>
      <c r="E511" s="177" t="s">
        <v>721</v>
      </c>
      <c r="F511" s="178" t="s">
        <v>722</v>
      </c>
      <c r="G511" s="179" t="s">
        <v>96</v>
      </c>
      <c r="H511" s="180">
        <v>75.599999999999994</v>
      </c>
      <c r="I511" s="181"/>
      <c r="J511" s="182">
        <f>ROUND(I511*H511,2)</f>
        <v>0</v>
      </c>
      <c r="K511" s="178" t="s">
        <v>188</v>
      </c>
      <c r="L511" s="41"/>
      <c r="M511" s="183" t="s">
        <v>19</v>
      </c>
      <c r="N511" s="184" t="s">
        <v>49</v>
      </c>
      <c r="O511" s="66"/>
      <c r="P511" s="185">
        <f>O511*H511</f>
        <v>0</v>
      </c>
      <c r="Q511" s="185">
        <v>0</v>
      </c>
      <c r="R511" s="185">
        <f>Q511*H511</f>
        <v>0</v>
      </c>
      <c r="S511" s="185">
        <v>0</v>
      </c>
      <c r="T511" s="186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87" t="s">
        <v>268</v>
      </c>
      <c r="AT511" s="187" t="s">
        <v>174</v>
      </c>
      <c r="AU511" s="187" t="s">
        <v>88</v>
      </c>
      <c r="AY511" s="19" t="s">
        <v>172</v>
      </c>
      <c r="BE511" s="188">
        <f>IF(N511="základní",J511,0)</f>
        <v>0</v>
      </c>
      <c r="BF511" s="188">
        <f>IF(N511="snížená",J511,0)</f>
        <v>0</v>
      </c>
      <c r="BG511" s="188">
        <f>IF(N511="zákl. přenesená",J511,0)</f>
        <v>0</v>
      </c>
      <c r="BH511" s="188">
        <f>IF(N511="sníž. přenesená",J511,0)</f>
        <v>0</v>
      </c>
      <c r="BI511" s="188">
        <f>IF(N511="nulová",J511,0)</f>
        <v>0</v>
      </c>
      <c r="BJ511" s="19" t="s">
        <v>86</v>
      </c>
      <c r="BK511" s="188">
        <f>ROUND(I511*H511,2)</f>
        <v>0</v>
      </c>
      <c r="BL511" s="19" t="s">
        <v>268</v>
      </c>
      <c r="BM511" s="187" t="s">
        <v>723</v>
      </c>
    </row>
    <row r="512" spans="1:65" s="2" customFormat="1" ht="11.25">
      <c r="A512" s="36"/>
      <c r="B512" s="37"/>
      <c r="C512" s="38"/>
      <c r="D512" s="222" t="s">
        <v>190</v>
      </c>
      <c r="E512" s="38"/>
      <c r="F512" s="223" t="s">
        <v>724</v>
      </c>
      <c r="G512" s="38"/>
      <c r="H512" s="38"/>
      <c r="I512" s="224"/>
      <c r="J512" s="38"/>
      <c r="K512" s="38"/>
      <c r="L512" s="41"/>
      <c r="M512" s="225"/>
      <c r="N512" s="226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190</v>
      </c>
      <c r="AU512" s="19" t="s">
        <v>88</v>
      </c>
    </row>
    <row r="513" spans="1:65" s="14" customFormat="1" ht="11.25">
      <c r="B513" s="200"/>
      <c r="C513" s="201"/>
      <c r="D513" s="191" t="s">
        <v>180</v>
      </c>
      <c r="E513" s="202" t="s">
        <v>19</v>
      </c>
      <c r="F513" s="203" t="s">
        <v>98</v>
      </c>
      <c r="G513" s="201"/>
      <c r="H513" s="204">
        <v>75.599999999999994</v>
      </c>
      <c r="I513" s="205"/>
      <c r="J513" s="201"/>
      <c r="K513" s="201"/>
      <c r="L513" s="206"/>
      <c r="M513" s="207"/>
      <c r="N513" s="208"/>
      <c r="O513" s="208"/>
      <c r="P513" s="208"/>
      <c r="Q513" s="208"/>
      <c r="R513" s="208"/>
      <c r="S513" s="208"/>
      <c r="T513" s="209"/>
      <c r="AT513" s="210" t="s">
        <v>180</v>
      </c>
      <c r="AU513" s="210" t="s">
        <v>88</v>
      </c>
      <c r="AV513" s="14" t="s">
        <v>88</v>
      </c>
      <c r="AW513" s="14" t="s">
        <v>37</v>
      </c>
      <c r="AX513" s="14" t="s">
        <v>78</v>
      </c>
      <c r="AY513" s="210" t="s">
        <v>172</v>
      </c>
    </row>
    <row r="514" spans="1:65" s="15" customFormat="1" ht="11.25">
      <c r="B514" s="211"/>
      <c r="C514" s="212"/>
      <c r="D514" s="191" t="s">
        <v>180</v>
      </c>
      <c r="E514" s="213" t="s">
        <v>19</v>
      </c>
      <c r="F514" s="214" t="s">
        <v>183</v>
      </c>
      <c r="G514" s="212"/>
      <c r="H514" s="215">
        <v>75.599999999999994</v>
      </c>
      <c r="I514" s="216"/>
      <c r="J514" s="212"/>
      <c r="K514" s="212"/>
      <c r="L514" s="217"/>
      <c r="M514" s="218"/>
      <c r="N514" s="219"/>
      <c r="O514" s="219"/>
      <c r="P514" s="219"/>
      <c r="Q514" s="219"/>
      <c r="R514" s="219"/>
      <c r="S514" s="219"/>
      <c r="T514" s="220"/>
      <c r="AT514" s="221" t="s">
        <v>180</v>
      </c>
      <c r="AU514" s="221" t="s">
        <v>88</v>
      </c>
      <c r="AV514" s="15" t="s">
        <v>178</v>
      </c>
      <c r="AW514" s="15" t="s">
        <v>37</v>
      </c>
      <c r="AX514" s="15" t="s">
        <v>86</v>
      </c>
      <c r="AY514" s="221" t="s">
        <v>172</v>
      </c>
    </row>
    <row r="515" spans="1:65" s="2" customFormat="1" ht="16.5" customHeight="1">
      <c r="A515" s="36"/>
      <c r="B515" s="37"/>
      <c r="C515" s="227" t="s">
        <v>725</v>
      </c>
      <c r="D515" s="227" t="s">
        <v>453</v>
      </c>
      <c r="E515" s="228" t="s">
        <v>726</v>
      </c>
      <c r="F515" s="229" t="s">
        <v>727</v>
      </c>
      <c r="G515" s="230" t="s">
        <v>110</v>
      </c>
      <c r="H515" s="231">
        <v>1.905</v>
      </c>
      <c r="I515" s="232"/>
      <c r="J515" s="233">
        <f>ROUND(I515*H515,2)</f>
        <v>0</v>
      </c>
      <c r="K515" s="229" t="s">
        <v>188</v>
      </c>
      <c r="L515" s="234"/>
      <c r="M515" s="235" t="s">
        <v>19</v>
      </c>
      <c r="N515" s="236" t="s">
        <v>49</v>
      </c>
      <c r="O515" s="66"/>
      <c r="P515" s="185">
        <f>O515*H515</f>
        <v>0</v>
      </c>
      <c r="Q515" s="185">
        <v>0.55000000000000004</v>
      </c>
      <c r="R515" s="185">
        <f>Q515*H515</f>
        <v>1.0477500000000002</v>
      </c>
      <c r="S515" s="185">
        <v>0</v>
      </c>
      <c r="T515" s="186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87" t="s">
        <v>347</v>
      </c>
      <c r="AT515" s="187" t="s">
        <v>453</v>
      </c>
      <c r="AU515" s="187" t="s">
        <v>88</v>
      </c>
      <c r="AY515" s="19" t="s">
        <v>172</v>
      </c>
      <c r="BE515" s="188">
        <f>IF(N515="základní",J515,0)</f>
        <v>0</v>
      </c>
      <c r="BF515" s="188">
        <f>IF(N515="snížená",J515,0)</f>
        <v>0</v>
      </c>
      <c r="BG515" s="188">
        <f>IF(N515="zákl. přenesená",J515,0)</f>
        <v>0</v>
      </c>
      <c r="BH515" s="188">
        <f>IF(N515="sníž. přenesená",J515,0)</f>
        <v>0</v>
      </c>
      <c r="BI515" s="188">
        <f>IF(N515="nulová",J515,0)</f>
        <v>0</v>
      </c>
      <c r="BJ515" s="19" t="s">
        <v>86</v>
      </c>
      <c r="BK515" s="188">
        <f>ROUND(I515*H515,2)</f>
        <v>0</v>
      </c>
      <c r="BL515" s="19" t="s">
        <v>268</v>
      </c>
      <c r="BM515" s="187" t="s">
        <v>728</v>
      </c>
    </row>
    <row r="516" spans="1:65" s="14" customFormat="1" ht="11.25">
      <c r="B516" s="200"/>
      <c r="C516" s="201"/>
      <c r="D516" s="191" t="s">
        <v>180</v>
      </c>
      <c r="E516" s="202" t="s">
        <v>19</v>
      </c>
      <c r="F516" s="203" t="s">
        <v>729</v>
      </c>
      <c r="G516" s="201"/>
      <c r="H516" s="204">
        <v>1.905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180</v>
      </c>
      <c r="AU516" s="210" t="s">
        <v>88</v>
      </c>
      <c r="AV516" s="14" t="s">
        <v>88</v>
      </c>
      <c r="AW516" s="14" t="s">
        <v>37</v>
      </c>
      <c r="AX516" s="14" t="s">
        <v>78</v>
      </c>
      <c r="AY516" s="210" t="s">
        <v>172</v>
      </c>
    </row>
    <row r="517" spans="1:65" s="15" customFormat="1" ht="11.25">
      <c r="B517" s="211"/>
      <c r="C517" s="212"/>
      <c r="D517" s="191" t="s">
        <v>180</v>
      </c>
      <c r="E517" s="213" t="s">
        <v>108</v>
      </c>
      <c r="F517" s="214" t="s">
        <v>183</v>
      </c>
      <c r="G517" s="212"/>
      <c r="H517" s="215">
        <v>1.905</v>
      </c>
      <c r="I517" s="216"/>
      <c r="J517" s="212"/>
      <c r="K517" s="212"/>
      <c r="L517" s="217"/>
      <c r="M517" s="218"/>
      <c r="N517" s="219"/>
      <c r="O517" s="219"/>
      <c r="P517" s="219"/>
      <c r="Q517" s="219"/>
      <c r="R517" s="219"/>
      <c r="S517" s="219"/>
      <c r="T517" s="220"/>
      <c r="AT517" s="221" t="s">
        <v>180</v>
      </c>
      <c r="AU517" s="221" t="s">
        <v>88</v>
      </c>
      <c r="AV517" s="15" t="s">
        <v>178</v>
      </c>
      <c r="AW517" s="15" t="s">
        <v>37</v>
      </c>
      <c r="AX517" s="15" t="s">
        <v>86</v>
      </c>
      <c r="AY517" s="221" t="s">
        <v>172</v>
      </c>
    </row>
    <row r="518" spans="1:65" s="2" customFormat="1" ht="44.25" customHeight="1">
      <c r="A518" s="36"/>
      <c r="B518" s="37"/>
      <c r="C518" s="176" t="s">
        <v>730</v>
      </c>
      <c r="D518" s="176" t="s">
        <v>174</v>
      </c>
      <c r="E518" s="177" t="s">
        <v>731</v>
      </c>
      <c r="F518" s="178" t="s">
        <v>732</v>
      </c>
      <c r="G518" s="179" t="s">
        <v>96</v>
      </c>
      <c r="H518" s="180">
        <v>59</v>
      </c>
      <c r="I518" s="181"/>
      <c r="J518" s="182">
        <f>ROUND(I518*H518,2)</f>
        <v>0</v>
      </c>
      <c r="K518" s="178" t="s">
        <v>188</v>
      </c>
      <c r="L518" s="41"/>
      <c r="M518" s="183" t="s">
        <v>19</v>
      </c>
      <c r="N518" s="184" t="s">
        <v>49</v>
      </c>
      <c r="O518" s="66"/>
      <c r="P518" s="185">
        <f>O518*H518</f>
        <v>0</v>
      </c>
      <c r="Q518" s="185">
        <v>0</v>
      </c>
      <c r="R518" s="185">
        <f>Q518*H518</f>
        <v>0</v>
      </c>
      <c r="S518" s="185">
        <v>0</v>
      </c>
      <c r="T518" s="186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87" t="s">
        <v>268</v>
      </c>
      <c r="AT518" s="187" t="s">
        <v>174</v>
      </c>
      <c r="AU518" s="187" t="s">
        <v>88</v>
      </c>
      <c r="AY518" s="19" t="s">
        <v>172</v>
      </c>
      <c r="BE518" s="188">
        <f>IF(N518="základní",J518,0)</f>
        <v>0</v>
      </c>
      <c r="BF518" s="188">
        <f>IF(N518="snížená",J518,0)</f>
        <v>0</v>
      </c>
      <c r="BG518" s="188">
        <f>IF(N518="zákl. přenesená",J518,0)</f>
        <v>0</v>
      </c>
      <c r="BH518" s="188">
        <f>IF(N518="sníž. přenesená",J518,0)</f>
        <v>0</v>
      </c>
      <c r="BI518" s="188">
        <f>IF(N518="nulová",J518,0)</f>
        <v>0</v>
      </c>
      <c r="BJ518" s="19" t="s">
        <v>86</v>
      </c>
      <c r="BK518" s="188">
        <f>ROUND(I518*H518,2)</f>
        <v>0</v>
      </c>
      <c r="BL518" s="19" t="s">
        <v>268</v>
      </c>
      <c r="BM518" s="187" t="s">
        <v>733</v>
      </c>
    </row>
    <row r="519" spans="1:65" s="2" customFormat="1" ht="11.25">
      <c r="A519" s="36"/>
      <c r="B519" s="37"/>
      <c r="C519" s="38"/>
      <c r="D519" s="222" t="s">
        <v>190</v>
      </c>
      <c r="E519" s="38"/>
      <c r="F519" s="223" t="s">
        <v>734</v>
      </c>
      <c r="G519" s="38"/>
      <c r="H519" s="38"/>
      <c r="I519" s="224"/>
      <c r="J519" s="38"/>
      <c r="K519" s="38"/>
      <c r="L519" s="41"/>
      <c r="M519" s="225"/>
      <c r="N519" s="226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190</v>
      </c>
      <c r="AU519" s="19" t="s">
        <v>88</v>
      </c>
    </row>
    <row r="520" spans="1:65" s="13" customFormat="1" ht="11.25">
      <c r="B520" s="189"/>
      <c r="C520" s="190"/>
      <c r="D520" s="191" t="s">
        <v>180</v>
      </c>
      <c r="E520" s="192" t="s">
        <v>19</v>
      </c>
      <c r="F520" s="193" t="s">
        <v>181</v>
      </c>
      <c r="G520" s="190"/>
      <c r="H520" s="192" t="s">
        <v>19</v>
      </c>
      <c r="I520" s="194"/>
      <c r="J520" s="190"/>
      <c r="K520" s="190"/>
      <c r="L520" s="195"/>
      <c r="M520" s="196"/>
      <c r="N520" s="197"/>
      <c r="O520" s="197"/>
      <c r="P520" s="197"/>
      <c r="Q520" s="197"/>
      <c r="R520" s="197"/>
      <c r="S520" s="197"/>
      <c r="T520" s="198"/>
      <c r="AT520" s="199" t="s">
        <v>180</v>
      </c>
      <c r="AU520" s="199" t="s">
        <v>88</v>
      </c>
      <c r="AV520" s="13" t="s">
        <v>86</v>
      </c>
      <c r="AW520" s="13" t="s">
        <v>37</v>
      </c>
      <c r="AX520" s="13" t="s">
        <v>78</v>
      </c>
      <c r="AY520" s="199" t="s">
        <v>172</v>
      </c>
    </row>
    <row r="521" spans="1:65" s="13" customFormat="1" ht="11.25">
      <c r="B521" s="189"/>
      <c r="C521" s="190"/>
      <c r="D521" s="191" t="s">
        <v>180</v>
      </c>
      <c r="E521" s="192" t="s">
        <v>19</v>
      </c>
      <c r="F521" s="193" t="s">
        <v>586</v>
      </c>
      <c r="G521" s="190"/>
      <c r="H521" s="192" t="s">
        <v>19</v>
      </c>
      <c r="I521" s="194"/>
      <c r="J521" s="190"/>
      <c r="K521" s="190"/>
      <c r="L521" s="195"/>
      <c r="M521" s="196"/>
      <c r="N521" s="197"/>
      <c r="O521" s="197"/>
      <c r="P521" s="197"/>
      <c r="Q521" s="197"/>
      <c r="R521" s="197"/>
      <c r="S521" s="197"/>
      <c r="T521" s="198"/>
      <c r="AT521" s="199" t="s">
        <v>180</v>
      </c>
      <c r="AU521" s="199" t="s">
        <v>88</v>
      </c>
      <c r="AV521" s="13" t="s">
        <v>86</v>
      </c>
      <c r="AW521" s="13" t="s">
        <v>37</v>
      </c>
      <c r="AX521" s="13" t="s">
        <v>78</v>
      </c>
      <c r="AY521" s="199" t="s">
        <v>172</v>
      </c>
    </row>
    <row r="522" spans="1:65" s="13" customFormat="1" ht="11.25">
      <c r="B522" s="189"/>
      <c r="C522" s="190"/>
      <c r="D522" s="191" t="s">
        <v>180</v>
      </c>
      <c r="E522" s="192" t="s">
        <v>19</v>
      </c>
      <c r="F522" s="193" t="s">
        <v>201</v>
      </c>
      <c r="G522" s="190"/>
      <c r="H522" s="192" t="s">
        <v>19</v>
      </c>
      <c r="I522" s="194"/>
      <c r="J522" s="190"/>
      <c r="K522" s="190"/>
      <c r="L522" s="195"/>
      <c r="M522" s="196"/>
      <c r="N522" s="197"/>
      <c r="O522" s="197"/>
      <c r="P522" s="197"/>
      <c r="Q522" s="197"/>
      <c r="R522" s="197"/>
      <c r="S522" s="197"/>
      <c r="T522" s="198"/>
      <c r="AT522" s="199" t="s">
        <v>180</v>
      </c>
      <c r="AU522" s="199" t="s">
        <v>88</v>
      </c>
      <c r="AV522" s="13" t="s">
        <v>86</v>
      </c>
      <c r="AW522" s="13" t="s">
        <v>37</v>
      </c>
      <c r="AX522" s="13" t="s">
        <v>78</v>
      </c>
      <c r="AY522" s="199" t="s">
        <v>172</v>
      </c>
    </row>
    <row r="523" spans="1:65" s="13" customFormat="1" ht="11.25">
      <c r="B523" s="189"/>
      <c r="C523" s="190"/>
      <c r="D523" s="191" t="s">
        <v>180</v>
      </c>
      <c r="E523" s="192" t="s">
        <v>19</v>
      </c>
      <c r="F523" s="193" t="s">
        <v>484</v>
      </c>
      <c r="G523" s="190"/>
      <c r="H523" s="192" t="s">
        <v>19</v>
      </c>
      <c r="I523" s="194"/>
      <c r="J523" s="190"/>
      <c r="K523" s="190"/>
      <c r="L523" s="195"/>
      <c r="M523" s="196"/>
      <c r="N523" s="197"/>
      <c r="O523" s="197"/>
      <c r="P523" s="197"/>
      <c r="Q523" s="197"/>
      <c r="R523" s="197"/>
      <c r="S523" s="197"/>
      <c r="T523" s="198"/>
      <c r="AT523" s="199" t="s">
        <v>180</v>
      </c>
      <c r="AU523" s="199" t="s">
        <v>88</v>
      </c>
      <c r="AV523" s="13" t="s">
        <v>86</v>
      </c>
      <c r="AW523" s="13" t="s">
        <v>37</v>
      </c>
      <c r="AX523" s="13" t="s">
        <v>78</v>
      </c>
      <c r="AY523" s="199" t="s">
        <v>172</v>
      </c>
    </row>
    <row r="524" spans="1:65" s="13" customFormat="1" ht="11.25">
      <c r="B524" s="189"/>
      <c r="C524" s="190"/>
      <c r="D524" s="191" t="s">
        <v>180</v>
      </c>
      <c r="E524" s="192" t="s">
        <v>19</v>
      </c>
      <c r="F524" s="193" t="s">
        <v>735</v>
      </c>
      <c r="G524" s="190"/>
      <c r="H524" s="192" t="s">
        <v>19</v>
      </c>
      <c r="I524" s="194"/>
      <c r="J524" s="190"/>
      <c r="K524" s="190"/>
      <c r="L524" s="195"/>
      <c r="M524" s="196"/>
      <c r="N524" s="197"/>
      <c r="O524" s="197"/>
      <c r="P524" s="197"/>
      <c r="Q524" s="197"/>
      <c r="R524" s="197"/>
      <c r="S524" s="197"/>
      <c r="T524" s="198"/>
      <c r="AT524" s="199" t="s">
        <v>180</v>
      </c>
      <c r="AU524" s="199" t="s">
        <v>88</v>
      </c>
      <c r="AV524" s="13" t="s">
        <v>86</v>
      </c>
      <c r="AW524" s="13" t="s">
        <v>37</v>
      </c>
      <c r="AX524" s="13" t="s">
        <v>78</v>
      </c>
      <c r="AY524" s="199" t="s">
        <v>172</v>
      </c>
    </row>
    <row r="525" spans="1:65" s="14" customFormat="1" ht="11.25">
      <c r="B525" s="200"/>
      <c r="C525" s="201"/>
      <c r="D525" s="191" t="s">
        <v>180</v>
      </c>
      <c r="E525" s="202" t="s">
        <v>19</v>
      </c>
      <c r="F525" s="203" t="s">
        <v>491</v>
      </c>
      <c r="G525" s="201"/>
      <c r="H525" s="204">
        <v>59</v>
      </c>
      <c r="I525" s="205"/>
      <c r="J525" s="201"/>
      <c r="K525" s="201"/>
      <c r="L525" s="206"/>
      <c r="M525" s="207"/>
      <c r="N525" s="208"/>
      <c r="O525" s="208"/>
      <c r="P525" s="208"/>
      <c r="Q525" s="208"/>
      <c r="R525" s="208"/>
      <c r="S525" s="208"/>
      <c r="T525" s="209"/>
      <c r="AT525" s="210" t="s">
        <v>180</v>
      </c>
      <c r="AU525" s="210" t="s">
        <v>88</v>
      </c>
      <c r="AV525" s="14" t="s">
        <v>88</v>
      </c>
      <c r="AW525" s="14" t="s">
        <v>37</v>
      </c>
      <c r="AX525" s="14" t="s">
        <v>78</v>
      </c>
      <c r="AY525" s="210" t="s">
        <v>172</v>
      </c>
    </row>
    <row r="526" spans="1:65" s="15" customFormat="1" ht="11.25">
      <c r="B526" s="211"/>
      <c r="C526" s="212"/>
      <c r="D526" s="191" t="s">
        <v>180</v>
      </c>
      <c r="E526" s="213" t="s">
        <v>19</v>
      </c>
      <c r="F526" s="214" t="s">
        <v>183</v>
      </c>
      <c r="G526" s="212"/>
      <c r="H526" s="215">
        <v>59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180</v>
      </c>
      <c r="AU526" s="221" t="s">
        <v>88</v>
      </c>
      <c r="AV526" s="15" t="s">
        <v>178</v>
      </c>
      <c r="AW526" s="15" t="s">
        <v>37</v>
      </c>
      <c r="AX526" s="15" t="s">
        <v>86</v>
      </c>
      <c r="AY526" s="221" t="s">
        <v>172</v>
      </c>
    </row>
    <row r="527" spans="1:65" s="2" customFormat="1" ht="33" customHeight="1">
      <c r="A527" s="36"/>
      <c r="B527" s="37"/>
      <c r="C527" s="176" t="s">
        <v>736</v>
      </c>
      <c r="D527" s="176" t="s">
        <v>174</v>
      </c>
      <c r="E527" s="177" t="s">
        <v>737</v>
      </c>
      <c r="F527" s="178" t="s">
        <v>738</v>
      </c>
      <c r="G527" s="179" t="s">
        <v>96</v>
      </c>
      <c r="H527" s="180">
        <v>110</v>
      </c>
      <c r="I527" s="181"/>
      <c r="J527" s="182">
        <f>ROUND(I527*H527,2)</f>
        <v>0</v>
      </c>
      <c r="K527" s="178" t="s">
        <v>19</v>
      </c>
      <c r="L527" s="41"/>
      <c r="M527" s="183" t="s">
        <v>19</v>
      </c>
      <c r="N527" s="184" t="s">
        <v>49</v>
      </c>
      <c r="O527" s="66"/>
      <c r="P527" s="185">
        <f>O527*H527</f>
        <v>0</v>
      </c>
      <c r="Q527" s="185">
        <v>0</v>
      </c>
      <c r="R527" s="185">
        <f>Q527*H527</f>
        <v>0</v>
      </c>
      <c r="S527" s="185">
        <v>0</v>
      </c>
      <c r="T527" s="186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7" t="s">
        <v>268</v>
      </c>
      <c r="AT527" s="187" t="s">
        <v>174</v>
      </c>
      <c r="AU527" s="187" t="s">
        <v>88</v>
      </c>
      <c r="AY527" s="19" t="s">
        <v>172</v>
      </c>
      <c r="BE527" s="188">
        <f>IF(N527="základní",J527,0)</f>
        <v>0</v>
      </c>
      <c r="BF527" s="188">
        <f>IF(N527="snížená",J527,0)</f>
        <v>0</v>
      </c>
      <c r="BG527" s="188">
        <f>IF(N527="zákl. přenesená",J527,0)</f>
        <v>0</v>
      </c>
      <c r="BH527" s="188">
        <f>IF(N527="sníž. přenesená",J527,0)</f>
        <v>0</v>
      </c>
      <c r="BI527" s="188">
        <f>IF(N527="nulová",J527,0)</f>
        <v>0</v>
      </c>
      <c r="BJ527" s="19" t="s">
        <v>86</v>
      </c>
      <c r="BK527" s="188">
        <f>ROUND(I527*H527,2)</f>
        <v>0</v>
      </c>
      <c r="BL527" s="19" t="s">
        <v>268</v>
      </c>
      <c r="BM527" s="187" t="s">
        <v>739</v>
      </c>
    </row>
    <row r="528" spans="1:65" s="13" customFormat="1" ht="11.25">
      <c r="B528" s="189"/>
      <c r="C528" s="190"/>
      <c r="D528" s="191" t="s">
        <v>180</v>
      </c>
      <c r="E528" s="192" t="s">
        <v>19</v>
      </c>
      <c r="F528" s="193" t="s">
        <v>181</v>
      </c>
      <c r="G528" s="190"/>
      <c r="H528" s="192" t="s">
        <v>19</v>
      </c>
      <c r="I528" s="194"/>
      <c r="J528" s="190"/>
      <c r="K528" s="190"/>
      <c r="L528" s="195"/>
      <c r="M528" s="196"/>
      <c r="N528" s="197"/>
      <c r="O528" s="197"/>
      <c r="P528" s="197"/>
      <c r="Q528" s="197"/>
      <c r="R528" s="197"/>
      <c r="S528" s="197"/>
      <c r="T528" s="198"/>
      <c r="AT528" s="199" t="s">
        <v>180</v>
      </c>
      <c r="AU528" s="199" t="s">
        <v>88</v>
      </c>
      <c r="AV528" s="13" t="s">
        <v>86</v>
      </c>
      <c r="AW528" s="13" t="s">
        <v>37</v>
      </c>
      <c r="AX528" s="13" t="s">
        <v>78</v>
      </c>
      <c r="AY528" s="199" t="s">
        <v>172</v>
      </c>
    </row>
    <row r="529" spans="2:51" s="13" customFormat="1" ht="11.25">
      <c r="B529" s="189"/>
      <c r="C529" s="190"/>
      <c r="D529" s="191" t="s">
        <v>180</v>
      </c>
      <c r="E529" s="192" t="s">
        <v>19</v>
      </c>
      <c r="F529" s="193" t="s">
        <v>586</v>
      </c>
      <c r="G529" s="190"/>
      <c r="H529" s="192" t="s">
        <v>19</v>
      </c>
      <c r="I529" s="194"/>
      <c r="J529" s="190"/>
      <c r="K529" s="190"/>
      <c r="L529" s="195"/>
      <c r="M529" s="196"/>
      <c r="N529" s="197"/>
      <c r="O529" s="197"/>
      <c r="P529" s="197"/>
      <c r="Q529" s="197"/>
      <c r="R529" s="197"/>
      <c r="S529" s="197"/>
      <c r="T529" s="198"/>
      <c r="AT529" s="199" t="s">
        <v>180</v>
      </c>
      <c r="AU529" s="199" t="s">
        <v>88</v>
      </c>
      <c r="AV529" s="13" t="s">
        <v>86</v>
      </c>
      <c r="AW529" s="13" t="s">
        <v>37</v>
      </c>
      <c r="AX529" s="13" t="s">
        <v>78</v>
      </c>
      <c r="AY529" s="199" t="s">
        <v>172</v>
      </c>
    </row>
    <row r="530" spans="2:51" s="13" customFormat="1" ht="11.25">
      <c r="B530" s="189"/>
      <c r="C530" s="190"/>
      <c r="D530" s="191" t="s">
        <v>180</v>
      </c>
      <c r="E530" s="192" t="s">
        <v>19</v>
      </c>
      <c r="F530" s="193" t="s">
        <v>201</v>
      </c>
      <c r="G530" s="190"/>
      <c r="H530" s="192" t="s">
        <v>19</v>
      </c>
      <c r="I530" s="194"/>
      <c r="J530" s="190"/>
      <c r="K530" s="190"/>
      <c r="L530" s="195"/>
      <c r="M530" s="196"/>
      <c r="N530" s="197"/>
      <c r="O530" s="197"/>
      <c r="P530" s="197"/>
      <c r="Q530" s="197"/>
      <c r="R530" s="197"/>
      <c r="S530" s="197"/>
      <c r="T530" s="198"/>
      <c r="AT530" s="199" t="s">
        <v>180</v>
      </c>
      <c r="AU530" s="199" t="s">
        <v>88</v>
      </c>
      <c r="AV530" s="13" t="s">
        <v>86</v>
      </c>
      <c r="AW530" s="13" t="s">
        <v>37</v>
      </c>
      <c r="AX530" s="13" t="s">
        <v>78</v>
      </c>
      <c r="AY530" s="199" t="s">
        <v>172</v>
      </c>
    </row>
    <row r="531" spans="2:51" s="13" customFormat="1" ht="11.25">
      <c r="B531" s="189"/>
      <c r="C531" s="190"/>
      <c r="D531" s="191" t="s">
        <v>180</v>
      </c>
      <c r="E531" s="192" t="s">
        <v>19</v>
      </c>
      <c r="F531" s="193" t="s">
        <v>484</v>
      </c>
      <c r="G531" s="190"/>
      <c r="H531" s="192" t="s">
        <v>19</v>
      </c>
      <c r="I531" s="194"/>
      <c r="J531" s="190"/>
      <c r="K531" s="190"/>
      <c r="L531" s="195"/>
      <c r="M531" s="196"/>
      <c r="N531" s="197"/>
      <c r="O531" s="197"/>
      <c r="P531" s="197"/>
      <c r="Q531" s="197"/>
      <c r="R531" s="197"/>
      <c r="S531" s="197"/>
      <c r="T531" s="198"/>
      <c r="AT531" s="199" t="s">
        <v>180</v>
      </c>
      <c r="AU531" s="199" t="s">
        <v>88</v>
      </c>
      <c r="AV531" s="13" t="s">
        <v>86</v>
      </c>
      <c r="AW531" s="13" t="s">
        <v>37</v>
      </c>
      <c r="AX531" s="13" t="s">
        <v>78</v>
      </c>
      <c r="AY531" s="199" t="s">
        <v>172</v>
      </c>
    </row>
    <row r="532" spans="2:51" s="13" customFormat="1" ht="11.25">
      <c r="B532" s="189"/>
      <c r="C532" s="190"/>
      <c r="D532" s="191" t="s">
        <v>180</v>
      </c>
      <c r="E532" s="192" t="s">
        <v>19</v>
      </c>
      <c r="F532" s="193" t="s">
        <v>740</v>
      </c>
      <c r="G532" s="190"/>
      <c r="H532" s="192" t="s">
        <v>19</v>
      </c>
      <c r="I532" s="194"/>
      <c r="J532" s="190"/>
      <c r="K532" s="190"/>
      <c r="L532" s="195"/>
      <c r="M532" s="196"/>
      <c r="N532" s="197"/>
      <c r="O532" s="197"/>
      <c r="P532" s="197"/>
      <c r="Q532" s="197"/>
      <c r="R532" s="197"/>
      <c r="S532" s="197"/>
      <c r="T532" s="198"/>
      <c r="AT532" s="199" t="s">
        <v>180</v>
      </c>
      <c r="AU532" s="199" t="s">
        <v>88</v>
      </c>
      <c r="AV532" s="13" t="s">
        <v>86</v>
      </c>
      <c r="AW532" s="13" t="s">
        <v>37</v>
      </c>
      <c r="AX532" s="13" t="s">
        <v>78</v>
      </c>
      <c r="AY532" s="199" t="s">
        <v>172</v>
      </c>
    </row>
    <row r="533" spans="2:51" s="13" customFormat="1" ht="11.25">
      <c r="B533" s="189"/>
      <c r="C533" s="190"/>
      <c r="D533" s="191" t="s">
        <v>180</v>
      </c>
      <c r="E533" s="192" t="s">
        <v>19</v>
      </c>
      <c r="F533" s="193" t="s">
        <v>741</v>
      </c>
      <c r="G533" s="190"/>
      <c r="H533" s="192" t="s">
        <v>19</v>
      </c>
      <c r="I533" s="194"/>
      <c r="J533" s="190"/>
      <c r="K533" s="190"/>
      <c r="L533" s="195"/>
      <c r="M533" s="196"/>
      <c r="N533" s="197"/>
      <c r="O533" s="197"/>
      <c r="P533" s="197"/>
      <c r="Q533" s="197"/>
      <c r="R533" s="197"/>
      <c r="S533" s="197"/>
      <c r="T533" s="198"/>
      <c r="AT533" s="199" t="s">
        <v>180</v>
      </c>
      <c r="AU533" s="199" t="s">
        <v>88</v>
      </c>
      <c r="AV533" s="13" t="s">
        <v>86</v>
      </c>
      <c r="AW533" s="13" t="s">
        <v>37</v>
      </c>
      <c r="AX533" s="13" t="s">
        <v>78</v>
      </c>
      <c r="AY533" s="199" t="s">
        <v>172</v>
      </c>
    </row>
    <row r="534" spans="2:51" s="13" customFormat="1" ht="11.25">
      <c r="B534" s="189"/>
      <c r="C534" s="190"/>
      <c r="D534" s="191" t="s">
        <v>180</v>
      </c>
      <c r="E534" s="192" t="s">
        <v>19</v>
      </c>
      <c r="F534" s="193" t="s">
        <v>742</v>
      </c>
      <c r="G534" s="190"/>
      <c r="H534" s="192" t="s">
        <v>19</v>
      </c>
      <c r="I534" s="194"/>
      <c r="J534" s="190"/>
      <c r="K534" s="190"/>
      <c r="L534" s="195"/>
      <c r="M534" s="196"/>
      <c r="N534" s="197"/>
      <c r="O534" s="197"/>
      <c r="P534" s="197"/>
      <c r="Q534" s="197"/>
      <c r="R534" s="197"/>
      <c r="S534" s="197"/>
      <c r="T534" s="198"/>
      <c r="AT534" s="199" t="s">
        <v>180</v>
      </c>
      <c r="AU534" s="199" t="s">
        <v>88</v>
      </c>
      <c r="AV534" s="13" t="s">
        <v>86</v>
      </c>
      <c r="AW534" s="13" t="s">
        <v>37</v>
      </c>
      <c r="AX534" s="13" t="s">
        <v>78</v>
      </c>
      <c r="AY534" s="199" t="s">
        <v>172</v>
      </c>
    </row>
    <row r="535" spans="2:51" s="14" customFormat="1" ht="11.25">
      <c r="B535" s="200"/>
      <c r="C535" s="201"/>
      <c r="D535" s="191" t="s">
        <v>180</v>
      </c>
      <c r="E535" s="202" t="s">
        <v>19</v>
      </c>
      <c r="F535" s="203" t="s">
        <v>743</v>
      </c>
      <c r="G535" s="201"/>
      <c r="H535" s="204">
        <v>26.1</v>
      </c>
      <c r="I535" s="205"/>
      <c r="J535" s="201"/>
      <c r="K535" s="201"/>
      <c r="L535" s="206"/>
      <c r="M535" s="207"/>
      <c r="N535" s="208"/>
      <c r="O535" s="208"/>
      <c r="P535" s="208"/>
      <c r="Q535" s="208"/>
      <c r="R535" s="208"/>
      <c r="S535" s="208"/>
      <c r="T535" s="209"/>
      <c r="AT535" s="210" t="s">
        <v>180</v>
      </c>
      <c r="AU535" s="210" t="s">
        <v>88</v>
      </c>
      <c r="AV535" s="14" t="s">
        <v>88</v>
      </c>
      <c r="AW535" s="14" t="s">
        <v>37</v>
      </c>
      <c r="AX535" s="14" t="s">
        <v>78</v>
      </c>
      <c r="AY535" s="210" t="s">
        <v>172</v>
      </c>
    </row>
    <row r="536" spans="2:51" s="14" customFormat="1" ht="11.25">
      <c r="B536" s="200"/>
      <c r="C536" s="201"/>
      <c r="D536" s="191" t="s">
        <v>180</v>
      </c>
      <c r="E536" s="202" t="s">
        <v>19</v>
      </c>
      <c r="F536" s="203" t="s">
        <v>744</v>
      </c>
      <c r="G536" s="201"/>
      <c r="H536" s="204">
        <v>18.399999999999999</v>
      </c>
      <c r="I536" s="205"/>
      <c r="J536" s="201"/>
      <c r="K536" s="201"/>
      <c r="L536" s="206"/>
      <c r="M536" s="207"/>
      <c r="N536" s="208"/>
      <c r="O536" s="208"/>
      <c r="P536" s="208"/>
      <c r="Q536" s="208"/>
      <c r="R536" s="208"/>
      <c r="S536" s="208"/>
      <c r="T536" s="209"/>
      <c r="AT536" s="210" t="s">
        <v>180</v>
      </c>
      <c r="AU536" s="210" t="s">
        <v>88</v>
      </c>
      <c r="AV536" s="14" t="s">
        <v>88</v>
      </c>
      <c r="AW536" s="14" t="s">
        <v>37</v>
      </c>
      <c r="AX536" s="14" t="s">
        <v>78</v>
      </c>
      <c r="AY536" s="210" t="s">
        <v>172</v>
      </c>
    </row>
    <row r="537" spans="2:51" s="14" customFormat="1" ht="11.25">
      <c r="B537" s="200"/>
      <c r="C537" s="201"/>
      <c r="D537" s="191" t="s">
        <v>180</v>
      </c>
      <c r="E537" s="202" t="s">
        <v>19</v>
      </c>
      <c r="F537" s="203" t="s">
        <v>745</v>
      </c>
      <c r="G537" s="201"/>
      <c r="H537" s="204">
        <v>15.9</v>
      </c>
      <c r="I537" s="205"/>
      <c r="J537" s="201"/>
      <c r="K537" s="201"/>
      <c r="L537" s="206"/>
      <c r="M537" s="207"/>
      <c r="N537" s="208"/>
      <c r="O537" s="208"/>
      <c r="P537" s="208"/>
      <c r="Q537" s="208"/>
      <c r="R537" s="208"/>
      <c r="S537" s="208"/>
      <c r="T537" s="209"/>
      <c r="AT537" s="210" t="s">
        <v>180</v>
      </c>
      <c r="AU537" s="210" t="s">
        <v>88</v>
      </c>
      <c r="AV537" s="14" t="s">
        <v>88</v>
      </c>
      <c r="AW537" s="14" t="s">
        <v>37</v>
      </c>
      <c r="AX537" s="14" t="s">
        <v>78</v>
      </c>
      <c r="AY537" s="210" t="s">
        <v>172</v>
      </c>
    </row>
    <row r="538" spans="2:51" s="14" customFormat="1" ht="11.25">
      <c r="B538" s="200"/>
      <c r="C538" s="201"/>
      <c r="D538" s="191" t="s">
        <v>180</v>
      </c>
      <c r="E538" s="202" t="s">
        <v>19</v>
      </c>
      <c r="F538" s="203" t="s">
        <v>746</v>
      </c>
      <c r="G538" s="201"/>
      <c r="H538" s="204">
        <v>9.6</v>
      </c>
      <c r="I538" s="205"/>
      <c r="J538" s="201"/>
      <c r="K538" s="201"/>
      <c r="L538" s="206"/>
      <c r="M538" s="207"/>
      <c r="N538" s="208"/>
      <c r="O538" s="208"/>
      <c r="P538" s="208"/>
      <c r="Q538" s="208"/>
      <c r="R538" s="208"/>
      <c r="S538" s="208"/>
      <c r="T538" s="209"/>
      <c r="AT538" s="210" t="s">
        <v>180</v>
      </c>
      <c r="AU538" s="210" t="s">
        <v>88</v>
      </c>
      <c r="AV538" s="14" t="s">
        <v>88</v>
      </c>
      <c r="AW538" s="14" t="s">
        <v>37</v>
      </c>
      <c r="AX538" s="14" t="s">
        <v>78</v>
      </c>
      <c r="AY538" s="210" t="s">
        <v>172</v>
      </c>
    </row>
    <row r="539" spans="2:51" s="14" customFormat="1" ht="11.25">
      <c r="B539" s="200"/>
      <c r="C539" s="201"/>
      <c r="D539" s="191" t="s">
        <v>180</v>
      </c>
      <c r="E539" s="202" t="s">
        <v>19</v>
      </c>
      <c r="F539" s="203" t="s">
        <v>747</v>
      </c>
      <c r="G539" s="201"/>
      <c r="H539" s="204">
        <v>15.9</v>
      </c>
      <c r="I539" s="205"/>
      <c r="J539" s="201"/>
      <c r="K539" s="201"/>
      <c r="L539" s="206"/>
      <c r="M539" s="207"/>
      <c r="N539" s="208"/>
      <c r="O539" s="208"/>
      <c r="P539" s="208"/>
      <c r="Q539" s="208"/>
      <c r="R539" s="208"/>
      <c r="S539" s="208"/>
      <c r="T539" s="209"/>
      <c r="AT539" s="210" t="s">
        <v>180</v>
      </c>
      <c r="AU539" s="210" t="s">
        <v>88</v>
      </c>
      <c r="AV539" s="14" t="s">
        <v>88</v>
      </c>
      <c r="AW539" s="14" t="s">
        <v>37</v>
      </c>
      <c r="AX539" s="14" t="s">
        <v>78</v>
      </c>
      <c r="AY539" s="210" t="s">
        <v>172</v>
      </c>
    </row>
    <row r="540" spans="2:51" s="14" customFormat="1" ht="11.25">
      <c r="B540" s="200"/>
      <c r="C540" s="201"/>
      <c r="D540" s="191" t="s">
        <v>180</v>
      </c>
      <c r="E540" s="202" t="s">
        <v>19</v>
      </c>
      <c r="F540" s="203" t="s">
        <v>748</v>
      </c>
      <c r="G540" s="201"/>
      <c r="H540" s="204">
        <v>4.2</v>
      </c>
      <c r="I540" s="205"/>
      <c r="J540" s="201"/>
      <c r="K540" s="201"/>
      <c r="L540" s="206"/>
      <c r="M540" s="207"/>
      <c r="N540" s="208"/>
      <c r="O540" s="208"/>
      <c r="P540" s="208"/>
      <c r="Q540" s="208"/>
      <c r="R540" s="208"/>
      <c r="S540" s="208"/>
      <c r="T540" s="209"/>
      <c r="AT540" s="210" t="s">
        <v>180</v>
      </c>
      <c r="AU540" s="210" t="s">
        <v>88</v>
      </c>
      <c r="AV540" s="14" t="s">
        <v>88</v>
      </c>
      <c r="AW540" s="14" t="s">
        <v>37</v>
      </c>
      <c r="AX540" s="14" t="s">
        <v>78</v>
      </c>
      <c r="AY540" s="210" t="s">
        <v>172</v>
      </c>
    </row>
    <row r="541" spans="2:51" s="14" customFormat="1" ht="11.25">
      <c r="B541" s="200"/>
      <c r="C541" s="201"/>
      <c r="D541" s="191" t="s">
        <v>180</v>
      </c>
      <c r="E541" s="202" t="s">
        <v>19</v>
      </c>
      <c r="F541" s="203" t="s">
        <v>749</v>
      </c>
      <c r="G541" s="201"/>
      <c r="H541" s="204">
        <v>3.9</v>
      </c>
      <c r="I541" s="205"/>
      <c r="J541" s="201"/>
      <c r="K541" s="201"/>
      <c r="L541" s="206"/>
      <c r="M541" s="207"/>
      <c r="N541" s="208"/>
      <c r="O541" s="208"/>
      <c r="P541" s="208"/>
      <c r="Q541" s="208"/>
      <c r="R541" s="208"/>
      <c r="S541" s="208"/>
      <c r="T541" s="209"/>
      <c r="AT541" s="210" t="s">
        <v>180</v>
      </c>
      <c r="AU541" s="210" t="s">
        <v>88</v>
      </c>
      <c r="AV541" s="14" t="s">
        <v>88</v>
      </c>
      <c r="AW541" s="14" t="s">
        <v>37</v>
      </c>
      <c r="AX541" s="14" t="s">
        <v>78</v>
      </c>
      <c r="AY541" s="210" t="s">
        <v>172</v>
      </c>
    </row>
    <row r="542" spans="2:51" s="14" customFormat="1" ht="11.25">
      <c r="B542" s="200"/>
      <c r="C542" s="201"/>
      <c r="D542" s="191" t="s">
        <v>180</v>
      </c>
      <c r="E542" s="202" t="s">
        <v>19</v>
      </c>
      <c r="F542" s="203" t="s">
        <v>750</v>
      </c>
      <c r="G542" s="201"/>
      <c r="H542" s="204">
        <v>1.9</v>
      </c>
      <c r="I542" s="205"/>
      <c r="J542" s="201"/>
      <c r="K542" s="201"/>
      <c r="L542" s="206"/>
      <c r="M542" s="207"/>
      <c r="N542" s="208"/>
      <c r="O542" s="208"/>
      <c r="P542" s="208"/>
      <c r="Q542" s="208"/>
      <c r="R542" s="208"/>
      <c r="S542" s="208"/>
      <c r="T542" s="209"/>
      <c r="AT542" s="210" t="s">
        <v>180</v>
      </c>
      <c r="AU542" s="210" t="s">
        <v>88</v>
      </c>
      <c r="AV542" s="14" t="s">
        <v>88</v>
      </c>
      <c r="AW542" s="14" t="s">
        <v>37</v>
      </c>
      <c r="AX542" s="14" t="s">
        <v>78</v>
      </c>
      <c r="AY542" s="210" t="s">
        <v>172</v>
      </c>
    </row>
    <row r="543" spans="2:51" s="14" customFormat="1" ht="11.25">
      <c r="B543" s="200"/>
      <c r="C543" s="201"/>
      <c r="D543" s="191" t="s">
        <v>180</v>
      </c>
      <c r="E543" s="202" t="s">
        <v>19</v>
      </c>
      <c r="F543" s="203" t="s">
        <v>751</v>
      </c>
      <c r="G543" s="201"/>
      <c r="H543" s="204">
        <v>2</v>
      </c>
      <c r="I543" s="205"/>
      <c r="J543" s="201"/>
      <c r="K543" s="201"/>
      <c r="L543" s="206"/>
      <c r="M543" s="207"/>
      <c r="N543" s="208"/>
      <c r="O543" s="208"/>
      <c r="P543" s="208"/>
      <c r="Q543" s="208"/>
      <c r="R543" s="208"/>
      <c r="S543" s="208"/>
      <c r="T543" s="209"/>
      <c r="AT543" s="210" t="s">
        <v>180</v>
      </c>
      <c r="AU543" s="210" t="s">
        <v>88</v>
      </c>
      <c r="AV543" s="14" t="s">
        <v>88</v>
      </c>
      <c r="AW543" s="14" t="s">
        <v>37</v>
      </c>
      <c r="AX543" s="14" t="s">
        <v>78</v>
      </c>
      <c r="AY543" s="210" t="s">
        <v>172</v>
      </c>
    </row>
    <row r="544" spans="2:51" s="14" customFormat="1" ht="11.25">
      <c r="B544" s="200"/>
      <c r="C544" s="201"/>
      <c r="D544" s="191" t="s">
        <v>180</v>
      </c>
      <c r="E544" s="202" t="s">
        <v>19</v>
      </c>
      <c r="F544" s="203" t="s">
        <v>752</v>
      </c>
      <c r="G544" s="201"/>
      <c r="H544" s="204">
        <v>1.3</v>
      </c>
      <c r="I544" s="205"/>
      <c r="J544" s="201"/>
      <c r="K544" s="201"/>
      <c r="L544" s="206"/>
      <c r="M544" s="207"/>
      <c r="N544" s="208"/>
      <c r="O544" s="208"/>
      <c r="P544" s="208"/>
      <c r="Q544" s="208"/>
      <c r="R544" s="208"/>
      <c r="S544" s="208"/>
      <c r="T544" s="209"/>
      <c r="AT544" s="210" t="s">
        <v>180</v>
      </c>
      <c r="AU544" s="210" t="s">
        <v>88</v>
      </c>
      <c r="AV544" s="14" t="s">
        <v>88</v>
      </c>
      <c r="AW544" s="14" t="s">
        <v>37</v>
      </c>
      <c r="AX544" s="14" t="s">
        <v>78</v>
      </c>
      <c r="AY544" s="210" t="s">
        <v>172</v>
      </c>
    </row>
    <row r="545" spans="1:65" s="14" customFormat="1" ht="11.25">
      <c r="B545" s="200"/>
      <c r="C545" s="201"/>
      <c r="D545" s="191" t="s">
        <v>180</v>
      </c>
      <c r="E545" s="202" t="s">
        <v>19</v>
      </c>
      <c r="F545" s="203" t="s">
        <v>753</v>
      </c>
      <c r="G545" s="201"/>
      <c r="H545" s="204">
        <v>9.6</v>
      </c>
      <c r="I545" s="205"/>
      <c r="J545" s="201"/>
      <c r="K545" s="201"/>
      <c r="L545" s="206"/>
      <c r="M545" s="207"/>
      <c r="N545" s="208"/>
      <c r="O545" s="208"/>
      <c r="P545" s="208"/>
      <c r="Q545" s="208"/>
      <c r="R545" s="208"/>
      <c r="S545" s="208"/>
      <c r="T545" s="209"/>
      <c r="AT545" s="210" t="s">
        <v>180</v>
      </c>
      <c r="AU545" s="210" t="s">
        <v>88</v>
      </c>
      <c r="AV545" s="14" t="s">
        <v>88</v>
      </c>
      <c r="AW545" s="14" t="s">
        <v>37</v>
      </c>
      <c r="AX545" s="14" t="s">
        <v>78</v>
      </c>
      <c r="AY545" s="210" t="s">
        <v>172</v>
      </c>
    </row>
    <row r="546" spans="1:65" s="14" customFormat="1" ht="11.25">
      <c r="B546" s="200"/>
      <c r="C546" s="201"/>
      <c r="D546" s="191" t="s">
        <v>180</v>
      </c>
      <c r="E546" s="202" t="s">
        <v>19</v>
      </c>
      <c r="F546" s="203" t="s">
        <v>754</v>
      </c>
      <c r="G546" s="201"/>
      <c r="H546" s="204">
        <v>1.2</v>
      </c>
      <c r="I546" s="205"/>
      <c r="J546" s="201"/>
      <c r="K546" s="201"/>
      <c r="L546" s="206"/>
      <c r="M546" s="207"/>
      <c r="N546" s="208"/>
      <c r="O546" s="208"/>
      <c r="P546" s="208"/>
      <c r="Q546" s="208"/>
      <c r="R546" s="208"/>
      <c r="S546" s="208"/>
      <c r="T546" s="209"/>
      <c r="AT546" s="210" t="s">
        <v>180</v>
      </c>
      <c r="AU546" s="210" t="s">
        <v>88</v>
      </c>
      <c r="AV546" s="14" t="s">
        <v>88</v>
      </c>
      <c r="AW546" s="14" t="s">
        <v>37</v>
      </c>
      <c r="AX546" s="14" t="s">
        <v>78</v>
      </c>
      <c r="AY546" s="210" t="s">
        <v>172</v>
      </c>
    </row>
    <row r="547" spans="1:65" s="15" customFormat="1" ht="11.25">
      <c r="B547" s="211"/>
      <c r="C547" s="212"/>
      <c r="D547" s="191" t="s">
        <v>180</v>
      </c>
      <c r="E547" s="213" t="s">
        <v>19</v>
      </c>
      <c r="F547" s="214" t="s">
        <v>183</v>
      </c>
      <c r="G547" s="212"/>
      <c r="H547" s="215">
        <v>110</v>
      </c>
      <c r="I547" s="216"/>
      <c r="J547" s="212"/>
      <c r="K547" s="212"/>
      <c r="L547" s="217"/>
      <c r="M547" s="218"/>
      <c r="N547" s="219"/>
      <c r="O547" s="219"/>
      <c r="P547" s="219"/>
      <c r="Q547" s="219"/>
      <c r="R547" s="219"/>
      <c r="S547" s="219"/>
      <c r="T547" s="220"/>
      <c r="AT547" s="221" t="s">
        <v>180</v>
      </c>
      <c r="AU547" s="221" t="s">
        <v>88</v>
      </c>
      <c r="AV547" s="15" t="s">
        <v>178</v>
      </c>
      <c r="AW547" s="15" t="s">
        <v>37</v>
      </c>
      <c r="AX547" s="15" t="s">
        <v>86</v>
      </c>
      <c r="AY547" s="221" t="s">
        <v>172</v>
      </c>
    </row>
    <row r="548" spans="1:65" s="2" customFormat="1" ht="21.75" customHeight="1">
      <c r="A548" s="36"/>
      <c r="B548" s="37"/>
      <c r="C548" s="227" t="s">
        <v>755</v>
      </c>
      <c r="D548" s="227" t="s">
        <v>453</v>
      </c>
      <c r="E548" s="228" t="s">
        <v>756</v>
      </c>
      <c r="F548" s="229" t="s">
        <v>757</v>
      </c>
      <c r="G548" s="230" t="s">
        <v>96</v>
      </c>
      <c r="H548" s="231">
        <v>185.9</v>
      </c>
      <c r="I548" s="232"/>
      <c r="J548" s="233">
        <f>ROUND(I548*H548,2)</f>
        <v>0</v>
      </c>
      <c r="K548" s="229" t="s">
        <v>188</v>
      </c>
      <c r="L548" s="234"/>
      <c r="M548" s="235" t="s">
        <v>19</v>
      </c>
      <c r="N548" s="236" t="s">
        <v>49</v>
      </c>
      <c r="O548" s="66"/>
      <c r="P548" s="185">
        <f>O548*H548</f>
        <v>0</v>
      </c>
      <c r="Q548" s="185">
        <v>1.49E-2</v>
      </c>
      <c r="R548" s="185">
        <f>Q548*H548</f>
        <v>2.7699099999999999</v>
      </c>
      <c r="S548" s="185">
        <v>0</v>
      </c>
      <c r="T548" s="186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87" t="s">
        <v>347</v>
      </c>
      <c r="AT548" s="187" t="s">
        <v>453</v>
      </c>
      <c r="AU548" s="187" t="s">
        <v>88</v>
      </c>
      <c r="AY548" s="19" t="s">
        <v>172</v>
      </c>
      <c r="BE548" s="188">
        <f>IF(N548="základní",J548,0)</f>
        <v>0</v>
      </c>
      <c r="BF548" s="188">
        <f>IF(N548="snížená",J548,0)</f>
        <v>0</v>
      </c>
      <c r="BG548" s="188">
        <f>IF(N548="zákl. přenesená",J548,0)</f>
        <v>0</v>
      </c>
      <c r="BH548" s="188">
        <f>IF(N548="sníž. přenesená",J548,0)</f>
        <v>0</v>
      </c>
      <c r="BI548" s="188">
        <f>IF(N548="nulová",J548,0)</f>
        <v>0</v>
      </c>
      <c r="BJ548" s="19" t="s">
        <v>86</v>
      </c>
      <c r="BK548" s="188">
        <f>ROUND(I548*H548,2)</f>
        <v>0</v>
      </c>
      <c r="BL548" s="19" t="s">
        <v>268</v>
      </c>
      <c r="BM548" s="187" t="s">
        <v>758</v>
      </c>
    </row>
    <row r="549" spans="1:65" s="13" customFormat="1" ht="11.25">
      <c r="B549" s="189"/>
      <c r="C549" s="190"/>
      <c r="D549" s="191" t="s">
        <v>180</v>
      </c>
      <c r="E549" s="192" t="s">
        <v>19</v>
      </c>
      <c r="F549" s="193" t="s">
        <v>181</v>
      </c>
      <c r="G549" s="190"/>
      <c r="H549" s="192" t="s">
        <v>19</v>
      </c>
      <c r="I549" s="194"/>
      <c r="J549" s="190"/>
      <c r="K549" s="190"/>
      <c r="L549" s="195"/>
      <c r="M549" s="196"/>
      <c r="N549" s="197"/>
      <c r="O549" s="197"/>
      <c r="P549" s="197"/>
      <c r="Q549" s="197"/>
      <c r="R549" s="197"/>
      <c r="S549" s="197"/>
      <c r="T549" s="198"/>
      <c r="AT549" s="199" t="s">
        <v>180</v>
      </c>
      <c r="AU549" s="199" t="s">
        <v>88</v>
      </c>
      <c r="AV549" s="13" t="s">
        <v>86</v>
      </c>
      <c r="AW549" s="13" t="s">
        <v>37</v>
      </c>
      <c r="AX549" s="13" t="s">
        <v>78</v>
      </c>
      <c r="AY549" s="199" t="s">
        <v>172</v>
      </c>
    </row>
    <row r="550" spans="1:65" s="13" customFormat="1" ht="11.25">
      <c r="B550" s="189"/>
      <c r="C550" s="190"/>
      <c r="D550" s="191" t="s">
        <v>180</v>
      </c>
      <c r="E550" s="192" t="s">
        <v>19</v>
      </c>
      <c r="F550" s="193" t="s">
        <v>586</v>
      </c>
      <c r="G550" s="190"/>
      <c r="H550" s="192" t="s">
        <v>19</v>
      </c>
      <c r="I550" s="194"/>
      <c r="J550" s="190"/>
      <c r="K550" s="190"/>
      <c r="L550" s="195"/>
      <c r="M550" s="196"/>
      <c r="N550" s="197"/>
      <c r="O550" s="197"/>
      <c r="P550" s="197"/>
      <c r="Q550" s="197"/>
      <c r="R550" s="197"/>
      <c r="S550" s="197"/>
      <c r="T550" s="198"/>
      <c r="AT550" s="199" t="s">
        <v>180</v>
      </c>
      <c r="AU550" s="199" t="s">
        <v>88</v>
      </c>
      <c r="AV550" s="13" t="s">
        <v>86</v>
      </c>
      <c r="AW550" s="13" t="s">
        <v>37</v>
      </c>
      <c r="AX550" s="13" t="s">
        <v>78</v>
      </c>
      <c r="AY550" s="199" t="s">
        <v>172</v>
      </c>
    </row>
    <row r="551" spans="1:65" s="13" customFormat="1" ht="11.25">
      <c r="B551" s="189"/>
      <c r="C551" s="190"/>
      <c r="D551" s="191" t="s">
        <v>180</v>
      </c>
      <c r="E551" s="192" t="s">
        <v>19</v>
      </c>
      <c r="F551" s="193" t="s">
        <v>201</v>
      </c>
      <c r="G551" s="190"/>
      <c r="H551" s="192" t="s">
        <v>19</v>
      </c>
      <c r="I551" s="194"/>
      <c r="J551" s="190"/>
      <c r="K551" s="190"/>
      <c r="L551" s="195"/>
      <c r="M551" s="196"/>
      <c r="N551" s="197"/>
      <c r="O551" s="197"/>
      <c r="P551" s="197"/>
      <c r="Q551" s="197"/>
      <c r="R551" s="197"/>
      <c r="S551" s="197"/>
      <c r="T551" s="198"/>
      <c r="AT551" s="199" t="s">
        <v>180</v>
      </c>
      <c r="AU551" s="199" t="s">
        <v>88</v>
      </c>
      <c r="AV551" s="13" t="s">
        <v>86</v>
      </c>
      <c r="AW551" s="13" t="s">
        <v>37</v>
      </c>
      <c r="AX551" s="13" t="s">
        <v>78</v>
      </c>
      <c r="AY551" s="199" t="s">
        <v>172</v>
      </c>
    </row>
    <row r="552" spans="1:65" s="13" customFormat="1" ht="11.25">
      <c r="B552" s="189"/>
      <c r="C552" s="190"/>
      <c r="D552" s="191" t="s">
        <v>180</v>
      </c>
      <c r="E552" s="192" t="s">
        <v>19</v>
      </c>
      <c r="F552" s="193" t="s">
        <v>484</v>
      </c>
      <c r="G552" s="190"/>
      <c r="H552" s="192" t="s">
        <v>19</v>
      </c>
      <c r="I552" s="194"/>
      <c r="J552" s="190"/>
      <c r="K552" s="190"/>
      <c r="L552" s="195"/>
      <c r="M552" s="196"/>
      <c r="N552" s="197"/>
      <c r="O552" s="197"/>
      <c r="P552" s="197"/>
      <c r="Q552" s="197"/>
      <c r="R552" s="197"/>
      <c r="S552" s="197"/>
      <c r="T552" s="198"/>
      <c r="AT552" s="199" t="s">
        <v>180</v>
      </c>
      <c r="AU552" s="199" t="s">
        <v>88</v>
      </c>
      <c r="AV552" s="13" t="s">
        <v>86</v>
      </c>
      <c r="AW552" s="13" t="s">
        <v>37</v>
      </c>
      <c r="AX552" s="13" t="s">
        <v>78</v>
      </c>
      <c r="AY552" s="199" t="s">
        <v>172</v>
      </c>
    </row>
    <row r="553" spans="1:65" s="13" customFormat="1" ht="11.25">
      <c r="B553" s="189"/>
      <c r="C553" s="190"/>
      <c r="D553" s="191" t="s">
        <v>180</v>
      </c>
      <c r="E553" s="192" t="s">
        <v>19</v>
      </c>
      <c r="F553" s="193" t="s">
        <v>740</v>
      </c>
      <c r="G553" s="190"/>
      <c r="H553" s="192" t="s">
        <v>19</v>
      </c>
      <c r="I553" s="194"/>
      <c r="J553" s="190"/>
      <c r="K553" s="190"/>
      <c r="L553" s="195"/>
      <c r="M553" s="196"/>
      <c r="N553" s="197"/>
      <c r="O553" s="197"/>
      <c r="P553" s="197"/>
      <c r="Q553" s="197"/>
      <c r="R553" s="197"/>
      <c r="S553" s="197"/>
      <c r="T553" s="198"/>
      <c r="AT553" s="199" t="s">
        <v>180</v>
      </c>
      <c r="AU553" s="199" t="s">
        <v>88</v>
      </c>
      <c r="AV553" s="13" t="s">
        <v>86</v>
      </c>
      <c r="AW553" s="13" t="s">
        <v>37</v>
      </c>
      <c r="AX553" s="13" t="s">
        <v>78</v>
      </c>
      <c r="AY553" s="199" t="s">
        <v>172</v>
      </c>
    </row>
    <row r="554" spans="1:65" s="13" customFormat="1" ht="11.25">
      <c r="B554" s="189"/>
      <c r="C554" s="190"/>
      <c r="D554" s="191" t="s">
        <v>180</v>
      </c>
      <c r="E554" s="192" t="s">
        <v>19</v>
      </c>
      <c r="F554" s="193" t="s">
        <v>741</v>
      </c>
      <c r="G554" s="190"/>
      <c r="H554" s="192" t="s">
        <v>19</v>
      </c>
      <c r="I554" s="194"/>
      <c r="J554" s="190"/>
      <c r="K554" s="190"/>
      <c r="L554" s="195"/>
      <c r="M554" s="196"/>
      <c r="N554" s="197"/>
      <c r="O554" s="197"/>
      <c r="P554" s="197"/>
      <c r="Q554" s="197"/>
      <c r="R554" s="197"/>
      <c r="S554" s="197"/>
      <c r="T554" s="198"/>
      <c r="AT554" s="199" t="s">
        <v>180</v>
      </c>
      <c r="AU554" s="199" t="s">
        <v>88</v>
      </c>
      <c r="AV554" s="13" t="s">
        <v>86</v>
      </c>
      <c r="AW554" s="13" t="s">
        <v>37</v>
      </c>
      <c r="AX554" s="13" t="s">
        <v>78</v>
      </c>
      <c r="AY554" s="199" t="s">
        <v>172</v>
      </c>
    </row>
    <row r="555" spans="1:65" s="13" customFormat="1" ht="11.25">
      <c r="B555" s="189"/>
      <c r="C555" s="190"/>
      <c r="D555" s="191" t="s">
        <v>180</v>
      </c>
      <c r="E555" s="192" t="s">
        <v>19</v>
      </c>
      <c r="F555" s="193" t="s">
        <v>742</v>
      </c>
      <c r="G555" s="190"/>
      <c r="H555" s="192" t="s">
        <v>19</v>
      </c>
      <c r="I555" s="194"/>
      <c r="J555" s="190"/>
      <c r="K555" s="190"/>
      <c r="L555" s="195"/>
      <c r="M555" s="196"/>
      <c r="N555" s="197"/>
      <c r="O555" s="197"/>
      <c r="P555" s="197"/>
      <c r="Q555" s="197"/>
      <c r="R555" s="197"/>
      <c r="S555" s="197"/>
      <c r="T555" s="198"/>
      <c r="AT555" s="199" t="s">
        <v>180</v>
      </c>
      <c r="AU555" s="199" t="s">
        <v>88</v>
      </c>
      <c r="AV555" s="13" t="s">
        <v>86</v>
      </c>
      <c r="AW555" s="13" t="s">
        <v>37</v>
      </c>
      <c r="AX555" s="13" t="s">
        <v>78</v>
      </c>
      <c r="AY555" s="199" t="s">
        <v>172</v>
      </c>
    </row>
    <row r="556" spans="1:65" s="14" customFormat="1" ht="11.25">
      <c r="B556" s="200"/>
      <c r="C556" s="201"/>
      <c r="D556" s="191" t="s">
        <v>180</v>
      </c>
      <c r="E556" s="202" t="s">
        <v>19</v>
      </c>
      <c r="F556" s="203" t="s">
        <v>743</v>
      </c>
      <c r="G556" s="201"/>
      <c r="H556" s="204">
        <v>26.1</v>
      </c>
      <c r="I556" s="205"/>
      <c r="J556" s="201"/>
      <c r="K556" s="201"/>
      <c r="L556" s="206"/>
      <c r="M556" s="207"/>
      <c r="N556" s="208"/>
      <c r="O556" s="208"/>
      <c r="P556" s="208"/>
      <c r="Q556" s="208"/>
      <c r="R556" s="208"/>
      <c r="S556" s="208"/>
      <c r="T556" s="209"/>
      <c r="AT556" s="210" t="s">
        <v>180</v>
      </c>
      <c r="AU556" s="210" t="s">
        <v>88</v>
      </c>
      <c r="AV556" s="14" t="s">
        <v>88</v>
      </c>
      <c r="AW556" s="14" t="s">
        <v>37</v>
      </c>
      <c r="AX556" s="14" t="s">
        <v>78</v>
      </c>
      <c r="AY556" s="210" t="s">
        <v>172</v>
      </c>
    </row>
    <row r="557" spans="1:65" s="14" customFormat="1" ht="11.25">
      <c r="B557" s="200"/>
      <c r="C557" s="201"/>
      <c r="D557" s="191" t="s">
        <v>180</v>
      </c>
      <c r="E557" s="202" t="s">
        <v>19</v>
      </c>
      <c r="F557" s="203" t="s">
        <v>744</v>
      </c>
      <c r="G557" s="201"/>
      <c r="H557" s="204">
        <v>18.399999999999999</v>
      </c>
      <c r="I557" s="205"/>
      <c r="J557" s="201"/>
      <c r="K557" s="201"/>
      <c r="L557" s="206"/>
      <c r="M557" s="207"/>
      <c r="N557" s="208"/>
      <c r="O557" s="208"/>
      <c r="P557" s="208"/>
      <c r="Q557" s="208"/>
      <c r="R557" s="208"/>
      <c r="S557" s="208"/>
      <c r="T557" s="209"/>
      <c r="AT557" s="210" t="s">
        <v>180</v>
      </c>
      <c r="AU557" s="210" t="s">
        <v>88</v>
      </c>
      <c r="AV557" s="14" t="s">
        <v>88</v>
      </c>
      <c r="AW557" s="14" t="s">
        <v>37</v>
      </c>
      <c r="AX557" s="14" t="s">
        <v>78</v>
      </c>
      <c r="AY557" s="210" t="s">
        <v>172</v>
      </c>
    </row>
    <row r="558" spans="1:65" s="14" customFormat="1" ht="11.25">
      <c r="B558" s="200"/>
      <c r="C558" s="201"/>
      <c r="D558" s="191" t="s">
        <v>180</v>
      </c>
      <c r="E558" s="202" t="s">
        <v>19</v>
      </c>
      <c r="F558" s="203" t="s">
        <v>745</v>
      </c>
      <c r="G558" s="201"/>
      <c r="H558" s="204">
        <v>15.9</v>
      </c>
      <c r="I558" s="205"/>
      <c r="J558" s="201"/>
      <c r="K558" s="201"/>
      <c r="L558" s="206"/>
      <c r="M558" s="207"/>
      <c r="N558" s="208"/>
      <c r="O558" s="208"/>
      <c r="P558" s="208"/>
      <c r="Q558" s="208"/>
      <c r="R558" s="208"/>
      <c r="S558" s="208"/>
      <c r="T558" s="209"/>
      <c r="AT558" s="210" t="s">
        <v>180</v>
      </c>
      <c r="AU558" s="210" t="s">
        <v>88</v>
      </c>
      <c r="AV558" s="14" t="s">
        <v>88</v>
      </c>
      <c r="AW558" s="14" t="s">
        <v>37</v>
      </c>
      <c r="AX558" s="14" t="s">
        <v>78</v>
      </c>
      <c r="AY558" s="210" t="s">
        <v>172</v>
      </c>
    </row>
    <row r="559" spans="1:65" s="14" customFormat="1" ht="11.25">
      <c r="B559" s="200"/>
      <c r="C559" s="201"/>
      <c r="D559" s="191" t="s">
        <v>180</v>
      </c>
      <c r="E559" s="202" t="s">
        <v>19</v>
      </c>
      <c r="F559" s="203" t="s">
        <v>746</v>
      </c>
      <c r="G559" s="201"/>
      <c r="H559" s="204">
        <v>9.6</v>
      </c>
      <c r="I559" s="205"/>
      <c r="J559" s="201"/>
      <c r="K559" s="201"/>
      <c r="L559" s="206"/>
      <c r="M559" s="207"/>
      <c r="N559" s="208"/>
      <c r="O559" s="208"/>
      <c r="P559" s="208"/>
      <c r="Q559" s="208"/>
      <c r="R559" s="208"/>
      <c r="S559" s="208"/>
      <c r="T559" s="209"/>
      <c r="AT559" s="210" t="s">
        <v>180</v>
      </c>
      <c r="AU559" s="210" t="s">
        <v>88</v>
      </c>
      <c r="AV559" s="14" t="s">
        <v>88</v>
      </c>
      <c r="AW559" s="14" t="s">
        <v>37</v>
      </c>
      <c r="AX559" s="14" t="s">
        <v>78</v>
      </c>
      <c r="AY559" s="210" t="s">
        <v>172</v>
      </c>
    </row>
    <row r="560" spans="1:65" s="14" customFormat="1" ht="11.25">
      <c r="B560" s="200"/>
      <c r="C560" s="201"/>
      <c r="D560" s="191" t="s">
        <v>180</v>
      </c>
      <c r="E560" s="202" t="s">
        <v>19</v>
      </c>
      <c r="F560" s="203" t="s">
        <v>747</v>
      </c>
      <c r="G560" s="201"/>
      <c r="H560" s="204">
        <v>15.9</v>
      </c>
      <c r="I560" s="205"/>
      <c r="J560" s="201"/>
      <c r="K560" s="201"/>
      <c r="L560" s="206"/>
      <c r="M560" s="207"/>
      <c r="N560" s="208"/>
      <c r="O560" s="208"/>
      <c r="P560" s="208"/>
      <c r="Q560" s="208"/>
      <c r="R560" s="208"/>
      <c r="S560" s="208"/>
      <c r="T560" s="209"/>
      <c r="AT560" s="210" t="s">
        <v>180</v>
      </c>
      <c r="AU560" s="210" t="s">
        <v>88</v>
      </c>
      <c r="AV560" s="14" t="s">
        <v>88</v>
      </c>
      <c r="AW560" s="14" t="s">
        <v>37</v>
      </c>
      <c r="AX560" s="14" t="s">
        <v>78</v>
      </c>
      <c r="AY560" s="210" t="s">
        <v>172</v>
      </c>
    </row>
    <row r="561" spans="1:65" s="14" customFormat="1" ht="11.25">
      <c r="B561" s="200"/>
      <c r="C561" s="201"/>
      <c r="D561" s="191" t="s">
        <v>180</v>
      </c>
      <c r="E561" s="202" t="s">
        <v>19</v>
      </c>
      <c r="F561" s="203" t="s">
        <v>748</v>
      </c>
      <c r="G561" s="201"/>
      <c r="H561" s="204">
        <v>4.2</v>
      </c>
      <c r="I561" s="205"/>
      <c r="J561" s="201"/>
      <c r="K561" s="201"/>
      <c r="L561" s="206"/>
      <c r="M561" s="207"/>
      <c r="N561" s="208"/>
      <c r="O561" s="208"/>
      <c r="P561" s="208"/>
      <c r="Q561" s="208"/>
      <c r="R561" s="208"/>
      <c r="S561" s="208"/>
      <c r="T561" s="209"/>
      <c r="AT561" s="210" t="s">
        <v>180</v>
      </c>
      <c r="AU561" s="210" t="s">
        <v>88</v>
      </c>
      <c r="AV561" s="14" t="s">
        <v>88</v>
      </c>
      <c r="AW561" s="14" t="s">
        <v>37</v>
      </c>
      <c r="AX561" s="14" t="s">
        <v>78</v>
      </c>
      <c r="AY561" s="210" t="s">
        <v>172</v>
      </c>
    </row>
    <row r="562" spans="1:65" s="14" customFormat="1" ht="11.25">
      <c r="B562" s="200"/>
      <c r="C562" s="201"/>
      <c r="D562" s="191" t="s">
        <v>180</v>
      </c>
      <c r="E562" s="202" t="s">
        <v>19</v>
      </c>
      <c r="F562" s="203" t="s">
        <v>749</v>
      </c>
      <c r="G562" s="201"/>
      <c r="H562" s="204">
        <v>3.9</v>
      </c>
      <c r="I562" s="205"/>
      <c r="J562" s="201"/>
      <c r="K562" s="201"/>
      <c r="L562" s="206"/>
      <c r="M562" s="207"/>
      <c r="N562" s="208"/>
      <c r="O562" s="208"/>
      <c r="P562" s="208"/>
      <c r="Q562" s="208"/>
      <c r="R562" s="208"/>
      <c r="S562" s="208"/>
      <c r="T562" s="209"/>
      <c r="AT562" s="210" t="s">
        <v>180</v>
      </c>
      <c r="AU562" s="210" t="s">
        <v>88</v>
      </c>
      <c r="AV562" s="14" t="s">
        <v>88</v>
      </c>
      <c r="AW562" s="14" t="s">
        <v>37</v>
      </c>
      <c r="AX562" s="14" t="s">
        <v>78</v>
      </c>
      <c r="AY562" s="210" t="s">
        <v>172</v>
      </c>
    </row>
    <row r="563" spans="1:65" s="14" customFormat="1" ht="11.25">
      <c r="B563" s="200"/>
      <c r="C563" s="201"/>
      <c r="D563" s="191" t="s">
        <v>180</v>
      </c>
      <c r="E563" s="202" t="s">
        <v>19</v>
      </c>
      <c r="F563" s="203" t="s">
        <v>750</v>
      </c>
      <c r="G563" s="201"/>
      <c r="H563" s="204">
        <v>1.9</v>
      </c>
      <c r="I563" s="205"/>
      <c r="J563" s="201"/>
      <c r="K563" s="201"/>
      <c r="L563" s="206"/>
      <c r="M563" s="207"/>
      <c r="N563" s="208"/>
      <c r="O563" s="208"/>
      <c r="P563" s="208"/>
      <c r="Q563" s="208"/>
      <c r="R563" s="208"/>
      <c r="S563" s="208"/>
      <c r="T563" s="209"/>
      <c r="AT563" s="210" t="s">
        <v>180</v>
      </c>
      <c r="AU563" s="210" t="s">
        <v>88</v>
      </c>
      <c r="AV563" s="14" t="s">
        <v>88</v>
      </c>
      <c r="AW563" s="14" t="s">
        <v>37</v>
      </c>
      <c r="AX563" s="14" t="s">
        <v>78</v>
      </c>
      <c r="AY563" s="210" t="s">
        <v>172</v>
      </c>
    </row>
    <row r="564" spans="1:65" s="14" customFormat="1" ht="11.25">
      <c r="B564" s="200"/>
      <c r="C564" s="201"/>
      <c r="D564" s="191" t="s">
        <v>180</v>
      </c>
      <c r="E564" s="202" t="s">
        <v>19</v>
      </c>
      <c r="F564" s="203" t="s">
        <v>751</v>
      </c>
      <c r="G564" s="201"/>
      <c r="H564" s="204">
        <v>2</v>
      </c>
      <c r="I564" s="205"/>
      <c r="J564" s="201"/>
      <c r="K564" s="201"/>
      <c r="L564" s="206"/>
      <c r="M564" s="207"/>
      <c r="N564" s="208"/>
      <c r="O564" s="208"/>
      <c r="P564" s="208"/>
      <c r="Q564" s="208"/>
      <c r="R564" s="208"/>
      <c r="S564" s="208"/>
      <c r="T564" s="209"/>
      <c r="AT564" s="210" t="s">
        <v>180</v>
      </c>
      <c r="AU564" s="210" t="s">
        <v>88</v>
      </c>
      <c r="AV564" s="14" t="s">
        <v>88</v>
      </c>
      <c r="AW564" s="14" t="s">
        <v>37</v>
      </c>
      <c r="AX564" s="14" t="s">
        <v>78</v>
      </c>
      <c r="AY564" s="210" t="s">
        <v>172</v>
      </c>
    </row>
    <row r="565" spans="1:65" s="14" customFormat="1" ht="11.25">
      <c r="B565" s="200"/>
      <c r="C565" s="201"/>
      <c r="D565" s="191" t="s">
        <v>180</v>
      </c>
      <c r="E565" s="202" t="s">
        <v>19</v>
      </c>
      <c r="F565" s="203" t="s">
        <v>752</v>
      </c>
      <c r="G565" s="201"/>
      <c r="H565" s="204">
        <v>1.3</v>
      </c>
      <c r="I565" s="205"/>
      <c r="J565" s="201"/>
      <c r="K565" s="201"/>
      <c r="L565" s="206"/>
      <c r="M565" s="207"/>
      <c r="N565" s="208"/>
      <c r="O565" s="208"/>
      <c r="P565" s="208"/>
      <c r="Q565" s="208"/>
      <c r="R565" s="208"/>
      <c r="S565" s="208"/>
      <c r="T565" s="209"/>
      <c r="AT565" s="210" t="s">
        <v>180</v>
      </c>
      <c r="AU565" s="210" t="s">
        <v>88</v>
      </c>
      <c r="AV565" s="14" t="s">
        <v>88</v>
      </c>
      <c r="AW565" s="14" t="s">
        <v>37</v>
      </c>
      <c r="AX565" s="14" t="s">
        <v>78</v>
      </c>
      <c r="AY565" s="210" t="s">
        <v>172</v>
      </c>
    </row>
    <row r="566" spans="1:65" s="14" customFormat="1" ht="11.25">
      <c r="B566" s="200"/>
      <c r="C566" s="201"/>
      <c r="D566" s="191" t="s">
        <v>180</v>
      </c>
      <c r="E566" s="202" t="s">
        <v>19</v>
      </c>
      <c r="F566" s="203" t="s">
        <v>753</v>
      </c>
      <c r="G566" s="201"/>
      <c r="H566" s="204">
        <v>9.6</v>
      </c>
      <c r="I566" s="205"/>
      <c r="J566" s="201"/>
      <c r="K566" s="201"/>
      <c r="L566" s="206"/>
      <c r="M566" s="207"/>
      <c r="N566" s="208"/>
      <c r="O566" s="208"/>
      <c r="P566" s="208"/>
      <c r="Q566" s="208"/>
      <c r="R566" s="208"/>
      <c r="S566" s="208"/>
      <c r="T566" s="209"/>
      <c r="AT566" s="210" t="s">
        <v>180</v>
      </c>
      <c r="AU566" s="210" t="s">
        <v>88</v>
      </c>
      <c r="AV566" s="14" t="s">
        <v>88</v>
      </c>
      <c r="AW566" s="14" t="s">
        <v>37</v>
      </c>
      <c r="AX566" s="14" t="s">
        <v>78</v>
      </c>
      <c r="AY566" s="210" t="s">
        <v>172</v>
      </c>
    </row>
    <row r="567" spans="1:65" s="14" customFormat="1" ht="11.25">
      <c r="B567" s="200"/>
      <c r="C567" s="201"/>
      <c r="D567" s="191" t="s">
        <v>180</v>
      </c>
      <c r="E567" s="202" t="s">
        <v>19</v>
      </c>
      <c r="F567" s="203" t="s">
        <v>754</v>
      </c>
      <c r="G567" s="201"/>
      <c r="H567" s="204">
        <v>1.2</v>
      </c>
      <c r="I567" s="205"/>
      <c r="J567" s="201"/>
      <c r="K567" s="201"/>
      <c r="L567" s="206"/>
      <c r="M567" s="207"/>
      <c r="N567" s="208"/>
      <c r="O567" s="208"/>
      <c r="P567" s="208"/>
      <c r="Q567" s="208"/>
      <c r="R567" s="208"/>
      <c r="S567" s="208"/>
      <c r="T567" s="209"/>
      <c r="AT567" s="210" t="s">
        <v>180</v>
      </c>
      <c r="AU567" s="210" t="s">
        <v>88</v>
      </c>
      <c r="AV567" s="14" t="s">
        <v>88</v>
      </c>
      <c r="AW567" s="14" t="s">
        <v>37</v>
      </c>
      <c r="AX567" s="14" t="s">
        <v>78</v>
      </c>
      <c r="AY567" s="210" t="s">
        <v>172</v>
      </c>
    </row>
    <row r="568" spans="1:65" s="16" customFormat="1" ht="11.25">
      <c r="B568" s="238"/>
      <c r="C568" s="239"/>
      <c r="D568" s="191" t="s">
        <v>180</v>
      </c>
      <c r="E568" s="240" t="s">
        <v>19</v>
      </c>
      <c r="F568" s="241" t="s">
        <v>759</v>
      </c>
      <c r="G568" s="239"/>
      <c r="H568" s="242">
        <v>110</v>
      </c>
      <c r="I568" s="243"/>
      <c r="J568" s="239"/>
      <c r="K568" s="239"/>
      <c r="L568" s="244"/>
      <c r="M568" s="245"/>
      <c r="N568" s="246"/>
      <c r="O568" s="246"/>
      <c r="P568" s="246"/>
      <c r="Q568" s="246"/>
      <c r="R568" s="246"/>
      <c r="S568" s="246"/>
      <c r="T568" s="247"/>
      <c r="AT568" s="248" t="s">
        <v>180</v>
      </c>
      <c r="AU568" s="248" t="s">
        <v>88</v>
      </c>
      <c r="AV568" s="16" t="s">
        <v>184</v>
      </c>
      <c r="AW568" s="16" t="s">
        <v>37</v>
      </c>
      <c r="AX568" s="16" t="s">
        <v>78</v>
      </c>
      <c r="AY568" s="248" t="s">
        <v>172</v>
      </c>
    </row>
    <row r="569" spans="1:65" s="13" customFormat="1" ht="11.25">
      <c r="B569" s="189"/>
      <c r="C569" s="190"/>
      <c r="D569" s="191" t="s">
        <v>180</v>
      </c>
      <c r="E569" s="192" t="s">
        <v>19</v>
      </c>
      <c r="F569" s="193" t="s">
        <v>760</v>
      </c>
      <c r="G569" s="190"/>
      <c r="H569" s="192" t="s">
        <v>19</v>
      </c>
      <c r="I569" s="194"/>
      <c r="J569" s="190"/>
      <c r="K569" s="190"/>
      <c r="L569" s="195"/>
      <c r="M569" s="196"/>
      <c r="N569" s="197"/>
      <c r="O569" s="197"/>
      <c r="P569" s="197"/>
      <c r="Q569" s="197"/>
      <c r="R569" s="197"/>
      <c r="S569" s="197"/>
      <c r="T569" s="198"/>
      <c r="AT569" s="199" t="s">
        <v>180</v>
      </c>
      <c r="AU569" s="199" t="s">
        <v>88</v>
      </c>
      <c r="AV569" s="13" t="s">
        <v>86</v>
      </c>
      <c r="AW569" s="13" t="s">
        <v>37</v>
      </c>
      <c r="AX569" s="13" t="s">
        <v>78</v>
      </c>
      <c r="AY569" s="199" t="s">
        <v>172</v>
      </c>
    </row>
    <row r="570" spans="1:65" s="14" customFormat="1" ht="11.25">
      <c r="B570" s="200"/>
      <c r="C570" s="201"/>
      <c r="D570" s="191" t="s">
        <v>180</v>
      </c>
      <c r="E570" s="202" t="s">
        <v>19</v>
      </c>
      <c r="F570" s="203" t="s">
        <v>491</v>
      </c>
      <c r="G570" s="201"/>
      <c r="H570" s="204">
        <v>59</v>
      </c>
      <c r="I570" s="205"/>
      <c r="J570" s="201"/>
      <c r="K570" s="201"/>
      <c r="L570" s="206"/>
      <c r="M570" s="207"/>
      <c r="N570" s="208"/>
      <c r="O570" s="208"/>
      <c r="P570" s="208"/>
      <c r="Q570" s="208"/>
      <c r="R570" s="208"/>
      <c r="S570" s="208"/>
      <c r="T570" s="209"/>
      <c r="AT570" s="210" t="s">
        <v>180</v>
      </c>
      <c r="AU570" s="210" t="s">
        <v>88</v>
      </c>
      <c r="AV570" s="14" t="s">
        <v>88</v>
      </c>
      <c r="AW570" s="14" t="s">
        <v>37</v>
      </c>
      <c r="AX570" s="14" t="s">
        <v>78</v>
      </c>
      <c r="AY570" s="210" t="s">
        <v>172</v>
      </c>
    </row>
    <row r="571" spans="1:65" s="16" customFormat="1" ht="11.25">
      <c r="B571" s="238"/>
      <c r="C571" s="239"/>
      <c r="D571" s="191" t="s">
        <v>180</v>
      </c>
      <c r="E571" s="240" t="s">
        <v>19</v>
      </c>
      <c r="F571" s="241" t="s">
        <v>759</v>
      </c>
      <c r="G571" s="239"/>
      <c r="H571" s="242">
        <v>59</v>
      </c>
      <c r="I571" s="243"/>
      <c r="J571" s="239"/>
      <c r="K571" s="239"/>
      <c r="L571" s="244"/>
      <c r="M571" s="245"/>
      <c r="N571" s="246"/>
      <c r="O571" s="246"/>
      <c r="P571" s="246"/>
      <c r="Q571" s="246"/>
      <c r="R571" s="246"/>
      <c r="S571" s="246"/>
      <c r="T571" s="247"/>
      <c r="AT571" s="248" t="s">
        <v>180</v>
      </c>
      <c r="AU571" s="248" t="s">
        <v>88</v>
      </c>
      <c r="AV571" s="16" t="s">
        <v>184</v>
      </c>
      <c r="AW571" s="16" t="s">
        <v>37</v>
      </c>
      <c r="AX571" s="16" t="s">
        <v>78</v>
      </c>
      <c r="AY571" s="248" t="s">
        <v>172</v>
      </c>
    </row>
    <row r="572" spans="1:65" s="15" customFormat="1" ht="11.25">
      <c r="B572" s="211"/>
      <c r="C572" s="212"/>
      <c r="D572" s="191" t="s">
        <v>180</v>
      </c>
      <c r="E572" s="213" t="s">
        <v>19</v>
      </c>
      <c r="F572" s="214" t="s">
        <v>183</v>
      </c>
      <c r="G572" s="212"/>
      <c r="H572" s="215">
        <v>169</v>
      </c>
      <c r="I572" s="216"/>
      <c r="J572" s="212"/>
      <c r="K572" s="212"/>
      <c r="L572" s="217"/>
      <c r="M572" s="218"/>
      <c r="N572" s="219"/>
      <c r="O572" s="219"/>
      <c r="P572" s="219"/>
      <c r="Q572" s="219"/>
      <c r="R572" s="219"/>
      <c r="S572" s="219"/>
      <c r="T572" s="220"/>
      <c r="AT572" s="221" t="s">
        <v>180</v>
      </c>
      <c r="AU572" s="221" t="s">
        <v>88</v>
      </c>
      <c r="AV572" s="15" t="s">
        <v>178</v>
      </c>
      <c r="AW572" s="15" t="s">
        <v>37</v>
      </c>
      <c r="AX572" s="15" t="s">
        <v>86</v>
      </c>
      <c r="AY572" s="221" t="s">
        <v>172</v>
      </c>
    </row>
    <row r="573" spans="1:65" s="14" customFormat="1" ht="11.25">
      <c r="B573" s="200"/>
      <c r="C573" s="201"/>
      <c r="D573" s="191" t="s">
        <v>180</v>
      </c>
      <c r="E573" s="201"/>
      <c r="F573" s="203" t="s">
        <v>761</v>
      </c>
      <c r="G573" s="201"/>
      <c r="H573" s="204">
        <v>185.9</v>
      </c>
      <c r="I573" s="205"/>
      <c r="J573" s="201"/>
      <c r="K573" s="201"/>
      <c r="L573" s="206"/>
      <c r="M573" s="207"/>
      <c r="N573" s="208"/>
      <c r="O573" s="208"/>
      <c r="P573" s="208"/>
      <c r="Q573" s="208"/>
      <c r="R573" s="208"/>
      <c r="S573" s="208"/>
      <c r="T573" s="209"/>
      <c r="AT573" s="210" t="s">
        <v>180</v>
      </c>
      <c r="AU573" s="210" t="s">
        <v>88</v>
      </c>
      <c r="AV573" s="14" t="s">
        <v>88</v>
      </c>
      <c r="AW573" s="14" t="s">
        <v>4</v>
      </c>
      <c r="AX573" s="14" t="s">
        <v>86</v>
      </c>
      <c r="AY573" s="210" t="s">
        <v>172</v>
      </c>
    </row>
    <row r="574" spans="1:65" s="2" customFormat="1" ht="24.2" customHeight="1">
      <c r="A574" s="36"/>
      <c r="B574" s="37"/>
      <c r="C574" s="176" t="s">
        <v>762</v>
      </c>
      <c r="D574" s="176" t="s">
        <v>174</v>
      </c>
      <c r="E574" s="177" t="s">
        <v>763</v>
      </c>
      <c r="F574" s="178" t="s">
        <v>764</v>
      </c>
      <c r="G574" s="179" t="s">
        <v>96</v>
      </c>
      <c r="H574" s="180">
        <v>38</v>
      </c>
      <c r="I574" s="181"/>
      <c r="J574" s="182">
        <f>ROUND(I574*H574,2)</f>
        <v>0</v>
      </c>
      <c r="K574" s="178" t="s">
        <v>19</v>
      </c>
      <c r="L574" s="41"/>
      <c r="M574" s="183" t="s">
        <v>19</v>
      </c>
      <c r="N574" s="184" t="s">
        <v>49</v>
      </c>
      <c r="O574" s="66"/>
      <c r="P574" s="185">
        <f>O574*H574</f>
        <v>0</v>
      </c>
      <c r="Q574" s="185">
        <v>0</v>
      </c>
      <c r="R574" s="185">
        <f>Q574*H574</f>
        <v>0</v>
      </c>
      <c r="S574" s="185">
        <v>0</v>
      </c>
      <c r="T574" s="186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87" t="s">
        <v>268</v>
      </c>
      <c r="AT574" s="187" t="s">
        <v>174</v>
      </c>
      <c r="AU574" s="187" t="s">
        <v>88</v>
      </c>
      <c r="AY574" s="19" t="s">
        <v>172</v>
      </c>
      <c r="BE574" s="188">
        <f>IF(N574="základní",J574,0)</f>
        <v>0</v>
      </c>
      <c r="BF574" s="188">
        <f>IF(N574="snížená",J574,0)</f>
        <v>0</v>
      </c>
      <c r="BG574" s="188">
        <f>IF(N574="zákl. přenesená",J574,0)</f>
        <v>0</v>
      </c>
      <c r="BH574" s="188">
        <f>IF(N574="sníž. přenesená",J574,0)</f>
        <v>0</v>
      </c>
      <c r="BI574" s="188">
        <f>IF(N574="nulová",J574,0)</f>
        <v>0</v>
      </c>
      <c r="BJ574" s="19" t="s">
        <v>86</v>
      </c>
      <c r="BK574" s="188">
        <f>ROUND(I574*H574,2)</f>
        <v>0</v>
      </c>
      <c r="BL574" s="19" t="s">
        <v>268</v>
      </c>
      <c r="BM574" s="187" t="s">
        <v>765</v>
      </c>
    </row>
    <row r="575" spans="1:65" s="13" customFormat="1" ht="11.25">
      <c r="B575" s="189"/>
      <c r="C575" s="190"/>
      <c r="D575" s="191" t="s">
        <v>180</v>
      </c>
      <c r="E575" s="192" t="s">
        <v>19</v>
      </c>
      <c r="F575" s="193" t="s">
        <v>704</v>
      </c>
      <c r="G575" s="190"/>
      <c r="H575" s="192" t="s">
        <v>19</v>
      </c>
      <c r="I575" s="194"/>
      <c r="J575" s="190"/>
      <c r="K575" s="190"/>
      <c r="L575" s="195"/>
      <c r="M575" s="196"/>
      <c r="N575" s="197"/>
      <c r="O575" s="197"/>
      <c r="P575" s="197"/>
      <c r="Q575" s="197"/>
      <c r="R575" s="197"/>
      <c r="S575" s="197"/>
      <c r="T575" s="198"/>
      <c r="AT575" s="199" t="s">
        <v>180</v>
      </c>
      <c r="AU575" s="199" t="s">
        <v>88</v>
      </c>
      <c r="AV575" s="13" t="s">
        <v>86</v>
      </c>
      <c r="AW575" s="13" t="s">
        <v>37</v>
      </c>
      <c r="AX575" s="13" t="s">
        <v>78</v>
      </c>
      <c r="AY575" s="199" t="s">
        <v>172</v>
      </c>
    </row>
    <row r="576" spans="1:65" s="13" customFormat="1" ht="11.25">
      <c r="B576" s="189"/>
      <c r="C576" s="190"/>
      <c r="D576" s="191" t="s">
        <v>180</v>
      </c>
      <c r="E576" s="192" t="s">
        <v>19</v>
      </c>
      <c r="F576" s="193" t="s">
        <v>705</v>
      </c>
      <c r="G576" s="190"/>
      <c r="H576" s="192" t="s">
        <v>19</v>
      </c>
      <c r="I576" s="194"/>
      <c r="J576" s="190"/>
      <c r="K576" s="190"/>
      <c r="L576" s="195"/>
      <c r="M576" s="196"/>
      <c r="N576" s="197"/>
      <c r="O576" s="197"/>
      <c r="P576" s="197"/>
      <c r="Q576" s="197"/>
      <c r="R576" s="197"/>
      <c r="S576" s="197"/>
      <c r="T576" s="198"/>
      <c r="AT576" s="199" t="s">
        <v>180</v>
      </c>
      <c r="AU576" s="199" t="s">
        <v>88</v>
      </c>
      <c r="AV576" s="13" t="s">
        <v>86</v>
      </c>
      <c r="AW576" s="13" t="s">
        <v>37</v>
      </c>
      <c r="AX576" s="13" t="s">
        <v>78</v>
      </c>
      <c r="AY576" s="199" t="s">
        <v>172</v>
      </c>
    </row>
    <row r="577" spans="1:65" s="13" customFormat="1" ht="11.25">
      <c r="B577" s="189"/>
      <c r="C577" s="190"/>
      <c r="D577" s="191" t="s">
        <v>180</v>
      </c>
      <c r="E577" s="192" t="s">
        <v>19</v>
      </c>
      <c r="F577" s="193" t="s">
        <v>706</v>
      </c>
      <c r="G577" s="190"/>
      <c r="H577" s="192" t="s">
        <v>19</v>
      </c>
      <c r="I577" s="194"/>
      <c r="J577" s="190"/>
      <c r="K577" s="190"/>
      <c r="L577" s="195"/>
      <c r="M577" s="196"/>
      <c r="N577" s="197"/>
      <c r="O577" s="197"/>
      <c r="P577" s="197"/>
      <c r="Q577" s="197"/>
      <c r="R577" s="197"/>
      <c r="S577" s="197"/>
      <c r="T577" s="198"/>
      <c r="AT577" s="199" t="s">
        <v>180</v>
      </c>
      <c r="AU577" s="199" t="s">
        <v>88</v>
      </c>
      <c r="AV577" s="13" t="s">
        <v>86</v>
      </c>
      <c r="AW577" s="13" t="s">
        <v>37</v>
      </c>
      <c r="AX577" s="13" t="s">
        <v>78</v>
      </c>
      <c r="AY577" s="199" t="s">
        <v>172</v>
      </c>
    </row>
    <row r="578" spans="1:65" s="14" customFormat="1" ht="11.25">
      <c r="B578" s="200"/>
      <c r="C578" s="201"/>
      <c r="D578" s="191" t="s">
        <v>180</v>
      </c>
      <c r="E578" s="202" t="s">
        <v>19</v>
      </c>
      <c r="F578" s="203" t="s">
        <v>766</v>
      </c>
      <c r="G578" s="201"/>
      <c r="H578" s="204">
        <v>38</v>
      </c>
      <c r="I578" s="205"/>
      <c r="J578" s="201"/>
      <c r="K578" s="201"/>
      <c r="L578" s="206"/>
      <c r="M578" s="207"/>
      <c r="N578" s="208"/>
      <c r="O578" s="208"/>
      <c r="P578" s="208"/>
      <c r="Q578" s="208"/>
      <c r="R578" s="208"/>
      <c r="S578" s="208"/>
      <c r="T578" s="209"/>
      <c r="AT578" s="210" t="s">
        <v>180</v>
      </c>
      <c r="AU578" s="210" t="s">
        <v>88</v>
      </c>
      <c r="AV578" s="14" t="s">
        <v>88</v>
      </c>
      <c r="AW578" s="14" t="s">
        <v>37</v>
      </c>
      <c r="AX578" s="14" t="s">
        <v>78</v>
      </c>
      <c r="AY578" s="210" t="s">
        <v>172</v>
      </c>
    </row>
    <row r="579" spans="1:65" s="15" customFormat="1" ht="11.25">
      <c r="B579" s="211"/>
      <c r="C579" s="212"/>
      <c r="D579" s="191" t="s">
        <v>180</v>
      </c>
      <c r="E579" s="213" t="s">
        <v>19</v>
      </c>
      <c r="F579" s="214" t="s">
        <v>183</v>
      </c>
      <c r="G579" s="212"/>
      <c r="H579" s="215">
        <v>38</v>
      </c>
      <c r="I579" s="216"/>
      <c r="J579" s="212"/>
      <c r="K579" s="212"/>
      <c r="L579" s="217"/>
      <c r="M579" s="218"/>
      <c r="N579" s="219"/>
      <c r="O579" s="219"/>
      <c r="P579" s="219"/>
      <c r="Q579" s="219"/>
      <c r="R579" s="219"/>
      <c r="S579" s="219"/>
      <c r="T579" s="220"/>
      <c r="AT579" s="221" t="s">
        <v>180</v>
      </c>
      <c r="AU579" s="221" t="s">
        <v>88</v>
      </c>
      <c r="AV579" s="15" t="s">
        <v>178</v>
      </c>
      <c r="AW579" s="15" t="s">
        <v>37</v>
      </c>
      <c r="AX579" s="15" t="s">
        <v>86</v>
      </c>
      <c r="AY579" s="221" t="s">
        <v>172</v>
      </c>
    </row>
    <row r="580" spans="1:65" s="2" customFormat="1" ht="49.15" customHeight="1">
      <c r="A580" s="36"/>
      <c r="B580" s="37"/>
      <c r="C580" s="176" t="s">
        <v>767</v>
      </c>
      <c r="D580" s="176" t="s">
        <v>174</v>
      </c>
      <c r="E580" s="177" t="s">
        <v>768</v>
      </c>
      <c r="F580" s="178" t="s">
        <v>769</v>
      </c>
      <c r="G580" s="179" t="s">
        <v>96</v>
      </c>
      <c r="H580" s="180">
        <v>502</v>
      </c>
      <c r="I580" s="181"/>
      <c r="J580" s="182">
        <f>ROUND(I580*H580,2)</f>
        <v>0</v>
      </c>
      <c r="K580" s="178" t="s">
        <v>188</v>
      </c>
      <c r="L580" s="41"/>
      <c r="M580" s="183" t="s">
        <v>19</v>
      </c>
      <c r="N580" s="184" t="s">
        <v>49</v>
      </c>
      <c r="O580" s="66"/>
      <c r="P580" s="185">
        <f>O580*H580</f>
        <v>0</v>
      </c>
      <c r="Q580" s="185">
        <v>0</v>
      </c>
      <c r="R580" s="185">
        <f>Q580*H580</f>
        <v>0</v>
      </c>
      <c r="S580" s="185">
        <v>1.4999999999999999E-2</v>
      </c>
      <c r="T580" s="186">
        <f>S580*H580</f>
        <v>7.5299999999999994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87" t="s">
        <v>268</v>
      </c>
      <c r="AT580" s="187" t="s">
        <v>174</v>
      </c>
      <c r="AU580" s="187" t="s">
        <v>88</v>
      </c>
      <c r="AY580" s="19" t="s">
        <v>172</v>
      </c>
      <c r="BE580" s="188">
        <f>IF(N580="základní",J580,0)</f>
        <v>0</v>
      </c>
      <c r="BF580" s="188">
        <f>IF(N580="snížená",J580,0)</f>
        <v>0</v>
      </c>
      <c r="BG580" s="188">
        <f>IF(N580="zákl. přenesená",J580,0)</f>
        <v>0</v>
      </c>
      <c r="BH580" s="188">
        <f>IF(N580="sníž. přenesená",J580,0)</f>
        <v>0</v>
      </c>
      <c r="BI580" s="188">
        <f>IF(N580="nulová",J580,0)</f>
        <v>0</v>
      </c>
      <c r="BJ580" s="19" t="s">
        <v>86</v>
      </c>
      <c r="BK580" s="188">
        <f>ROUND(I580*H580,2)</f>
        <v>0</v>
      </c>
      <c r="BL580" s="19" t="s">
        <v>268</v>
      </c>
      <c r="BM580" s="187" t="s">
        <v>770</v>
      </c>
    </row>
    <row r="581" spans="1:65" s="2" customFormat="1" ht="11.25">
      <c r="A581" s="36"/>
      <c r="B581" s="37"/>
      <c r="C581" s="38"/>
      <c r="D581" s="222" t="s">
        <v>190</v>
      </c>
      <c r="E581" s="38"/>
      <c r="F581" s="223" t="s">
        <v>771</v>
      </c>
      <c r="G581" s="38"/>
      <c r="H581" s="38"/>
      <c r="I581" s="224"/>
      <c r="J581" s="38"/>
      <c r="K581" s="38"/>
      <c r="L581" s="41"/>
      <c r="M581" s="225"/>
      <c r="N581" s="226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190</v>
      </c>
      <c r="AU581" s="19" t="s">
        <v>88</v>
      </c>
    </row>
    <row r="582" spans="1:65" s="14" customFormat="1" ht="11.25">
      <c r="B582" s="200"/>
      <c r="C582" s="201"/>
      <c r="D582" s="191" t="s">
        <v>180</v>
      </c>
      <c r="E582" s="202" t="s">
        <v>102</v>
      </c>
      <c r="F582" s="203" t="s">
        <v>772</v>
      </c>
      <c r="G582" s="201"/>
      <c r="H582" s="204">
        <v>20.399999999999999</v>
      </c>
      <c r="I582" s="205"/>
      <c r="J582" s="201"/>
      <c r="K582" s="201"/>
      <c r="L582" s="206"/>
      <c r="M582" s="207"/>
      <c r="N582" s="208"/>
      <c r="O582" s="208"/>
      <c r="P582" s="208"/>
      <c r="Q582" s="208"/>
      <c r="R582" s="208"/>
      <c r="S582" s="208"/>
      <c r="T582" s="209"/>
      <c r="AT582" s="210" t="s">
        <v>180</v>
      </c>
      <c r="AU582" s="210" t="s">
        <v>88</v>
      </c>
      <c r="AV582" s="14" t="s">
        <v>88</v>
      </c>
      <c r="AW582" s="14" t="s">
        <v>37</v>
      </c>
      <c r="AX582" s="14" t="s">
        <v>78</v>
      </c>
      <c r="AY582" s="210" t="s">
        <v>172</v>
      </c>
    </row>
    <row r="583" spans="1:65" s="14" customFormat="1" ht="11.25">
      <c r="B583" s="200"/>
      <c r="C583" s="201"/>
      <c r="D583" s="191" t="s">
        <v>180</v>
      </c>
      <c r="E583" s="202" t="s">
        <v>105</v>
      </c>
      <c r="F583" s="203" t="s">
        <v>773</v>
      </c>
      <c r="G583" s="201"/>
      <c r="H583" s="204">
        <v>296</v>
      </c>
      <c r="I583" s="205"/>
      <c r="J583" s="201"/>
      <c r="K583" s="201"/>
      <c r="L583" s="206"/>
      <c r="M583" s="207"/>
      <c r="N583" s="208"/>
      <c r="O583" s="208"/>
      <c r="P583" s="208"/>
      <c r="Q583" s="208"/>
      <c r="R583" s="208"/>
      <c r="S583" s="208"/>
      <c r="T583" s="209"/>
      <c r="AT583" s="210" t="s">
        <v>180</v>
      </c>
      <c r="AU583" s="210" t="s">
        <v>88</v>
      </c>
      <c r="AV583" s="14" t="s">
        <v>88</v>
      </c>
      <c r="AW583" s="14" t="s">
        <v>37</v>
      </c>
      <c r="AX583" s="14" t="s">
        <v>78</v>
      </c>
      <c r="AY583" s="210" t="s">
        <v>172</v>
      </c>
    </row>
    <row r="584" spans="1:65" s="14" customFormat="1" ht="11.25">
      <c r="B584" s="200"/>
      <c r="C584" s="201"/>
      <c r="D584" s="191" t="s">
        <v>180</v>
      </c>
      <c r="E584" s="202" t="s">
        <v>98</v>
      </c>
      <c r="F584" s="203" t="s">
        <v>774</v>
      </c>
      <c r="G584" s="201"/>
      <c r="H584" s="204">
        <v>75.599999999999994</v>
      </c>
      <c r="I584" s="205"/>
      <c r="J584" s="201"/>
      <c r="K584" s="201"/>
      <c r="L584" s="206"/>
      <c r="M584" s="207"/>
      <c r="N584" s="208"/>
      <c r="O584" s="208"/>
      <c r="P584" s="208"/>
      <c r="Q584" s="208"/>
      <c r="R584" s="208"/>
      <c r="S584" s="208"/>
      <c r="T584" s="209"/>
      <c r="AT584" s="210" t="s">
        <v>180</v>
      </c>
      <c r="AU584" s="210" t="s">
        <v>88</v>
      </c>
      <c r="AV584" s="14" t="s">
        <v>88</v>
      </c>
      <c r="AW584" s="14" t="s">
        <v>37</v>
      </c>
      <c r="AX584" s="14" t="s">
        <v>78</v>
      </c>
      <c r="AY584" s="210" t="s">
        <v>172</v>
      </c>
    </row>
    <row r="585" spans="1:65" s="14" customFormat="1" ht="11.25">
      <c r="B585" s="200"/>
      <c r="C585" s="201"/>
      <c r="D585" s="191" t="s">
        <v>180</v>
      </c>
      <c r="E585" s="202" t="s">
        <v>115</v>
      </c>
      <c r="F585" s="203" t="s">
        <v>775</v>
      </c>
      <c r="G585" s="201"/>
      <c r="H585" s="204">
        <v>110</v>
      </c>
      <c r="I585" s="205"/>
      <c r="J585" s="201"/>
      <c r="K585" s="201"/>
      <c r="L585" s="206"/>
      <c r="M585" s="207"/>
      <c r="N585" s="208"/>
      <c r="O585" s="208"/>
      <c r="P585" s="208"/>
      <c r="Q585" s="208"/>
      <c r="R585" s="208"/>
      <c r="S585" s="208"/>
      <c r="T585" s="209"/>
      <c r="AT585" s="210" t="s">
        <v>180</v>
      </c>
      <c r="AU585" s="210" t="s">
        <v>88</v>
      </c>
      <c r="AV585" s="14" t="s">
        <v>88</v>
      </c>
      <c r="AW585" s="14" t="s">
        <v>37</v>
      </c>
      <c r="AX585" s="14" t="s">
        <v>78</v>
      </c>
      <c r="AY585" s="210" t="s">
        <v>172</v>
      </c>
    </row>
    <row r="586" spans="1:65" s="15" customFormat="1" ht="11.25">
      <c r="B586" s="211"/>
      <c r="C586" s="212"/>
      <c r="D586" s="191" t="s">
        <v>180</v>
      </c>
      <c r="E586" s="213" t="s">
        <v>19</v>
      </c>
      <c r="F586" s="214" t="s">
        <v>183</v>
      </c>
      <c r="G586" s="212"/>
      <c r="H586" s="215">
        <v>502</v>
      </c>
      <c r="I586" s="216"/>
      <c r="J586" s="212"/>
      <c r="K586" s="212"/>
      <c r="L586" s="217"/>
      <c r="M586" s="218"/>
      <c r="N586" s="219"/>
      <c r="O586" s="219"/>
      <c r="P586" s="219"/>
      <c r="Q586" s="219"/>
      <c r="R586" s="219"/>
      <c r="S586" s="219"/>
      <c r="T586" s="220"/>
      <c r="AT586" s="221" t="s">
        <v>180</v>
      </c>
      <c r="AU586" s="221" t="s">
        <v>88</v>
      </c>
      <c r="AV586" s="15" t="s">
        <v>178</v>
      </c>
      <c r="AW586" s="15" t="s">
        <v>37</v>
      </c>
      <c r="AX586" s="15" t="s">
        <v>86</v>
      </c>
      <c r="AY586" s="221" t="s">
        <v>172</v>
      </c>
    </row>
    <row r="587" spans="1:65" s="2" customFormat="1" ht="37.9" customHeight="1">
      <c r="A587" s="36"/>
      <c r="B587" s="37"/>
      <c r="C587" s="176" t="s">
        <v>776</v>
      </c>
      <c r="D587" s="176" t="s">
        <v>174</v>
      </c>
      <c r="E587" s="177" t="s">
        <v>777</v>
      </c>
      <c r="F587" s="178" t="s">
        <v>778</v>
      </c>
      <c r="G587" s="179" t="s">
        <v>337</v>
      </c>
      <c r="H587" s="180">
        <v>6</v>
      </c>
      <c r="I587" s="181"/>
      <c r="J587" s="182">
        <f>ROUND(I587*H587,2)</f>
        <v>0</v>
      </c>
      <c r="K587" s="178" t="s">
        <v>188</v>
      </c>
      <c r="L587" s="41"/>
      <c r="M587" s="183" t="s">
        <v>19</v>
      </c>
      <c r="N587" s="184" t="s">
        <v>49</v>
      </c>
      <c r="O587" s="66"/>
      <c r="P587" s="185">
        <f>O587*H587</f>
        <v>0</v>
      </c>
      <c r="Q587" s="185">
        <v>0</v>
      </c>
      <c r="R587" s="185">
        <f>Q587*H587</f>
        <v>0</v>
      </c>
      <c r="S587" s="185">
        <v>8.8000000000000005E-3</v>
      </c>
      <c r="T587" s="186">
        <f>S587*H587</f>
        <v>5.28E-2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87" t="s">
        <v>268</v>
      </c>
      <c r="AT587" s="187" t="s">
        <v>174</v>
      </c>
      <c r="AU587" s="187" t="s">
        <v>88</v>
      </c>
      <c r="AY587" s="19" t="s">
        <v>172</v>
      </c>
      <c r="BE587" s="188">
        <f>IF(N587="základní",J587,0)</f>
        <v>0</v>
      </c>
      <c r="BF587" s="188">
        <f>IF(N587="snížená",J587,0)</f>
        <v>0</v>
      </c>
      <c r="BG587" s="188">
        <f>IF(N587="zákl. přenesená",J587,0)</f>
        <v>0</v>
      </c>
      <c r="BH587" s="188">
        <f>IF(N587="sníž. přenesená",J587,0)</f>
        <v>0</v>
      </c>
      <c r="BI587" s="188">
        <f>IF(N587="nulová",J587,0)</f>
        <v>0</v>
      </c>
      <c r="BJ587" s="19" t="s">
        <v>86</v>
      </c>
      <c r="BK587" s="188">
        <f>ROUND(I587*H587,2)</f>
        <v>0</v>
      </c>
      <c r="BL587" s="19" t="s">
        <v>268</v>
      </c>
      <c r="BM587" s="187" t="s">
        <v>779</v>
      </c>
    </row>
    <row r="588" spans="1:65" s="2" customFormat="1" ht="11.25">
      <c r="A588" s="36"/>
      <c r="B588" s="37"/>
      <c r="C588" s="38"/>
      <c r="D588" s="222" t="s">
        <v>190</v>
      </c>
      <c r="E588" s="38"/>
      <c r="F588" s="223" t="s">
        <v>780</v>
      </c>
      <c r="G588" s="38"/>
      <c r="H588" s="38"/>
      <c r="I588" s="224"/>
      <c r="J588" s="38"/>
      <c r="K588" s="38"/>
      <c r="L588" s="41"/>
      <c r="M588" s="225"/>
      <c r="N588" s="226"/>
      <c r="O588" s="66"/>
      <c r="P588" s="66"/>
      <c r="Q588" s="66"/>
      <c r="R588" s="66"/>
      <c r="S588" s="66"/>
      <c r="T588" s="67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T588" s="19" t="s">
        <v>190</v>
      </c>
      <c r="AU588" s="19" t="s">
        <v>88</v>
      </c>
    </row>
    <row r="589" spans="1:65" s="2" customFormat="1" ht="24.2" customHeight="1">
      <c r="A589" s="36"/>
      <c r="B589" s="37"/>
      <c r="C589" s="176" t="s">
        <v>781</v>
      </c>
      <c r="D589" s="176" t="s">
        <v>174</v>
      </c>
      <c r="E589" s="177" t="s">
        <v>782</v>
      </c>
      <c r="F589" s="178" t="s">
        <v>783</v>
      </c>
      <c r="G589" s="179" t="s">
        <v>337</v>
      </c>
      <c r="H589" s="180">
        <v>38</v>
      </c>
      <c r="I589" s="181"/>
      <c r="J589" s="182">
        <f>ROUND(I589*H589,2)</f>
        <v>0</v>
      </c>
      <c r="K589" s="178" t="s">
        <v>19</v>
      </c>
      <c r="L589" s="41"/>
      <c r="M589" s="183" t="s">
        <v>19</v>
      </c>
      <c r="N589" s="184" t="s">
        <v>49</v>
      </c>
      <c r="O589" s="66"/>
      <c r="P589" s="185">
        <f>O589*H589</f>
        <v>0</v>
      </c>
      <c r="Q589" s="185">
        <v>0</v>
      </c>
      <c r="R589" s="185">
        <f>Q589*H589</f>
        <v>0</v>
      </c>
      <c r="S589" s="185">
        <v>1.4999999999999999E-2</v>
      </c>
      <c r="T589" s="186">
        <f>S589*H589</f>
        <v>0.56999999999999995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87" t="s">
        <v>268</v>
      </c>
      <c r="AT589" s="187" t="s">
        <v>174</v>
      </c>
      <c r="AU589" s="187" t="s">
        <v>88</v>
      </c>
      <c r="AY589" s="19" t="s">
        <v>172</v>
      </c>
      <c r="BE589" s="188">
        <f>IF(N589="základní",J589,0)</f>
        <v>0</v>
      </c>
      <c r="BF589" s="188">
        <f>IF(N589="snížená",J589,0)</f>
        <v>0</v>
      </c>
      <c r="BG589" s="188">
        <f>IF(N589="zákl. přenesená",J589,0)</f>
        <v>0</v>
      </c>
      <c r="BH589" s="188">
        <f>IF(N589="sníž. přenesená",J589,0)</f>
        <v>0</v>
      </c>
      <c r="BI589" s="188">
        <f>IF(N589="nulová",J589,0)</f>
        <v>0</v>
      </c>
      <c r="BJ589" s="19" t="s">
        <v>86</v>
      </c>
      <c r="BK589" s="188">
        <f>ROUND(I589*H589,2)</f>
        <v>0</v>
      </c>
      <c r="BL589" s="19" t="s">
        <v>268</v>
      </c>
      <c r="BM589" s="187" t="s">
        <v>784</v>
      </c>
    </row>
    <row r="590" spans="1:65" s="13" customFormat="1" ht="11.25">
      <c r="B590" s="189"/>
      <c r="C590" s="190"/>
      <c r="D590" s="191" t="s">
        <v>180</v>
      </c>
      <c r="E590" s="192" t="s">
        <v>19</v>
      </c>
      <c r="F590" s="193" t="s">
        <v>704</v>
      </c>
      <c r="G590" s="190"/>
      <c r="H590" s="192" t="s">
        <v>19</v>
      </c>
      <c r="I590" s="194"/>
      <c r="J590" s="190"/>
      <c r="K590" s="190"/>
      <c r="L590" s="195"/>
      <c r="M590" s="196"/>
      <c r="N590" s="197"/>
      <c r="O590" s="197"/>
      <c r="P590" s="197"/>
      <c r="Q590" s="197"/>
      <c r="R590" s="197"/>
      <c r="S590" s="197"/>
      <c r="T590" s="198"/>
      <c r="AT590" s="199" t="s">
        <v>180</v>
      </c>
      <c r="AU590" s="199" t="s">
        <v>88</v>
      </c>
      <c r="AV590" s="13" t="s">
        <v>86</v>
      </c>
      <c r="AW590" s="13" t="s">
        <v>37</v>
      </c>
      <c r="AX590" s="13" t="s">
        <v>78</v>
      </c>
      <c r="AY590" s="199" t="s">
        <v>172</v>
      </c>
    </row>
    <row r="591" spans="1:65" s="13" customFormat="1" ht="11.25">
      <c r="B591" s="189"/>
      <c r="C591" s="190"/>
      <c r="D591" s="191" t="s">
        <v>180</v>
      </c>
      <c r="E591" s="192" t="s">
        <v>19</v>
      </c>
      <c r="F591" s="193" t="s">
        <v>705</v>
      </c>
      <c r="G591" s="190"/>
      <c r="H591" s="192" t="s">
        <v>19</v>
      </c>
      <c r="I591" s="194"/>
      <c r="J591" s="190"/>
      <c r="K591" s="190"/>
      <c r="L591" s="195"/>
      <c r="M591" s="196"/>
      <c r="N591" s="197"/>
      <c r="O591" s="197"/>
      <c r="P591" s="197"/>
      <c r="Q591" s="197"/>
      <c r="R591" s="197"/>
      <c r="S591" s="197"/>
      <c r="T591" s="198"/>
      <c r="AT591" s="199" t="s">
        <v>180</v>
      </c>
      <c r="AU591" s="199" t="s">
        <v>88</v>
      </c>
      <c r="AV591" s="13" t="s">
        <v>86</v>
      </c>
      <c r="AW591" s="13" t="s">
        <v>37</v>
      </c>
      <c r="AX591" s="13" t="s">
        <v>78</v>
      </c>
      <c r="AY591" s="199" t="s">
        <v>172</v>
      </c>
    </row>
    <row r="592" spans="1:65" s="13" customFormat="1" ht="11.25">
      <c r="B592" s="189"/>
      <c r="C592" s="190"/>
      <c r="D592" s="191" t="s">
        <v>180</v>
      </c>
      <c r="E592" s="192" t="s">
        <v>19</v>
      </c>
      <c r="F592" s="193" t="s">
        <v>706</v>
      </c>
      <c r="G592" s="190"/>
      <c r="H592" s="192" t="s">
        <v>19</v>
      </c>
      <c r="I592" s="194"/>
      <c r="J592" s="190"/>
      <c r="K592" s="190"/>
      <c r="L592" s="195"/>
      <c r="M592" s="196"/>
      <c r="N592" s="197"/>
      <c r="O592" s="197"/>
      <c r="P592" s="197"/>
      <c r="Q592" s="197"/>
      <c r="R592" s="197"/>
      <c r="S592" s="197"/>
      <c r="T592" s="198"/>
      <c r="AT592" s="199" t="s">
        <v>180</v>
      </c>
      <c r="AU592" s="199" t="s">
        <v>88</v>
      </c>
      <c r="AV592" s="13" t="s">
        <v>86</v>
      </c>
      <c r="AW592" s="13" t="s">
        <v>37</v>
      </c>
      <c r="AX592" s="13" t="s">
        <v>78</v>
      </c>
      <c r="AY592" s="199" t="s">
        <v>172</v>
      </c>
    </row>
    <row r="593" spans="1:65" s="14" customFormat="1" ht="11.25">
      <c r="B593" s="200"/>
      <c r="C593" s="201"/>
      <c r="D593" s="191" t="s">
        <v>180</v>
      </c>
      <c r="E593" s="202" t="s">
        <v>19</v>
      </c>
      <c r="F593" s="203" t="s">
        <v>766</v>
      </c>
      <c r="G593" s="201"/>
      <c r="H593" s="204">
        <v>38</v>
      </c>
      <c r="I593" s="205"/>
      <c r="J593" s="201"/>
      <c r="K593" s="201"/>
      <c r="L593" s="206"/>
      <c r="M593" s="207"/>
      <c r="N593" s="208"/>
      <c r="O593" s="208"/>
      <c r="P593" s="208"/>
      <c r="Q593" s="208"/>
      <c r="R593" s="208"/>
      <c r="S593" s="208"/>
      <c r="T593" s="209"/>
      <c r="AT593" s="210" t="s">
        <v>180</v>
      </c>
      <c r="AU593" s="210" t="s">
        <v>88</v>
      </c>
      <c r="AV593" s="14" t="s">
        <v>88</v>
      </c>
      <c r="AW593" s="14" t="s">
        <v>37</v>
      </c>
      <c r="AX593" s="14" t="s">
        <v>78</v>
      </c>
      <c r="AY593" s="210" t="s">
        <v>172</v>
      </c>
    </row>
    <row r="594" spans="1:65" s="15" customFormat="1" ht="11.25">
      <c r="B594" s="211"/>
      <c r="C594" s="212"/>
      <c r="D594" s="191" t="s">
        <v>180</v>
      </c>
      <c r="E594" s="213" t="s">
        <v>19</v>
      </c>
      <c r="F594" s="214" t="s">
        <v>183</v>
      </c>
      <c r="G594" s="212"/>
      <c r="H594" s="215">
        <v>38</v>
      </c>
      <c r="I594" s="216"/>
      <c r="J594" s="212"/>
      <c r="K594" s="212"/>
      <c r="L594" s="217"/>
      <c r="M594" s="218"/>
      <c r="N594" s="219"/>
      <c r="O594" s="219"/>
      <c r="P594" s="219"/>
      <c r="Q594" s="219"/>
      <c r="R594" s="219"/>
      <c r="S594" s="219"/>
      <c r="T594" s="220"/>
      <c r="AT594" s="221" t="s">
        <v>180</v>
      </c>
      <c r="AU594" s="221" t="s">
        <v>88</v>
      </c>
      <c r="AV594" s="15" t="s">
        <v>178</v>
      </c>
      <c r="AW594" s="15" t="s">
        <v>37</v>
      </c>
      <c r="AX594" s="15" t="s">
        <v>86</v>
      </c>
      <c r="AY594" s="221" t="s">
        <v>172</v>
      </c>
    </row>
    <row r="595" spans="1:65" s="2" customFormat="1" ht="24.2" customHeight="1">
      <c r="A595" s="36"/>
      <c r="B595" s="37"/>
      <c r="C595" s="176" t="s">
        <v>785</v>
      </c>
      <c r="D595" s="176" t="s">
        <v>174</v>
      </c>
      <c r="E595" s="177" t="s">
        <v>786</v>
      </c>
      <c r="F595" s="178" t="s">
        <v>787</v>
      </c>
      <c r="G595" s="179" t="s">
        <v>177</v>
      </c>
      <c r="H595" s="180">
        <v>16</v>
      </c>
      <c r="I595" s="181"/>
      <c r="J595" s="182">
        <f>ROUND(I595*H595,2)</f>
        <v>0</v>
      </c>
      <c r="K595" s="178" t="s">
        <v>188</v>
      </c>
      <c r="L595" s="41"/>
      <c r="M595" s="183" t="s">
        <v>19</v>
      </c>
      <c r="N595" s="184" t="s">
        <v>49</v>
      </c>
      <c r="O595" s="66"/>
      <c r="P595" s="185">
        <f>O595*H595</f>
        <v>0</v>
      </c>
      <c r="Q595" s="185">
        <v>0.14244999999999999</v>
      </c>
      <c r="R595" s="185">
        <f>Q595*H595</f>
        <v>2.2791999999999999</v>
      </c>
      <c r="S595" s="185">
        <v>0</v>
      </c>
      <c r="T595" s="186">
        <f>S595*H595</f>
        <v>0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87" t="s">
        <v>268</v>
      </c>
      <c r="AT595" s="187" t="s">
        <v>174</v>
      </c>
      <c r="AU595" s="187" t="s">
        <v>88</v>
      </c>
      <c r="AY595" s="19" t="s">
        <v>172</v>
      </c>
      <c r="BE595" s="188">
        <f>IF(N595="základní",J595,0)</f>
        <v>0</v>
      </c>
      <c r="BF595" s="188">
        <f>IF(N595="snížená",J595,0)</f>
        <v>0</v>
      </c>
      <c r="BG595" s="188">
        <f>IF(N595="zákl. přenesená",J595,0)</f>
        <v>0</v>
      </c>
      <c r="BH595" s="188">
        <f>IF(N595="sníž. přenesená",J595,0)</f>
        <v>0</v>
      </c>
      <c r="BI595" s="188">
        <f>IF(N595="nulová",J595,0)</f>
        <v>0</v>
      </c>
      <c r="BJ595" s="19" t="s">
        <v>86</v>
      </c>
      <c r="BK595" s="188">
        <f>ROUND(I595*H595,2)</f>
        <v>0</v>
      </c>
      <c r="BL595" s="19" t="s">
        <v>268</v>
      </c>
      <c r="BM595" s="187" t="s">
        <v>788</v>
      </c>
    </row>
    <row r="596" spans="1:65" s="2" customFormat="1" ht="11.25">
      <c r="A596" s="36"/>
      <c r="B596" s="37"/>
      <c r="C596" s="38"/>
      <c r="D596" s="222" t="s">
        <v>190</v>
      </c>
      <c r="E596" s="38"/>
      <c r="F596" s="223" t="s">
        <v>789</v>
      </c>
      <c r="G596" s="38"/>
      <c r="H596" s="38"/>
      <c r="I596" s="224"/>
      <c r="J596" s="38"/>
      <c r="K596" s="38"/>
      <c r="L596" s="41"/>
      <c r="M596" s="225"/>
      <c r="N596" s="226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190</v>
      </c>
      <c r="AU596" s="19" t="s">
        <v>88</v>
      </c>
    </row>
    <row r="597" spans="1:65" s="13" customFormat="1" ht="11.25">
      <c r="B597" s="189"/>
      <c r="C597" s="190"/>
      <c r="D597" s="191" t="s">
        <v>180</v>
      </c>
      <c r="E597" s="192" t="s">
        <v>19</v>
      </c>
      <c r="F597" s="193" t="s">
        <v>181</v>
      </c>
      <c r="G597" s="190"/>
      <c r="H597" s="192" t="s">
        <v>19</v>
      </c>
      <c r="I597" s="194"/>
      <c r="J597" s="190"/>
      <c r="K597" s="190"/>
      <c r="L597" s="195"/>
      <c r="M597" s="196"/>
      <c r="N597" s="197"/>
      <c r="O597" s="197"/>
      <c r="P597" s="197"/>
      <c r="Q597" s="197"/>
      <c r="R597" s="197"/>
      <c r="S597" s="197"/>
      <c r="T597" s="198"/>
      <c r="AT597" s="199" t="s">
        <v>180</v>
      </c>
      <c r="AU597" s="199" t="s">
        <v>88</v>
      </c>
      <c r="AV597" s="13" t="s">
        <v>86</v>
      </c>
      <c r="AW597" s="13" t="s">
        <v>37</v>
      </c>
      <c r="AX597" s="13" t="s">
        <v>78</v>
      </c>
      <c r="AY597" s="199" t="s">
        <v>172</v>
      </c>
    </row>
    <row r="598" spans="1:65" s="13" customFormat="1" ht="11.25">
      <c r="B598" s="189"/>
      <c r="C598" s="190"/>
      <c r="D598" s="191" t="s">
        <v>180</v>
      </c>
      <c r="E598" s="192" t="s">
        <v>19</v>
      </c>
      <c r="F598" s="193" t="s">
        <v>705</v>
      </c>
      <c r="G598" s="190"/>
      <c r="H598" s="192" t="s">
        <v>19</v>
      </c>
      <c r="I598" s="194"/>
      <c r="J598" s="190"/>
      <c r="K598" s="190"/>
      <c r="L598" s="195"/>
      <c r="M598" s="196"/>
      <c r="N598" s="197"/>
      <c r="O598" s="197"/>
      <c r="P598" s="197"/>
      <c r="Q598" s="197"/>
      <c r="R598" s="197"/>
      <c r="S598" s="197"/>
      <c r="T598" s="198"/>
      <c r="AT598" s="199" t="s">
        <v>180</v>
      </c>
      <c r="AU598" s="199" t="s">
        <v>88</v>
      </c>
      <c r="AV598" s="13" t="s">
        <v>86</v>
      </c>
      <c r="AW598" s="13" t="s">
        <v>37</v>
      </c>
      <c r="AX598" s="13" t="s">
        <v>78</v>
      </c>
      <c r="AY598" s="199" t="s">
        <v>172</v>
      </c>
    </row>
    <row r="599" spans="1:65" s="13" customFormat="1" ht="11.25">
      <c r="B599" s="189"/>
      <c r="C599" s="190"/>
      <c r="D599" s="191" t="s">
        <v>180</v>
      </c>
      <c r="E599" s="192" t="s">
        <v>19</v>
      </c>
      <c r="F599" s="193" t="s">
        <v>706</v>
      </c>
      <c r="G599" s="190"/>
      <c r="H599" s="192" t="s">
        <v>19</v>
      </c>
      <c r="I599" s="194"/>
      <c r="J599" s="190"/>
      <c r="K599" s="190"/>
      <c r="L599" s="195"/>
      <c r="M599" s="196"/>
      <c r="N599" s="197"/>
      <c r="O599" s="197"/>
      <c r="P599" s="197"/>
      <c r="Q599" s="197"/>
      <c r="R599" s="197"/>
      <c r="S599" s="197"/>
      <c r="T599" s="198"/>
      <c r="AT599" s="199" t="s">
        <v>180</v>
      </c>
      <c r="AU599" s="199" t="s">
        <v>88</v>
      </c>
      <c r="AV599" s="13" t="s">
        <v>86</v>
      </c>
      <c r="AW599" s="13" t="s">
        <v>37</v>
      </c>
      <c r="AX599" s="13" t="s">
        <v>78</v>
      </c>
      <c r="AY599" s="199" t="s">
        <v>172</v>
      </c>
    </row>
    <row r="600" spans="1:65" s="13" customFormat="1" ht="11.25">
      <c r="B600" s="189"/>
      <c r="C600" s="190"/>
      <c r="D600" s="191" t="s">
        <v>180</v>
      </c>
      <c r="E600" s="192" t="s">
        <v>19</v>
      </c>
      <c r="F600" s="193" t="s">
        <v>646</v>
      </c>
      <c r="G600" s="190"/>
      <c r="H600" s="192" t="s">
        <v>19</v>
      </c>
      <c r="I600" s="194"/>
      <c r="J600" s="190"/>
      <c r="K600" s="190"/>
      <c r="L600" s="195"/>
      <c r="M600" s="196"/>
      <c r="N600" s="197"/>
      <c r="O600" s="197"/>
      <c r="P600" s="197"/>
      <c r="Q600" s="197"/>
      <c r="R600" s="197"/>
      <c r="S600" s="197"/>
      <c r="T600" s="198"/>
      <c r="AT600" s="199" t="s">
        <v>180</v>
      </c>
      <c r="AU600" s="199" t="s">
        <v>88</v>
      </c>
      <c r="AV600" s="13" t="s">
        <v>86</v>
      </c>
      <c r="AW600" s="13" t="s">
        <v>37</v>
      </c>
      <c r="AX600" s="13" t="s">
        <v>78</v>
      </c>
      <c r="AY600" s="199" t="s">
        <v>172</v>
      </c>
    </row>
    <row r="601" spans="1:65" s="14" customFormat="1" ht="11.25">
      <c r="B601" s="200"/>
      <c r="C601" s="201"/>
      <c r="D601" s="191" t="s">
        <v>180</v>
      </c>
      <c r="E601" s="202" t="s">
        <v>19</v>
      </c>
      <c r="F601" s="203" t="s">
        <v>790</v>
      </c>
      <c r="G601" s="201"/>
      <c r="H601" s="204">
        <v>16</v>
      </c>
      <c r="I601" s="205"/>
      <c r="J601" s="201"/>
      <c r="K601" s="201"/>
      <c r="L601" s="206"/>
      <c r="M601" s="207"/>
      <c r="N601" s="208"/>
      <c r="O601" s="208"/>
      <c r="P601" s="208"/>
      <c r="Q601" s="208"/>
      <c r="R601" s="208"/>
      <c r="S601" s="208"/>
      <c r="T601" s="209"/>
      <c r="AT601" s="210" t="s">
        <v>180</v>
      </c>
      <c r="AU601" s="210" t="s">
        <v>88</v>
      </c>
      <c r="AV601" s="14" t="s">
        <v>88</v>
      </c>
      <c r="AW601" s="14" t="s">
        <v>37</v>
      </c>
      <c r="AX601" s="14" t="s">
        <v>78</v>
      </c>
      <c r="AY601" s="210" t="s">
        <v>172</v>
      </c>
    </row>
    <row r="602" spans="1:65" s="15" customFormat="1" ht="11.25">
      <c r="B602" s="211"/>
      <c r="C602" s="212"/>
      <c r="D602" s="191" t="s">
        <v>180</v>
      </c>
      <c r="E602" s="213" t="s">
        <v>19</v>
      </c>
      <c r="F602" s="214" t="s">
        <v>183</v>
      </c>
      <c r="G602" s="212"/>
      <c r="H602" s="215">
        <v>16</v>
      </c>
      <c r="I602" s="216"/>
      <c r="J602" s="212"/>
      <c r="K602" s="212"/>
      <c r="L602" s="217"/>
      <c r="M602" s="218"/>
      <c r="N602" s="219"/>
      <c r="O602" s="219"/>
      <c r="P602" s="219"/>
      <c r="Q602" s="219"/>
      <c r="R602" s="219"/>
      <c r="S602" s="219"/>
      <c r="T602" s="220"/>
      <c r="AT602" s="221" t="s">
        <v>180</v>
      </c>
      <c r="AU602" s="221" t="s">
        <v>88</v>
      </c>
      <c r="AV602" s="15" t="s">
        <v>178</v>
      </c>
      <c r="AW602" s="15" t="s">
        <v>37</v>
      </c>
      <c r="AX602" s="15" t="s">
        <v>86</v>
      </c>
      <c r="AY602" s="221" t="s">
        <v>172</v>
      </c>
    </row>
    <row r="603" spans="1:65" s="2" customFormat="1" ht="37.9" customHeight="1">
      <c r="A603" s="36"/>
      <c r="B603" s="37"/>
      <c r="C603" s="176" t="s">
        <v>791</v>
      </c>
      <c r="D603" s="176" t="s">
        <v>174</v>
      </c>
      <c r="E603" s="177" t="s">
        <v>792</v>
      </c>
      <c r="F603" s="178" t="s">
        <v>793</v>
      </c>
      <c r="G603" s="179" t="s">
        <v>110</v>
      </c>
      <c r="H603" s="180">
        <v>5.8090000000000002</v>
      </c>
      <c r="I603" s="181"/>
      <c r="J603" s="182">
        <f>ROUND(I603*H603,2)</f>
        <v>0</v>
      </c>
      <c r="K603" s="178" t="s">
        <v>188</v>
      </c>
      <c r="L603" s="41"/>
      <c r="M603" s="183" t="s">
        <v>19</v>
      </c>
      <c r="N603" s="184" t="s">
        <v>49</v>
      </c>
      <c r="O603" s="66"/>
      <c r="P603" s="185">
        <f>O603*H603</f>
        <v>0</v>
      </c>
      <c r="Q603" s="185">
        <v>2.3297799000000001E-2</v>
      </c>
      <c r="R603" s="185">
        <f>Q603*H603</f>
        <v>0.13533691439100001</v>
      </c>
      <c r="S603" s="185">
        <v>0</v>
      </c>
      <c r="T603" s="186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87" t="s">
        <v>268</v>
      </c>
      <c r="AT603" s="187" t="s">
        <v>174</v>
      </c>
      <c r="AU603" s="187" t="s">
        <v>88</v>
      </c>
      <c r="AY603" s="19" t="s">
        <v>172</v>
      </c>
      <c r="BE603" s="188">
        <f>IF(N603="základní",J603,0)</f>
        <v>0</v>
      </c>
      <c r="BF603" s="188">
        <f>IF(N603="snížená",J603,0)</f>
        <v>0</v>
      </c>
      <c r="BG603" s="188">
        <f>IF(N603="zákl. přenesená",J603,0)</f>
        <v>0</v>
      </c>
      <c r="BH603" s="188">
        <f>IF(N603="sníž. přenesená",J603,0)</f>
        <v>0</v>
      </c>
      <c r="BI603" s="188">
        <f>IF(N603="nulová",J603,0)</f>
        <v>0</v>
      </c>
      <c r="BJ603" s="19" t="s">
        <v>86</v>
      </c>
      <c r="BK603" s="188">
        <f>ROUND(I603*H603,2)</f>
        <v>0</v>
      </c>
      <c r="BL603" s="19" t="s">
        <v>268</v>
      </c>
      <c r="BM603" s="187" t="s">
        <v>794</v>
      </c>
    </row>
    <row r="604" spans="1:65" s="2" customFormat="1" ht="11.25">
      <c r="A604" s="36"/>
      <c r="B604" s="37"/>
      <c r="C604" s="38"/>
      <c r="D604" s="222" t="s">
        <v>190</v>
      </c>
      <c r="E604" s="38"/>
      <c r="F604" s="223" t="s">
        <v>795</v>
      </c>
      <c r="G604" s="38"/>
      <c r="H604" s="38"/>
      <c r="I604" s="224"/>
      <c r="J604" s="38"/>
      <c r="K604" s="38"/>
      <c r="L604" s="41"/>
      <c r="M604" s="225"/>
      <c r="N604" s="226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190</v>
      </c>
      <c r="AU604" s="19" t="s">
        <v>88</v>
      </c>
    </row>
    <row r="605" spans="1:65" s="14" customFormat="1" ht="11.25">
      <c r="B605" s="200"/>
      <c r="C605" s="201"/>
      <c r="D605" s="191" t="s">
        <v>180</v>
      </c>
      <c r="E605" s="202" t="s">
        <v>19</v>
      </c>
      <c r="F605" s="203" t="s">
        <v>108</v>
      </c>
      <c r="G605" s="201"/>
      <c r="H605" s="204">
        <v>1.905</v>
      </c>
      <c r="I605" s="205"/>
      <c r="J605" s="201"/>
      <c r="K605" s="201"/>
      <c r="L605" s="206"/>
      <c r="M605" s="207"/>
      <c r="N605" s="208"/>
      <c r="O605" s="208"/>
      <c r="P605" s="208"/>
      <c r="Q605" s="208"/>
      <c r="R605" s="208"/>
      <c r="S605" s="208"/>
      <c r="T605" s="209"/>
      <c r="AT605" s="210" t="s">
        <v>180</v>
      </c>
      <c r="AU605" s="210" t="s">
        <v>88</v>
      </c>
      <c r="AV605" s="14" t="s">
        <v>88</v>
      </c>
      <c r="AW605" s="14" t="s">
        <v>37</v>
      </c>
      <c r="AX605" s="14" t="s">
        <v>78</v>
      </c>
      <c r="AY605" s="210" t="s">
        <v>172</v>
      </c>
    </row>
    <row r="606" spans="1:65" s="14" customFormat="1" ht="11.25">
      <c r="B606" s="200"/>
      <c r="C606" s="201"/>
      <c r="D606" s="191" t="s">
        <v>180</v>
      </c>
      <c r="E606" s="202" t="s">
        <v>19</v>
      </c>
      <c r="F606" s="203" t="s">
        <v>796</v>
      </c>
      <c r="G606" s="201"/>
      <c r="H606" s="204">
        <v>3.9039999999999999</v>
      </c>
      <c r="I606" s="205"/>
      <c r="J606" s="201"/>
      <c r="K606" s="201"/>
      <c r="L606" s="206"/>
      <c r="M606" s="207"/>
      <c r="N606" s="208"/>
      <c r="O606" s="208"/>
      <c r="P606" s="208"/>
      <c r="Q606" s="208"/>
      <c r="R606" s="208"/>
      <c r="S606" s="208"/>
      <c r="T606" s="209"/>
      <c r="AT606" s="210" t="s">
        <v>180</v>
      </c>
      <c r="AU606" s="210" t="s">
        <v>88</v>
      </c>
      <c r="AV606" s="14" t="s">
        <v>88</v>
      </c>
      <c r="AW606" s="14" t="s">
        <v>37</v>
      </c>
      <c r="AX606" s="14" t="s">
        <v>78</v>
      </c>
      <c r="AY606" s="210" t="s">
        <v>172</v>
      </c>
    </row>
    <row r="607" spans="1:65" s="15" customFormat="1" ht="11.25">
      <c r="B607" s="211"/>
      <c r="C607" s="212"/>
      <c r="D607" s="191" t="s">
        <v>180</v>
      </c>
      <c r="E607" s="213" t="s">
        <v>19</v>
      </c>
      <c r="F607" s="214" t="s">
        <v>183</v>
      </c>
      <c r="G607" s="212"/>
      <c r="H607" s="215">
        <v>5.8090000000000002</v>
      </c>
      <c r="I607" s="216"/>
      <c r="J607" s="212"/>
      <c r="K607" s="212"/>
      <c r="L607" s="217"/>
      <c r="M607" s="218"/>
      <c r="N607" s="219"/>
      <c r="O607" s="219"/>
      <c r="P607" s="219"/>
      <c r="Q607" s="219"/>
      <c r="R607" s="219"/>
      <c r="S607" s="219"/>
      <c r="T607" s="220"/>
      <c r="AT607" s="221" t="s">
        <v>180</v>
      </c>
      <c r="AU607" s="221" t="s">
        <v>88</v>
      </c>
      <c r="AV607" s="15" t="s">
        <v>178</v>
      </c>
      <c r="AW607" s="15" t="s">
        <v>37</v>
      </c>
      <c r="AX607" s="15" t="s">
        <v>86</v>
      </c>
      <c r="AY607" s="221" t="s">
        <v>172</v>
      </c>
    </row>
    <row r="608" spans="1:65" s="2" customFormat="1" ht="24.2" customHeight="1">
      <c r="A608" s="36"/>
      <c r="B608" s="37"/>
      <c r="C608" s="176" t="s">
        <v>117</v>
      </c>
      <c r="D608" s="176" t="s">
        <v>174</v>
      </c>
      <c r="E608" s="177" t="s">
        <v>797</v>
      </c>
      <c r="F608" s="178" t="s">
        <v>798</v>
      </c>
      <c r="G608" s="179" t="s">
        <v>96</v>
      </c>
      <c r="H608" s="180">
        <v>20.399999999999999</v>
      </c>
      <c r="I608" s="181"/>
      <c r="J608" s="182">
        <f>ROUND(I608*H608,2)</f>
        <v>0</v>
      </c>
      <c r="K608" s="178" t="s">
        <v>188</v>
      </c>
      <c r="L608" s="41"/>
      <c r="M608" s="183" t="s">
        <v>19</v>
      </c>
      <c r="N608" s="184" t="s">
        <v>49</v>
      </c>
      <c r="O608" s="66"/>
      <c r="P608" s="185">
        <f>O608*H608</f>
        <v>0</v>
      </c>
      <c r="Q608" s="185">
        <v>0</v>
      </c>
      <c r="R608" s="185">
        <f>Q608*H608</f>
        <v>0</v>
      </c>
      <c r="S608" s="185">
        <v>0</v>
      </c>
      <c r="T608" s="186">
        <f>S608*H608</f>
        <v>0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87" t="s">
        <v>268</v>
      </c>
      <c r="AT608" s="187" t="s">
        <v>174</v>
      </c>
      <c r="AU608" s="187" t="s">
        <v>88</v>
      </c>
      <c r="AY608" s="19" t="s">
        <v>172</v>
      </c>
      <c r="BE608" s="188">
        <f>IF(N608="základní",J608,0)</f>
        <v>0</v>
      </c>
      <c r="BF608" s="188">
        <f>IF(N608="snížená",J608,0)</f>
        <v>0</v>
      </c>
      <c r="BG608" s="188">
        <f>IF(N608="zákl. přenesená",J608,0)</f>
        <v>0</v>
      </c>
      <c r="BH608" s="188">
        <f>IF(N608="sníž. přenesená",J608,0)</f>
        <v>0</v>
      </c>
      <c r="BI608" s="188">
        <f>IF(N608="nulová",J608,0)</f>
        <v>0</v>
      </c>
      <c r="BJ608" s="19" t="s">
        <v>86</v>
      </c>
      <c r="BK608" s="188">
        <f>ROUND(I608*H608,2)</f>
        <v>0</v>
      </c>
      <c r="BL608" s="19" t="s">
        <v>268</v>
      </c>
      <c r="BM608" s="187" t="s">
        <v>799</v>
      </c>
    </row>
    <row r="609" spans="1:65" s="2" customFormat="1" ht="11.25">
      <c r="A609" s="36"/>
      <c r="B609" s="37"/>
      <c r="C609" s="38"/>
      <c r="D609" s="222" t="s">
        <v>190</v>
      </c>
      <c r="E609" s="38"/>
      <c r="F609" s="223" t="s">
        <v>800</v>
      </c>
      <c r="G609" s="38"/>
      <c r="H609" s="38"/>
      <c r="I609" s="224"/>
      <c r="J609" s="38"/>
      <c r="K609" s="38"/>
      <c r="L609" s="41"/>
      <c r="M609" s="225"/>
      <c r="N609" s="226"/>
      <c r="O609" s="66"/>
      <c r="P609" s="66"/>
      <c r="Q609" s="66"/>
      <c r="R609" s="66"/>
      <c r="S609" s="66"/>
      <c r="T609" s="67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T609" s="19" t="s">
        <v>190</v>
      </c>
      <c r="AU609" s="19" t="s">
        <v>88</v>
      </c>
    </row>
    <row r="610" spans="1:65" s="13" customFormat="1" ht="11.25">
      <c r="B610" s="189"/>
      <c r="C610" s="190"/>
      <c r="D610" s="191" t="s">
        <v>180</v>
      </c>
      <c r="E610" s="192" t="s">
        <v>19</v>
      </c>
      <c r="F610" s="193" t="s">
        <v>704</v>
      </c>
      <c r="G610" s="190"/>
      <c r="H610" s="192" t="s">
        <v>19</v>
      </c>
      <c r="I610" s="194"/>
      <c r="J610" s="190"/>
      <c r="K610" s="190"/>
      <c r="L610" s="195"/>
      <c r="M610" s="196"/>
      <c r="N610" s="197"/>
      <c r="O610" s="197"/>
      <c r="P610" s="197"/>
      <c r="Q610" s="197"/>
      <c r="R610" s="197"/>
      <c r="S610" s="197"/>
      <c r="T610" s="198"/>
      <c r="AT610" s="199" t="s">
        <v>180</v>
      </c>
      <c r="AU610" s="199" t="s">
        <v>88</v>
      </c>
      <c r="AV610" s="13" t="s">
        <v>86</v>
      </c>
      <c r="AW610" s="13" t="s">
        <v>37</v>
      </c>
      <c r="AX610" s="13" t="s">
        <v>78</v>
      </c>
      <c r="AY610" s="199" t="s">
        <v>172</v>
      </c>
    </row>
    <row r="611" spans="1:65" s="13" customFormat="1" ht="11.25">
      <c r="B611" s="189"/>
      <c r="C611" s="190"/>
      <c r="D611" s="191" t="s">
        <v>180</v>
      </c>
      <c r="E611" s="192" t="s">
        <v>19</v>
      </c>
      <c r="F611" s="193" t="s">
        <v>705</v>
      </c>
      <c r="G611" s="190"/>
      <c r="H611" s="192" t="s">
        <v>19</v>
      </c>
      <c r="I611" s="194"/>
      <c r="J611" s="190"/>
      <c r="K611" s="190"/>
      <c r="L611" s="195"/>
      <c r="M611" s="196"/>
      <c r="N611" s="197"/>
      <c r="O611" s="197"/>
      <c r="P611" s="197"/>
      <c r="Q611" s="197"/>
      <c r="R611" s="197"/>
      <c r="S611" s="197"/>
      <c r="T611" s="198"/>
      <c r="AT611" s="199" t="s">
        <v>180</v>
      </c>
      <c r="AU611" s="199" t="s">
        <v>88</v>
      </c>
      <c r="AV611" s="13" t="s">
        <v>86</v>
      </c>
      <c r="AW611" s="13" t="s">
        <v>37</v>
      </c>
      <c r="AX611" s="13" t="s">
        <v>78</v>
      </c>
      <c r="AY611" s="199" t="s">
        <v>172</v>
      </c>
    </row>
    <row r="612" spans="1:65" s="13" customFormat="1" ht="11.25">
      <c r="B612" s="189"/>
      <c r="C612" s="190"/>
      <c r="D612" s="191" t="s">
        <v>180</v>
      </c>
      <c r="E612" s="192" t="s">
        <v>19</v>
      </c>
      <c r="F612" s="193" t="s">
        <v>706</v>
      </c>
      <c r="G612" s="190"/>
      <c r="H612" s="192" t="s">
        <v>19</v>
      </c>
      <c r="I612" s="194"/>
      <c r="J612" s="190"/>
      <c r="K612" s="190"/>
      <c r="L612" s="195"/>
      <c r="M612" s="196"/>
      <c r="N612" s="197"/>
      <c r="O612" s="197"/>
      <c r="P612" s="197"/>
      <c r="Q612" s="197"/>
      <c r="R612" s="197"/>
      <c r="S612" s="197"/>
      <c r="T612" s="198"/>
      <c r="AT612" s="199" t="s">
        <v>180</v>
      </c>
      <c r="AU612" s="199" t="s">
        <v>88</v>
      </c>
      <c r="AV612" s="13" t="s">
        <v>86</v>
      </c>
      <c r="AW612" s="13" t="s">
        <v>37</v>
      </c>
      <c r="AX612" s="13" t="s">
        <v>78</v>
      </c>
      <c r="AY612" s="199" t="s">
        <v>172</v>
      </c>
    </row>
    <row r="613" spans="1:65" s="13" customFormat="1" ht="11.25">
      <c r="B613" s="189"/>
      <c r="C613" s="190"/>
      <c r="D613" s="191" t="s">
        <v>180</v>
      </c>
      <c r="E613" s="192" t="s">
        <v>19</v>
      </c>
      <c r="F613" s="193" t="s">
        <v>646</v>
      </c>
      <c r="G613" s="190"/>
      <c r="H613" s="192" t="s">
        <v>19</v>
      </c>
      <c r="I613" s="194"/>
      <c r="J613" s="190"/>
      <c r="K613" s="190"/>
      <c r="L613" s="195"/>
      <c r="M613" s="196"/>
      <c r="N613" s="197"/>
      <c r="O613" s="197"/>
      <c r="P613" s="197"/>
      <c r="Q613" s="197"/>
      <c r="R613" s="197"/>
      <c r="S613" s="197"/>
      <c r="T613" s="198"/>
      <c r="AT613" s="199" t="s">
        <v>180</v>
      </c>
      <c r="AU613" s="199" t="s">
        <v>88</v>
      </c>
      <c r="AV613" s="13" t="s">
        <v>86</v>
      </c>
      <c r="AW613" s="13" t="s">
        <v>37</v>
      </c>
      <c r="AX613" s="13" t="s">
        <v>78</v>
      </c>
      <c r="AY613" s="199" t="s">
        <v>172</v>
      </c>
    </row>
    <row r="614" spans="1:65" s="14" customFormat="1" ht="11.25">
      <c r="B614" s="200"/>
      <c r="C614" s="201"/>
      <c r="D614" s="191" t="s">
        <v>180</v>
      </c>
      <c r="E614" s="202" t="s">
        <v>19</v>
      </c>
      <c r="F614" s="203" t="s">
        <v>801</v>
      </c>
      <c r="G614" s="201"/>
      <c r="H614" s="204">
        <v>20.399999999999999</v>
      </c>
      <c r="I614" s="205"/>
      <c r="J614" s="201"/>
      <c r="K614" s="201"/>
      <c r="L614" s="206"/>
      <c r="M614" s="207"/>
      <c r="N614" s="208"/>
      <c r="O614" s="208"/>
      <c r="P614" s="208"/>
      <c r="Q614" s="208"/>
      <c r="R614" s="208"/>
      <c r="S614" s="208"/>
      <c r="T614" s="209"/>
      <c r="AT614" s="210" t="s">
        <v>180</v>
      </c>
      <c r="AU614" s="210" t="s">
        <v>88</v>
      </c>
      <c r="AV614" s="14" t="s">
        <v>88</v>
      </c>
      <c r="AW614" s="14" t="s">
        <v>37</v>
      </c>
      <c r="AX614" s="14" t="s">
        <v>78</v>
      </c>
      <c r="AY614" s="210" t="s">
        <v>172</v>
      </c>
    </row>
    <row r="615" spans="1:65" s="15" customFormat="1" ht="11.25">
      <c r="B615" s="211"/>
      <c r="C615" s="212"/>
      <c r="D615" s="191" t="s">
        <v>180</v>
      </c>
      <c r="E615" s="213" t="s">
        <v>19</v>
      </c>
      <c r="F615" s="214" t="s">
        <v>183</v>
      </c>
      <c r="G615" s="212"/>
      <c r="H615" s="215">
        <v>20.399999999999999</v>
      </c>
      <c r="I615" s="216"/>
      <c r="J615" s="212"/>
      <c r="K615" s="212"/>
      <c r="L615" s="217"/>
      <c r="M615" s="218"/>
      <c r="N615" s="219"/>
      <c r="O615" s="219"/>
      <c r="P615" s="219"/>
      <c r="Q615" s="219"/>
      <c r="R615" s="219"/>
      <c r="S615" s="219"/>
      <c r="T615" s="220"/>
      <c r="AT615" s="221" t="s">
        <v>180</v>
      </c>
      <c r="AU615" s="221" t="s">
        <v>88</v>
      </c>
      <c r="AV615" s="15" t="s">
        <v>178</v>
      </c>
      <c r="AW615" s="15" t="s">
        <v>37</v>
      </c>
      <c r="AX615" s="15" t="s">
        <v>86</v>
      </c>
      <c r="AY615" s="221" t="s">
        <v>172</v>
      </c>
    </row>
    <row r="616" spans="1:65" s="2" customFormat="1" ht="16.5" customHeight="1">
      <c r="A616" s="36"/>
      <c r="B616" s="37"/>
      <c r="C616" s="227" t="s">
        <v>802</v>
      </c>
      <c r="D616" s="227" t="s">
        <v>453</v>
      </c>
      <c r="E616" s="228" t="s">
        <v>726</v>
      </c>
      <c r="F616" s="229" t="s">
        <v>727</v>
      </c>
      <c r="G616" s="230" t="s">
        <v>110</v>
      </c>
      <c r="H616" s="231">
        <v>0.64300000000000002</v>
      </c>
      <c r="I616" s="232"/>
      <c r="J616" s="233">
        <f>ROUND(I616*H616,2)</f>
        <v>0</v>
      </c>
      <c r="K616" s="229" t="s">
        <v>188</v>
      </c>
      <c r="L616" s="234"/>
      <c r="M616" s="235" t="s">
        <v>19</v>
      </c>
      <c r="N616" s="236" t="s">
        <v>49</v>
      </c>
      <c r="O616" s="66"/>
      <c r="P616" s="185">
        <f>O616*H616</f>
        <v>0</v>
      </c>
      <c r="Q616" s="185">
        <v>0.55000000000000004</v>
      </c>
      <c r="R616" s="185">
        <f>Q616*H616</f>
        <v>0.35365000000000002</v>
      </c>
      <c r="S616" s="185">
        <v>0</v>
      </c>
      <c r="T616" s="186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87" t="s">
        <v>347</v>
      </c>
      <c r="AT616" s="187" t="s">
        <v>453</v>
      </c>
      <c r="AU616" s="187" t="s">
        <v>88</v>
      </c>
      <c r="AY616" s="19" t="s">
        <v>172</v>
      </c>
      <c r="BE616" s="188">
        <f>IF(N616="základní",J616,0)</f>
        <v>0</v>
      </c>
      <c r="BF616" s="188">
        <f>IF(N616="snížená",J616,0)</f>
        <v>0</v>
      </c>
      <c r="BG616" s="188">
        <f>IF(N616="zákl. přenesená",J616,0)</f>
        <v>0</v>
      </c>
      <c r="BH616" s="188">
        <f>IF(N616="sníž. přenesená",J616,0)</f>
        <v>0</v>
      </c>
      <c r="BI616" s="188">
        <f>IF(N616="nulová",J616,0)</f>
        <v>0</v>
      </c>
      <c r="BJ616" s="19" t="s">
        <v>86</v>
      </c>
      <c r="BK616" s="188">
        <f>ROUND(I616*H616,2)</f>
        <v>0</v>
      </c>
      <c r="BL616" s="19" t="s">
        <v>268</v>
      </c>
      <c r="BM616" s="187" t="s">
        <v>803</v>
      </c>
    </row>
    <row r="617" spans="1:65" s="13" customFormat="1" ht="11.25">
      <c r="B617" s="189"/>
      <c r="C617" s="190"/>
      <c r="D617" s="191" t="s">
        <v>180</v>
      </c>
      <c r="E617" s="192" t="s">
        <v>19</v>
      </c>
      <c r="F617" s="193" t="s">
        <v>704</v>
      </c>
      <c r="G617" s="190"/>
      <c r="H617" s="192" t="s">
        <v>19</v>
      </c>
      <c r="I617" s="194"/>
      <c r="J617" s="190"/>
      <c r="K617" s="190"/>
      <c r="L617" s="195"/>
      <c r="M617" s="196"/>
      <c r="N617" s="197"/>
      <c r="O617" s="197"/>
      <c r="P617" s="197"/>
      <c r="Q617" s="197"/>
      <c r="R617" s="197"/>
      <c r="S617" s="197"/>
      <c r="T617" s="198"/>
      <c r="AT617" s="199" t="s">
        <v>180</v>
      </c>
      <c r="AU617" s="199" t="s">
        <v>88</v>
      </c>
      <c r="AV617" s="13" t="s">
        <v>86</v>
      </c>
      <c r="AW617" s="13" t="s">
        <v>37</v>
      </c>
      <c r="AX617" s="13" t="s">
        <v>78</v>
      </c>
      <c r="AY617" s="199" t="s">
        <v>172</v>
      </c>
    </row>
    <row r="618" spans="1:65" s="13" customFormat="1" ht="11.25">
      <c r="B618" s="189"/>
      <c r="C618" s="190"/>
      <c r="D618" s="191" t="s">
        <v>180</v>
      </c>
      <c r="E618" s="192" t="s">
        <v>19</v>
      </c>
      <c r="F618" s="193" t="s">
        <v>705</v>
      </c>
      <c r="G618" s="190"/>
      <c r="H618" s="192" t="s">
        <v>19</v>
      </c>
      <c r="I618" s="194"/>
      <c r="J618" s="190"/>
      <c r="K618" s="190"/>
      <c r="L618" s="195"/>
      <c r="M618" s="196"/>
      <c r="N618" s="197"/>
      <c r="O618" s="197"/>
      <c r="P618" s="197"/>
      <c r="Q618" s="197"/>
      <c r="R618" s="197"/>
      <c r="S618" s="197"/>
      <c r="T618" s="198"/>
      <c r="AT618" s="199" t="s">
        <v>180</v>
      </c>
      <c r="AU618" s="199" t="s">
        <v>88</v>
      </c>
      <c r="AV618" s="13" t="s">
        <v>86</v>
      </c>
      <c r="AW618" s="13" t="s">
        <v>37</v>
      </c>
      <c r="AX618" s="13" t="s">
        <v>78</v>
      </c>
      <c r="AY618" s="199" t="s">
        <v>172</v>
      </c>
    </row>
    <row r="619" spans="1:65" s="13" customFormat="1" ht="11.25">
      <c r="B619" s="189"/>
      <c r="C619" s="190"/>
      <c r="D619" s="191" t="s">
        <v>180</v>
      </c>
      <c r="E619" s="192" t="s">
        <v>19</v>
      </c>
      <c r="F619" s="193" t="s">
        <v>706</v>
      </c>
      <c r="G619" s="190"/>
      <c r="H619" s="192" t="s">
        <v>19</v>
      </c>
      <c r="I619" s="194"/>
      <c r="J619" s="190"/>
      <c r="K619" s="190"/>
      <c r="L619" s="195"/>
      <c r="M619" s="196"/>
      <c r="N619" s="197"/>
      <c r="O619" s="197"/>
      <c r="P619" s="197"/>
      <c r="Q619" s="197"/>
      <c r="R619" s="197"/>
      <c r="S619" s="197"/>
      <c r="T619" s="198"/>
      <c r="AT619" s="199" t="s">
        <v>180</v>
      </c>
      <c r="AU619" s="199" t="s">
        <v>88</v>
      </c>
      <c r="AV619" s="13" t="s">
        <v>86</v>
      </c>
      <c r="AW619" s="13" t="s">
        <v>37</v>
      </c>
      <c r="AX619" s="13" t="s">
        <v>78</v>
      </c>
      <c r="AY619" s="199" t="s">
        <v>172</v>
      </c>
    </row>
    <row r="620" spans="1:65" s="13" customFormat="1" ht="11.25">
      <c r="B620" s="189"/>
      <c r="C620" s="190"/>
      <c r="D620" s="191" t="s">
        <v>180</v>
      </c>
      <c r="E620" s="192" t="s">
        <v>19</v>
      </c>
      <c r="F620" s="193" t="s">
        <v>646</v>
      </c>
      <c r="G620" s="190"/>
      <c r="H620" s="192" t="s">
        <v>19</v>
      </c>
      <c r="I620" s="194"/>
      <c r="J620" s="190"/>
      <c r="K620" s="190"/>
      <c r="L620" s="195"/>
      <c r="M620" s="196"/>
      <c r="N620" s="197"/>
      <c r="O620" s="197"/>
      <c r="P620" s="197"/>
      <c r="Q620" s="197"/>
      <c r="R620" s="197"/>
      <c r="S620" s="197"/>
      <c r="T620" s="198"/>
      <c r="AT620" s="199" t="s">
        <v>180</v>
      </c>
      <c r="AU620" s="199" t="s">
        <v>88</v>
      </c>
      <c r="AV620" s="13" t="s">
        <v>86</v>
      </c>
      <c r="AW620" s="13" t="s">
        <v>37</v>
      </c>
      <c r="AX620" s="13" t="s">
        <v>78</v>
      </c>
      <c r="AY620" s="199" t="s">
        <v>172</v>
      </c>
    </row>
    <row r="621" spans="1:65" s="14" customFormat="1" ht="11.25">
      <c r="B621" s="200"/>
      <c r="C621" s="201"/>
      <c r="D621" s="191" t="s">
        <v>180</v>
      </c>
      <c r="E621" s="202" t="s">
        <v>19</v>
      </c>
      <c r="F621" s="203" t="s">
        <v>804</v>
      </c>
      <c r="G621" s="201"/>
      <c r="H621" s="204">
        <v>0.64300000000000002</v>
      </c>
      <c r="I621" s="205"/>
      <c r="J621" s="201"/>
      <c r="K621" s="201"/>
      <c r="L621" s="206"/>
      <c r="M621" s="207"/>
      <c r="N621" s="208"/>
      <c r="O621" s="208"/>
      <c r="P621" s="208"/>
      <c r="Q621" s="208"/>
      <c r="R621" s="208"/>
      <c r="S621" s="208"/>
      <c r="T621" s="209"/>
      <c r="AT621" s="210" t="s">
        <v>180</v>
      </c>
      <c r="AU621" s="210" t="s">
        <v>88</v>
      </c>
      <c r="AV621" s="14" t="s">
        <v>88</v>
      </c>
      <c r="AW621" s="14" t="s">
        <v>37</v>
      </c>
      <c r="AX621" s="14" t="s">
        <v>78</v>
      </c>
      <c r="AY621" s="210" t="s">
        <v>172</v>
      </c>
    </row>
    <row r="622" spans="1:65" s="15" customFormat="1" ht="11.25">
      <c r="B622" s="211"/>
      <c r="C622" s="212"/>
      <c r="D622" s="191" t="s">
        <v>180</v>
      </c>
      <c r="E622" s="213" t="s">
        <v>19</v>
      </c>
      <c r="F622" s="214" t="s">
        <v>183</v>
      </c>
      <c r="G622" s="212"/>
      <c r="H622" s="215">
        <v>0.64300000000000002</v>
      </c>
      <c r="I622" s="216"/>
      <c r="J622" s="212"/>
      <c r="K622" s="212"/>
      <c r="L622" s="217"/>
      <c r="M622" s="218"/>
      <c r="N622" s="219"/>
      <c r="O622" s="219"/>
      <c r="P622" s="219"/>
      <c r="Q622" s="219"/>
      <c r="R622" s="219"/>
      <c r="S622" s="219"/>
      <c r="T622" s="220"/>
      <c r="AT622" s="221" t="s">
        <v>180</v>
      </c>
      <c r="AU622" s="221" t="s">
        <v>88</v>
      </c>
      <c r="AV622" s="15" t="s">
        <v>178</v>
      </c>
      <c r="AW622" s="15" t="s">
        <v>37</v>
      </c>
      <c r="AX622" s="15" t="s">
        <v>86</v>
      </c>
      <c r="AY622" s="221" t="s">
        <v>172</v>
      </c>
    </row>
    <row r="623" spans="1:65" s="2" customFormat="1" ht="24.2" customHeight="1">
      <c r="A623" s="36"/>
      <c r="B623" s="37"/>
      <c r="C623" s="176" t="s">
        <v>805</v>
      </c>
      <c r="D623" s="176" t="s">
        <v>174</v>
      </c>
      <c r="E623" s="177" t="s">
        <v>806</v>
      </c>
      <c r="F623" s="178" t="s">
        <v>807</v>
      </c>
      <c r="G623" s="179" t="s">
        <v>96</v>
      </c>
      <c r="H623" s="180">
        <v>301.10000000000002</v>
      </c>
      <c r="I623" s="181"/>
      <c r="J623" s="182">
        <f>ROUND(I623*H623,2)</f>
        <v>0</v>
      </c>
      <c r="K623" s="178" t="s">
        <v>188</v>
      </c>
      <c r="L623" s="41"/>
      <c r="M623" s="183" t="s">
        <v>19</v>
      </c>
      <c r="N623" s="184" t="s">
        <v>49</v>
      </c>
      <c r="O623" s="66"/>
      <c r="P623" s="185">
        <f>O623*H623</f>
        <v>0</v>
      </c>
      <c r="Q623" s="185">
        <v>0</v>
      </c>
      <c r="R623" s="185">
        <f>Q623*H623</f>
        <v>0</v>
      </c>
      <c r="S623" s="185">
        <v>0</v>
      </c>
      <c r="T623" s="186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87" t="s">
        <v>268</v>
      </c>
      <c r="AT623" s="187" t="s">
        <v>174</v>
      </c>
      <c r="AU623" s="187" t="s">
        <v>88</v>
      </c>
      <c r="AY623" s="19" t="s">
        <v>172</v>
      </c>
      <c r="BE623" s="188">
        <f>IF(N623="základní",J623,0)</f>
        <v>0</v>
      </c>
      <c r="BF623" s="188">
        <f>IF(N623="snížená",J623,0)</f>
        <v>0</v>
      </c>
      <c r="BG623" s="188">
        <f>IF(N623="zákl. přenesená",J623,0)</f>
        <v>0</v>
      </c>
      <c r="BH623" s="188">
        <f>IF(N623="sníž. přenesená",J623,0)</f>
        <v>0</v>
      </c>
      <c r="BI623" s="188">
        <f>IF(N623="nulová",J623,0)</f>
        <v>0</v>
      </c>
      <c r="BJ623" s="19" t="s">
        <v>86</v>
      </c>
      <c r="BK623" s="188">
        <f>ROUND(I623*H623,2)</f>
        <v>0</v>
      </c>
      <c r="BL623" s="19" t="s">
        <v>268</v>
      </c>
      <c r="BM623" s="187" t="s">
        <v>808</v>
      </c>
    </row>
    <row r="624" spans="1:65" s="2" customFormat="1" ht="11.25">
      <c r="A624" s="36"/>
      <c r="B624" s="37"/>
      <c r="C624" s="38"/>
      <c r="D624" s="222" t="s">
        <v>190</v>
      </c>
      <c r="E624" s="38"/>
      <c r="F624" s="223" t="s">
        <v>809</v>
      </c>
      <c r="G624" s="38"/>
      <c r="H624" s="38"/>
      <c r="I624" s="224"/>
      <c r="J624" s="38"/>
      <c r="K624" s="38"/>
      <c r="L624" s="41"/>
      <c r="M624" s="225"/>
      <c r="N624" s="226"/>
      <c r="O624" s="66"/>
      <c r="P624" s="66"/>
      <c r="Q624" s="66"/>
      <c r="R624" s="66"/>
      <c r="S624" s="66"/>
      <c r="T624" s="67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9" t="s">
        <v>190</v>
      </c>
      <c r="AU624" s="19" t="s">
        <v>88</v>
      </c>
    </row>
    <row r="625" spans="1:65" s="14" customFormat="1" ht="11.25">
      <c r="B625" s="200"/>
      <c r="C625" s="201"/>
      <c r="D625" s="191" t="s">
        <v>180</v>
      </c>
      <c r="E625" s="202" t="s">
        <v>19</v>
      </c>
      <c r="F625" s="203" t="s">
        <v>122</v>
      </c>
      <c r="G625" s="201"/>
      <c r="H625" s="204">
        <v>301.10000000000002</v>
      </c>
      <c r="I625" s="205"/>
      <c r="J625" s="201"/>
      <c r="K625" s="201"/>
      <c r="L625" s="206"/>
      <c r="M625" s="207"/>
      <c r="N625" s="208"/>
      <c r="O625" s="208"/>
      <c r="P625" s="208"/>
      <c r="Q625" s="208"/>
      <c r="R625" s="208"/>
      <c r="S625" s="208"/>
      <c r="T625" s="209"/>
      <c r="AT625" s="210" t="s">
        <v>180</v>
      </c>
      <c r="AU625" s="210" t="s">
        <v>88</v>
      </c>
      <c r="AV625" s="14" t="s">
        <v>88</v>
      </c>
      <c r="AW625" s="14" t="s">
        <v>37</v>
      </c>
      <c r="AX625" s="14" t="s">
        <v>78</v>
      </c>
      <c r="AY625" s="210" t="s">
        <v>172</v>
      </c>
    </row>
    <row r="626" spans="1:65" s="15" customFormat="1" ht="11.25">
      <c r="B626" s="211"/>
      <c r="C626" s="212"/>
      <c r="D626" s="191" t="s">
        <v>180</v>
      </c>
      <c r="E626" s="213" t="s">
        <v>19</v>
      </c>
      <c r="F626" s="214" t="s">
        <v>183</v>
      </c>
      <c r="G626" s="212"/>
      <c r="H626" s="215">
        <v>301.10000000000002</v>
      </c>
      <c r="I626" s="216"/>
      <c r="J626" s="212"/>
      <c r="K626" s="212"/>
      <c r="L626" s="217"/>
      <c r="M626" s="218"/>
      <c r="N626" s="219"/>
      <c r="O626" s="219"/>
      <c r="P626" s="219"/>
      <c r="Q626" s="219"/>
      <c r="R626" s="219"/>
      <c r="S626" s="219"/>
      <c r="T626" s="220"/>
      <c r="AT626" s="221" t="s">
        <v>180</v>
      </c>
      <c r="AU626" s="221" t="s">
        <v>88</v>
      </c>
      <c r="AV626" s="15" t="s">
        <v>178</v>
      </c>
      <c r="AW626" s="15" t="s">
        <v>37</v>
      </c>
      <c r="AX626" s="15" t="s">
        <v>86</v>
      </c>
      <c r="AY626" s="221" t="s">
        <v>172</v>
      </c>
    </row>
    <row r="627" spans="1:65" s="2" customFormat="1" ht="21.75" customHeight="1">
      <c r="A627" s="36"/>
      <c r="B627" s="37"/>
      <c r="C627" s="227" t="s">
        <v>810</v>
      </c>
      <c r="D627" s="227" t="s">
        <v>453</v>
      </c>
      <c r="E627" s="228" t="s">
        <v>716</v>
      </c>
      <c r="F627" s="229" t="s">
        <v>717</v>
      </c>
      <c r="G627" s="230" t="s">
        <v>110</v>
      </c>
      <c r="H627" s="231">
        <v>3.9060000000000001</v>
      </c>
      <c r="I627" s="232"/>
      <c r="J627" s="233">
        <f>ROUND(I627*H627,2)</f>
        <v>0</v>
      </c>
      <c r="K627" s="229" t="s">
        <v>188</v>
      </c>
      <c r="L627" s="234"/>
      <c r="M627" s="235" t="s">
        <v>19</v>
      </c>
      <c r="N627" s="236" t="s">
        <v>49</v>
      </c>
      <c r="O627" s="66"/>
      <c r="P627" s="185">
        <f>O627*H627</f>
        <v>0</v>
      </c>
      <c r="Q627" s="185">
        <v>0.55000000000000004</v>
      </c>
      <c r="R627" s="185">
        <f>Q627*H627</f>
        <v>2.1483000000000003</v>
      </c>
      <c r="S627" s="185">
        <v>0</v>
      </c>
      <c r="T627" s="186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87" t="s">
        <v>347</v>
      </c>
      <c r="AT627" s="187" t="s">
        <v>453</v>
      </c>
      <c r="AU627" s="187" t="s">
        <v>88</v>
      </c>
      <c r="AY627" s="19" t="s">
        <v>172</v>
      </c>
      <c r="BE627" s="188">
        <f>IF(N627="základní",J627,0)</f>
        <v>0</v>
      </c>
      <c r="BF627" s="188">
        <f>IF(N627="snížená",J627,0)</f>
        <v>0</v>
      </c>
      <c r="BG627" s="188">
        <f>IF(N627="zákl. přenesená",J627,0)</f>
        <v>0</v>
      </c>
      <c r="BH627" s="188">
        <f>IF(N627="sníž. přenesená",J627,0)</f>
        <v>0</v>
      </c>
      <c r="BI627" s="188">
        <f>IF(N627="nulová",J627,0)</f>
        <v>0</v>
      </c>
      <c r="BJ627" s="19" t="s">
        <v>86</v>
      </c>
      <c r="BK627" s="188">
        <f>ROUND(I627*H627,2)</f>
        <v>0</v>
      </c>
      <c r="BL627" s="19" t="s">
        <v>268</v>
      </c>
      <c r="BM627" s="187" t="s">
        <v>811</v>
      </c>
    </row>
    <row r="628" spans="1:65" s="13" customFormat="1" ht="11.25">
      <c r="B628" s="189"/>
      <c r="C628" s="190"/>
      <c r="D628" s="191" t="s">
        <v>180</v>
      </c>
      <c r="E628" s="192" t="s">
        <v>19</v>
      </c>
      <c r="F628" s="193" t="s">
        <v>646</v>
      </c>
      <c r="G628" s="190"/>
      <c r="H628" s="192" t="s">
        <v>19</v>
      </c>
      <c r="I628" s="194"/>
      <c r="J628" s="190"/>
      <c r="K628" s="190"/>
      <c r="L628" s="195"/>
      <c r="M628" s="196"/>
      <c r="N628" s="197"/>
      <c r="O628" s="197"/>
      <c r="P628" s="197"/>
      <c r="Q628" s="197"/>
      <c r="R628" s="197"/>
      <c r="S628" s="197"/>
      <c r="T628" s="198"/>
      <c r="AT628" s="199" t="s">
        <v>180</v>
      </c>
      <c r="AU628" s="199" t="s">
        <v>88</v>
      </c>
      <c r="AV628" s="13" t="s">
        <v>86</v>
      </c>
      <c r="AW628" s="13" t="s">
        <v>37</v>
      </c>
      <c r="AX628" s="13" t="s">
        <v>78</v>
      </c>
      <c r="AY628" s="199" t="s">
        <v>172</v>
      </c>
    </row>
    <row r="629" spans="1:65" s="14" customFormat="1" ht="11.25">
      <c r="B629" s="200"/>
      <c r="C629" s="201"/>
      <c r="D629" s="191" t="s">
        <v>180</v>
      </c>
      <c r="E629" s="202" t="s">
        <v>19</v>
      </c>
      <c r="F629" s="203" t="s">
        <v>812</v>
      </c>
      <c r="G629" s="201"/>
      <c r="H629" s="204">
        <v>3.9060000000000001</v>
      </c>
      <c r="I629" s="205"/>
      <c r="J629" s="201"/>
      <c r="K629" s="201"/>
      <c r="L629" s="206"/>
      <c r="M629" s="207"/>
      <c r="N629" s="208"/>
      <c r="O629" s="208"/>
      <c r="P629" s="208"/>
      <c r="Q629" s="208"/>
      <c r="R629" s="208"/>
      <c r="S629" s="208"/>
      <c r="T629" s="209"/>
      <c r="AT629" s="210" t="s">
        <v>180</v>
      </c>
      <c r="AU629" s="210" t="s">
        <v>88</v>
      </c>
      <c r="AV629" s="14" t="s">
        <v>88</v>
      </c>
      <c r="AW629" s="14" t="s">
        <v>37</v>
      </c>
      <c r="AX629" s="14" t="s">
        <v>78</v>
      </c>
      <c r="AY629" s="210" t="s">
        <v>172</v>
      </c>
    </row>
    <row r="630" spans="1:65" s="15" customFormat="1" ht="11.25">
      <c r="B630" s="211"/>
      <c r="C630" s="212"/>
      <c r="D630" s="191" t="s">
        <v>180</v>
      </c>
      <c r="E630" s="213" t="s">
        <v>125</v>
      </c>
      <c r="F630" s="214" t="s">
        <v>183</v>
      </c>
      <c r="G630" s="212"/>
      <c r="H630" s="215">
        <v>3.9060000000000001</v>
      </c>
      <c r="I630" s="216"/>
      <c r="J630" s="212"/>
      <c r="K630" s="212"/>
      <c r="L630" s="217"/>
      <c r="M630" s="218"/>
      <c r="N630" s="219"/>
      <c r="O630" s="219"/>
      <c r="P630" s="219"/>
      <c r="Q630" s="219"/>
      <c r="R630" s="219"/>
      <c r="S630" s="219"/>
      <c r="T630" s="220"/>
      <c r="AT630" s="221" t="s">
        <v>180</v>
      </c>
      <c r="AU630" s="221" t="s">
        <v>88</v>
      </c>
      <c r="AV630" s="15" t="s">
        <v>178</v>
      </c>
      <c r="AW630" s="15" t="s">
        <v>37</v>
      </c>
      <c r="AX630" s="15" t="s">
        <v>86</v>
      </c>
      <c r="AY630" s="221" t="s">
        <v>172</v>
      </c>
    </row>
    <row r="631" spans="1:65" s="2" customFormat="1" ht="49.15" customHeight="1">
      <c r="A631" s="36"/>
      <c r="B631" s="37"/>
      <c r="C631" s="176" t="s">
        <v>813</v>
      </c>
      <c r="D631" s="176" t="s">
        <v>174</v>
      </c>
      <c r="E631" s="177" t="s">
        <v>814</v>
      </c>
      <c r="F631" s="178" t="s">
        <v>815</v>
      </c>
      <c r="G631" s="179" t="s">
        <v>337</v>
      </c>
      <c r="H631" s="180">
        <v>37.799999999999997</v>
      </c>
      <c r="I631" s="181"/>
      <c r="J631" s="182">
        <f>ROUND(I631*H631,2)</f>
        <v>0</v>
      </c>
      <c r="K631" s="178" t="s">
        <v>188</v>
      </c>
      <c r="L631" s="41"/>
      <c r="M631" s="183" t="s">
        <v>19</v>
      </c>
      <c r="N631" s="184" t="s">
        <v>49</v>
      </c>
      <c r="O631" s="66"/>
      <c r="P631" s="185">
        <f>O631*H631</f>
        <v>0</v>
      </c>
      <c r="Q631" s="185">
        <v>0</v>
      </c>
      <c r="R631" s="185">
        <f>Q631*H631</f>
        <v>0</v>
      </c>
      <c r="S631" s="185">
        <v>6.6E-3</v>
      </c>
      <c r="T631" s="186">
        <f>S631*H631</f>
        <v>0.24947999999999998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87" t="s">
        <v>268</v>
      </c>
      <c r="AT631" s="187" t="s">
        <v>174</v>
      </c>
      <c r="AU631" s="187" t="s">
        <v>88</v>
      </c>
      <c r="AY631" s="19" t="s">
        <v>172</v>
      </c>
      <c r="BE631" s="188">
        <f>IF(N631="základní",J631,0)</f>
        <v>0</v>
      </c>
      <c r="BF631" s="188">
        <f>IF(N631="snížená",J631,0)</f>
        <v>0</v>
      </c>
      <c r="BG631" s="188">
        <f>IF(N631="zákl. přenesená",J631,0)</f>
        <v>0</v>
      </c>
      <c r="BH631" s="188">
        <f>IF(N631="sníž. přenesená",J631,0)</f>
        <v>0</v>
      </c>
      <c r="BI631" s="188">
        <f>IF(N631="nulová",J631,0)</f>
        <v>0</v>
      </c>
      <c r="BJ631" s="19" t="s">
        <v>86</v>
      </c>
      <c r="BK631" s="188">
        <f>ROUND(I631*H631,2)</f>
        <v>0</v>
      </c>
      <c r="BL631" s="19" t="s">
        <v>268</v>
      </c>
      <c r="BM631" s="187" t="s">
        <v>816</v>
      </c>
    </row>
    <row r="632" spans="1:65" s="2" customFormat="1" ht="11.25">
      <c r="A632" s="36"/>
      <c r="B632" s="37"/>
      <c r="C632" s="38"/>
      <c r="D632" s="222" t="s">
        <v>190</v>
      </c>
      <c r="E632" s="38"/>
      <c r="F632" s="223" t="s">
        <v>817</v>
      </c>
      <c r="G632" s="38"/>
      <c r="H632" s="38"/>
      <c r="I632" s="224"/>
      <c r="J632" s="38"/>
      <c r="K632" s="38"/>
      <c r="L632" s="41"/>
      <c r="M632" s="225"/>
      <c r="N632" s="226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190</v>
      </c>
      <c r="AU632" s="19" t="s">
        <v>88</v>
      </c>
    </row>
    <row r="633" spans="1:65" s="13" customFormat="1" ht="11.25">
      <c r="B633" s="189"/>
      <c r="C633" s="190"/>
      <c r="D633" s="191" t="s">
        <v>180</v>
      </c>
      <c r="E633" s="192" t="s">
        <v>19</v>
      </c>
      <c r="F633" s="193" t="s">
        <v>704</v>
      </c>
      <c r="G633" s="190"/>
      <c r="H633" s="192" t="s">
        <v>19</v>
      </c>
      <c r="I633" s="194"/>
      <c r="J633" s="190"/>
      <c r="K633" s="190"/>
      <c r="L633" s="195"/>
      <c r="M633" s="196"/>
      <c r="N633" s="197"/>
      <c r="O633" s="197"/>
      <c r="P633" s="197"/>
      <c r="Q633" s="197"/>
      <c r="R633" s="197"/>
      <c r="S633" s="197"/>
      <c r="T633" s="198"/>
      <c r="AT633" s="199" t="s">
        <v>180</v>
      </c>
      <c r="AU633" s="199" t="s">
        <v>88</v>
      </c>
      <c r="AV633" s="13" t="s">
        <v>86</v>
      </c>
      <c r="AW633" s="13" t="s">
        <v>37</v>
      </c>
      <c r="AX633" s="13" t="s">
        <v>78</v>
      </c>
      <c r="AY633" s="199" t="s">
        <v>172</v>
      </c>
    </row>
    <row r="634" spans="1:65" s="13" customFormat="1" ht="11.25">
      <c r="B634" s="189"/>
      <c r="C634" s="190"/>
      <c r="D634" s="191" t="s">
        <v>180</v>
      </c>
      <c r="E634" s="192" t="s">
        <v>19</v>
      </c>
      <c r="F634" s="193" t="s">
        <v>705</v>
      </c>
      <c r="G634" s="190"/>
      <c r="H634" s="192" t="s">
        <v>19</v>
      </c>
      <c r="I634" s="194"/>
      <c r="J634" s="190"/>
      <c r="K634" s="190"/>
      <c r="L634" s="195"/>
      <c r="M634" s="196"/>
      <c r="N634" s="197"/>
      <c r="O634" s="197"/>
      <c r="P634" s="197"/>
      <c r="Q634" s="197"/>
      <c r="R634" s="197"/>
      <c r="S634" s="197"/>
      <c r="T634" s="198"/>
      <c r="AT634" s="199" t="s">
        <v>180</v>
      </c>
      <c r="AU634" s="199" t="s">
        <v>88</v>
      </c>
      <c r="AV634" s="13" t="s">
        <v>86</v>
      </c>
      <c r="AW634" s="13" t="s">
        <v>37</v>
      </c>
      <c r="AX634" s="13" t="s">
        <v>78</v>
      </c>
      <c r="AY634" s="199" t="s">
        <v>172</v>
      </c>
    </row>
    <row r="635" spans="1:65" s="13" customFormat="1" ht="11.25">
      <c r="B635" s="189"/>
      <c r="C635" s="190"/>
      <c r="D635" s="191" t="s">
        <v>180</v>
      </c>
      <c r="E635" s="192" t="s">
        <v>19</v>
      </c>
      <c r="F635" s="193" t="s">
        <v>706</v>
      </c>
      <c r="G635" s="190"/>
      <c r="H635" s="192" t="s">
        <v>19</v>
      </c>
      <c r="I635" s="194"/>
      <c r="J635" s="190"/>
      <c r="K635" s="190"/>
      <c r="L635" s="195"/>
      <c r="M635" s="196"/>
      <c r="N635" s="197"/>
      <c r="O635" s="197"/>
      <c r="P635" s="197"/>
      <c r="Q635" s="197"/>
      <c r="R635" s="197"/>
      <c r="S635" s="197"/>
      <c r="T635" s="198"/>
      <c r="AT635" s="199" t="s">
        <v>180</v>
      </c>
      <c r="AU635" s="199" t="s">
        <v>88</v>
      </c>
      <c r="AV635" s="13" t="s">
        <v>86</v>
      </c>
      <c r="AW635" s="13" t="s">
        <v>37</v>
      </c>
      <c r="AX635" s="13" t="s">
        <v>78</v>
      </c>
      <c r="AY635" s="199" t="s">
        <v>172</v>
      </c>
    </row>
    <row r="636" spans="1:65" s="13" customFormat="1" ht="11.25">
      <c r="B636" s="189"/>
      <c r="C636" s="190"/>
      <c r="D636" s="191" t="s">
        <v>180</v>
      </c>
      <c r="E636" s="192" t="s">
        <v>19</v>
      </c>
      <c r="F636" s="193" t="s">
        <v>646</v>
      </c>
      <c r="G636" s="190"/>
      <c r="H636" s="192" t="s">
        <v>19</v>
      </c>
      <c r="I636" s="194"/>
      <c r="J636" s="190"/>
      <c r="K636" s="190"/>
      <c r="L636" s="195"/>
      <c r="M636" s="196"/>
      <c r="N636" s="197"/>
      <c r="O636" s="197"/>
      <c r="P636" s="197"/>
      <c r="Q636" s="197"/>
      <c r="R636" s="197"/>
      <c r="S636" s="197"/>
      <c r="T636" s="198"/>
      <c r="AT636" s="199" t="s">
        <v>180</v>
      </c>
      <c r="AU636" s="199" t="s">
        <v>88</v>
      </c>
      <c r="AV636" s="13" t="s">
        <v>86</v>
      </c>
      <c r="AW636" s="13" t="s">
        <v>37</v>
      </c>
      <c r="AX636" s="13" t="s">
        <v>78</v>
      </c>
      <c r="AY636" s="199" t="s">
        <v>172</v>
      </c>
    </row>
    <row r="637" spans="1:65" s="14" customFormat="1" ht="11.25">
      <c r="B637" s="200"/>
      <c r="C637" s="201"/>
      <c r="D637" s="191" t="s">
        <v>180</v>
      </c>
      <c r="E637" s="202" t="s">
        <v>19</v>
      </c>
      <c r="F637" s="203" t="s">
        <v>818</v>
      </c>
      <c r="G637" s="201"/>
      <c r="H637" s="204">
        <v>37.799999999999997</v>
      </c>
      <c r="I637" s="205"/>
      <c r="J637" s="201"/>
      <c r="K637" s="201"/>
      <c r="L637" s="206"/>
      <c r="M637" s="207"/>
      <c r="N637" s="208"/>
      <c r="O637" s="208"/>
      <c r="P637" s="208"/>
      <c r="Q637" s="208"/>
      <c r="R637" s="208"/>
      <c r="S637" s="208"/>
      <c r="T637" s="209"/>
      <c r="AT637" s="210" t="s">
        <v>180</v>
      </c>
      <c r="AU637" s="210" t="s">
        <v>88</v>
      </c>
      <c r="AV637" s="14" t="s">
        <v>88</v>
      </c>
      <c r="AW637" s="14" t="s">
        <v>37</v>
      </c>
      <c r="AX637" s="14" t="s">
        <v>78</v>
      </c>
      <c r="AY637" s="210" t="s">
        <v>172</v>
      </c>
    </row>
    <row r="638" spans="1:65" s="15" customFormat="1" ht="11.25">
      <c r="B638" s="211"/>
      <c r="C638" s="212"/>
      <c r="D638" s="191" t="s">
        <v>180</v>
      </c>
      <c r="E638" s="213" t="s">
        <v>19</v>
      </c>
      <c r="F638" s="214" t="s">
        <v>183</v>
      </c>
      <c r="G638" s="212"/>
      <c r="H638" s="215">
        <v>37.799999999999997</v>
      </c>
      <c r="I638" s="216"/>
      <c r="J638" s="212"/>
      <c r="K638" s="212"/>
      <c r="L638" s="217"/>
      <c r="M638" s="218"/>
      <c r="N638" s="219"/>
      <c r="O638" s="219"/>
      <c r="P638" s="219"/>
      <c r="Q638" s="219"/>
      <c r="R638" s="219"/>
      <c r="S638" s="219"/>
      <c r="T638" s="220"/>
      <c r="AT638" s="221" t="s">
        <v>180</v>
      </c>
      <c r="AU638" s="221" t="s">
        <v>88</v>
      </c>
      <c r="AV638" s="15" t="s">
        <v>178</v>
      </c>
      <c r="AW638" s="15" t="s">
        <v>37</v>
      </c>
      <c r="AX638" s="15" t="s">
        <v>86</v>
      </c>
      <c r="AY638" s="221" t="s">
        <v>172</v>
      </c>
    </row>
    <row r="639" spans="1:65" s="2" customFormat="1" ht="49.15" customHeight="1">
      <c r="A639" s="36"/>
      <c r="B639" s="37"/>
      <c r="C639" s="176" t="s">
        <v>819</v>
      </c>
      <c r="D639" s="176" t="s">
        <v>174</v>
      </c>
      <c r="E639" s="177" t="s">
        <v>820</v>
      </c>
      <c r="F639" s="178" t="s">
        <v>821</v>
      </c>
      <c r="G639" s="179" t="s">
        <v>337</v>
      </c>
      <c r="H639" s="180">
        <v>20.8</v>
      </c>
      <c r="I639" s="181"/>
      <c r="J639" s="182">
        <f>ROUND(I639*H639,2)</f>
        <v>0</v>
      </c>
      <c r="K639" s="178" t="s">
        <v>188</v>
      </c>
      <c r="L639" s="41"/>
      <c r="M639" s="183" t="s">
        <v>19</v>
      </c>
      <c r="N639" s="184" t="s">
        <v>49</v>
      </c>
      <c r="O639" s="66"/>
      <c r="P639" s="185">
        <f>O639*H639</f>
        <v>0</v>
      </c>
      <c r="Q639" s="185">
        <v>0</v>
      </c>
      <c r="R639" s="185">
        <f>Q639*H639</f>
        <v>0</v>
      </c>
      <c r="S639" s="185">
        <v>1.2319999999999999E-2</v>
      </c>
      <c r="T639" s="186">
        <f>S639*H639</f>
        <v>0.25625599999999998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187" t="s">
        <v>268</v>
      </c>
      <c r="AT639" s="187" t="s">
        <v>174</v>
      </c>
      <c r="AU639" s="187" t="s">
        <v>88</v>
      </c>
      <c r="AY639" s="19" t="s">
        <v>172</v>
      </c>
      <c r="BE639" s="188">
        <f>IF(N639="základní",J639,0)</f>
        <v>0</v>
      </c>
      <c r="BF639" s="188">
        <f>IF(N639="snížená",J639,0)</f>
        <v>0</v>
      </c>
      <c r="BG639" s="188">
        <f>IF(N639="zákl. přenesená",J639,0)</f>
        <v>0</v>
      </c>
      <c r="BH639" s="188">
        <f>IF(N639="sníž. přenesená",J639,0)</f>
        <v>0</v>
      </c>
      <c r="BI639" s="188">
        <f>IF(N639="nulová",J639,0)</f>
        <v>0</v>
      </c>
      <c r="BJ639" s="19" t="s">
        <v>86</v>
      </c>
      <c r="BK639" s="188">
        <f>ROUND(I639*H639,2)</f>
        <v>0</v>
      </c>
      <c r="BL639" s="19" t="s">
        <v>268</v>
      </c>
      <c r="BM639" s="187" t="s">
        <v>822</v>
      </c>
    </row>
    <row r="640" spans="1:65" s="2" customFormat="1" ht="11.25">
      <c r="A640" s="36"/>
      <c r="B640" s="37"/>
      <c r="C640" s="38"/>
      <c r="D640" s="222" t="s">
        <v>190</v>
      </c>
      <c r="E640" s="38"/>
      <c r="F640" s="223" t="s">
        <v>823</v>
      </c>
      <c r="G640" s="38"/>
      <c r="H640" s="38"/>
      <c r="I640" s="224"/>
      <c r="J640" s="38"/>
      <c r="K640" s="38"/>
      <c r="L640" s="41"/>
      <c r="M640" s="225"/>
      <c r="N640" s="226"/>
      <c r="O640" s="66"/>
      <c r="P640" s="66"/>
      <c r="Q640" s="66"/>
      <c r="R640" s="66"/>
      <c r="S640" s="66"/>
      <c r="T640" s="67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T640" s="19" t="s">
        <v>190</v>
      </c>
      <c r="AU640" s="19" t="s">
        <v>88</v>
      </c>
    </row>
    <row r="641" spans="1:65" s="13" customFormat="1" ht="11.25">
      <c r="B641" s="189"/>
      <c r="C641" s="190"/>
      <c r="D641" s="191" t="s">
        <v>180</v>
      </c>
      <c r="E641" s="192" t="s">
        <v>19</v>
      </c>
      <c r="F641" s="193" t="s">
        <v>704</v>
      </c>
      <c r="G641" s="190"/>
      <c r="H641" s="192" t="s">
        <v>19</v>
      </c>
      <c r="I641" s="194"/>
      <c r="J641" s="190"/>
      <c r="K641" s="190"/>
      <c r="L641" s="195"/>
      <c r="M641" s="196"/>
      <c r="N641" s="197"/>
      <c r="O641" s="197"/>
      <c r="P641" s="197"/>
      <c r="Q641" s="197"/>
      <c r="R641" s="197"/>
      <c r="S641" s="197"/>
      <c r="T641" s="198"/>
      <c r="AT641" s="199" t="s">
        <v>180</v>
      </c>
      <c r="AU641" s="199" t="s">
        <v>88</v>
      </c>
      <c r="AV641" s="13" t="s">
        <v>86</v>
      </c>
      <c r="AW641" s="13" t="s">
        <v>37</v>
      </c>
      <c r="AX641" s="13" t="s">
        <v>78</v>
      </c>
      <c r="AY641" s="199" t="s">
        <v>172</v>
      </c>
    </row>
    <row r="642" spans="1:65" s="13" customFormat="1" ht="11.25">
      <c r="B642" s="189"/>
      <c r="C642" s="190"/>
      <c r="D642" s="191" t="s">
        <v>180</v>
      </c>
      <c r="E642" s="192" t="s">
        <v>19</v>
      </c>
      <c r="F642" s="193" t="s">
        <v>705</v>
      </c>
      <c r="G642" s="190"/>
      <c r="H642" s="192" t="s">
        <v>19</v>
      </c>
      <c r="I642" s="194"/>
      <c r="J642" s="190"/>
      <c r="K642" s="190"/>
      <c r="L642" s="195"/>
      <c r="M642" s="196"/>
      <c r="N642" s="197"/>
      <c r="O642" s="197"/>
      <c r="P642" s="197"/>
      <c r="Q642" s="197"/>
      <c r="R642" s="197"/>
      <c r="S642" s="197"/>
      <c r="T642" s="198"/>
      <c r="AT642" s="199" t="s">
        <v>180</v>
      </c>
      <c r="AU642" s="199" t="s">
        <v>88</v>
      </c>
      <c r="AV642" s="13" t="s">
        <v>86</v>
      </c>
      <c r="AW642" s="13" t="s">
        <v>37</v>
      </c>
      <c r="AX642" s="13" t="s">
        <v>78</v>
      </c>
      <c r="AY642" s="199" t="s">
        <v>172</v>
      </c>
    </row>
    <row r="643" spans="1:65" s="13" customFormat="1" ht="11.25">
      <c r="B643" s="189"/>
      <c r="C643" s="190"/>
      <c r="D643" s="191" t="s">
        <v>180</v>
      </c>
      <c r="E643" s="192" t="s">
        <v>19</v>
      </c>
      <c r="F643" s="193" t="s">
        <v>706</v>
      </c>
      <c r="G643" s="190"/>
      <c r="H643" s="192" t="s">
        <v>19</v>
      </c>
      <c r="I643" s="194"/>
      <c r="J643" s="190"/>
      <c r="K643" s="190"/>
      <c r="L643" s="195"/>
      <c r="M643" s="196"/>
      <c r="N643" s="197"/>
      <c r="O643" s="197"/>
      <c r="P643" s="197"/>
      <c r="Q643" s="197"/>
      <c r="R643" s="197"/>
      <c r="S643" s="197"/>
      <c r="T643" s="198"/>
      <c r="AT643" s="199" t="s">
        <v>180</v>
      </c>
      <c r="AU643" s="199" t="s">
        <v>88</v>
      </c>
      <c r="AV643" s="13" t="s">
        <v>86</v>
      </c>
      <c r="AW643" s="13" t="s">
        <v>37</v>
      </c>
      <c r="AX643" s="13" t="s">
        <v>78</v>
      </c>
      <c r="AY643" s="199" t="s">
        <v>172</v>
      </c>
    </row>
    <row r="644" spans="1:65" s="13" customFormat="1" ht="11.25">
      <c r="B644" s="189"/>
      <c r="C644" s="190"/>
      <c r="D644" s="191" t="s">
        <v>180</v>
      </c>
      <c r="E644" s="192" t="s">
        <v>19</v>
      </c>
      <c r="F644" s="193" t="s">
        <v>646</v>
      </c>
      <c r="G644" s="190"/>
      <c r="H644" s="192" t="s">
        <v>19</v>
      </c>
      <c r="I644" s="194"/>
      <c r="J644" s="190"/>
      <c r="K644" s="190"/>
      <c r="L644" s="195"/>
      <c r="M644" s="196"/>
      <c r="N644" s="197"/>
      <c r="O644" s="197"/>
      <c r="P644" s="197"/>
      <c r="Q644" s="197"/>
      <c r="R644" s="197"/>
      <c r="S644" s="197"/>
      <c r="T644" s="198"/>
      <c r="AT644" s="199" t="s">
        <v>180</v>
      </c>
      <c r="AU644" s="199" t="s">
        <v>88</v>
      </c>
      <c r="AV644" s="13" t="s">
        <v>86</v>
      </c>
      <c r="AW644" s="13" t="s">
        <v>37</v>
      </c>
      <c r="AX644" s="13" t="s">
        <v>78</v>
      </c>
      <c r="AY644" s="199" t="s">
        <v>172</v>
      </c>
    </row>
    <row r="645" spans="1:65" s="14" customFormat="1" ht="11.25">
      <c r="B645" s="200"/>
      <c r="C645" s="201"/>
      <c r="D645" s="191" t="s">
        <v>180</v>
      </c>
      <c r="E645" s="202" t="s">
        <v>19</v>
      </c>
      <c r="F645" s="203" t="s">
        <v>824</v>
      </c>
      <c r="G645" s="201"/>
      <c r="H645" s="204">
        <v>0.5</v>
      </c>
      <c r="I645" s="205"/>
      <c r="J645" s="201"/>
      <c r="K645" s="201"/>
      <c r="L645" s="206"/>
      <c r="M645" s="207"/>
      <c r="N645" s="208"/>
      <c r="O645" s="208"/>
      <c r="P645" s="208"/>
      <c r="Q645" s="208"/>
      <c r="R645" s="208"/>
      <c r="S645" s="208"/>
      <c r="T645" s="209"/>
      <c r="AT645" s="210" t="s">
        <v>180</v>
      </c>
      <c r="AU645" s="210" t="s">
        <v>88</v>
      </c>
      <c r="AV645" s="14" t="s">
        <v>88</v>
      </c>
      <c r="AW645" s="14" t="s">
        <v>37</v>
      </c>
      <c r="AX645" s="14" t="s">
        <v>78</v>
      </c>
      <c r="AY645" s="210" t="s">
        <v>172</v>
      </c>
    </row>
    <row r="646" spans="1:65" s="14" customFormat="1" ht="22.5">
      <c r="B646" s="200"/>
      <c r="C646" s="201"/>
      <c r="D646" s="191" t="s">
        <v>180</v>
      </c>
      <c r="E646" s="202" t="s">
        <v>19</v>
      </c>
      <c r="F646" s="203" t="s">
        <v>825</v>
      </c>
      <c r="G646" s="201"/>
      <c r="H646" s="204">
        <v>20.3</v>
      </c>
      <c r="I646" s="205"/>
      <c r="J646" s="201"/>
      <c r="K646" s="201"/>
      <c r="L646" s="206"/>
      <c r="M646" s="207"/>
      <c r="N646" s="208"/>
      <c r="O646" s="208"/>
      <c r="P646" s="208"/>
      <c r="Q646" s="208"/>
      <c r="R646" s="208"/>
      <c r="S646" s="208"/>
      <c r="T646" s="209"/>
      <c r="AT646" s="210" t="s">
        <v>180</v>
      </c>
      <c r="AU646" s="210" t="s">
        <v>88</v>
      </c>
      <c r="AV646" s="14" t="s">
        <v>88</v>
      </c>
      <c r="AW646" s="14" t="s">
        <v>37</v>
      </c>
      <c r="AX646" s="14" t="s">
        <v>78</v>
      </c>
      <c r="AY646" s="210" t="s">
        <v>172</v>
      </c>
    </row>
    <row r="647" spans="1:65" s="15" customFormat="1" ht="11.25">
      <c r="B647" s="211"/>
      <c r="C647" s="212"/>
      <c r="D647" s="191" t="s">
        <v>180</v>
      </c>
      <c r="E647" s="213" t="s">
        <v>19</v>
      </c>
      <c r="F647" s="214" t="s">
        <v>183</v>
      </c>
      <c r="G647" s="212"/>
      <c r="H647" s="215">
        <v>20.8</v>
      </c>
      <c r="I647" s="216"/>
      <c r="J647" s="212"/>
      <c r="K647" s="212"/>
      <c r="L647" s="217"/>
      <c r="M647" s="218"/>
      <c r="N647" s="219"/>
      <c r="O647" s="219"/>
      <c r="P647" s="219"/>
      <c r="Q647" s="219"/>
      <c r="R647" s="219"/>
      <c r="S647" s="219"/>
      <c r="T647" s="220"/>
      <c r="AT647" s="221" t="s">
        <v>180</v>
      </c>
      <c r="AU647" s="221" t="s">
        <v>88</v>
      </c>
      <c r="AV647" s="15" t="s">
        <v>178</v>
      </c>
      <c r="AW647" s="15" t="s">
        <v>37</v>
      </c>
      <c r="AX647" s="15" t="s">
        <v>86</v>
      </c>
      <c r="AY647" s="221" t="s">
        <v>172</v>
      </c>
    </row>
    <row r="648" spans="1:65" s="2" customFormat="1" ht="49.15" customHeight="1">
      <c r="A648" s="36"/>
      <c r="B648" s="37"/>
      <c r="C648" s="176" t="s">
        <v>826</v>
      </c>
      <c r="D648" s="176" t="s">
        <v>174</v>
      </c>
      <c r="E648" s="177" t="s">
        <v>827</v>
      </c>
      <c r="F648" s="178" t="s">
        <v>828</v>
      </c>
      <c r="G648" s="179" t="s">
        <v>337</v>
      </c>
      <c r="H648" s="180">
        <v>2.3199999999999998</v>
      </c>
      <c r="I648" s="181"/>
      <c r="J648" s="182">
        <f>ROUND(I648*H648,2)</f>
        <v>0</v>
      </c>
      <c r="K648" s="178" t="s">
        <v>188</v>
      </c>
      <c r="L648" s="41"/>
      <c r="M648" s="183" t="s">
        <v>19</v>
      </c>
      <c r="N648" s="184" t="s">
        <v>49</v>
      </c>
      <c r="O648" s="66"/>
      <c r="P648" s="185">
        <f>O648*H648</f>
        <v>0</v>
      </c>
      <c r="Q648" s="185">
        <v>0</v>
      </c>
      <c r="R648" s="185">
        <f>Q648*H648</f>
        <v>0</v>
      </c>
      <c r="S648" s="185">
        <v>1.584E-2</v>
      </c>
      <c r="T648" s="186">
        <f>S648*H648</f>
        <v>3.6748799999999998E-2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87" t="s">
        <v>268</v>
      </c>
      <c r="AT648" s="187" t="s">
        <v>174</v>
      </c>
      <c r="AU648" s="187" t="s">
        <v>88</v>
      </c>
      <c r="AY648" s="19" t="s">
        <v>172</v>
      </c>
      <c r="BE648" s="188">
        <f>IF(N648="základní",J648,0)</f>
        <v>0</v>
      </c>
      <c r="BF648" s="188">
        <f>IF(N648="snížená",J648,0)</f>
        <v>0</v>
      </c>
      <c r="BG648" s="188">
        <f>IF(N648="zákl. přenesená",J648,0)</f>
        <v>0</v>
      </c>
      <c r="BH648" s="188">
        <f>IF(N648="sníž. přenesená",J648,0)</f>
        <v>0</v>
      </c>
      <c r="BI648" s="188">
        <f>IF(N648="nulová",J648,0)</f>
        <v>0</v>
      </c>
      <c r="BJ648" s="19" t="s">
        <v>86</v>
      </c>
      <c r="BK648" s="188">
        <f>ROUND(I648*H648,2)</f>
        <v>0</v>
      </c>
      <c r="BL648" s="19" t="s">
        <v>268</v>
      </c>
      <c r="BM648" s="187" t="s">
        <v>829</v>
      </c>
    </row>
    <row r="649" spans="1:65" s="2" customFormat="1" ht="11.25">
      <c r="A649" s="36"/>
      <c r="B649" s="37"/>
      <c r="C649" s="38"/>
      <c r="D649" s="222" t="s">
        <v>190</v>
      </c>
      <c r="E649" s="38"/>
      <c r="F649" s="223" t="s">
        <v>830</v>
      </c>
      <c r="G649" s="38"/>
      <c r="H649" s="38"/>
      <c r="I649" s="224"/>
      <c r="J649" s="38"/>
      <c r="K649" s="38"/>
      <c r="L649" s="41"/>
      <c r="M649" s="225"/>
      <c r="N649" s="226"/>
      <c r="O649" s="66"/>
      <c r="P649" s="66"/>
      <c r="Q649" s="66"/>
      <c r="R649" s="66"/>
      <c r="S649" s="66"/>
      <c r="T649" s="67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9" t="s">
        <v>190</v>
      </c>
      <c r="AU649" s="19" t="s">
        <v>88</v>
      </c>
    </row>
    <row r="650" spans="1:65" s="13" customFormat="1" ht="11.25">
      <c r="B650" s="189"/>
      <c r="C650" s="190"/>
      <c r="D650" s="191" t="s">
        <v>180</v>
      </c>
      <c r="E650" s="192" t="s">
        <v>19</v>
      </c>
      <c r="F650" s="193" t="s">
        <v>704</v>
      </c>
      <c r="G650" s="190"/>
      <c r="H650" s="192" t="s">
        <v>19</v>
      </c>
      <c r="I650" s="194"/>
      <c r="J650" s="190"/>
      <c r="K650" s="190"/>
      <c r="L650" s="195"/>
      <c r="M650" s="196"/>
      <c r="N650" s="197"/>
      <c r="O650" s="197"/>
      <c r="P650" s="197"/>
      <c r="Q650" s="197"/>
      <c r="R650" s="197"/>
      <c r="S650" s="197"/>
      <c r="T650" s="198"/>
      <c r="AT650" s="199" t="s">
        <v>180</v>
      </c>
      <c r="AU650" s="199" t="s">
        <v>88</v>
      </c>
      <c r="AV650" s="13" t="s">
        <v>86</v>
      </c>
      <c r="AW650" s="13" t="s">
        <v>37</v>
      </c>
      <c r="AX650" s="13" t="s">
        <v>78</v>
      </c>
      <c r="AY650" s="199" t="s">
        <v>172</v>
      </c>
    </row>
    <row r="651" spans="1:65" s="13" customFormat="1" ht="11.25">
      <c r="B651" s="189"/>
      <c r="C651" s="190"/>
      <c r="D651" s="191" t="s">
        <v>180</v>
      </c>
      <c r="E651" s="192" t="s">
        <v>19</v>
      </c>
      <c r="F651" s="193" t="s">
        <v>705</v>
      </c>
      <c r="G651" s="190"/>
      <c r="H651" s="192" t="s">
        <v>19</v>
      </c>
      <c r="I651" s="194"/>
      <c r="J651" s="190"/>
      <c r="K651" s="190"/>
      <c r="L651" s="195"/>
      <c r="M651" s="196"/>
      <c r="N651" s="197"/>
      <c r="O651" s="197"/>
      <c r="P651" s="197"/>
      <c r="Q651" s="197"/>
      <c r="R651" s="197"/>
      <c r="S651" s="197"/>
      <c r="T651" s="198"/>
      <c r="AT651" s="199" t="s">
        <v>180</v>
      </c>
      <c r="AU651" s="199" t="s">
        <v>88</v>
      </c>
      <c r="AV651" s="13" t="s">
        <v>86</v>
      </c>
      <c r="AW651" s="13" t="s">
        <v>37</v>
      </c>
      <c r="AX651" s="13" t="s">
        <v>78</v>
      </c>
      <c r="AY651" s="199" t="s">
        <v>172</v>
      </c>
    </row>
    <row r="652" spans="1:65" s="13" customFormat="1" ht="11.25">
      <c r="B652" s="189"/>
      <c r="C652" s="190"/>
      <c r="D652" s="191" t="s">
        <v>180</v>
      </c>
      <c r="E652" s="192" t="s">
        <v>19</v>
      </c>
      <c r="F652" s="193" t="s">
        <v>706</v>
      </c>
      <c r="G652" s="190"/>
      <c r="H652" s="192" t="s">
        <v>19</v>
      </c>
      <c r="I652" s="194"/>
      <c r="J652" s="190"/>
      <c r="K652" s="190"/>
      <c r="L652" s="195"/>
      <c r="M652" s="196"/>
      <c r="N652" s="197"/>
      <c r="O652" s="197"/>
      <c r="P652" s="197"/>
      <c r="Q652" s="197"/>
      <c r="R652" s="197"/>
      <c r="S652" s="197"/>
      <c r="T652" s="198"/>
      <c r="AT652" s="199" t="s">
        <v>180</v>
      </c>
      <c r="AU652" s="199" t="s">
        <v>88</v>
      </c>
      <c r="AV652" s="13" t="s">
        <v>86</v>
      </c>
      <c r="AW652" s="13" t="s">
        <v>37</v>
      </c>
      <c r="AX652" s="13" t="s">
        <v>78</v>
      </c>
      <c r="AY652" s="199" t="s">
        <v>172</v>
      </c>
    </row>
    <row r="653" spans="1:65" s="13" customFormat="1" ht="11.25">
      <c r="B653" s="189"/>
      <c r="C653" s="190"/>
      <c r="D653" s="191" t="s">
        <v>180</v>
      </c>
      <c r="E653" s="192" t="s">
        <v>19</v>
      </c>
      <c r="F653" s="193" t="s">
        <v>646</v>
      </c>
      <c r="G653" s="190"/>
      <c r="H653" s="192" t="s">
        <v>19</v>
      </c>
      <c r="I653" s="194"/>
      <c r="J653" s="190"/>
      <c r="K653" s="190"/>
      <c r="L653" s="195"/>
      <c r="M653" s="196"/>
      <c r="N653" s="197"/>
      <c r="O653" s="197"/>
      <c r="P653" s="197"/>
      <c r="Q653" s="197"/>
      <c r="R653" s="197"/>
      <c r="S653" s="197"/>
      <c r="T653" s="198"/>
      <c r="AT653" s="199" t="s">
        <v>180</v>
      </c>
      <c r="AU653" s="199" t="s">
        <v>88</v>
      </c>
      <c r="AV653" s="13" t="s">
        <v>86</v>
      </c>
      <c r="AW653" s="13" t="s">
        <v>37</v>
      </c>
      <c r="AX653" s="13" t="s">
        <v>78</v>
      </c>
      <c r="AY653" s="199" t="s">
        <v>172</v>
      </c>
    </row>
    <row r="654" spans="1:65" s="14" customFormat="1" ht="11.25">
      <c r="B654" s="200"/>
      <c r="C654" s="201"/>
      <c r="D654" s="191" t="s">
        <v>180</v>
      </c>
      <c r="E654" s="202" t="s">
        <v>19</v>
      </c>
      <c r="F654" s="203" t="s">
        <v>831</v>
      </c>
      <c r="G654" s="201"/>
      <c r="H654" s="204">
        <v>2.3199999999999998</v>
      </c>
      <c r="I654" s="205"/>
      <c r="J654" s="201"/>
      <c r="K654" s="201"/>
      <c r="L654" s="206"/>
      <c r="M654" s="207"/>
      <c r="N654" s="208"/>
      <c r="O654" s="208"/>
      <c r="P654" s="208"/>
      <c r="Q654" s="208"/>
      <c r="R654" s="208"/>
      <c r="S654" s="208"/>
      <c r="T654" s="209"/>
      <c r="AT654" s="210" t="s">
        <v>180</v>
      </c>
      <c r="AU654" s="210" t="s">
        <v>88</v>
      </c>
      <c r="AV654" s="14" t="s">
        <v>88</v>
      </c>
      <c r="AW654" s="14" t="s">
        <v>37</v>
      </c>
      <c r="AX654" s="14" t="s">
        <v>78</v>
      </c>
      <c r="AY654" s="210" t="s">
        <v>172</v>
      </c>
    </row>
    <row r="655" spans="1:65" s="15" customFormat="1" ht="11.25">
      <c r="B655" s="211"/>
      <c r="C655" s="212"/>
      <c r="D655" s="191" t="s">
        <v>180</v>
      </c>
      <c r="E655" s="213" t="s">
        <v>19</v>
      </c>
      <c r="F655" s="214" t="s">
        <v>183</v>
      </c>
      <c r="G655" s="212"/>
      <c r="H655" s="215">
        <v>2.3199999999999998</v>
      </c>
      <c r="I655" s="216"/>
      <c r="J655" s="212"/>
      <c r="K655" s="212"/>
      <c r="L655" s="217"/>
      <c r="M655" s="218"/>
      <c r="N655" s="219"/>
      <c r="O655" s="219"/>
      <c r="P655" s="219"/>
      <c r="Q655" s="219"/>
      <c r="R655" s="219"/>
      <c r="S655" s="219"/>
      <c r="T655" s="220"/>
      <c r="AT655" s="221" t="s">
        <v>180</v>
      </c>
      <c r="AU655" s="221" t="s">
        <v>88</v>
      </c>
      <c r="AV655" s="15" t="s">
        <v>178</v>
      </c>
      <c r="AW655" s="15" t="s">
        <v>37</v>
      </c>
      <c r="AX655" s="15" t="s">
        <v>86</v>
      </c>
      <c r="AY655" s="221" t="s">
        <v>172</v>
      </c>
    </row>
    <row r="656" spans="1:65" s="2" customFormat="1" ht="49.15" customHeight="1">
      <c r="A656" s="36"/>
      <c r="B656" s="37"/>
      <c r="C656" s="176" t="s">
        <v>832</v>
      </c>
      <c r="D656" s="176" t="s">
        <v>174</v>
      </c>
      <c r="E656" s="177" t="s">
        <v>833</v>
      </c>
      <c r="F656" s="178" t="s">
        <v>834</v>
      </c>
      <c r="G656" s="179" t="s">
        <v>337</v>
      </c>
      <c r="H656" s="180">
        <v>8.6</v>
      </c>
      <c r="I656" s="181"/>
      <c r="J656" s="182">
        <f>ROUND(I656*H656,2)</f>
        <v>0</v>
      </c>
      <c r="K656" s="178" t="s">
        <v>188</v>
      </c>
      <c r="L656" s="41"/>
      <c r="M656" s="183" t="s">
        <v>19</v>
      </c>
      <c r="N656" s="184" t="s">
        <v>49</v>
      </c>
      <c r="O656" s="66"/>
      <c r="P656" s="185">
        <f>O656*H656</f>
        <v>0</v>
      </c>
      <c r="Q656" s="185">
        <v>0</v>
      </c>
      <c r="R656" s="185">
        <f>Q656*H656</f>
        <v>0</v>
      </c>
      <c r="S656" s="185">
        <v>1.584E-2</v>
      </c>
      <c r="T656" s="186">
        <f>S656*H656</f>
        <v>0.13622399999999998</v>
      </c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R656" s="187" t="s">
        <v>268</v>
      </c>
      <c r="AT656" s="187" t="s">
        <v>174</v>
      </c>
      <c r="AU656" s="187" t="s">
        <v>88</v>
      </c>
      <c r="AY656" s="19" t="s">
        <v>172</v>
      </c>
      <c r="BE656" s="188">
        <f>IF(N656="základní",J656,0)</f>
        <v>0</v>
      </c>
      <c r="BF656" s="188">
        <f>IF(N656="snížená",J656,0)</f>
        <v>0</v>
      </c>
      <c r="BG656" s="188">
        <f>IF(N656="zákl. přenesená",J656,0)</f>
        <v>0</v>
      </c>
      <c r="BH656" s="188">
        <f>IF(N656="sníž. přenesená",J656,0)</f>
        <v>0</v>
      </c>
      <c r="BI656" s="188">
        <f>IF(N656="nulová",J656,0)</f>
        <v>0</v>
      </c>
      <c r="BJ656" s="19" t="s">
        <v>86</v>
      </c>
      <c r="BK656" s="188">
        <f>ROUND(I656*H656,2)</f>
        <v>0</v>
      </c>
      <c r="BL656" s="19" t="s">
        <v>268</v>
      </c>
      <c r="BM656" s="187" t="s">
        <v>835</v>
      </c>
    </row>
    <row r="657" spans="1:65" s="2" customFormat="1" ht="11.25">
      <c r="A657" s="36"/>
      <c r="B657" s="37"/>
      <c r="C657" s="38"/>
      <c r="D657" s="222" t="s">
        <v>190</v>
      </c>
      <c r="E657" s="38"/>
      <c r="F657" s="223" t="s">
        <v>836</v>
      </c>
      <c r="G657" s="38"/>
      <c r="H657" s="38"/>
      <c r="I657" s="224"/>
      <c r="J657" s="38"/>
      <c r="K657" s="38"/>
      <c r="L657" s="41"/>
      <c r="M657" s="225"/>
      <c r="N657" s="226"/>
      <c r="O657" s="66"/>
      <c r="P657" s="66"/>
      <c r="Q657" s="66"/>
      <c r="R657" s="66"/>
      <c r="S657" s="66"/>
      <c r="T657" s="67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T657" s="19" t="s">
        <v>190</v>
      </c>
      <c r="AU657" s="19" t="s">
        <v>88</v>
      </c>
    </row>
    <row r="658" spans="1:65" s="13" customFormat="1" ht="11.25">
      <c r="B658" s="189"/>
      <c r="C658" s="190"/>
      <c r="D658" s="191" t="s">
        <v>180</v>
      </c>
      <c r="E658" s="192" t="s">
        <v>19</v>
      </c>
      <c r="F658" s="193" t="s">
        <v>704</v>
      </c>
      <c r="G658" s="190"/>
      <c r="H658" s="192" t="s">
        <v>19</v>
      </c>
      <c r="I658" s="194"/>
      <c r="J658" s="190"/>
      <c r="K658" s="190"/>
      <c r="L658" s="195"/>
      <c r="M658" s="196"/>
      <c r="N658" s="197"/>
      <c r="O658" s="197"/>
      <c r="P658" s="197"/>
      <c r="Q658" s="197"/>
      <c r="R658" s="197"/>
      <c r="S658" s="197"/>
      <c r="T658" s="198"/>
      <c r="AT658" s="199" t="s">
        <v>180</v>
      </c>
      <c r="AU658" s="199" t="s">
        <v>88</v>
      </c>
      <c r="AV658" s="13" t="s">
        <v>86</v>
      </c>
      <c r="AW658" s="13" t="s">
        <v>37</v>
      </c>
      <c r="AX658" s="13" t="s">
        <v>78</v>
      </c>
      <c r="AY658" s="199" t="s">
        <v>172</v>
      </c>
    </row>
    <row r="659" spans="1:65" s="13" customFormat="1" ht="11.25">
      <c r="B659" s="189"/>
      <c r="C659" s="190"/>
      <c r="D659" s="191" t="s">
        <v>180</v>
      </c>
      <c r="E659" s="192" t="s">
        <v>19</v>
      </c>
      <c r="F659" s="193" t="s">
        <v>705</v>
      </c>
      <c r="G659" s="190"/>
      <c r="H659" s="192" t="s">
        <v>19</v>
      </c>
      <c r="I659" s="194"/>
      <c r="J659" s="190"/>
      <c r="K659" s="190"/>
      <c r="L659" s="195"/>
      <c r="M659" s="196"/>
      <c r="N659" s="197"/>
      <c r="O659" s="197"/>
      <c r="P659" s="197"/>
      <c r="Q659" s="197"/>
      <c r="R659" s="197"/>
      <c r="S659" s="197"/>
      <c r="T659" s="198"/>
      <c r="AT659" s="199" t="s">
        <v>180</v>
      </c>
      <c r="AU659" s="199" t="s">
        <v>88</v>
      </c>
      <c r="AV659" s="13" t="s">
        <v>86</v>
      </c>
      <c r="AW659" s="13" t="s">
        <v>37</v>
      </c>
      <c r="AX659" s="13" t="s">
        <v>78</v>
      </c>
      <c r="AY659" s="199" t="s">
        <v>172</v>
      </c>
    </row>
    <row r="660" spans="1:65" s="13" customFormat="1" ht="11.25">
      <c r="B660" s="189"/>
      <c r="C660" s="190"/>
      <c r="D660" s="191" t="s">
        <v>180</v>
      </c>
      <c r="E660" s="192" t="s">
        <v>19</v>
      </c>
      <c r="F660" s="193" t="s">
        <v>706</v>
      </c>
      <c r="G660" s="190"/>
      <c r="H660" s="192" t="s">
        <v>19</v>
      </c>
      <c r="I660" s="194"/>
      <c r="J660" s="190"/>
      <c r="K660" s="190"/>
      <c r="L660" s="195"/>
      <c r="M660" s="196"/>
      <c r="N660" s="197"/>
      <c r="O660" s="197"/>
      <c r="P660" s="197"/>
      <c r="Q660" s="197"/>
      <c r="R660" s="197"/>
      <c r="S660" s="197"/>
      <c r="T660" s="198"/>
      <c r="AT660" s="199" t="s">
        <v>180</v>
      </c>
      <c r="AU660" s="199" t="s">
        <v>88</v>
      </c>
      <c r="AV660" s="13" t="s">
        <v>86</v>
      </c>
      <c r="AW660" s="13" t="s">
        <v>37</v>
      </c>
      <c r="AX660" s="13" t="s">
        <v>78</v>
      </c>
      <c r="AY660" s="199" t="s">
        <v>172</v>
      </c>
    </row>
    <row r="661" spans="1:65" s="13" customFormat="1" ht="11.25">
      <c r="B661" s="189"/>
      <c r="C661" s="190"/>
      <c r="D661" s="191" t="s">
        <v>180</v>
      </c>
      <c r="E661" s="192" t="s">
        <v>19</v>
      </c>
      <c r="F661" s="193" t="s">
        <v>646</v>
      </c>
      <c r="G661" s="190"/>
      <c r="H661" s="192" t="s">
        <v>19</v>
      </c>
      <c r="I661" s="194"/>
      <c r="J661" s="190"/>
      <c r="K661" s="190"/>
      <c r="L661" s="195"/>
      <c r="M661" s="196"/>
      <c r="N661" s="197"/>
      <c r="O661" s="197"/>
      <c r="P661" s="197"/>
      <c r="Q661" s="197"/>
      <c r="R661" s="197"/>
      <c r="S661" s="197"/>
      <c r="T661" s="198"/>
      <c r="AT661" s="199" t="s">
        <v>180</v>
      </c>
      <c r="AU661" s="199" t="s">
        <v>88</v>
      </c>
      <c r="AV661" s="13" t="s">
        <v>86</v>
      </c>
      <c r="AW661" s="13" t="s">
        <v>37</v>
      </c>
      <c r="AX661" s="13" t="s">
        <v>78</v>
      </c>
      <c r="AY661" s="199" t="s">
        <v>172</v>
      </c>
    </row>
    <row r="662" spans="1:65" s="14" customFormat="1" ht="11.25">
      <c r="B662" s="200"/>
      <c r="C662" s="201"/>
      <c r="D662" s="191" t="s">
        <v>180</v>
      </c>
      <c r="E662" s="202" t="s">
        <v>19</v>
      </c>
      <c r="F662" s="203" t="s">
        <v>837</v>
      </c>
      <c r="G662" s="201"/>
      <c r="H662" s="204">
        <v>8.6</v>
      </c>
      <c r="I662" s="205"/>
      <c r="J662" s="201"/>
      <c r="K662" s="201"/>
      <c r="L662" s="206"/>
      <c r="M662" s="207"/>
      <c r="N662" s="208"/>
      <c r="O662" s="208"/>
      <c r="P662" s="208"/>
      <c r="Q662" s="208"/>
      <c r="R662" s="208"/>
      <c r="S662" s="208"/>
      <c r="T662" s="209"/>
      <c r="AT662" s="210" t="s">
        <v>180</v>
      </c>
      <c r="AU662" s="210" t="s">
        <v>88</v>
      </c>
      <c r="AV662" s="14" t="s">
        <v>88</v>
      </c>
      <c r="AW662" s="14" t="s">
        <v>37</v>
      </c>
      <c r="AX662" s="14" t="s">
        <v>78</v>
      </c>
      <c r="AY662" s="210" t="s">
        <v>172</v>
      </c>
    </row>
    <row r="663" spans="1:65" s="15" customFormat="1" ht="11.25">
      <c r="B663" s="211"/>
      <c r="C663" s="212"/>
      <c r="D663" s="191" t="s">
        <v>180</v>
      </c>
      <c r="E663" s="213" t="s">
        <v>19</v>
      </c>
      <c r="F663" s="214" t="s">
        <v>183</v>
      </c>
      <c r="G663" s="212"/>
      <c r="H663" s="215">
        <v>8.6</v>
      </c>
      <c r="I663" s="216"/>
      <c r="J663" s="212"/>
      <c r="K663" s="212"/>
      <c r="L663" s="217"/>
      <c r="M663" s="218"/>
      <c r="N663" s="219"/>
      <c r="O663" s="219"/>
      <c r="P663" s="219"/>
      <c r="Q663" s="219"/>
      <c r="R663" s="219"/>
      <c r="S663" s="219"/>
      <c r="T663" s="220"/>
      <c r="AT663" s="221" t="s">
        <v>180</v>
      </c>
      <c r="AU663" s="221" t="s">
        <v>88</v>
      </c>
      <c r="AV663" s="15" t="s">
        <v>178</v>
      </c>
      <c r="AW663" s="15" t="s">
        <v>37</v>
      </c>
      <c r="AX663" s="15" t="s">
        <v>86</v>
      </c>
      <c r="AY663" s="221" t="s">
        <v>172</v>
      </c>
    </row>
    <row r="664" spans="1:65" s="2" customFormat="1" ht="49.15" customHeight="1">
      <c r="A664" s="36"/>
      <c r="B664" s="37"/>
      <c r="C664" s="176" t="s">
        <v>838</v>
      </c>
      <c r="D664" s="176" t="s">
        <v>174</v>
      </c>
      <c r="E664" s="177" t="s">
        <v>839</v>
      </c>
      <c r="F664" s="178" t="s">
        <v>840</v>
      </c>
      <c r="G664" s="179" t="s">
        <v>337</v>
      </c>
      <c r="H664" s="180">
        <v>6.8</v>
      </c>
      <c r="I664" s="181"/>
      <c r="J664" s="182">
        <f>ROUND(I664*H664,2)</f>
        <v>0</v>
      </c>
      <c r="K664" s="178" t="s">
        <v>188</v>
      </c>
      <c r="L664" s="41"/>
      <c r="M664" s="183" t="s">
        <v>19</v>
      </c>
      <c r="N664" s="184" t="s">
        <v>49</v>
      </c>
      <c r="O664" s="66"/>
      <c r="P664" s="185">
        <f>O664*H664</f>
        <v>0</v>
      </c>
      <c r="Q664" s="185">
        <v>0</v>
      </c>
      <c r="R664" s="185">
        <f>Q664*H664</f>
        <v>0</v>
      </c>
      <c r="S664" s="185">
        <v>2.4750000000000001E-2</v>
      </c>
      <c r="T664" s="186">
        <f>S664*H664</f>
        <v>0.16830000000000001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187" t="s">
        <v>268</v>
      </c>
      <c r="AT664" s="187" t="s">
        <v>174</v>
      </c>
      <c r="AU664" s="187" t="s">
        <v>88</v>
      </c>
      <c r="AY664" s="19" t="s">
        <v>172</v>
      </c>
      <c r="BE664" s="188">
        <f>IF(N664="základní",J664,0)</f>
        <v>0</v>
      </c>
      <c r="BF664" s="188">
        <f>IF(N664="snížená",J664,0)</f>
        <v>0</v>
      </c>
      <c r="BG664" s="188">
        <f>IF(N664="zákl. přenesená",J664,0)</f>
        <v>0</v>
      </c>
      <c r="BH664" s="188">
        <f>IF(N664="sníž. přenesená",J664,0)</f>
        <v>0</v>
      </c>
      <c r="BI664" s="188">
        <f>IF(N664="nulová",J664,0)</f>
        <v>0</v>
      </c>
      <c r="BJ664" s="19" t="s">
        <v>86</v>
      </c>
      <c r="BK664" s="188">
        <f>ROUND(I664*H664,2)</f>
        <v>0</v>
      </c>
      <c r="BL664" s="19" t="s">
        <v>268</v>
      </c>
      <c r="BM664" s="187" t="s">
        <v>841</v>
      </c>
    </row>
    <row r="665" spans="1:65" s="2" customFormat="1" ht="11.25">
      <c r="A665" s="36"/>
      <c r="B665" s="37"/>
      <c r="C665" s="38"/>
      <c r="D665" s="222" t="s">
        <v>190</v>
      </c>
      <c r="E665" s="38"/>
      <c r="F665" s="223" t="s">
        <v>842</v>
      </c>
      <c r="G665" s="38"/>
      <c r="H665" s="38"/>
      <c r="I665" s="224"/>
      <c r="J665" s="38"/>
      <c r="K665" s="38"/>
      <c r="L665" s="41"/>
      <c r="M665" s="225"/>
      <c r="N665" s="226"/>
      <c r="O665" s="66"/>
      <c r="P665" s="66"/>
      <c r="Q665" s="66"/>
      <c r="R665" s="66"/>
      <c r="S665" s="66"/>
      <c r="T665" s="67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T665" s="19" t="s">
        <v>190</v>
      </c>
      <c r="AU665" s="19" t="s">
        <v>88</v>
      </c>
    </row>
    <row r="666" spans="1:65" s="13" customFormat="1" ht="11.25">
      <c r="B666" s="189"/>
      <c r="C666" s="190"/>
      <c r="D666" s="191" t="s">
        <v>180</v>
      </c>
      <c r="E666" s="192" t="s">
        <v>19</v>
      </c>
      <c r="F666" s="193" t="s">
        <v>704</v>
      </c>
      <c r="G666" s="190"/>
      <c r="H666" s="192" t="s">
        <v>19</v>
      </c>
      <c r="I666" s="194"/>
      <c r="J666" s="190"/>
      <c r="K666" s="190"/>
      <c r="L666" s="195"/>
      <c r="M666" s="196"/>
      <c r="N666" s="197"/>
      <c r="O666" s="197"/>
      <c r="P666" s="197"/>
      <c r="Q666" s="197"/>
      <c r="R666" s="197"/>
      <c r="S666" s="197"/>
      <c r="T666" s="198"/>
      <c r="AT666" s="199" t="s">
        <v>180</v>
      </c>
      <c r="AU666" s="199" t="s">
        <v>88</v>
      </c>
      <c r="AV666" s="13" t="s">
        <v>86</v>
      </c>
      <c r="AW666" s="13" t="s">
        <v>37</v>
      </c>
      <c r="AX666" s="13" t="s">
        <v>78</v>
      </c>
      <c r="AY666" s="199" t="s">
        <v>172</v>
      </c>
    </row>
    <row r="667" spans="1:65" s="13" customFormat="1" ht="11.25">
      <c r="B667" s="189"/>
      <c r="C667" s="190"/>
      <c r="D667" s="191" t="s">
        <v>180</v>
      </c>
      <c r="E667" s="192" t="s">
        <v>19</v>
      </c>
      <c r="F667" s="193" t="s">
        <v>705</v>
      </c>
      <c r="G667" s="190"/>
      <c r="H667" s="192" t="s">
        <v>19</v>
      </c>
      <c r="I667" s="194"/>
      <c r="J667" s="190"/>
      <c r="K667" s="190"/>
      <c r="L667" s="195"/>
      <c r="M667" s="196"/>
      <c r="N667" s="197"/>
      <c r="O667" s="197"/>
      <c r="P667" s="197"/>
      <c r="Q667" s="197"/>
      <c r="R667" s="197"/>
      <c r="S667" s="197"/>
      <c r="T667" s="198"/>
      <c r="AT667" s="199" t="s">
        <v>180</v>
      </c>
      <c r="AU667" s="199" t="s">
        <v>88</v>
      </c>
      <c r="AV667" s="13" t="s">
        <v>86</v>
      </c>
      <c r="AW667" s="13" t="s">
        <v>37</v>
      </c>
      <c r="AX667" s="13" t="s">
        <v>78</v>
      </c>
      <c r="AY667" s="199" t="s">
        <v>172</v>
      </c>
    </row>
    <row r="668" spans="1:65" s="13" customFormat="1" ht="11.25">
      <c r="B668" s="189"/>
      <c r="C668" s="190"/>
      <c r="D668" s="191" t="s">
        <v>180</v>
      </c>
      <c r="E668" s="192" t="s">
        <v>19</v>
      </c>
      <c r="F668" s="193" t="s">
        <v>706</v>
      </c>
      <c r="G668" s="190"/>
      <c r="H668" s="192" t="s">
        <v>19</v>
      </c>
      <c r="I668" s="194"/>
      <c r="J668" s="190"/>
      <c r="K668" s="190"/>
      <c r="L668" s="195"/>
      <c r="M668" s="196"/>
      <c r="N668" s="197"/>
      <c r="O668" s="197"/>
      <c r="P668" s="197"/>
      <c r="Q668" s="197"/>
      <c r="R668" s="197"/>
      <c r="S668" s="197"/>
      <c r="T668" s="198"/>
      <c r="AT668" s="199" t="s">
        <v>180</v>
      </c>
      <c r="AU668" s="199" t="s">
        <v>88</v>
      </c>
      <c r="AV668" s="13" t="s">
        <v>86</v>
      </c>
      <c r="AW668" s="13" t="s">
        <v>37</v>
      </c>
      <c r="AX668" s="13" t="s">
        <v>78</v>
      </c>
      <c r="AY668" s="199" t="s">
        <v>172</v>
      </c>
    </row>
    <row r="669" spans="1:65" s="13" customFormat="1" ht="11.25">
      <c r="B669" s="189"/>
      <c r="C669" s="190"/>
      <c r="D669" s="191" t="s">
        <v>180</v>
      </c>
      <c r="E669" s="192" t="s">
        <v>19</v>
      </c>
      <c r="F669" s="193" t="s">
        <v>646</v>
      </c>
      <c r="G669" s="190"/>
      <c r="H669" s="192" t="s">
        <v>19</v>
      </c>
      <c r="I669" s="194"/>
      <c r="J669" s="190"/>
      <c r="K669" s="190"/>
      <c r="L669" s="195"/>
      <c r="M669" s="196"/>
      <c r="N669" s="197"/>
      <c r="O669" s="197"/>
      <c r="P669" s="197"/>
      <c r="Q669" s="197"/>
      <c r="R669" s="197"/>
      <c r="S669" s="197"/>
      <c r="T669" s="198"/>
      <c r="AT669" s="199" t="s">
        <v>180</v>
      </c>
      <c r="AU669" s="199" t="s">
        <v>88</v>
      </c>
      <c r="AV669" s="13" t="s">
        <v>86</v>
      </c>
      <c r="AW669" s="13" t="s">
        <v>37</v>
      </c>
      <c r="AX669" s="13" t="s">
        <v>78</v>
      </c>
      <c r="AY669" s="199" t="s">
        <v>172</v>
      </c>
    </row>
    <row r="670" spans="1:65" s="14" customFormat="1" ht="11.25">
      <c r="B670" s="200"/>
      <c r="C670" s="201"/>
      <c r="D670" s="191" t="s">
        <v>180</v>
      </c>
      <c r="E670" s="202" t="s">
        <v>19</v>
      </c>
      <c r="F670" s="203" t="s">
        <v>843</v>
      </c>
      <c r="G670" s="201"/>
      <c r="H670" s="204">
        <v>6.8</v>
      </c>
      <c r="I670" s="205"/>
      <c r="J670" s="201"/>
      <c r="K670" s="201"/>
      <c r="L670" s="206"/>
      <c r="M670" s="207"/>
      <c r="N670" s="208"/>
      <c r="O670" s="208"/>
      <c r="P670" s="208"/>
      <c r="Q670" s="208"/>
      <c r="R670" s="208"/>
      <c r="S670" s="208"/>
      <c r="T670" s="209"/>
      <c r="AT670" s="210" t="s">
        <v>180</v>
      </c>
      <c r="AU670" s="210" t="s">
        <v>88</v>
      </c>
      <c r="AV670" s="14" t="s">
        <v>88</v>
      </c>
      <c r="AW670" s="14" t="s">
        <v>37</v>
      </c>
      <c r="AX670" s="14" t="s">
        <v>78</v>
      </c>
      <c r="AY670" s="210" t="s">
        <v>172</v>
      </c>
    </row>
    <row r="671" spans="1:65" s="15" customFormat="1" ht="11.25">
      <c r="B671" s="211"/>
      <c r="C671" s="212"/>
      <c r="D671" s="191" t="s">
        <v>180</v>
      </c>
      <c r="E671" s="213" t="s">
        <v>19</v>
      </c>
      <c r="F671" s="214" t="s">
        <v>183</v>
      </c>
      <c r="G671" s="212"/>
      <c r="H671" s="215">
        <v>6.8</v>
      </c>
      <c r="I671" s="216"/>
      <c r="J671" s="212"/>
      <c r="K671" s="212"/>
      <c r="L671" s="217"/>
      <c r="M671" s="218"/>
      <c r="N671" s="219"/>
      <c r="O671" s="219"/>
      <c r="P671" s="219"/>
      <c r="Q671" s="219"/>
      <c r="R671" s="219"/>
      <c r="S671" s="219"/>
      <c r="T671" s="220"/>
      <c r="AT671" s="221" t="s">
        <v>180</v>
      </c>
      <c r="AU671" s="221" t="s">
        <v>88</v>
      </c>
      <c r="AV671" s="15" t="s">
        <v>178</v>
      </c>
      <c r="AW671" s="15" t="s">
        <v>37</v>
      </c>
      <c r="AX671" s="15" t="s">
        <v>86</v>
      </c>
      <c r="AY671" s="221" t="s">
        <v>172</v>
      </c>
    </row>
    <row r="672" spans="1:65" s="2" customFormat="1" ht="49.15" customHeight="1">
      <c r="A672" s="36"/>
      <c r="B672" s="37"/>
      <c r="C672" s="176" t="s">
        <v>844</v>
      </c>
      <c r="D672" s="176" t="s">
        <v>174</v>
      </c>
      <c r="E672" s="177" t="s">
        <v>845</v>
      </c>
      <c r="F672" s="178" t="s">
        <v>846</v>
      </c>
      <c r="G672" s="179" t="s">
        <v>337</v>
      </c>
      <c r="H672" s="180">
        <v>6.9</v>
      </c>
      <c r="I672" s="181"/>
      <c r="J672" s="182">
        <f>ROUND(I672*H672,2)</f>
        <v>0</v>
      </c>
      <c r="K672" s="178" t="s">
        <v>188</v>
      </c>
      <c r="L672" s="41"/>
      <c r="M672" s="183" t="s">
        <v>19</v>
      </c>
      <c r="N672" s="184" t="s">
        <v>49</v>
      </c>
      <c r="O672" s="66"/>
      <c r="P672" s="185">
        <f>O672*H672</f>
        <v>0</v>
      </c>
      <c r="Q672" s="185">
        <v>0</v>
      </c>
      <c r="R672" s="185">
        <f>Q672*H672</f>
        <v>0</v>
      </c>
      <c r="S672" s="185">
        <v>3.3000000000000002E-2</v>
      </c>
      <c r="T672" s="186">
        <f>S672*H672</f>
        <v>0.22770000000000001</v>
      </c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R672" s="187" t="s">
        <v>268</v>
      </c>
      <c r="AT672" s="187" t="s">
        <v>174</v>
      </c>
      <c r="AU672" s="187" t="s">
        <v>88</v>
      </c>
      <c r="AY672" s="19" t="s">
        <v>172</v>
      </c>
      <c r="BE672" s="188">
        <f>IF(N672="základní",J672,0)</f>
        <v>0</v>
      </c>
      <c r="BF672" s="188">
        <f>IF(N672="snížená",J672,0)</f>
        <v>0</v>
      </c>
      <c r="BG672" s="188">
        <f>IF(N672="zákl. přenesená",J672,0)</f>
        <v>0</v>
      </c>
      <c r="BH672" s="188">
        <f>IF(N672="sníž. přenesená",J672,0)</f>
        <v>0</v>
      </c>
      <c r="BI672" s="188">
        <f>IF(N672="nulová",J672,0)</f>
        <v>0</v>
      </c>
      <c r="BJ672" s="19" t="s">
        <v>86</v>
      </c>
      <c r="BK672" s="188">
        <f>ROUND(I672*H672,2)</f>
        <v>0</v>
      </c>
      <c r="BL672" s="19" t="s">
        <v>268</v>
      </c>
      <c r="BM672" s="187" t="s">
        <v>847</v>
      </c>
    </row>
    <row r="673" spans="1:65" s="2" customFormat="1" ht="11.25">
      <c r="A673" s="36"/>
      <c r="B673" s="37"/>
      <c r="C673" s="38"/>
      <c r="D673" s="222" t="s">
        <v>190</v>
      </c>
      <c r="E673" s="38"/>
      <c r="F673" s="223" t="s">
        <v>848</v>
      </c>
      <c r="G673" s="38"/>
      <c r="H673" s="38"/>
      <c r="I673" s="224"/>
      <c r="J673" s="38"/>
      <c r="K673" s="38"/>
      <c r="L673" s="41"/>
      <c r="M673" s="225"/>
      <c r="N673" s="226"/>
      <c r="O673" s="66"/>
      <c r="P673" s="66"/>
      <c r="Q673" s="66"/>
      <c r="R673" s="66"/>
      <c r="S673" s="66"/>
      <c r="T673" s="67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T673" s="19" t="s">
        <v>190</v>
      </c>
      <c r="AU673" s="19" t="s">
        <v>88</v>
      </c>
    </row>
    <row r="674" spans="1:65" s="13" customFormat="1" ht="11.25">
      <c r="B674" s="189"/>
      <c r="C674" s="190"/>
      <c r="D674" s="191" t="s">
        <v>180</v>
      </c>
      <c r="E674" s="192" t="s">
        <v>19</v>
      </c>
      <c r="F674" s="193" t="s">
        <v>704</v>
      </c>
      <c r="G674" s="190"/>
      <c r="H674" s="192" t="s">
        <v>19</v>
      </c>
      <c r="I674" s="194"/>
      <c r="J674" s="190"/>
      <c r="K674" s="190"/>
      <c r="L674" s="195"/>
      <c r="M674" s="196"/>
      <c r="N674" s="197"/>
      <c r="O674" s="197"/>
      <c r="P674" s="197"/>
      <c r="Q674" s="197"/>
      <c r="R674" s="197"/>
      <c r="S674" s="197"/>
      <c r="T674" s="198"/>
      <c r="AT674" s="199" t="s">
        <v>180</v>
      </c>
      <c r="AU674" s="199" t="s">
        <v>88</v>
      </c>
      <c r="AV674" s="13" t="s">
        <v>86</v>
      </c>
      <c r="AW674" s="13" t="s">
        <v>37</v>
      </c>
      <c r="AX674" s="13" t="s">
        <v>78</v>
      </c>
      <c r="AY674" s="199" t="s">
        <v>172</v>
      </c>
    </row>
    <row r="675" spans="1:65" s="13" customFormat="1" ht="11.25">
      <c r="B675" s="189"/>
      <c r="C675" s="190"/>
      <c r="D675" s="191" t="s">
        <v>180</v>
      </c>
      <c r="E675" s="192" t="s">
        <v>19</v>
      </c>
      <c r="F675" s="193" t="s">
        <v>705</v>
      </c>
      <c r="G675" s="190"/>
      <c r="H675" s="192" t="s">
        <v>19</v>
      </c>
      <c r="I675" s="194"/>
      <c r="J675" s="190"/>
      <c r="K675" s="190"/>
      <c r="L675" s="195"/>
      <c r="M675" s="196"/>
      <c r="N675" s="197"/>
      <c r="O675" s="197"/>
      <c r="P675" s="197"/>
      <c r="Q675" s="197"/>
      <c r="R675" s="197"/>
      <c r="S675" s="197"/>
      <c r="T675" s="198"/>
      <c r="AT675" s="199" t="s">
        <v>180</v>
      </c>
      <c r="AU675" s="199" t="s">
        <v>88</v>
      </c>
      <c r="AV675" s="13" t="s">
        <v>86</v>
      </c>
      <c r="AW675" s="13" t="s">
        <v>37</v>
      </c>
      <c r="AX675" s="13" t="s">
        <v>78</v>
      </c>
      <c r="AY675" s="199" t="s">
        <v>172</v>
      </c>
    </row>
    <row r="676" spans="1:65" s="13" customFormat="1" ht="11.25">
      <c r="B676" s="189"/>
      <c r="C676" s="190"/>
      <c r="D676" s="191" t="s">
        <v>180</v>
      </c>
      <c r="E676" s="192" t="s">
        <v>19</v>
      </c>
      <c r="F676" s="193" t="s">
        <v>706</v>
      </c>
      <c r="G676" s="190"/>
      <c r="H676" s="192" t="s">
        <v>19</v>
      </c>
      <c r="I676" s="194"/>
      <c r="J676" s="190"/>
      <c r="K676" s="190"/>
      <c r="L676" s="195"/>
      <c r="M676" s="196"/>
      <c r="N676" s="197"/>
      <c r="O676" s="197"/>
      <c r="P676" s="197"/>
      <c r="Q676" s="197"/>
      <c r="R676" s="197"/>
      <c r="S676" s="197"/>
      <c r="T676" s="198"/>
      <c r="AT676" s="199" t="s">
        <v>180</v>
      </c>
      <c r="AU676" s="199" t="s">
        <v>88</v>
      </c>
      <c r="AV676" s="13" t="s">
        <v>86</v>
      </c>
      <c r="AW676" s="13" t="s">
        <v>37</v>
      </c>
      <c r="AX676" s="13" t="s">
        <v>78</v>
      </c>
      <c r="AY676" s="199" t="s">
        <v>172</v>
      </c>
    </row>
    <row r="677" spans="1:65" s="13" customFormat="1" ht="11.25">
      <c r="B677" s="189"/>
      <c r="C677" s="190"/>
      <c r="D677" s="191" t="s">
        <v>180</v>
      </c>
      <c r="E677" s="192" t="s">
        <v>19</v>
      </c>
      <c r="F677" s="193" t="s">
        <v>646</v>
      </c>
      <c r="G677" s="190"/>
      <c r="H677" s="192" t="s">
        <v>19</v>
      </c>
      <c r="I677" s="194"/>
      <c r="J677" s="190"/>
      <c r="K677" s="190"/>
      <c r="L677" s="195"/>
      <c r="M677" s="196"/>
      <c r="N677" s="197"/>
      <c r="O677" s="197"/>
      <c r="P677" s="197"/>
      <c r="Q677" s="197"/>
      <c r="R677" s="197"/>
      <c r="S677" s="197"/>
      <c r="T677" s="198"/>
      <c r="AT677" s="199" t="s">
        <v>180</v>
      </c>
      <c r="AU677" s="199" t="s">
        <v>88</v>
      </c>
      <c r="AV677" s="13" t="s">
        <v>86</v>
      </c>
      <c r="AW677" s="13" t="s">
        <v>37</v>
      </c>
      <c r="AX677" s="13" t="s">
        <v>78</v>
      </c>
      <c r="AY677" s="199" t="s">
        <v>172</v>
      </c>
    </row>
    <row r="678" spans="1:65" s="14" customFormat="1" ht="11.25">
      <c r="B678" s="200"/>
      <c r="C678" s="201"/>
      <c r="D678" s="191" t="s">
        <v>180</v>
      </c>
      <c r="E678" s="202" t="s">
        <v>19</v>
      </c>
      <c r="F678" s="203" t="s">
        <v>849</v>
      </c>
      <c r="G678" s="201"/>
      <c r="H678" s="204">
        <v>6.9</v>
      </c>
      <c r="I678" s="205"/>
      <c r="J678" s="201"/>
      <c r="K678" s="201"/>
      <c r="L678" s="206"/>
      <c r="M678" s="207"/>
      <c r="N678" s="208"/>
      <c r="O678" s="208"/>
      <c r="P678" s="208"/>
      <c r="Q678" s="208"/>
      <c r="R678" s="208"/>
      <c r="S678" s="208"/>
      <c r="T678" s="209"/>
      <c r="AT678" s="210" t="s">
        <v>180</v>
      </c>
      <c r="AU678" s="210" t="s">
        <v>88</v>
      </c>
      <c r="AV678" s="14" t="s">
        <v>88</v>
      </c>
      <c r="AW678" s="14" t="s">
        <v>37</v>
      </c>
      <c r="AX678" s="14" t="s">
        <v>78</v>
      </c>
      <c r="AY678" s="210" t="s">
        <v>172</v>
      </c>
    </row>
    <row r="679" spans="1:65" s="15" customFormat="1" ht="11.25">
      <c r="B679" s="211"/>
      <c r="C679" s="212"/>
      <c r="D679" s="191" t="s">
        <v>180</v>
      </c>
      <c r="E679" s="213" t="s">
        <v>19</v>
      </c>
      <c r="F679" s="214" t="s">
        <v>183</v>
      </c>
      <c r="G679" s="212"/>
      <c r="H679" s="215">
        <v>6.9</v>
      </c>
      <c r="I679" s="216"/>
      <c r="J679" s="212"/>
      <c r="K679" s="212"/>
      <c r="L679" s="217"/>
      <c r="M679" s="218"/>
      <c r="N679" s="219"/>
      <c r="O679" s="219"/>
      <c r="P679" s="219"/>
      <c r="Q679" s="219"/>
      <c r="R679" s="219"/>
      <c r="S679" s="219"/>
      <c r="T679" s="220"/>
      <c r="AT679" s="221" t="s">
        <v>180</v>
      </c>
      <c r="AU679" s="221" t="s">
        <v>88</v>
      </c>
      <c r="AV679" s="15" t="s">
        <v>178</v>
      </c>
      <c r="AW679" s="15" t="s">
        <v>37</v>
      </c>
      <c r="AX679" s="15" t="s">
        <v>86</v>
      </c>
      <c r="AY679" s="221" t="s">
        <v>172</v>
      </c>
    </row>
    <row r="680" spans="1:65" s="2" customFormat="1" ht="49.15" customHeight="1">
      <c r="A680" s="36"/>
      <c r="B680" s="37"/>
      <c r="C680" s="176" t="s">
        <v>850</v>
      </c>
      <c r="D680" s="176" t="s">
        <v>174</v>
      </c>
      <c r="E680" s="177" t="s">
        <v>851</v>
      </c>
      <c r="F680" s="178" t="s">
        <v>852</v>
      </c>
      <c r="G680" s="179" t="s">
        <v>337</v>
      </c>
      <c r="H680" s="180">
        <v>37.799999999999997</v>
      </c>
      <c r="I680" s="181"/>
      <c r="J680" s="182">
        <f>ROUND(I680*H680,2)</f>
        <v>0</v>
      </c>
      <c r="K680" s="178" t="s">
        <v>188</v>
      </c>
      <c r="L680" s="41"/>
      <c r="M680" s="183" t="s">
        <v>19</v>
      </c>
      <c r="N680" s="184" t="s">
        <v>49</v>
      </c>
      <c r="O680" s="66"/>
      <c r="P680" s="185">
        <f>O680*H680</f>
        <v>0</v>
      </c>
      <c r="Q680" s="185">
        <v>6.0000000000000002E-5</v>
      </c>
      <c r="R680" s="185">
        <f>Q680*H680</f>
        <v>2.2680000000000001E-3</v>
      </c>
      <c r="S680" s="185">
        <v>0</v>
      </c>
      <c r="T680" s="186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87" t="s">
        <v>268</v>
      </c>
      <c r="AT680" s="187" t="s">
        <v>174</v>
      </c>
      <c r="AU680" s="187" t="s">
        <v>88</v>
      </c>
      <c r="AY680" s="19" t="s">
        <v>172</v>
      </c>
      <c r="BE680" s="188">
        <f>IF(N680="základní",J680,0)</f>
        <v>0</v>
      </c>
      <c r="BF680" s="188">
        <f>IF(N680="snížená",J680,0)</f>
        <v>0</v>
      </c>
      <c r="BG680" s="188">
        <f>IF(N680="zákl. přenesená",J680,0)</f>
        <v>0</v>
      </c>
      <c r="BH680" s="188">
        <f>IF(N680="sníž. přenesená",J680,0)</f>
        <v>0</v>
      </c>
      <c r="BI680" s="188">
        <f>IF(N680="nulová",J680,0)</f>
        <v>0</v>
      </c>
      <c r="BJ680" s="19" t="s">
        <v>86</v>
      </c>
      <c r="BK680" s="188">
        <f>ROUND(I680*H680,2)</f>
        <v>0</v>
      </c>
      <c r="BL680" s="19" t="s">
        <v>268</v>
      </c>
      <c r="BM680" s="187" t="s">
        <v>853</v>
      </c>
    </row>
    <row r="681" spans="1:65" s="2" customFormat="1" ht="11.25">
      <c r="A681" s="36"/>
      <c r="B681" s="37"/>
      <c r="C681" s="38"/>
      <c r="D681" s="222" t="s">
        <v>190</v>
      </c>
      <c r="E681" s="38"/>
      <c r="F681" s="223" t="s">
        <v>854</v>
      </c>
      <c r="G681" s="38"/>
      <c r="H681" s="38"/>
      <c r="I681" s="224"/>
      <c r="J681" s="38"/>
      <c r="K681" s="38"/>
      <c r="L681" s="41"/>
      <c r="M681" s="225"/>
      <c r="N681" s="226"/>
      <c r="O681" s="66"/>
      <c r="P681" s="66"/>
      <c r="Q681" s="66"/>
      <c r="R681" s="66"/>
      <c r="S681" s="66"/>
      <c r="T681" s="67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T681" s="19" t="s">
        <v>190</v>
      </c>
      <c r="AU681" s="19" t="s">
        <v>88</v>
      </c>
    </row>
    <row r="682" spans="1:65" s="13" customFormat="1" ht="11.25">
      <c r="B682" s="189"/>
      <c r="C682" s="190"/>
      <c r="D682" s="191" t="s">
        <v>180</v>
      </c>
      <c r="E682" s="192" t="s">
        <v>19</v>
      </c>
      <c r="F682" s="193" t="s">
        <v>704</v>
      </c>
      <c r="G682" s="190"/>
      <c r="H682" s="192" t="s">
        <v>19</v>
      </c>
      <c r="I682" s="194"/>
      <c r="J682" s="190"/>
      <c r="K682" s="190"/>
      <c r="L682" s="195"/>
      <c r="M682" s="196"/>
      <c r="N682" s="197"/>
      <c r="O682" s="197"/>
      <c r="P682" s="197"/>
      <c r="Q682" s="197"/>
      <c r="R682" s="197"/>
      <c r="S682" s="197"/>
      <c r="T682" s="198"/>
      <c r="AT682" s="199" t="s">
        <v>180</v>
      </c>
      <c r="AU682" s="199" t="s">
        <v>88</v>
      </c>
      <c r="AV682" s="13" t="s">
        <v>86</v>
      </c>
      <c r="AW682" s="13" t="s">
        <v>37</v>
      </c>
      <c r="AX682" s="13" t="s">
        <v>78</v>
      </c>
      <c r="AY682" s="199" t="s">
        <v>172</v>
      </c>
    </row>
    <row r="683" spans="1:65" s="13" customFormat="1" ht="11.25">
      <c r="B683" s="189"/>
      <c r="C683" s="190"/>
      <c r="D683" s="191" t="s">
        <v>180</v>
      </c>
      <c r="E683" s="192" t="s">
        <v>19</v>
      </c>
      <c r="F683" s="193" t="s">
        <v>705</v>
      </c>
      <c r="G683" s="190"/>
      <c r="H683" s="192" t="s">
        <v>19</v>
      </c>
      <c r="I683" s="194"/>
      <c r="J683" s="190"/>
      <c r="K683" s="190"/>
      <c r="L683" s="195"/>
      <c r="M683" s="196"/>
      <c r="N683" s="197"/>
      <c r="O683" s="197"/>
      <c r="P683" s="197"/>
      <c r="Q683" s="197"/>
      <c r="R683" s="197"/>
      <c r="S683" s="197"/>
      <c r="T683" s="198"/>
      <c r="AT683" s="199" t="s">
        <v>180</v>
      </c>
      <c r="AU683" s="199" t="s">
        <v>88</v>
      </c>
      <c r="AV683" s="13" t="s">
        <v>86</v>
      </c>
      <c r="AW683" s="13" t="s">
        <v>37</v>
      </c>
      <c r="AX683" s="13" t="s">
        <v>78</v>
      </c>
      <c r="AY683" s="199" t="s">
        <v>172</v>
      </c>
    </row>
    <row r="684" spans="1:65" s="13" customFormat="1" ht="11.25">
      <c r="B684" s="189"/>
      <c r="C684" s="190"/>
      <c r="D684" s="191" t="s">
        <v>180</v>
      </c>
      <c r="E684" s="192" t="s">
        <v>19</v>
      </c>
      <c r="F684" s="193" t="s">
        <v>706</v>
      </c>
      <c r="G684" s="190"/>
      <c r="H684" s="192" t="s">
        <v>19</v>
      </c>
      <c r="I684" s="194"/>
      <c r="J684" s="190"/>
      <c r="K684" s="190"/>
      <c r="L684" s="195"/>
      <c r="M684" s="196"/>
      <c r="N684" s="197"/>
      <c r="O684" s="197"/>
      <c r="P684" s="197"/>
      <c r="Q684" s="197"/>
      <c r="R684" s="197"/>
      <c r="S684" s="197"/>
      <c r="T684" s="198"/>
      <c r="AT684" s="199" t="s">
        <v>180</v>
      </c>
      <c r="AU684" s="199" t="s">
        <v>88</v>
      </c>
      <c r="AV684" s="13" t="s">
        <v>86</v>
      </c>
      <c r="AW684" s="13" t="s">
        <v>37</v>
      </c>
      <c r="AX684" s="13" t="s">
        <v>78</v>
      </c>
      <c r="AY684" s="199" t="s">
        <v>172</v>
      </c>
    </row>
    <row r="685" spans="1:65" s="13" customFormat="1" ht="11.25">
      <c r="B685" s="189"/>
      <c r="C685" s="190"/>
      <c r="D685" s="191" t="s">
        <v>180</v>
      </c>
      <c r="E685" s="192" t="s">
        <v>19</v>
      </c>
      <c r="F685" s="193" t="s">
        <v>646</v>
      </c>
      <c r="G685" s="190"/>
      <c r="H685" s="192" t="s">
        <v>19</v>
      </c>
      <c r="I685" s="194"/>
      <c r="J685" s="190"/>
      <c r="K685" s="190"/>
      <c r="L685" s="195"/>
      <c r="M685" s="196"/>
      <c r="N685" s="197"/>
      <c r="O685" s="197"/>
      <c r="P685" s="197"/>
      <c r="Q685" s="197"/>
      <c r="R685" s="197"/>
      <c r="S685" s="197"/>
      <c r="T685" s="198"/>
      <c r="AT685" s="199" t="s">
        <v>180</v>
      </c>
      <c r="AU685" s="199" t="s">
        <v>88</v>
      </c>
      <c r="AV685" s="13" t="s">
        <v>86</v>
      </c>
      <c r="AW685" s="13" t="s">
        <v>37</v>
      </c>
      <c r="AX685" s="13" t="s">
        <v>78</v>
      </c>
      <c r="AY685" s="199" t="s">
        <v>172</v>
      </c>
    </row>
    <row r="686" spans="1:65" s="14" customFormat="1" ht="22.5">
      <c r="B686" s="200"/>
      <c r="C686" s="201"/>
      <c r="D686" s="191" t="s">
        <v>180</v>
      </c>
      <c r="E686" s="202" t="s">
        <v>19</v>
      </c>
      <c r="F686" s="203" t="s">
        <v>855</v>
      </c>
      <c r="G686" s="201"/>
      <c r="H686" s="204">
        <v>37.799999999999997</v>
      </c>
      <c r="I686" s="205"/>
      <c r="J686" s="201"/>
      <c r="K686" s="201"/>
      <c r="L686" s="206"/>
      <c r="M686" s="207"/>
      <c r="N686" s="208"/>
      <c r="O686" s="208"/>
      <c r="P686" s="208"/>
      <c r="Q686" s="208"/>
      <c r="R686" s="208"/>
      <c r="S686" s="208"/>
      <c r="T686" s="209"/>
      <c r="AT686" s="210" t="s">
        <v>180</v>
      </c>
      <c r="AU686" s="210" t="s">
        <v>88</v>
      </c>
      <c r="AV686" s="14" t="s">
        <v>88</v>
      </c>
      <c r="AW686" s="14" t="s">
        <v>37</v>
      </c>
      <c r="AX686" s="14" t="s">
        <v>78</v>
      </c>
      <c r="AY686" s="210" t="s">
        <v>172</v>
      </c>
    </row>
    <row r="687" spans="1:65" s="15" customFormat="1" ht="11.25">
      <c r="B687" s="211"/>
      <c r="C687" s="212"/>
      <c r="D687" s="191" t="s">
        <v>180</v>
      </c>
      <c r="E687" s="213" t="s">
        <v>19</v>
      </c>
      <c r="F687" s="214" t="s">
        <v>183</v>
      </c>
      <c r="G687" s="212"/>
      <c r="H687" s="215">
        <v>37.799999999999997</v>
      </c>
      <c r="I687" s="216"/>
      <c r="J687" s="212"/>
      <c r="K687" s="212"/>
      <c r="L687" s="217"/>
      <c r="M687" s="218"/>
      <c r="N687" s="219"/>
      <c r="O687" s="219"/>
      <c r="P687" s="219"/>
      <c r="Q687" s="219"/>
      <c r="R687" s="219"/>
      <c r="S687" s="219"/>
      <c r="T687" s="220"/>
      <c r="AT687" s="221" t="s">
        <v>180</v>
      </c>
      <c r="AU687" s="221" t="s">
        <v>88</v>
      </c>
      <c r="AV687" s="15" t="s">
        <v>178</v>
      </c>
      <c r="AW687" s="15" t="s">
        <v>37</v>
      </c>
      <c r="AX687" s="15" t="s">
        <v>86</v>
      </c>
      <c r="AY687" s="221" t="s">
        <v>172</v>
      </c>
    </row>
    <row r="688" spans="1:65" s="2" customFormat="1" ht="21.75" customHeight="1">
      <c r="A688" s="36"/>
      <c r="B688" s="37"/>
      <c r="C688" s="227" t="s">
        <v>856</v>
      </c>
      <c r="D688" s="227" t="s">
        <v>453</v>
      </c>
      <c r="E688" s="228" t="s">
        <v>857</v>
      </c>
      <c r="F688" s="229" t="s">
        <v>858</v>
      </c>
      <c r="G688" s="230" t="s">
        <v>110</v>
      </c>
      <c r="H688" s="231">
        <v>0.33300000000000002</v>
      </c>
      <c r="I688" s="232"/>
      <c r="J688" s="233">
        <f>ROUND(I688*H688,2)</f>
        <v>0</v>
      </c>
      <c r="K688" s="229" t="s">
        <v>188</v>
      </c>
      <c r="L688" s="234"/>
      <c r="M688" s="235" t="s">
        <v>19</v>
      </c>
      <c r="N688" s="236" t="s">
        <v>49</v>
      </c>
      <c r="O688" s="66"/>
      <c r="P688" s="185">
        <f>O688*H688</f>
        <v>0</v>
      </c>
      <c r="Q688" s="185">
        <v>0.55000000000000004</v>
      </c>
      <c r="R688" s="185">
        <f>Q688*H688</f>
        <v>0.18315000000000003</v>
      </c>
      <c r="S688" s="185">
        <v>0</v>
      </c>
      <c r="T688" s="186">
        <f>S688*H688</f>
        <v>0</v>
      </c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R688" s="187" t="s">
        <v>347</v>
      </c>
      <c r="AT688" s="187" t="s">
        <v>453</v>
      </c>
      <c r="AU688" s="187" t="s">
        <v>88</v>
      </c>
      <c r="AY688" s="19" t="s">
        <v>172</v>
      </c>
      <c r="BE688" s="188">
        <f>IF(N688="základní",J688,0)</f>
        <v>0</v>
      </c>
      <c r="BF688" s="188">
        <f>IF(N688="snížená",J688,0)</f>
        <v>0</v>
      </c>
      <c r="BG688" s="188">
        <f>IF(N688="zákl. přenesená",J688,0)</f>
        <v>0</v>
      </c>
      <c r="BH688" s="188">
        <f>IF(N688="sníž. přenesená",J688,0)</f>
        <v>0</v>
      </c>
      <c r="BI688" s="188">
        <f>IF(N688="nulová",J688,0)</f>
        <v>0</v>
      </c>
      <c r="BJ688" s="19" t="s">
        <v>86</v>
      </c>
      <c r="BK688" s="188">
        <f>ROUND(I688*H688,2)</f>
        <v>0</v>
      </c>
      <c r="BL688" s="19" t="s">
        <v>268</v>
      </c>
      <c r="BM688" s="187" t="s">
        <v>859</v>
      </c>
    </row>
    <row r="689" spans="1:65" s="13" customFormat="1" ht="11.25">
      <c r="B689" s="189"/>
      <c r="C689" s="190"/>
      <c r="D689" s="191" t="s">
        <v>180</v>
      </c>
      <c r="E689" s="192" t="s">
        <v>19</v>
      </c>
      <c r="F689" s="193" t="s">
        <v>704</v>
      </c>
      <c r="G689" s="190"/>
      <c r="H689" s="192" t="s">
        <v>19</v>
      </c>
      <c r="I689" s="194"/>
      <c r="J689" s="190"/>
      <c r="K689" s="190"/>
      <c r="L689" s="195"/>
      <c r="M689" s="196"/>
      <c r="N689" s="197"/>
      <c r="O689" s="197"/>
      <c r="P689" s="197"/>
      <c r="Q689" s="197"/>
      <c r="R689" s="197"/>
      <c r="S689" s="197"/>
      <c r="T689" s="198"/>
      <c r="AT689" s="199" t="s">
        <v>180</v>
      </c>
      <c r="AU689" s="199" t="s">
        <v>88</v>
      </c>
      <c r="AV689" s="13" t="s">
        <v>86</v>
      </c>
      <c r="AW689" s="13" t="s">
        <v>37</v>
      </c>
      <c r="AX689" s="13" t="s">
        <v>78</v>
      </c>
      <c r="AY689" s="199" t="s">
        <v>172</v>
      </c>
    </row>
    <row r="690" spans="1:65" s="13" customFormat="1" ht="11.25">
      <c r="B690" s="189"/>
      <c r="C690" s="190"/>
      <c r="D690" s="191" t="s">
        <v>180</v>
      </c>
      <c r="E690" s="192" t="s">
        <v>19</v>
      </c>
      <c r="F690" s="193" t="s">
        <v>705</v>
      </c>
      <c r="G690" s="190"/>
      <c r="H690" s="192" t="s">
        <v>19</v>
      </c>
      <c r="I690" s="194"/>
      <c r="J690" s="190"/>
      <c r="K690" s="190"/>
      <c r="L690" s="195"/>
      <c r="M690" s="196"/>
      <c r="N690" s="197"/>
      <c r="O690" s="197"/>
      <c r="P690" s="197"/>
      <c r="Q690" s="197"/>
      <c r="R690" s="197"/>
      <c r="S690" s="197"/>
      <c r="T690" s="198"/>
      <c r="AT690" s="199" t="s">
        <v>180</v>
      </c>
      <c r="AU690" s="199" t="s">
        <v>88</v>
      </c>
      <c r="AV690" s="13" t="s">
        <v>86</v>
      </c>
      <c r="AW690" s="13" t="s">
        <v>37</v>
      </c>
      <c r="AX690" s="13" t="s">
        <v>78</v>
      </c>
      <c r="AY690" s="199" t="s">
        <v>172</v>
      </c>
    </row>
    <row r="691" spans="1:65" s="13" customFormat="1" ht="11.25">
      <c r="B691" s="189"/>
      <c r="C691" s="190"/>
      <c r="D691" s="191" t="s">
        <v>180</v>
      </c>
      <c r="E691" s="192" t="s">
        <v>19</v>
      </c>
      <c r="F691" s="193" t="s">
        <v>706</v>
      </c>
      <c r="G691" s="190"/>
      <c r="H691" s="192" t="s">
        <v>19</v>
      </c>
      <c r="I691" s="194"/>
      <c r="J691" s="190"/>
      <c r="K691" s="190"/>
      <c r="L691" s="195"/>
      <c r="M691" s="196"/>
      <c r="N691" s="197"/>
      <c r="O691" s="197"/>
      <c r="P691" s="197"/>
      <c r="Q691" s="197"/>
      <c r="R691" s="197"/>
      <c r="S691" s="197"/>
      <c r="T691" s="198"/>
      <c r="AT691" s="199" t="s">
        <v>180</v>
      </c>
      <c r="AU691" s="199" t="s">
        <v>88</v>
      </c>
      <c r="AV691" s="13" t="s">
        <v>86</v>
      </c>
      <c r="AW691" s="13" t="s">
        <v>37</v>
      </c>
      <c r="AX691" s="13" t="s">
        <v>78</v>
      </c>
      <c r="AY691" s="199" t="s">
        <v>172</v>
      </c>
    </row>
    <row r="692" spans="1:65" s="13" customFormat="1" ht="11.25">
      <c r="B692" s="189"/>
      <c r="C692" s="190"/>
      <c r="D692" s="191" t="s">
        <v>180</v>
      </c>
      <c r="E692" s="192" t="s">
        <v>19</v>
      </c>
      <c r="F692" s="193" t="s">
        <v>646</v>
      </c>
      <c r="G692" s="190"/>
      <c r="H692" s="192" t="s">
        <v>19</v>
      </c>
      <c r="I692" s="194"/>
      <c r="J692" s="190"/>
      <c r="K692" s="190"/>
      <c r="L692" s="195"/>
      <c r="M692" s="196"/>
      <c r="N692" s="197"/>
      <c r="O692" s="197"/>
      <c r="P692" s="197"/>
      <c r="Q692" s="197"/>
      <c r="R692" s="197"/>
      <c r="S692" s="197"/>
      <c r="T692" s="198"/>
      <c r="AT692" s="199" t="s">
        <v>180</v>
      </c>
      <c r="AU692" s="199" t="s">
        <v>88</v>
      </c>
      <c r="AV692" s="13" t="s">
        <v>86</v>
      </c>
      <c r="AW692" s="13" t="s">
        <v>37</v>
      </c>
      <c r="AX692" s="13" t="s">
        <v>78</v>
      </c>
      <c r="AY692" s="199" t="s">
        <v>172</v>
      </c>
    </row>
    <row r="693" spans="1:65" s="14" customFormat="1" ht="22.5">
      <c r="B693" s="200"/>
      <c r="C693" s="201"/>
      <c r="D693" s="191" t="s">
        <v>180</v>
      </c>
      <c r="E693" s="202" t="s">
        <v>19</v>
      </c>
      <c r="F693" s="203" t="s">
        <v>860</v>
      </c>
      <c r="G693" s="201"/>
      <c r="H693" s="204">
        <v>0.33300000000000002</v>
      </c>
      <c r="I693" s="205"/>
      <c r="J693" s="201"/>
      <c r="K693" s="201"/>
      <c r="L693" s="206"/>
      <c r="M693" s="207"/>
      <c r="N693" s="208"/>
      <c r="O693" s="208"/>
      <c r="P693" s="208"/>
      <c r="Q693" s="208"/>
      <c r="R693" s="208"/>
      <c r="S693" s="208"/>
      <c r="T693" s="209"/>
      <c r="AT693" s="210" t="s">
        <v>180</v>
      </c>
      <c r="AU693" s="210" t="s">
        <v>88</v>
      </c>
      <c r="AV693" s="14" t="s">
        <v>88</v>
      </c>
      <c r="AW693" s="14" t="s">
        <v>37</v>
      </c>
      <c r="AX693" s="14" t="s">
        <v>78</v>
      </c>
      <c r="AY693" s="210" t="s">
        <v>172</v>
      </c>
    </row>
    <row r="694" spans="1:65" s="15" customFormat="1" ht="11.25">
      <c r="B694" s="211"/>
      <c r="C694" s="212"/>
      <c r="D694" s="191" t="s">
        <v>180</v>
      </c>
      <c r="E694" s="213" t="s">
        <v>19</v>
      </c>
      <c r="F694" s="214" t="s">
        <v>183</v>
      </c>
      <c r="G694" s="212"/>
      <c r="H694" s="215">
        <v>0.33300000000000002</v>
      </c>
      <c r="I694" s="216"/>
      <c r="J694" s="212"/>
      <c r="K694" s="212"/>
      <c r="L694" s="217"/>
      <c r="M694" s="218"/>
      <c r="N694" s="219"/>
      <c r="O694" s="219"/>
      <c r="P694" s="219"/>
      <c r="Q694" s="219"/>
      <c r="R694" s="219"/>
      <c r="S694" s="219"/>
      <c r="T694" s="220"/>
      <c r="AT694" s="221" t="s">
        <v>180</v>
      </c>
      <c r="AU694" s="221" t="s">
        <v>88</v>
      </c>
      <c r="AV694" s="15" t="s">
        <v>178</v>
      </c>
      <c r="AW694" s="15" t="s">
        <v>37</v>
      </c>
      <c r="AX694" s="15" t="s">
        <v>86</v>
      </c>
      <c r="AY694" s="221" t="s">
        <v>172</v>
      </c>
    </row>
    <row r="695" spans="1:65" s="2" customFormat="1" ht="49.15" customHeight="1">
      <c r="A695" s="36"/>
      <c r="B695" s="37"/>
      <c r="C695" s="176" t="s">
        <v>861</v>
      </c>
      <c r="D695" s="176" t="s">
        <v>174</v>
      </c>
      <c r="E695" s="177" t="s">
        <v>862</v>
      </c>
      <c r="F695" s="178" t="s">
        <v>863</v>
      </c>
      <c r="G695" s="179" t="s">
        <v>337</v>
      </c>
      <c r="H695" s="180">
        <v>20.8</v>
      </c>
      <c r="I695" s="181"/>
      <c r="J695" s="182">
        <f>ROUND(I695*H695,2)</f>
        <v>0</v>
      </c>
      <c r="K695" s="178" t="s">
        <v>188</v>
      </c>
      <c r="L695" s="41"/>
      <c r="M695" s="183" t="s">
        <v>19</v>
      </c>
      <c r="N695" s="184" t="s">
        <v>49</v>
      </c>
      <c r="O695" s="66"/>
      <c r="P695" s="185">
        <f>O695*H695</f>
        <v>0</v>
      </c>
      <c r="Q695" s="185">
        <v>8.0000000000000007E-5</v>
      </c>
      <c r="R695" s="185">
        <f>Q695*H695</f>
        <v>1.6640000000000001E-3</v>
      </c>
      <c r="S695" s="185">
        <v>0</v>
      </c>
      <c r="T695" s="186">
        <f>S695*H695</f>
        <v>0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187" t="s">
        <v>268</v>
      </c>
      <c r="AT695" s="187" t="s">
        <v>174</v>
      </c>
      <c r="AU695" s="187" t="s">
        <v>88</v>
      </c>
      <c r="AY695" s="19" t="s">
        <v>172</v>
      </c>
      <c r="BE695" s="188">
        <f>IF(N695="základní",J695,0)</f>
        <v>0</v>
      </c>
      <c r="BF695" s="188">
        <f>IF(N695="snížená",J695,0)</f>
        <v>0</v>
      </c>
      <c r="BG695" s="188">
        <f>IF(N695="zákl. přenesená",J695,0)</f>
        <v>0</v>
      </c>
      <c r="BH695" s="188">
        <f>IF(N695="sníž. přenesená",J695,0)</f>
        <v>0</v>
      </c>
      <c r="BI695" s="188">
        <f>IF(N695="nulová",J695,0)</f>
        <v>0</v>
      </c>
      <c r="BJ695" s="19" t="s">
        <v>86</v>
      </c>
      <c r="BK695" s="188">
        <f>ROUND(I695*H695,2)</f>
        <v>0</v>
      </c>
      <c r="BL695" s="19" t="s">
        <v>268</v>
      </c>
      <c r="BM695" s="187" t="s">
        <v>864</v>
      </c>
    </row>
    <row r="696" spans="1:65" s="2" customFormat="1" ht="11.25">
      <c r="A696" s="36"/>
      <c r="B696" s="37"/>
      <c r="C696" s="38"/>
      <c r="D696" s="222" t="s">
        <v>190</v>
      </c>
      <c r="E696" s="38"/>
      <c r="F696" s="223" t="s">
        <v>865</v>
      </c>
      <c r="G696" s="38"/>
      <c r="H696" s="38"/>
      <c r="I696" s="224"/>
      <c r="J696" s="38"/>
      <c r="K696" s="38"/>
      <c r="L696" s="41"/>
      <c r="M696" s="225"/>
      <c r="N696" s="226"/>
      <c r="O696" s="66"/>
      <c r="P696" s="66"/>
      <c r="Q696" s="66"/>
      <c r="R696" s="66"/>
      <c r="S696" s="66"/>
      <c r="T696" s="67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T696" s="19" t="s">
        <v>190</v>
      </c>
      <c r="AU696" s="19" t="s">
        <v>88</v>
      </c>
    </row>
    <row r="697" spans="1:65" s="13" customFormat="1" ht="11.25">
      <c r="B697" s="189"/>
      <c r="C697" s="190"/>
      <c r="D697" s="191" t="s">
        <v>180</v>
      </c>
      <c r="E697" s="192" t="s">
        <v>19</v>
      </c>
      <c r="F697" s="193" t="s">
        <v>704</v>
      </c>
      <c r="G697" s="190"/>
      <c r="H697" s="192" t="s">
        <v>19</v>
      </c>
      <c r="I697" s="194"/>
      <c r="J697" s="190"/>
      <c r="K697" s="190"/>
      <c r="L697" s="195"/>
      <c r="M697" s="196"/>
      <c r="N697" s="197"/>
      <c r="O697" s="197"/>
      <c r="P697" s="197"/>
      <c r="Q697" s="197"/>
      <c r="R697" s="197"/>
      <c r="S697" s="197"/>
      <c r="T697" s="198"/>
      <c r="AT697" s="199" t="s">
        <v>180</v>
      </c>
      <c r="AU697" s="199" t="s">
        <v>88</v>
      </c>
      <c r="AV697" s="13" t="s">
        <v>86</v>
      </c>
      <c r="AW697" s="13" t="s">
        <v>37</v>
      </c>
      <c r="AX697" s="13" t="s">
        <v>78</v>
      </c>
      <c r="AY697" s="199" t="s">
        <v>172</v>
      </c>
    </row>
    <row r="698" spans="1:65" s="13" customFormat="1" ht="11.25">
      <c r="B698" s="189"/>
      <c r="C698" s="190"/>
      <c r="D698" s="191" t="s">
        <v>180</v>
      </c>
      <c r="E698" s="192" t="s">
        <v>19</v>
      </c>
      <c r="F698" s="193" t="s">
        <v>705</v>
      </c>
      <c r="G698" s="190"/>
      <c r="H698" s="192" t="s">
        <v>19</v>
      </c>
      <c r="I698" s="194"/>
      <c r="J698" s="190"/>
      <c r="K698" s="190"/>
      <c r="L698" s="195"/>
      <c r="M698" s="196"/>
      <c r="N698" s="197"/>
      <c r="O698" s="197"/>
      <c r="P698" s="197"/>
      <c r="Q698" s="197"/>
      <c r="R698" s="197"/>
      <c r="S698" s="197"/>
      <c r="T698" s="198"/>
      <c r="AT698" s="199" t="s">
        <v>180</v>
      </c>
      <c r="AU698" s="199" t="s">
        <v>88</v>
      </c>
      <c r="AV698" s="13" t="s">
        <v>86</v>
      </c>
      <c r="AW698" s="13" t="s">
        <v>37</v>
      </c>
      <c r="AX698" s="13" t="s">
        <v>78</v>
      </c>
      <c r="AY698" s="199" t="s">
        <v>172</v>
      </c>
    </row>
    <row r="699" spans="1:65" s="13" customFormat="1" ht="11.25">
      <c r="B699" s="189"/>
      <c r="C699" s="190"/>
      <c r="D699" s="191" t="s">
        <v>180</v>
      </c>
      <c r="E699" s="192" t="s">
        <v>19</v>
      </c>
      <c r="F699" s="193" t="s">
        <v>706</v>
      </c>
      <c r="G699" s="190"/>
      <c r="H699" s="192" t="s">
        <v>19</v>
      </c>
      <c r="I699" s="194"/>
      <c r="J699" s="190"/>
      <c r="K699" s="190"/>
      <c r="L699" s="195"/>
      <c r="M699" s="196"/>
      <c r="N699" s="197"/>
      <c r="O699" s="197"/>
      <c r="P699" s="197"/>
      <c r="Q699" s="197"/>
      <c r="R699" s="197"/>
      <c r="S699" s="197"/>
      <c r="T699" s="198"/>
      <c r="AT699" s="199" t="s">
        <v>180</v>
      </c>
      <c r="AU699" s="199" t="s">
        <v>88</v>
      </c>
      <c r="AV699" s="13" t="s">
        <v>86</v>
      </c>
      <c r="AW699" s="13" t="s">
        <v>37</v>
      </c>
      <c r="AX699" s="13" t="s">
        <v>78</v>
      </c>
      <c r="AY699" s="199" t="s">
        <v>172</v>
      </c>
    </row>
    <row r="700" spans="1:65" s="13" customFormat="1" ht="11.25">
      <c r="B700" s="189"/>
      <c r="C700" s="190"/>
      <c r="D700" s="191" t="s">
        <v>180</v>
      </c>
      <c r="E700" s="192" t="s">
        <v>19</v>
      </c>
      <c r="F700" s="193" t="s">
        <v>646</v>
      </c>
      <c r="G700" s="190"/>
      <c r="H700" s="192" t="s">
        <v>19</v>
      </c>
      <c r="I700" s="194"/>
      <c r="J700" s="190"/>
      <c r="K700" s="190"/>
      <c r="L700" s="195"/>
      <c r="M700" s="196"/>
      <c r="N700" s="197"/>
      <c r="O700" s="197"/>
      <c r="P700" s="197"/>
      <c r="Q700" s="197"/>
      <c r="R700" s="197"/>
      <c r="S700" s="197"/>
      <c r="T700" s="198"/>
      <c r="AT700" s="199" t="s">
        <v>180</v>
      </c>
      <c r="AU700" s="199" t="s">
        <v>88</v>
      </c>
      <c r="AV700" s="13" t="s">
        <v>86</v>
      </c>
      <c r="AW700" s="13" t="s">
        <v>37</v>
      </c>
      <c r="AX700" s="13" t="s">
        <v>78</v>
      </c>
      <c r="AY700" s="199" t="s">
        <v>172</v>
      </c>
    </row>
    <row r="701" spans="1:65" s="14" customFormat="1" ht="11.25">
      <c r="B701" s="200"/>
      <c r="C701" s="201"/>
      <c r="D701" s="191" t="s">
        <v>180</v>
      </c>
      <c r="E701" s="202" t="s">
        <v>19</v>
      </c>
      <c r="F701" s="203" t="s">
        <v>824</v>
      </c>
      <c r="G701" s="201"/>
      <c r="H701" s="204">
        <v>0.5</v>
      </c>
      <c r="I701" s="205"/>
      <c r="J701" s="201"/>
      <c r="K701" s="201"/>
      <c r="L701" s="206"/>
      <c r="M701" s="207"/>
      <c r="N701" s="208"/>
      <c r="O701" s="208"/>
      <c r="P701" s="208"/>
      <c r="Q701" s="208"/>
      <c r="R701" s="208"/>
      <c r="S701" s="208"/>
      <c r="T701" s="209"/>
      <c r="AT701" s="210" t="s">
        <v>180</v>
      </c>
      <c r="AU701" s="210" t="s">
        <v>88</v>
      </c>
      <c r="AV701" s="14" t="s">
        <v>88</v>
      </c>
      <c r="AW701" s="14" t="s">
        <v>37</v>
      </c>
      <c r="AX701" s="14" t="s">
        <v>78</v>
      </c>
      <c r="AY701" s="210" t="s">
        <v>172</v>
      </c>
    </row>
    <row r="702" spans="1:65" s="14" customFormat="1" ht="22.5">
      <c r="B702" s="200"/>
      <c r="C702" s="201"/>
      <c r="D702" s="191" t="s">
        <v>180</v>
      </c>
      <c r="E702" s="202" t="s">
        <v>19</v>
      </c>
      <c r="F702" s="203" t="s">
        <v>825</v>
      </c>
      <c r="G702" s="201"/>
      <c r="H702" s="204">
        <v>20.3</v>
      </c>
      <c r="I702" s="205"/>
      <c r="J702" s="201"/>
      <c r="K702" s="201"/>
      <c r="L702" s="206"/>
      <c r="M702" s="207"/>
      <c r="N702" s="208"/>
      <c r="O702" s="208"/>
      <c r="P702" s="208"/>
      <c r="Q702" s="208"/>
      <c r="R702" s="208"/>
      <c r="S702" s="208"/>
      <c r="T702" s="209"/>
      <c r="AT702" s="210" t="s">
        <v>180</v>
      </c>
      <c r="AU702" s="210" t="s">
        <v>88</v>
      </c>
      <c r="AV702" s="14" t="s">
        <v>88</v>
      </c>
      <c r="AW702" s="14" t="s">
        <v>37</v>
      </c>
      <c r="AX702" s="14" t="s">
        <v>78</v>
      </c>
      <c r="AY702" s="210" t="s">
        <v>172</v>
      </c>
    </row>
    <row r="703" spans="1:65" s="15" customFormat="1" ht="11.25">
      <c r="B703" s="211"/>
      <c r="C703" s="212"/>
      <c r="D703" s="191" t="s">
        <v>180</v>
      </c>
      <c r="E703" s="213" t="s">
        <v>19</v>
      </c>
      <c r="F703" s="214" t="s">
        <v>183</v>
      </c>
      <c r="G703" s="212"/>
      <c r="H703" s="215">
        <v>20.8</v>
      </c>
      <c r="I703" s="216"/>
      <c r="J703" s="212"/>
      <c r="K703" s="212"/>
      <c r="L703" s="217"/>
      <c r="M703" s="218"/>
      <c r="N703" s="219"/>
      <c r="O703" s="219"/>
      <c r="P703" s="219"/>
      <c r="Q703" s="219"/>
      <c r="R703" s="219"/>
      <c r="S703" s="219"/>
      <c r="T703" s="220"/>
      <c r="AT703" s="221" t="s">
        <v>180</v>
      </c>
      <c r="AU703" s="221" t="s">
        <v>88</v>
      </c>
      <c r="AV703" s="15" t="s">
        <v>178</v>
      </c>
      <c r="AW703" s="15" t="s">
        <v>37</v>
      </c>
      <c r="AX703" s="15" t="s">
        <v>86</v>
      </c>
      <c r="AY703" s="221" t="s">
        <v>172</v>
      </c>
    </row>
    <row r="704" spans="1:65" s="2" customFormat="1" ht="21.75" customHeight="1">
      <c r="A704" s="36"/>
      <c r="B704" s="37"/>
      <c r="C704" s="227" t="s">
        <v>866</v>
      </c>
      <c r="D704" s="227" t="s">
        <v>453</v>
      </c>
      <c r="E704" s="228" t="s">
        <v>867</v>
      </c>
      <c r="F704" s="229" t="s">
        <v>868</v>
      </c>
      <c r="G704" s="230" t="s">
        <v>110</v>
      </c>
      <c r="H704" s="231">
        <v>0.29499999999999998</v>
      </c>
      <c r="I704" s="232"/>
      <c r="J704" s="233">
        <f>ROUND(I704*H704,2)</f>
        <v>0</v>
      </c>
      <c r="K704" s="229" t="s">
        <v>188</v>
      </c>
      <c r="L704" s="234"/>
      <c r="M704" s="235" t="s">
        <v>19</v>
      </c>
      <c r="N704" s="236" t="s">
        <v>49</v>
      </c>
      <c r="O704" s="66"/>
      <c r="P704" s="185">
        <f>O704*H704</f>
        <v>0</v>
      </c>
      <c r="Q704" s="185">
        <v>0.55000000000000004</v>
      </c>
      <c r="R704" s="185">
        <f>Q704*H704</f>
        <v>0.16225000000000001</v>
      </c>
      <c r="S704" s="185">
        <v>0</v>
      </c>
      <c r="T704" s="186">
        <f>S704*H704</f>
        <v>0</v>
      </c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R704" s="187" t="s">
        <v>347</v>
      </c>
      <c r="AT704" s="187" t="s">
        <v>453</v>
      </c>
      <c r="AU704" s="187" t="s">
        <v>88</v>
      </c>
      <c r="AY704" s="19" t="s">
        <v>172</v>
      </c>
      <c r="BE704" s="188">
        <f>IF(N704="základní",J704,0)</f>
        <v>0</v>
      </c>
      <c r="BF704" s="188">
        <f>IF(N704="snížená",J704,0)</f>
        <v>0</v>
      </c>
      <c r="BG704" s="188">
        <f>IF(N704="zákl. přenesená",J704,0)</f>
        <v>0</v>
      </c>
      <c r="BH704" s="188">
        <f>IF(N704="sníž. přenesená",J704,0)</f>
        <v>0</v>
      </c>
      <c r="BI704" s="188">
        <f>IF(N704="nulová",J704,0)</f>
        <v>0</v>
      </c>
      <c r="BJ704" s="19" t="s">
        <v>86</v>
      </c>
      <c r="BK704" s="188">
        <f>ROUND(I704*H704,2)</f>
        <v>0</v>
      </c>
      <c r="BL704" s="19" t="s">
        <v>268</v>
      </c>
      <c r="BM704" s="187" t="s">
        <v>869</v>
      </c>
    </row>
    <row r="705" spans="1:65" s="13" customFormat="1" ht="11.25">
      <c r="B705" s="189"/>
      <c r="C705" s="190"/>
      <c r="D705" s="191" t="s">
        <v>180</v>
      </c>
      <c r="E705" s="192" t="s">
        <v>19</v>
      </c>
      <c r="F705" s="193" t="s">
        <v>704</v>
      </c>
      <c r="G705" s="190"/>
      <c r="H705" s="192" t="s">
        <v>19</v>
      </c>
      <c r="I705" s="194"/>
      <c r="J705" s="190"/>
      <c r="K705" s="190"/>
      <c r="L705" s="195"/>
      <c r="M705" s="196"/>
      <c r="N705" s="197"/>
      <c r="O705" s="197"/>
      <c r="P705" s="197"/>
      <c r="Q705" s="197"/>
      <c r="R705" s="197"/>
      <c r="S705" s="197"/>
      <c r="T705" s="198"/>
      <c r="AT705" s="199" t="s">
        <v>180</v>
      </c>
      <c r="AU705" s="199" t="s">
        <v>88</v>
      </c>
      <c r="AV705" s="13" t="s">
        <v>86</v>
      </c>
      <c r="AW705" s="13" t="s">
        <v>37</v>
      </c>
      <c r="AX705" s="13" t="s">
        <v>78</v>
      </c>
      <c r="AY705" s="199" t="s">
        <v>172</v>
      </c>
    </row>
    <row r="706" spans="1:65" s="13" customFormat="1" ht="11.25">
      <c r="B706" s="189"/>
      <c r="C706" s="190"/>
      <c r="D706" s="191" t="s">
        <v>180</v>
      </c>
      <c r="E706" s="192" t="s">
        <v>19</v>
      </c>
      <c r="F706" s="193" t="s">
        <v>705</v>
      </c>
      <c r="G706" s="190"/>
      <c r="H706" s="192" t="s">
        <v>19</v>
      </c>
      <c r="I706" s="194"/>
      <c r="J706" s="190"/>
      <c r="K706" s="190"/>
      <c r="L706" s="195"/>
      <c r="M706" s="196"/>
      <c r="N706" s="197"/>
      <c r="O706" s="197"/>
      <c r="P706" s="197"/>
      <c r="Q706" s="197"/>
      <c r="R706" s="197"/>
      <c r="S706" s="197"/>
      <c r="T706" s="198"/>
      <c r="AT706" s="199" t="s">
        <v>180</v>
      </c>
      <c r="AU706" s="199" t="s">
        <v>88</v>
      </c>
      <c r="AV706" s="13" t="s">
        <v>86</v>
      </c>
      <c r="AW706" s="13" t="s">
        <v>37</v>
      </c>
      <c r="AX706" s="13" t="s">
        <v>78</v>
      </c>
      <c r="AY706" s="199" t="s">
        <v>172</v>
      </c>
    </row>
    <row r="707" spans="1:65" s="13" customFormat="1" ht="11.25">
      <c r="B707" s="189"/>
      <c r="C707" s="190"/>
      <c r="D707" s="191" t="s">
        <v>180</v>
      </c>
      <c r="E707" s="192" t="s">
        <v>19</v>
      </c>
      <c r="F707" s="193" t="s">
        <v>706</v>
      </c>
      <c r="G707" s="190"/>
      <c r="H707" s="192" t="s">
        <v>19</v>
      </c>
      <c r="I707" s="194"/>
      <c r="J707" s="190"/>
      <c r="K707" s="190"/>
      <c r="L707" s="195"/>
      <c r="M707" s="196"/>
      <c r="N707" s="197"/>
      <c r="O707" s="197"/>
      <c r="P707" s="197"/>
      <c r="Q707" s="197"/>
      <c r="R707" s="197"/>
      <c r="S707" s="197"/>
      <c r="T707" s="198"/>
      <c r="AT707" s="199" t="s">
        <v>180</v>
      </c>
      <c r="AU707" s="199" t="s">
        <v>88</v>
      </c>
      <c r="AV707" s="13" t="s">
        <v>86</v>
      </c>
      <c r="AW707" s="13" t="s">
        <v>37</v>
      </c>
      <c r="AX707" s="13" t="s">
        <v>78</v>
      </c>
      <c r="AY707" s="199" t="s">
        <v>172</v>
      </c>
    </row>
    <row r="708" spans="1:65" s="13" customFormat="1" ht="11.25">
      <c r="B708" s="189"/>
      <c r="C708" s="190"/>
      <c r="D708" s="191" t="s">
        <v>180</v>
      </c>
      <c r="E708" s="192" t="s">
        <v>19</v>
      </c>
      <c r="F708" s="193" t="s">
        <v>646</v>
      </c>
      <c r="G708" s="190"/>
      <c r="H708" s="192" t="s">
        <v>19</v>
      </c>
      <c r="I708" s="194"/>
      <c r="J708" s="190"/>
      <c r="K708" s="190"/>
      <c r="L708" s="195"/>
      <c r="M708" s="196"/>
      <c r="N708" s="197"/>
      <c r="O708" s="197"/>
      <c r="P708" s="197"/>
      <c r="Q708" s="197"/>
      <c r="R708" s="197"/>
      <c r="S708" s="197"/>
      <c r="T708" s="198"/>
      <c r="AT708" s="199" t="s">
        <v>180</v>
      </c>
      <c r="AU708" s="199" t="s">
        <v>88</v>
      </c>
      <c r="AV708" s="13" t="s">
        <v>86</v>
      </c>
      <c r="AW708" s="13" t="s">
        <v>37</v>
      </c>
      <c r="AX708" s="13" t="s">
        <v>78</v>
      </c>
      <c r="AY708" s="199" t="s">
        <v>172</v>
      </c>
    </row>
    <row r="709" spans="1:65" s="14" customFormat="1" ht="22.5">
      <c r="B709" s="200"/>
      <c r="C709" s="201"/>
      <c r="D709" s="191" t="s">
        <v>180</v>
      </c>
      <c r="E709" s="202" t="s">
        <v>19</v>
      </c>
      <c r="F709" s="203" t="s">
        <v>870</v>
      </c>
      <c r="G709" s="201"/>
      <c r="H709" s="204">
        <v>8.0000000000000002E-3</v>
      </c>
      <c r="I709" s="205"/>
      <c r="J709" s="201"/>
      <c r="K709" s="201"/>
      <c r="L709" s="206"/>
      <c r="M709" s="207"/>
      <c r="N709" s="208"/>
      <c r="O709" s="208"/>
      <c r="P709" s="208"/>
      <c r="Q709" s="208"/>
      <c r="R709" s="208"/>
      <c r="S709" s="208"/>
      <c r="T709" s="209"/>
      <c r="AT709" s="210" t="s">
        <v>180</v>
      </c>
      <c r="AU709" s="210" t="s">
        <v>88</v>
      </c>
      <c r="AV709" s="14" t="s">
        <v>88</v>
      </c>
      <c r="AW709" s="14" t="s">
        <v>37</v>
      </c>
      <c r="AX709" s="14" t="s">
        <v>78</v>
      </c>
      <c r="AY709" s="210" t="s">
        <v>172</v>
      </c>
    </row>
    <row r="710" spans="1:65" s="14" customFormat="1" ht="33.75">
      <c r="B710" s="200"/>
      <c r="C710" s="201"/>
      <c r="D710" s="191" t="s">
        <v>180</v>
      </c>
      <c r="E710" s="202" t="s">
        <v>19</v>
      </c>
      <c r="F710" s="203" t="s">
        <v>871</v>
      </c>
      <c r="G710" s="201"/>
      <c r="H710" s="204">
        <v>0.28699999999999998</v>
      </c>
      <c r="I710" s="205"/>
      <c r="J710" s="201"/>
      <c r="K710" s="201"/>
      <c r="L710" s="206"/>
      <c r="M710" s="207"/>
      <c r="N710" s="208"/>
      <c r="O710" s="208"/>
      <c r="P710" s="208"/>
      <c r="Q710" s="208"/>
      <c r="R710" s="208"/>
      <c r="S710" s="208"/>
      <c r="T710" s="209"/>
      <c r="AT710" s="210" t="s">
        <v>180</v>
      </c>
      <c r="AU710" s="210" t="s">
        <v>88</v>
      </c>
      <c r="AV710" s="14" t="s">
        <v>88</v>
      </c>
      <c r="AW710" s="14" t="s">
        <v>37</v>
      </c>
      <c r="AX710" s="14" t="s">
        <v>78</v>
      </c>
      <c r="AY710" s="210" t="s">
        <v>172</v>
      </c>
    </row>
    <row r="711" spans="1:65" s="15" customFormat="1" ht="11.25">
      <c r="B711" s="211"/>
      <c r="C711" s="212"/>
      <c r="D711" s="191" t="s">
        <v>180</v>
      </c>
      <c r="E711" s="213" t="s">
        <v>19</v>
      </c>
      <c r="F711" s="214" t="s">
        <v>183</v>
      </c>
      <c r="G711" s="212"/>
      <c r="H711" s="215">
        <v>0.29499999999999998</v>
      </c>
      <c r="I711" s="216"/>
      <c r="J711" s="212"/>
      <c r="K711" s="212"/>
      <c r="L711" s="217"/>
      <c r="M711" s="218"/>
      <c r="N711" s="219"/>
      <c r="O711" s="219"/>
      <c r="P711" s="219"/>
      <c r="Q711" s="219"/>
      <c r="R711" s="219"/>
      <c r="S711" s="219"/>
      <c r="T711" s="220"/>
      <c r="AT711" s="221" t="s">
        <v>180</v>
      </c>
      <c r="AU711" s="221" t="s">
        <v>88</v>
      </c>
      <c r="AV711" s="15" t="s">
        <v>178</v>
      </c>
      <c r="AW711" s="15" t="s">
        <v>37</v>
      </c>
      <c r="AX711" s="15" t="s">
        <v>86</v>
      </c>
      <c r="AY711" s="221" t="s">
        <v>172</v>
      </c>
    </row>
    <row r="712" spans="1:65" s="2" customFormat="1" ht="49.15" customHeight="1">
      <c r="A712" s="36"/>
      <c r="B712" s="37"/>
      <c r="C712" s="176" t="s">
        <v>872</v>
      </c>
      <c r="D712" s="176" t="s">
        <v>174</v>
      </c>
      <c r="E712" s="177" t="s">
        <v>873</v>
      </c>
      <c r="F712" s="178" t="s">
        <v>874</v>
      </c>
      <c r="G712" s="179" t="s">
        <v>337</v>
      </c>
      <c r="H712" s="180">
        <v>10.92</v>
      </c>
      <c r="I712" s="181"/>
      <c r="J712" s="182">
        <f>ROUND(I712*H712,2)</f>
        <v>0</v>
      </c>
      <c r="K712" s="178" t="s">
        <v>188</v>
      </c>
      <c r="L712" s="41"/>
      <c r="M712" s="183" t="s">
        <v>19</v>
      </c>
      <c r="N712" s="184" t="s">
        <v>49</v>
      </c>
      <c r="O712" s="66"/>
      <c r="P712" s="185">
        <f>O712*H712</f>
        <v>0</v>
      </c>
      <c r="Q712" s="185">
        <v>9.0000000000000006E-5</v>
      </c>
      <c r="R712" s="185">
        <f>Q712*H712</f>
        <v>9.8280000000000004E-4</v>
      </c>
      <c r="S712" s="185">
        <v>0</v>
      </c>
      <c r="T712" s="186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187" t="s">
        <v>268</v>
      </c>
      <c r="AT712" s="187" t="s">
        <v>174</v>
      </c>
      <c r="AU712" s="187" t="s">
        <v>88</v>
      </c>
      <c r="AY712" s="19" t="s">
        <v>172</v>
      </c>
      <c r="BE712" s="188">
        <f>IF(N712="základní",J712,0)</f>
        <v>0</v>
      </c>
      <c r="BF712" s="188">
        <f>IF(N712="snížená",J712,0)</f>
        <v>0</v>
      </c>
      <c r="BG712" s="188">
        <f>IF(N712="zákl. přenesená",J712,0)</f>
        <v>0</v>
      </c>
      <c r="BH712" s="188">
        <f>IF(N712="sníž. přenesená",J712,0)</f>
        <v>0</v>
      </c>
      <c r="BI712" s="188">
        <f>IF(N712="nulová",J712,0)</f>
        <v>0</v>
      </c>
      <c r="BJ712" s="19" t="s">
        <v>86</v>
      </c>
      <c r="BK712" s="188">
        <f>ROUND(I712*H712,2)</f>
        <v>0</v>
      </c>
      <c r="BL712" s="19" t="s">
        <v>268</v>
      </c>
      <c r="BM712" s="187" t="s">
        <v>875</v>
      </c>
    </row>
    <row r="713" spans="1:65" s="2" customFormat="1" ht="11.25">
      <c r="A713" s="36"/>
      <c r="B713" s="37"/>
      <c r="C713" s="38"/>
      <c r="D713" s="222" t="s">
        <v>190</v>
      </c>
      <c r="E713" s="38"/>
      <c r="F713" s="223" t="s">
        <v>876</v>
      </c>
      <c r="G713" s="38"/>
      <c r="H713" s="38"/>
      <c r="I713" s="224"/>
      <c r="J713" s="38"/>
      <c r="K713" s="38"/>
      <c r="L713" s="41"/>
      <c r="M713" s="225"/>
      <c r="N713" s="226"/>
      <c r="O713" s="66"/>
      <c r="P713" s="66"/>
      <c r="Q713" s="66"/>
      <c r="R713" s="66"/>
      <c r="S713" s="66"/>
      <c r="T713" s="67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T713" s="19" t="s">
        <v>190</v>
      </c>
      <c r="AU713" s="19" t="s">
        <v>88</v>
      </c>
    </row>
    <row r="714" spans="1:65" s="13" customFormat="1" ht="11.25">
      <c r="B714" s="189"/>
      <c r="C714" s="190"/>
      <c r="D714" s="191" t="s">
        <v>180</v>
      </c>
      <c r="E714" s="192" t="s">
        <v>19</v>
      </c>
      <c r="F714" s="193" t="s">
        <v>704</v>
      </c>
      <c r="G714" s="190"/>
      <c r="H714" s="192" t="s">
        <v>19</v>
      </c>
      <c r="I714" s="194"/>
      <c r="J714" s="190"/>
      <c r="K714" s="190"/>
      <c r="L714" s="195"/>
      <c r="M714" s="196"/>
      <c r="N714" s="197"/>
      <c r="O714" s="197"/>
      <c r="P714" s="197"/>
      <c r="Q714" s="197"/>
      <c r="R714" s="197"/>
      <c r="S714" s="197"/>
      <c r="T714" s="198"/>
      <c r="AT714" s="199" t="s">
        <v>180</v>
      </c>
      <c r="AU714" s="199" t="s">
        <v>88</v>
      </c>
      <c r="AV714" s="13" t="s">
        <v>86</v>
      </c>
      <c r="AW714" s="13" t="s">
        <v>37</v>
      </c>
      <c r="AX714" s="13" t="s">
        <v>78</v>
      </c>
      <c r="AY714" s="199" t="s">
        <v>172</v>
      </c>
    </row>
    <row r="715" spans="1:65" s="13" customFormat="1" ht="11.25">
      <c r="B715" s="189"/>
      <c r="C715" s="190"/>
      <c r="D715" s="191" t="s">
        <v>180</v>
      </c>
      <c r="E715" s="192" t="s">
        <v>19</v>
      </c>
      <c r="F715" s="193" t="s">
        <v>705</v>
      </c>
      <c r="G715" s="190"/>
      <c r="H715" s="192" t="s">
        <v>19</v>
      </c>
      <c r="I715" s="194"/>
      <c r="J715" s="190"/>
      <c r="K715" s="190"/>
      <c r="L715" s="195"/>
      <c r="M715" s="196"/>
      <c r="N715" s="197"/>
      <c r="O715" s="197"/>
      <c r="P715" s="197"/>
      <c r="Q715" s="197"/>
      <c r="R715" s="197"/>
      <c r="S715" s="197"/>
      <c r="T715" s="198"/>
      <c r="AT715" s="199" t="s">
        <v>180</v>
      </c>
      <c r="AU715" s="199" t="s">
        <v>88</v>
      </c>
      <c r="AV715" s="13" t="s">
        <v>86</v>
      </c>
      <c r="AW715" s="13" t="s">
        <v>37</v>
      </c>
      <c r="AX715" s="13" t="s">
        <v>78</v>
      </c>
      <c r="AY715" s="199" t="s">
        <v>172</v>
      </c>
    </row>
    <row r="716" spans="1:65" s="13" customFormat="1" ht="11.25">
      <c r="B716" s="189"/>
      <c r="C716" s="190"/>
      <c r="D716" s="191" t="s">
        <v>180</v>
      </c>
      <c r="E716" s="192" t="s">
        <v>19</v>
      </c>
      <c r="F716" s="193" t="s">
        <v>706</v>
      </c>
      <c r="G716" s="190"/>
      <c r="H716" s="192" t="s">
        <v>19</v>
      </c>
      <c r="I716" s="194"/>
      <c r="J716" s="190"/>
      <c r="K716" s="190"/>
      <c r="L716" s="195"/>
      <c r="M716" s="196"/>
      <c r="N716" s="197"/>
      <c r="O716" s="197"/>
      <c r="P716" s="197"/>
      <c r="Q716" s="197"/>
      <c r="R716" s="197"/>
      <c r="S716" s="197"/>
      <c r="T716" s="198"/>
      <c r="AT716" s="199" t="s">
        <v>180</v>
      </c>
      <c r="AU716" s="199" t="s">
        <v>88</v>
      </c>
      <c r="AV716" s="13" t="s">
        <v>86</v>
      </c>
      <c r="AW716" s="13" t="s">
        <v>37</v>
      </c>
      <c r="AX716" s="13" t="s">
        <v>78</v>
      </c>
      <c r="AY716" s="199" t="s">
        <v>172</v>
      </c>
    </row>
    <row r="717" spans="1:65" s="13" customFormat="1" ht="11.25">
      <c r="B717" s="189"/>
      <c r="C717" s="190"/>
      <c r="D717" s="191" t="s">
        <v>180</v>
      </c>
      <c r="E717" s="192" t="s">
        <v>19</v>
      </c>
      <c r="F717" s="193" t="s">
        <v>646</v>
      </c>
      <c r="G717" s="190"/>
      <c r="H717" s="192" t="s">
        <v>19</v>
      </c>
      <c r="I717" s="194"/>
      <c r="J717" s="190"/>
      <c r="K717" s="190"/>
      <c r="L717" s="195"/>
      <c r="M717" s="196"/>
      <c r="N717" s="197"/>
      <c r="O717" s="197"/>
      <c r="P717" s="197"/>
      <c r="Q717" s="197"/>
      <c r="R717" s="197"/>
      <c r="S717" s="197"/>
      <c r="T717" s="198"/>
      <c r="AT717" s="199" t="s">
        <v>180</v>
      </c>
      <c r="AU717" s="199" t="s">
        <v>88</v>
      </c>
      <c r="AV717" s="13" t="s">
        <v>86</v>
      </c>
      <c r="AW717" s="13" t="s">
        <v>37</v>
      </c>
      <c r="AX717" s="13" t="s">
        <v>78</v>
      </c>
      <c r="AY717" s="199" t="s">
        <v>172</v>
      </c>
    </row>
    <row r="718" spans="1:65" s="14" customFormat="1" ht="11.25">
      <c r="B718" s="200"/>
      <c r="C718" s="201"/>
      <c r="D718" s="191" t="s">
        <v>180</v>
      </c>
      <c r="E718" s="202" t="s">
        <v>19</v>
      </c>
      <c r="F718" s="203" t="s">
        <v>831</v>
      </c>
      <c r="G718" s="201"/>
      <c r="H718" s="204">
        <v>2.3199999999999998</v>
      </c>
      <c r="I718" s="205"/>
      <c r="J718" s="201"/>
      <c r="K718" s="201"/>
      <c r="L718" s="206"/>
      <c r="M718" s="207"/>
      <c r="N718" s="208"/>
      <c r="O718" s="208"/>
      <c r="P718" s="208"/>
      <c r="Q718" s="208"/>
      <c r="R718" s="208"/>
      <c r="S718" s="208"/>
      <c r="T718" s="209"/>
      <c r="AT718" s="210" t="s">
        <v>180</v>
      </c>
      <c r="AU718" s="210" t="s">
        <v>88</v>
      </c>
      <c r="AV718" s="14" t="s">
        <v>88</v>
      </c>
      <c r="AW718" s="14" t="s">
        <v>37</v>
      </c>
      <c r="AX718" s="14" t="s">
        <v>78</v>
      </c>
      <c r="AY718" s="210" t="s">
        <v>172</v>
      </c>
    </row>
    <row r="719" spans="1:65" s="14" customFormat="1" ht="11.25">
      <c r="B719" s="200"/>
      <c r="C719" s="201"/>
      <c r="D719" s="191" t="s">
        <v>180</v>
      </c>
      <c r="E719" s="202" t="s">
        <v>19</v>
      </c>
      <c r="F719" s="203" t="s">
        <v>837</v>
      </c>
      <c r="G719" s="201"/>
      <c r="H719" s="204">
        <v>8.6</v>
      </c>
      <c r="I719" s="205"/>
      <c r="J719" s="201"/>
      <c r="K719" s="201"/>
      <c r="L719" s="206"/>
      <c r="M719" s="207"/>
      <c r="N719" s="208"/>
      <c r="O719" s="208"/>
      <c r="P719" s="208"/>
      <c r="Q719" s="208"/>
      <c r="R719" s="208"/>
      <c r="S719" s="208"/>
      <c r="T719" s="209"/>
      <c r="AT719" s="210" t="s">
        <v>180</v>
      </c>
      <c r="AU719" s="210" t="s">
        <v>88</v>
      </c>
      <c r="AV719" s="14" t="s">
        <v>88</v>
      </c>
      <c r="AW719" s="14" t="s">
        <v>37</v>
      </c>
      <c r="AX719" s="14" t="s">
        <v>78</v>
      </c>
      <c r="AY719" s="210" t="s">
        <v>172</v>
      </c>
    </row>
    <row r="720" spans="1:65" s="15" customFormat="1" ht="11.25">
      <c r="B720" s="211"/>
      <c r="C720" s="212"/>
      <c r="D720" s="191" t="s">
        <v>180</v>
      </c>
      <c r="E720" s="213" t="s">
        <v>19</v>
      </c>
      <c r="F720" s="214" t="s">
        <v>183</v>
      </c>
      <c r="G720" s="212"/>
      <c r="H720" s="215">
        <v>10.92</v>
      </c>
      <c r="I720" s="216"/>
      <c r="J720" s="212"/>
      <c r="K720" s="212"/>
      <c r="L720" s="217"/>
      <c r="M720" s="218"/>
      <c r="N720" s="219"/>
      <c r="O720" s="219"/>
      <c r="P720" s="219"/>
      <c r="Q720" s="219"/>
      <c r="R720" s="219"/>
      <c r="S720" s="219"/>
      <c r="T720" s="220"/>
      <c r="AT720" s="221" t="s">
        <v>180</v>
      </c>
      <c r="AU720" s="221" t="s">
        <v>88</v>
      </c>
      <c r="AV720" s="15" t="s">
        <v>178</v>
      </c>
      <c r="AW720" s="15" t="s">
        <v>37</v>
      </c>
      <c r="AX720" s="15" t="s">
        <v>86</v>
      </c>
      <c r="AY720" s="221" t="s">
        <v>172</v>
      </c>
    </row>
    <row r="721" spans="1:65" s="2" customFormat="1" ht="21.75" customHeight="1">
      <c r="A721" s="36"/>
      <c r="B721" s="37"/>
      <c r="C721" s="227" t="s">
        <v>877</v>
      </c>
      <c r="D721" s="227" t="s">
        <v>453</v>
      </c>
      <c r="E721" s="228" t="s">
        <v>878</v>
      </c>
      <c r="F721" s="229" t="s">
        <v>879</v>
      </c>
      <c r="G721" s="230" t="s">
        <v>110</v>
      </c>
      <c r="H721" s="231">
        <v>0.29899999999999999</v>
      </c>
      <c r="I721" s="232"/>
      <c r="J721" s="233">
        <f>ROUND(I721*H721,2)</f>
        <v>0</v>
      </c>
      <c r="K721" s="229" t="s">
        <v>188</v>
      </c>
      <c r="L721" s="234"/>
      <c r="M721" s="235" t="s">
        <v>19</v>
      </c>
      <c r="N721" s="236" t="s">
        <v>49</v>
      </c>
      <c r="O721" s="66"/>
      <c r="P721" s="185">
        <f>O721*H721</f>
        <v>0</v>
      </c>
      <c r="Q721" s="185">
        <v>0.55000000000000004</v>
      </c>
      <c r="R721" s="185">
        <f>Q721*H721</f>
        <v>0.16445000000000001</v>
      </c>
      <c r="S721" s="185">
        <v>0</v>
      </c>
      <c r="T721" s="186">
        <f>S721*H721</f>
        <v>0</v>
      </c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R721" s="187" t="s">
        <v>347</v>
      </c>
      <c r="AT721" s="187" t="s">
        <v>453</v>
      </c>
      <c r="AU721" s="187" t="s">
        <v>88</v>
      </c>
      <c r="AY721" s="19" t="s">
        <v>172</v>
      </c>
      <c r="BE721" s="188">
        <f>IF(N721="základní",J721,0)</f>
        <v>0</v>
      </c>
      <c r="BF721" s="188">
        <f>IF(N721="snížená",J721,0)</f>
        <v>0</v>
      </c>
      <c r="BG721" s="188">
        <f>IF(N721="zákl. přenesená",J721,0)</f>
        <v>0</v>
      </c>
      <c r="BH721" s="188">
        <f>IF(N721="sníž. přenesená",J721,0)</f>
        <v>0</v>
      </c>
      <c r="BI721" s="188">
        <f>IF(N721="nulová",J721,0)</f>
        <v>0</v>
      </c>
      <c r="BJ721" s="19" t="s">
        <v>86</v>
      </c>
      <c r="BK721" s="188">
        <f>ROUND(I721*H721,2)</f>
        <v>0</v>
      </c>
      <c r="BL721" s="19" t="s">
        <v>268</v>
      </c>
      <c r="BM721" s="187" t="s">
        <v>880</v>
      </c>
    </row>
    <row r="722" spans="1:65" s="13" customFormat="1" ht="11.25">
      <c r="B722" s="189"/>
      <c r="C722" s="190"/>
      <c r="D722" s="191" t="s">
        <v>180</v>
      </c>
      <c r="E722" s="192" t="s">
        <v>19</v>
      </c>
      <c r="F722" s="193" t="s">
        <v>704</v>
      </c>
      <c r="G722" s="190"/>
      <c r="H722" s="192" t="s">
        <v>19</v>
      </c>
      <c r="I722" s="194"/>
      <c r="J722" s="190"/>
      <c r="K722" s="190"/>
      <c r="L722" s="195"/>
      <c r="M722" s="196"/>
      <c r="N722" s="197"/>
      <c r="O722" s="197"/>
      <c r="P722" s="197"/>
      <c r="Q722" s="197"/>
      <c r="R722" s="197"/>
      <c r="S722" s="197"/>
      <c r="T722" s="198"/>
      <c r="AT722" s="199" t="s">
        <v>180</v>
      </c>
      <c r="AU722" s="199" t="s">
        <v>88</v>
      </c>
      <c r="AV722" s="13" t="s">
        <v>86</v>
      </c>
      <c r="AW722" s="13" t="s">
        <v>37</v>
      </c>
      <c r="AX722" s="13" t="s">
        <v>78</v>
      </c>
      <c r="AY722" s="199" t="s">
        <v>172</v>
      </c>
    </row>
    <row r="723" spans="1:65" s="13" customFormat="1" ht="11.25">
      <c r="B723" s="189"/>
      <c r="C723" s="190"/>
      <c r="D723" s="191" t="s">
        <v>180</v>
      </c>
      <c r="E723" s="192" t="s">
        <v>19</v>
      </c>
      <c r="F723" s="193" t="s">
        <v>705</v>
      </c>
      <c r="G723" s="190"/>
      <c r="H723" s="192" t="s">
        <v>19</v>
      </c>
      <c r="I723" s="194"/>
      <c r="J723" s="190"/>
      <c r="K723" s="190"/>
      <c r="L723" s="195"/>
      <c r="M723" s="196"/>
      <c r="N723" s="197"/>
      <c r="O723" s="197"/>
      <c r="P723" s="197"/>
      <c r="Q723" s="197"/>
      <c r="R723" s="197"/>
      <c r="S723" s="197"/>
      <c r="T723" s="198"/>
      <c r="AT723" s="199" t="s">
        <v>180</v>
      </c>
      <c r="AU723" s="199" t="s">
        <v>88</v>
      </c>
      <c r="AV723" s="13" t="s">
        <v>86</v>
      </c>
      <c r="AW723" s="13" t="s">
        <v>37</v>
      </c>
      <c r="AX723" s="13" t="s">
        <v>78</v>
      </c>
      <c r="AY723" s="199" t="s">
        <v>172</v>
      </c>
    </row>
    <row r="724" spans="1:65" s="13" customFormat="1" ht="11.25">
      <c r="B724" s="189"/>
      <c r="C724" s="190"/>
      <c r="D724" s="191" t="s">
        <v>180</v>
      </c>
      <c r="E724" s="192" t="s">
        <v>19</v>
      </c>
      <c r="F724" s="193" t="s">
        <v>706</v>
      </c>
      <c r="G724" s="190"/>
      <c r="H724" s="192" t="s">
        <v>19</v>
      </c>
      <c r="I724" s="194"/>
      <c r="J724" s="190"/>
      <c r="K724" s="190"/>
      <c r="L724" s="195"/>
      <c r="M724" s="196"/>
      <c r="N724" s="197"/>
      <c r="O724" s="197"/>
      <c r="P724" s="197"/>
      <c r="Q724" s="197"/>
      <c r="R724" s="197"/>
      <c r="S724" s="197"/>
      <c r="T724" s="198"/>
      <c r="AT724" s="199" t="s">
        <v>180</v>
      </c>
      <c r="AU724" s="199" t="s">
        <v>88</v>
      </c>
      <c r="AV724" s="13" t="s">
        <v>86</v>
      </c>
      <c r="AW724" s="13" t="s">
        <v>37</v>
      </c>
      <c r="AX724" s="13" t="s">
        <v>78</v>
      </c>
      <c r="AY724" s="199" t="s">
        <v>172</v>
      </c>
    </row>
    <row r="725" spans="1:65" s="13" customFormat="1" ht="11.25">
      <c r="B725" s="189"/>
      <c r="C725" s="190"/>
      <c r="D725" s="191" t="s">
        <v>180</v>
      </c>
      <c r="E725" s="192" t="s">
        <v>19</v>
      </c>
      <c r="F725" s="193" t="s">
        <v>646</v>
      </c>
      <c r="G725" s="190"/>
      <c r="H725" s="192" t="s">
        <v>19</v>
      </c>
      <c r="I725" s="194"/>
      <c r="J725" s="190"/>
      <c r="K725" s="190"/>
      <c r="L725" s="195"/>
      <c r="M725" s="196"/>
      <c r="N725" s="197"/>
      <c r="O725" s="197"/>
      <c r="P725" s="197"/>
      <c r="Q725" s="197"/>
      <c r="R725" s="197"/>
      <c r="S725" s="197"/>
      <c r="T725" s="198"/>
      <c r="AT725" s="199" t="s">
        <v>180</v>
      </c>
      <c r="AU725" s="199" t="s">
        <v>88</v>
      </c>
      <c r="AV725" s="13" t="s">
        <v>86</v>
      </c>
      <c r="AW725" s="13" t="s">
        <v>37</v>
      </c>
      <c r="AX725" s="13" t="s">
        <v>78</v>
      </c>
      <c r="AY725" s="199" t="s">
        <v>172</v>
      </c>
    </row>
    <row r="726" spans="1:65" s="14" customFormat="1" ht="22.5">
      <c r="B726" s="200"/>
      <c r="C726" s="201"/>
      <c r="D726" s="191" t="s">
        <v>180</v>
      </c>
      <c r="E726" s="202" t="s">
        <v>19</v>
      </c>
      <c r="F726" s="203" t="s">
        <v>881</v>
      </c>
      <c r="G726" s="201"/>
      <c r="H726" s="204">
        <v>6.8000000000000005E-2</v>
      </c>
      <c r="I726" s="205"/>
      <c r="J726" s="201"/>
      <c r="K726" s="201"/>
      <c r="L726" s="206"/>
      <c r="M726" s="207"/>
      <c r="N726" s="208"/>
      <c r="O726" s="208"/>
      <c r="P726" s="208"/>
      <c r="Q726" s="208"/>
      <c r="R726" s="208"/>
      <c r="S726" s="208"/>
      <c r="T726" s="209"/>
      <c r="AT726" s="210" t="s">
        <v>180</v>
      </c>
      <c r="AU726" s="210" t="s">
        <v>88</v>
      </c>
      <c r="AV726" s="14" t="s">
        <v>88</v>
      </c>
      <c r="AW726" s="14" t="s">
        <v>37</v>
      </c>
      <c r="AX726" s="14" t="s">
        <v>78</v>
      </c>
      <c r="AY726" s="210" t="s">
        <v>172</v>
      </c>
    </row>
    <row r="727" spans="1:65" s="14" customFormat="1" ht="22.5">
      <c r="B727" s="200"/>
      <c r="C727" s="201"/>
      <c r="D727" s="191" t="s">
        <v>180</v>
      </c>
      <c r="E727" s="202" t="s">
        <v>19</v>
      </c>
      <c r="F727" s="203" t="s">
        <v>882</v>
      </c>
      <c r="G727" s="201"/>
      <c r="H727" s="204">
        <v>0.23100000000000001</v>
      </c>
      <c r="I727" s="205"/>
      <c r="J727" s="201"/>
      <c r="K727" s="201"/>
      <c r="L727" s="206"/>
      <c r="M727" s="207"/>
      <c r="N727" s="208"/>
      <c r="O727" s="208"/>
      <c r="P727" s="208"/>
      <c r="Q727" s="208"/>
      <c r="R727" s="208"/>
      <c r="S727" s="208"/>
      <c r="T727" s="209"/>
      <c r="AT727" s="210" t="s">
        <v>180</v>
      </c>
      <c r="AU727" s="210" t="s">
        <v>88</v>
      </c>
      <c r="AV727" s="14" t="s">
        <v>88</v>
      </c>
      <c r="AW727" s="14" t="s">
        <v>37</v>
      </c>
      <c r="AX727" s="14" t="s">
        <v>78</v>
      </c>
      <c r="AY727" s="210" t="s">
        <v>172</v>
      </c>
    </row>
    <row r="728" spans="1:65" s="15" customFormat="1" ht="11.25">
      <c r="B728" s="211"/>
      <c r="C728" s="212"/>
      <c r="D728" s="191" t="s">
        <v>180</v>
      </c>
      <c r="E728" s="213" t="s">
        <v>19</v>
      </c>
      <c r="F728" s="214" t="s">
        <v>183</v>
      </c>
      <c r="G728" s="212"/>
      <c r="H728" s="215">
        <v>0.29899999999999999</v>
      </c>
      <c r="I728" s="216"/>
      <c r="J728" s="212"/>
      <c r="K728" s="212"/>
      <c r="L728" s="217"/>
      <c r="M728" s="218"/>
      <c r="N728" s="219"/>
      <c r="O728" s="219"/>
      <c r="P728" s="219"/>
      <c r="Q728" s="219"/>
      <c r="R728" s="219"/>
      <c r="S728" s="219"/>
      <c r="T728" s="220"/>
      <c r="AT728" s="221" t="s">
        <v>180</v>
      </c>
      <c r="AU728" s="221" t="s">
        <v>88</v>
      </c>
      <c r="AV728" s="15" t="s">
        <v>178</v>
      </c>
      <c r="AW728" s="15" t="s">
        <v>37</v>
      </c>
      <c r="AX728" s="15" t="s">
        <v>86</v>
      </c>
      <c r="AY728" s="221" t="s">
        <v>172</v>
      </c>
    </row>
    <row r="729" spans="1:65" s="2" customFormat="1" ht="49.15" customHeight="1">
      <c r="A729" s="36"/>
      <c r="B729" s="37"/>
      <c r="C729" s="176" t="s">
        <v>883</v>
      </c>
      <c r="D729" s="176" t="s">
        <v>174</v>
      </c>
      <c r="E729" s="177" t="s">
        <v>884</v>
      </c>
      <c r="F729" s="178" t="s">
        <v>885</v>
      </c>
      <c r="G729" s="179" t="s">
        <v>337</v>
      </c>
      <c r="H729" s="180">
        <v>6.8</v>
      </c>
      <c r="I729" s="181"/>
      <c r="J729" s="182">
        <f>ROUND(I729*H729,2)</f>
        <v>0</v>
      </c>
      <c r="K729" s="178" t="s">
        <v>188</v>
      </c>
      <c r="L729" s="41"/>
      <c r="M729" s="183" t="s">
        <v>19</v>
      </c>
      <c r="N729" s="184" t="s">
        <v>49</v>
      </c>
      <c r="O729" s="66"/>
      <c r="P729" s="185">
        <f>O729*H729</f>
        <v>0</v>
      </c>
      <c r="Q729" s="185">
        <v>1E-4</v>
      </c>
      <c r="R729" s="185">
        <f>Q729*H729</f>
        <v>6.8000000000000005E-4</v>
      </c>
      <c r="S729" s="185">
        <v>0</v>
      </c>
      <c r="T729" s="186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87" t="s">
        <v>268</v>
      </c>
      <c r="AT729" s="187" t="s">
        <v>174</v>
      </c>
      <c r="AU729" s="187" t="s">
        <v>88</v>
      </c>
      <c r="AY729" s="19" t="s">
        <v>172</v>
      </c>
      <c r="BE729" s="188">
        <f>IF(N729="základní",J729,0)</f>
        <v>0</v>
      </c>
      <c r="BF729" s="188">
        <f>IF(N729="snížená",J729,0)</f>
        <v>0</v>
      </c>
      <c r="BG729" s="188">
        <f>IF(N729="zákl. přenesená",J729,0)</f>
        <v>0</v>
      </c>
      <c r="BH729" s="188">
        <f>IF(N729="sníž. přenesená",J729,0)</f>
        <v>0</v>
      </c>
      <c r="BI729" s="188">
        <f>IF(N729="nulová",J729,0)</f>
        <v>0</v>
      </c>
      <c r="BJ729" s="19" t="s">
        <v>86</v>
      </c>
      <c r="BK729" s="188">
        <f>ROUND(I729*H729,2)</f>
        <v>0</v>
      </c>
      <c r="BL729" s="19" t="s">
        <v>268</v>
      </c>
      <c r="BM729" s="187" t="s">
        <v>886</v>
      </c>
    </row>
    <row r="730" spans="1:65" s="2" customFormat="1" ht="11.25">
      <c r="A730" s="36"/>
      <c r="B730" s="37"/>
      <c r="C730" s="38"/>
      <c r="D730" s="222" t="s">
        <v>190</v>
      </c>
      <c r="E730" s="38"/>
      <c r="F730" s="223" t="s">
        <v>887</v>
      </c>
      <c r="G730" s="38"/>
      <c r="H730" s="38"/>
      <c r="I730" s="224"/>
      <c r="J730" s="38"/>
      <c r="K730" s="38"/>
      <c r="L730" s="41"/>
      <c r="M730" s="225"/>
      <c r="N730" s="226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190</v>
      </c>
      <c r="AU730" s="19" t="s">
        <v>88</v>
      </c>
    </row>
    <row r="731" spans="1:65" s="13" customFormat="1" ht="11.25">
      <c r="B731" s="189"/>
      <c r="C731" s="190"/>
      <c r="D731" s="191" t="s">
        <v>180</v>
      </c>
      <c r="E731" s="192" t="s">
        <v>19</v>
      </c>
      <c r="F731" s="193" t="s">
        <v>704</v>
      </c>
      <c r="G731" s="190"/>
      <c r="H731" s="192" t="s">
        <v>19</v>
      </c>
      <c r="I731" s="194"/>
      <c r="J731" s="190"/>
      <c r="K731" s="190"/>
      <c r="L731" s="195"/>
      <c r="M731" s="196"/>
      <c r="N731" s="197"/>
      <c r="O731" s="197"/>
      <c r="P731" s="197"/>
      <c r="Q731" s="197"/>
      <c r="R731" s="197"/>
      <c r="S731" s="197"/>
      <c r="T731" s="198"/>
      <c r="AT731" s="199" t="s">
        <v>180</v>
      </c>
      <c r="AU731" s="199" t="s">
        <v>88</v>
      </c>
      <c r="AV731" s="13" t="s">
        <v>86</v>
      </c>
      <c r="AW731" s="13" t="s">
        <v>37</v>
      </c>
      <c r="AX731" s="13" t="s">
        <v>78</v>
      </c>
      <c r="AY731" s="199" t="s">
        <v>172</v>
      </c>
    </row>
    <row r="732" spans="1:65" s="13" customFormat="1" ht="11.25">
      <c r="B732" s="189"/>
      <c r="C732" s="190"/>
      <c r="D732" s="191" t="s">
        <v>180</v>
      </c>
      <c r="E732" s="192" t="s">
        <v>19</v>
      </c>
      <c r="F732" s="193" t="s">
        <v>705</v>
      </c>
      <c r="G732" s="190"/>
      <c r="H732" s="192" t="s">
        <v>19</v>
      </c>
      <c r="I732" s="194"/>
      <c r="J732" s="190"/>
      <c r="K732" s="190"/>
      <c r="L732" s="195"/>
      <c r="M732" s="196"/>
      <c r="N732" s="197"/>
      <c r="O732" s="197"/>
      <c r="P732" s="197"/>
      <c r="Q732" s="197"/>
      <c r="R732" s="197"/>
      <c r="S732" s="197"/>
      <c r="T732" s="198"/>
      <c r="AT732" s="199" t="s">
        <v>180</v>
      </c>
      <c r="AU732" s="199" t="s">
        <v>88</v>
      </c>
      <c r="AV732" s="13" t="s">
        <v>86</v>
      </c>
      <c r="AW732" s="13" t="s">
        <v>37</v>
      </c>
      <c r="AX732" s="13" t="s">
        <v>78</v>
      </c>
      <c r="AY732" s="199" t="s">
        <v>172</v>
      </c>
    </row>
    <row r="733" spans="1:65" s="13" customFormat="1" ht="11.25">
      <c r="B733" s="189"/>
      <c r="C733" s="190"/>
      <c r="D733" s="191" t="s">
        <v>180</v>
      </c>
      <c r="E733" s="192" t="s">
        <v>19</v>
      </c>
      <c r="F733" s="193" t="s">
        <v>706</v>
      </c>
      <c r="G733" s="190"/>
      <c r="H733" s="192" t="s">
        <v>19</v>
      </c>
      <c r="I733" s="194"/>
      <c r="J733" s="190"/>
      <c r="K733" s="190"/>
      <c r="L733" s="195"/>
      <c r="M733" s="196"/>
      <c r="N733" s="197"/>
      <c r="O733" s="197"/>
      <c r="P733" s="197"/>
      <c r="Q733" s="197"/>
      <c r="R733" s="197"/>
      <c r="S733" s="197"/>
      <c r="T733" s="198"/>
      <c r="AT733" s="199" t="s">
        <v>180</v>
      </c>
      <c r="AU733" s="199" t="s">
        <v>88</v>
      </c>
      <c r="AV733" s="13" t="s">
        <v>86</v>
      </c>
      <c r="AW733" s="13" t="s">
        <v>37</v>
      </c>
      <c r="AX733" s="13" t="s">
        <v>78</v>
      </c>
      <c r="AY733" s="199" t="s">
        <v>172</v>
      </c>
    </row>
    <row r="734" spans="1:65" s="13" customFormat="1" ht="11.25">
      <c r="B734" s="189"/>
      <c r="C734" s="190"/>
      <c r="D734" s="191" t="s">
        <v>180</v>
      </c>
      <c r="E734" s="192" t="s">
        <v>19</v>
      </c>
      <c r="F734" s="193" t="s">
        <v>646</v>
      </c>
      <c r="G734" s="190"/>
      <c r="H734" s="192" t="s">
        <v>19</v>
      </c>
      <c r="I734" s="194"/>
      <c r="J734" s="190"/>
      <c r="K734" s="190"/>
      <c r="L734" s="195"/>
      <c r="M734" s="196"/>
      <c r="N734" s="197"/>
      <c r="O734" s="197"/>
      <c r="P734" s="197"/>
      <c r="Q734" s="197"/>
      <c r="R734" s="197"/>
      <c r="S734" s="197"/>
      <c r="T734" s="198"/>
      <c r="AT734" s="199" t="s">
        <v>180</v>
      </c>
      <c r="AU734" s="199" t="s">
        <v>88</v>
      </c>
      <c r="AV734" s="13" t="s">
        <v>86</v>
      </c>
      <c r="AW734" s="13" t="s">
        <v>37</v>
      </c>
      <c r="AX734" s="13" t="s">
        <v>78</v>
      </c>
      <c r="AY734" s="199" t="s">
        <v>172</v>
      </c>
    </row>
    <row r="735" spans="1:65" s="14" customFormat="1" ht="11.25">
      <c r="B735" s="200"/>
      <c r="C735" s="201"/>
      <c r="D735" s="191" t="s">
        <v>180</v>
      </c>
      <c r="E735" s="202" t="s">
        <v>19</v>
      </c>
      <c r="F735" s="203" t="s">
        <v>843</v>
      </c>
      <c r="G735" s="201"/>
      <c r="H735" s="204">
        <v>6.8</v>
      </c>
      <c r="I735" s="205"/>
      <c r="J735" s="201"/>
      <c r="K735" s="201"/>
      <c r="L735" s="206"/>
      <c r="M735" s="207"/>
      <c r="N735" s="208"/>
      <c r="O735" s="208"/>
      <c r="P735" s="208"/>
      <c r="Q735" s="208"/>
      <c r="R735" s="208"/>
      <c r="S735" s="208"/>
      <c r="T735" s="209"/>
      <c r="AT735" s="210" t="s">
        <v>180</v>
      </c>
      <c r="AU735" s="210" t="s">
        <v>88</v>
      </c>
      <c r="AV735" s="14" t="s">
        <v>88</v>
      </c>
      <c r="AW735" s="14" t="s">
        <v>37</v>
      </c>
      <c r="AX735" s="14" t="s">
        <v>78</v>
      </c>
      <c r="AY735" s="210" t="s">
        <v>172</v>
      </c>
    </row>
    <row r="736" spans="1:65" s="15" customFormat="1" ht="11.25">
      <c r="B736" s="211"/>
      <c r="C736" s="212"/>
      <c r="D736" s="191" t="s">
        <v>180</v>
      </c>
      <c r="E736" s="213" t="s">
        <v>19</v>
      </c>
      <c r="F736" s="214" t="s">
        <v>183</v>
      </c>
      <c r="G736" s="212"/>
      <c r="H736" s="215">
        <v>6.8</v>
      </c>
      <c r="I736" s="216"/>
      <c r="J736" s="212"/>
      <c r="K736" s="212"/>
      <c r="L736" s="217"/>
      <c r="M736" s="218"/>
      <c r="N736" s="219"/>
      <c r="O736" s="219"/>
      <c r="P736" s="219"/>
      <c r="Q736" s="219"/>
      <c r="R736" s="219"/>
      <c r="S736" s="219"/>
      <c r="T736" s="220"/>
      <c r="AT736" s="221" t="s">
        <v>180</v>
      </c>
      <c r="AU736" s="221" t="s">
        <v>88</v>
      </c>
      <c r="AV736" s="15" t="s">
        <v>178</v>
      </c>
      <c r="AW736" s="15" t="s">
        <v>37</v>
      </c>
      <c r="AX736" s="15" t="s">
        <v>86</v>
      </c>
      <c r="AY736" s="221" t="s">
        <v>172</v>
      </c>
    </row>
    <row r="737" spans="1:65" s="2" customFormat="1" ht="21.75" customHeight="1">
      <c r="A737" s="36"/>
      <c r="B737" s="37"/>
      <c r="C737" s="227" t="s">
        <v>888</v>
      </c>
      <c r="D737" s="227" t="s">
        <v>453</v>
      </c>
      <c r="E737" s="228" t="s">
        <v>889</v>
      </c>
      <c r="F737" s="229" t="s">
        <v>890</v>
      </c>
      <c r="G737" s="230" t="s">
        <v>110</v>
      </c>
      <c r="H737" s="231">
        <v>0.25700000000000001</v>
      </c>
      <c r="I737" s="232"/>
      <c r="J737" s="233">
        <f>ROUND(I737*H737,2)</f>
        <v>0</v>
      </c>
      <c r="K737" s="229" t="s">
        <v>188</v>
      </c>
      <c r="L737" s="234"/>
      <c r="M737" s="235" t="s">
        <v>19</v>
      </c>
      <c r="N737" s="236" t="s">
        <v>49</v>
      </c>
      <c r="O737" s="66"/>
      <c r="P737" s="185">
        <f>O737*H737</f>
        <v>0</v>
      </c>
      <c r="Q737" s="185">
        <v>0.55000000000000004</v>
      </c>
      <c r="R737" s="185">
        <f>Q737*H737</f>
        <v>0.14135</v>
      </c>
      <c r="S737" s="185">
        <v>0</v>
      </c>
      <c r="T737" s="186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187" t="s">
        <v>347</v>
      </c>
      <c r="AT737" s="187" t="s">
        <v>453</v>
      </c>
      <c r="AU737" s="187" t="s">
        <v>88</v>
      </c>
      <c r="AY737" s="19" t="s">
        <v>172</v>
      </c>
      <c r="BE737" s="188">
        <f>IF(N737="základní",J737,0)</f>
        <v>0</v>
      </c>
      <c r="BF737" s="188">
        <f>IF(N737="snížená",J737,0)</f>
        <v>0</v>
      </c>
      <c r="BG737" s="188">
        <f>IF(N737="zákl. přenesená",J737,0)</f>
        <v>0</v>
      </c>
      <c r="BH737" s="188">
        <f>IF(N737="sníž. přenesená",J737,0)</f>
        <v>0</v>
      </c>
      <c r="BI737" s="188">
        <f>IF(N737="nulová",J737,0)</f>
        <v>0</v>
      </c>
      <c r="BJ737" s="19" t="s">
        <v>86</v>
      </c>
      <c r="BK737" s="188">
        <f>ROUND(I737*H737,2)</f>
        <v>0</v>
      </c>
      <c r="BL737" s="19" t="s">
        <v>268</v>
      </c>
      <c r="BM737" s="187" t="s">
        <v>891</v>
      </c>
    </row>
    <row r="738" spans="1:65" s="13" customFormat="1" ht="11.25">
      <c r="B738" s="189"/>
      <c r="C738" s="190"/>
      <c r="D738" s="191" t="s">
        <v>180</v>
      </c>
      <c r="E738" s="192" t="s">
        <v>19</v>
      </c>
      <c r="F738" s="193" t="s">
        <v>704</v>
      </c>
      <c r="G738" s="190"/>
      <c r="H738" s="192" t="s">
        <v>19</v>
      </c>
      <c r="I738" s="194"/>
      <c r="J738" s="190"/>
      <c r="K738" s="190"/>
      <c r="L738" s="195"/>
      <c r="M738" s="196"/>
      <c r="N738" s="197"/>
      <c r="O738" s="197"/>
      <c r="P738" s="197"/>
      <c r="Q738" s="197"/>
      <c r="R738" s="197"/>
      <c r="S738" s="197"/>
      <c r="T738" s="198"/>
      <c r="AT738" s="199" t="s">
        <v>180</v>
      </c>
      <c r="AU738" s="199" t="s">
        <v>88</v>
      </c>
      <c r="AV738" s="13" t="s">
        <v>86</v>
      </c>
      <c r="AW738" s="13" t="s">
        <v>37</v>
      </c>
      <c r="AX738" s="13" t="s">
        <v>78</v>
      </c>
      <c r="AY738" s="199" t="s">
        <v>172</v>
      </c>
    </row>
    <row r="739" spans="1:65" s="13" customFormat="1" ht="11.25">
      <c r="B739" s="189"/>
      <c r="C739" s="190"/>
      <c r="D739" s="191" t="s">
        <v>180</v>
      </c>
      <c r="E739" s="192" t="s">
        <v>19</v>
      </c>
      <c r="F739" s="193" t="s">
        <v>705</v>
      </c>
      <c r="G739" s="190"/>
      <c r="H739" s="192" t="s">
        <v>19</v>
      </c>
      <c r="I739" s="194"/>
      <c r="J739" s="190"/>
      <c r="K739" s="190"/>
      <c r="L739" s="195"/>
      <c r="M739" s="196"/>
      <c r="N739" s="197"/>
      <c r="O739" s="197"/>
      <c r="P739" s="197"/>
      <c r="Q739" s="197"/>
      <c r="R739" s="197"/>
      <c r="S739" s="197"/>
      <c r="T739" s="198"/>
      <c r="AT739" s="199" t="s">
        <v>180</v>
      </c>
      <c r="AU739" s="199" t="s">
        <v>88</v>
      </c>
      <c r="AV739" s="13" t="s">
        <v>86</v>
      </c>
      <c r="AW739" s="13" t="s">
        <v>37</v>
      </c>
      <c r="AX739" s="13" t="s">
        <v>78</v>
      </c>
      <c r="AY739" s="199" t="s">
        <v>172</v>
      </c>
    </row>
    <row r="740" spans="1:65" s="13" customFormat="1" ht="11.25">
      <c r="B740" s="189"/>
      <c r="C740" s="190"/>
      <c r="D740" s="191" t="s">
        <v>180</v>
      </c>
      <c r="E740" s="192" t="s">
        <v>19</v>
      </c>
      <c r="F740" s="193" t="s">
        <v>706</v>
      </c>
      <c r="G740" s="190"/>
      <c r="H740" s="192" t="s">
        <v>19</v>
      </c>
      <c r="I740" s="194"/>
      <c r="J740" s="190"/>
      <c r="K740" s="190"/>
      <c r="L740" s="195"/>
      <c r="M740" s="196"/>
      <c r="N740" s="197"/>
      <c r="O740" s="197"/>
      <c r="P740" s="197"/>
      <c r="Q740" s="197"/>
      <c r="R740" s="197"/>
      <c r="S740" s="197"/>
      <c r="T740" s="198"/>
      <c r="AT740" s="199" t="s">
        <v>180</v>
      </c>
      <c r="AU740" s="199" t="s">
        <v>88</v>
      </c>
      <c r="AV740" s="13" t="s">
        <v>86</v>
      </c>
      <c r="AW740" s="13" t="s">
        <v>37</v>
      </c>
      <c r="AX740" s="13" t="s">
        <v>78</v>
      </c>
      <c r="AY740" s="199" t="s">
        <v>172</v>
      </c>
    </row>
    <row r="741" spans="1:65" s="13" customFormat="1" ht="11.25">
      <c r="B741" s="189"/>
      <c r="C741" s="190"/>
      <c r="D741" s="191" t="s">
        <v>180</v>
      </c>
      <c r="E741" s="192" t="s">
        <v>19</v>
      </c>
      <c r="F741" s="193" t="s">
        <v>646</v>
      </c>
      <c r="G741" s="190"/>
      <c r="H741" s="192" t="s">
        <v>19</v>
      </c>
      <c r="I741" s="194"/>
      <c r="J741" s="190"/>
      <c r="K741" s="190"/>
      <c r="L741" s="195"/>
      <c r="M741" s="196"/>
      <c r="N741" s="197"/>
      <c r="O741" s="197"/>
      <c r="P741" s="197"/>
      <c r="Q741" s="197"/>
      <c r="R741" s="197"/>
      <c r="S741" s="197"/>
      <c r="T741" s="198"/>
      <c r="AT741" s="199" t="s">
        <v>180</v>
      </c>
      <c r="AU741" s="199" t="s">
        <v>88</v>
      </c>
      <c r="AV741" s="13" t="s">
        <v>86</v>
      </c>
      <c r="AW741" s="13" t="s">
        <v>37</v>
      </c>
      <c r="AX741" s="13" t="s">
        <v>78</v>
      </c>
      <c r="AY741" s="199" t="s">
        <v>172</v>
      </c>
    </row>
    <row r="742" spans="1:65" s="14" customFormat="1" ht="22.5">
      <c r="B742" s="200"/>
      <c r="C742" s="201"/>
      <c r="D742" s="191" t="s">
        <v>180</v>
      </c>
      <c r="E742" s="202" t="s">
        <v>19</v>
      </c>
      <c r="F742" s="203" t="s">
        <v>892</v>
      </c>
      <c r="G742" s="201"/>
      <c r="H742" s="204">
        <v>0.25700000000000001</v>
      </c>
      <c r="I742" s="205"/>
      <c r="J742" s="201"/>
      <c r="K742" s="201"/>
      <c r="L742" s="206"/>
      <c r="M742" s="207"/>
      <c r="N742" s="208"/>
      <c r="O742" s="208"/>
      <c r="P742" s="208"/>
      <c r="Q742" s="208"/>
      <c r="R742" s="208"/>
      <c r="S742" s="208"/>
      <c r="T742" s="209"/>
      <c r="AT742" s="210" t="s">
        <v>180</v>
      </c>
      <c r="AU742" s="210" t="s">
        <v>88</v>
      </c>
      <c r="AV742" s="14" t="s">
        <v>88</v>
      </c>
      <c r="AW742" s="14" t="s">
        <v>37</v>
      </c>
      <c r="AX742" s="14" t="s">
        <v>78</v>
      </c>
      <c r="AY742" s="210" t="s">
        <v>172</v>
      </c>
    </row>
    <row r="743" spans="1:65" s="15" customFormat="1" ht="11.25">
      <c r="B743" s="211"/>
      <c r="C743" s="212"/>
      <c r="D743" s="191" t="s">
        <v>180</v>
      </c>
      <c r="E743" s="213" t="s">
        <v>19</v>
      </c>
      <c r="F743" s="214" t="s">
        <v>183</v>
      </c>
      <c r="G743" s="212"/>
      <c r="H743" s="215">
        <v>0.25700000000000001</v>
      </c>
      <c r="I743" s="216"/>
      <c r="J743" s="212"/>
      <c r="K743" s="212"/>
      <c r="L743" s="217"/>
      <c r="M743" s="218"/>
      <c r="N743" s="219"/>
      <c r="O743" s="219"/>
      <c r="P743" s="219"/>
      <c r="Q743" s="219"/>
      <c r="R743" s="219"/>
      <c r="S743" s="219"/>
      <c r="T743" s="220"/>
      <c r="AT743" s="221" t="s">
        <v>180</v>
      </c>
      <c r="AU743" s="221" t="s">
        <v>88</v>
      </c>
      <c r="AV743" s="15" t="s">
        <v>178</v>
      </c>
      <c r="AW743" s="15" t="s">
        <v>37</v>
      </c>
      <c r="AX743" s="15" t="s">
        <v>86</v>
      </c>
      <c r="AY743" s="221" t="s">
        <v>172</v>
      </c>
    </row>
    <row r="744" spans="1:65" s="2" customFormat="1" ht="49.15" customHeight="1">
      <c r="A744" s="36"/>
      <c r="B744" s="37"/>
      <c r="C744" s="176" t="s">
        <v>893</v>
      </c>
      <c r="D744" s="176" t="s">
        <v>174</v>
      </c>
      <c r="E744" s="177" t="s">
        <v>894</v>
      </c>
      <c r="F744" s="178" t="s">
        <v>895</v>
      </c>
      <c r="G744" s="179" t="s">
        <v>337</v>
      </c>
      <c r="H744" s="180">
        <v>6.9</v>
      </c>
      <c r="I744" s="181"/>
      <c r="J744" s="182">
        <f>ROUND(I744*H744,2)</f>
        <v>0</v>
      </c>
      <c r="K744" s="178" t="s">
        <v>188</v>
      </c>
      <c r="L744" s="41"/>
      <c r="M744" s="183" t="s">
        <v>19</v>
      </c>
      <c r="N744" s="184" t="s">
        <v>49</v>
      </c>
      <c r="O744" s="66"/>
      <c r="P744" s="185">
        <f>O744*H744</f>
        <v>0</v>
      </c>
      <c r="Q744" s="185">
        <v>1E-4</v>
      </c>
      <c r="R744" s="185">
        <f>Q744*H744</f>
        <v>6.9000000000000008E-4</v>
      </c>
      <c r="S744" s="185">
        <v>0</v>
      </c>
      <c r="T744" s="186">
        <f>S744*H744</f>
        <v>0</v>
      </c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R744" s="187" t="s">
        <v>268</v>
      </c>
      <c r="AT744" s="187" t="s">
        <v>174</v>
      </c>
      <c r="AU744" s="187" t="s">
        <v>88</v>
      </c>
      <c r="AY744" s="19" t="s">
        <v>172</v>
      </c>
      <c r="BE744" s="188">
        <f>IF(N744="základní",J744,0)</f>
        <v>0</v>
      </c>
      <c r="BF744" s="188">
        <f>IF(N744="snížená",J744,0)</f>
        <v>0</v>
      </c>
      <c r="BG744" s="188">
        <f>IF(N744="zákl. přenesená",J744,0)</f>
        <v>0</v>
      </c>
      <c r="BH744" s="188">
        <f>IF(N744="sníž. přenesená",J744,0)</f>
        <v>0</v>
      </c>
      <c r="BI744" s="188">
        <f>IF(N744="nulová",J744,0)</f>
        <v>0</v>
      </c>
      <c r="BJ744" s="19" t="s">
        <v>86</v>
      </c>
      <c r="BK744" s="188">
        <f>ROUND(I744*H744,2)</f>
        <v>0</v>
      </c>
      <c r="BL744" s="19" t="s">
        <v>268</v>
      </c>
      <c r="BM744" s="187" t="s">
        <v>896</v>
      </c>
    </row>
    <row r="745" spans="1:65" s="2" customFormat="1" ht="11.25">
      <c r="A745" s="36"/>
      <c r="B745" s="37"/>
      <c r="C745" s="38"/>
      <c r="D745" s="222" t="s">
        <v>190</v>
      </c>
      <c r="E745" s="38"/>
      <c r="F745" s="223" t="s">
        <v>897</v>
      </c>
      <c r="G745" s="38"/>
      <c r="H745" s="38"/>
      <c r="I745" s="224"/>
      <c r="J745" s="38"/>
      <c r="K745" s="38"/>
      <c r="L745" s="41"/>
      <c r="M745" s="225"/>
      <c r="N745" s="226"/>
      <c r="O745" s="66"/>
      <c r="P745" s="66"/>
      <c r="Q745" s="66"/>
      <c r="R745" s="66"/>
      <c r="S745" s="66"/>
      <c r="T745" s="67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T745" s="19" t="s">
        <v>190</v>
      </c>
      <c r="AU745" s="19" t="s">
        <v>88</v>
      </c>
    </row>
    <row r="746" spans="1:65" s="13" customFormat="1" ht="11.25">
      <c r="B746" s="189"/>
      <c r="C746" s="190"/>
      <c r="D746" s="191" t="s">
        <v>180</v>
      </c>
      <c r="E746" s="192" t="s">
        <v>19</v>
      </c>
      <c r="F746" s="193" t="s">
        <v>704</v>
      </c>
      <c r="G746" s="190"/>
      <c r="H746" s="192" t="s">
        <v>19</v>
      </c>
      <c r="I746" s="194"/>
      <c r="J746" s="190"/>
      <c r="K746" s="190"/>
      <c r="L746" s="195"/>
      <c r="M746" s="196"/>
      <c r="N746" s="197"/>
      <c r="O746" s="197"/>
      <c r="P746" s="197"/>
      <c r="Q746" s="197"/>
      <c r="R746" s="197"/>
      <c r="S746" s="197"/>
      <c r="T746" s="198"/>
      <c r="AT746" s="199" t="s">
        <v>180</v>
      </c>
      <c r="AU746" s="199" t="s">
        <v>88</v>
      </c>
      <c r="AV746" s="13" t="s">
        <v>86</v>
      </c>
      <c r="AW746" s="13" t="s">
        <v>37</v>
      </c>
      <c r="AX746" s="13" t="s">
        <v>78</v>
      </c>
      <c r="AY746" s="199" t="s">
        <v>172</v>
      </c>
    </row>
    <row r="747" spans="1:65" s="13" customFormat="1" ht="11.25">
      <c r="B747" s="189"/>
      <c r="C747" s="190"/>
      <c r="D747" s="191" t="s">
        <v>180</v>
      </c>
      <c r="E747" s="192" t="s">
        <v>19</v>
      </c>
      <c r="F747" s="193" t="s">
        <v>705</v>
      </c>
      <c r="G747" s="190"/>
      <c r="H747" s="192" t="s">
        <v>19</v>
      </c>
      <c r="I747" s="194"/>
      <c r="J747" s="190"/>
      <c r="K747" s="190"/>
      <c r="L747" s="195"/>
      <c r="M747" s="196"/>
      <c r="N747" s="197"/>
      <c r="O747" s="197"/>
      <c r="P747" s="197"/>
      <c r="Q747" s="197"/>
      <c r="R747" s="197"/>
      <c r="S747" s="197"/>
      <c r="T747" s="198"/>
      <c r="AT747" s="199" t="s">
        <v>180</v>
      </c>
      <c r="AU747" s="199" t="s">
        <v>88</v>
      </c>
      <c r="AV747" s="13" t="s">
        <v>86</v>
      </c>
      <c r="AW747" s="13" t="s">
        <v>37</v>
      </c>
      <c r="AX747" s="13" t="s">
        <v>78</v>
      </c>
      <c r="AY747" s="199" t="s">
        <v>172</v>
      </c>
    </row>
    <row r="748" spans="1:65" s="13" customFormat="1" ht="11.25">
      <c r="B748" s="189"/>
      <c r="C748" s="190"/>
      <c r="D748" s="191" t="s">
        <v>180</v>
      </c>
      <c r="E748" s="192" t="s">
        <v>19</v>
      </c>
      <c r="F748" s="193" t="s">
        <v>706</v>
      </c>
      <c r="G748" s="190"/>
      <c r="H748" s="192" t="s">
        <v>19</v>
      </c>
      <c r="I748" s="194"/>
      <c r="J748" s="190"/>
      <c r="K748" s="190"/>
      <c r="L748" s="195"/>
      <c r="M748" s="196"/>
      <c r="N748" s="197"/>
      <c r="O748" s="197"/>
      <c r="P748" s="197"/>
      <c r="Q748" s="197"/>
      <c r="R748" s="197"/>
      <c r="S748" s="197"/>
      <c r="T748" s="198"/>
      <c r="AT748" s="199" t="s">
        <v>180</v>
      </c>
      <c r="AU748" s="199" t="s">
        <v>88</v>
      </c>
      <c r="AV748" s="13" t="s">
        <v>86</v>
      </c>
      <c r="AW748" s="13" t="s">
        <v>37</v>
      </c>
      <c r="AX748" s="13" t="s">
        <v>78</v>
      </c>
      <c r="AY748" s="199" t="s">
        <v>172</v>
      </c>
    </row>
    <row r="749" spans="1:65" s="13" customFormat="1" ht="11.25">
      <c r="B749" s="189"/>
      <c r="C749" s="190"/>
      <c r="D749" s="191" t="s">
        <v>180</v>
      </c>
      <c r="E749" s="192" t="s">
        <v>19</v>
      </c>
      <c r="F749" s="193" t="s">
        <v>646</v>
      </c>
      <c r="G749" s="190"/>
      <c r="H749" s="192" t="s">
        <v>19</v>
      </c>
      <c r="I749" s="194"/>
      <c r="J749" s="190"/>
      <c r="K749" s="190"/>
      <c r="L749" s="195"/>
      <c r="M749" s="196"/>
      <c r="N749" s="197"/>
      <c r="O749" s="197"/>
      <c r="P749" s="197"/>
      <c r="Q749" s="197"/>
      <c r="R749" s="197"/>
      <c r="S749" s="197"/>
      <c r="T749" s="198"/>
      <c r="AT749" s="199" t="s">
        <v>180</v>
      </c>
      <c r="AU749" s="199" t="s">
        <v>88</v>
      </c>
      <c r="AV749" s="13" t="s">
        <v>86</v>
      </c>
      <c r="AW749" s="13" t="s">
        <v>37</v>
      </c>
      <c r="AX749" s="13" t="s">
        <v>78</v>
      </c>
      <c r="AY749" s="199" t="s">
        <v>172</v>
      </c>
    </row>
    <row r="750" spans="1:65" s="14" customFormat="1" ht="11.25">
      <c r="B750" s="200"/>
      <c r="C750" s="201"/>
      <c r="D750" s="191" t="s">
        <v>180</v>
      </c>
      <c r="E750" s="202" t="s">
        <v>19</v>
      </c>
      <c r="F750" s="203" t="s">
        <v>849</v>
      </c>
      <c r="G750" s="201"/>
      <c r="H750" s="204">
        <v>6.9</v>
      </c>
      <c r="I750" s="205"/>
      <c r="J750" s="201"/>
      <c r="K750" s="201"/>
      <c r="L750" s="206"/>
      <c r="M750" s="207"/>
      <c r="N750" s="208"/>
      <c r="O750" s="208"/>
      <c r="P750" s="208"/>
      <c r="Q750" s="208"/>
      <c r="R750" s="208"/>
      <c r="S750" s="208"/>
      <c r="T750" s="209"/>
      <c r="AT750" s="210" t="s">
        <v>180</v>
      </c>
      <c r="AU750" s="210" t="s">
        <v>88</v>
      </c>
      <c r="AV750" s="14" t="s">
        <v>88</v>
      </c>
      <c r="AW750" s="14" t="s">
        <v>37</v>
      </c>
      <c r="AX750" s="14" t="s">
        <v>78</v>
      </c>
      <c r="AY750" s="210" t="s">
        <v>172</v>
      </c>
    </row>
    <row r="751" spans="1:65" s="15" customFormat="1" ht="11.25">
      <c r="B751" s="211"/>
      <c r="C751" s="212"/>
      <c r="D751" s="191" t="s">
        <v>180</v>
      </c>
      <c r="E751" s="213" t="s">
        <v>19</v>
      </c>
      <c r="F751" s="214" t="s">
        <v>183</v>
      </c>
      <c r="G751" s="212"/>
      <c r="H751" s="215">
        <v>6.9</v>
      </c>
      <c r="I751" s="216"/>
      <c r="J751" s="212"/>
      <c r="K751" s="212"/>
      <c r="L751" s="217"/>
      <c r="M751" s="218"/>
      <c r="N751" s="219"/>
      <c r="O751" s="219"/>
      <c r="P751" s="219"/>
      <c r="Q751" s="219"/>
      <c r="R751" s="219"/>
      <c r="S751" s="219"/>
      <c r="T751" s="220"/>
      <c r="AT751" s="221" t="s">
        <v>180</v>
      </c>
      <c r="AU751" s="221" t="s">
        <v>88</v>
      </c>
      <c r="AV751" s="15" t="s">
        <v>178</v>
      </c>
      <c r="AW751" s="15" t="s">
        <v>37</v>
      </c>
      <c r="AX751" s="15" t="s">
        <v>86</v>
      </c>
      <c r="AY751" s="221" t="s">
        <v>172</v>
      </c>
    </row>
    <row r="752" spans="1:65" s="2" customFormat="1" ht="21.75" customHeight="1">
      <c r="A752" s="36"/>
      <c r="B752" s="37"/>
      <c r="C752" s="227" t="s">
        <v>898</v>
      </c>
      <c r="D752" s="227" t="s">
        <v>453</v>
      </c>
      <c r="E752" s="228" t="s">
        <v>899</v>
      </c>
      <c r="F752" s="229" t="s">
        <v>900</v>
      </c>
      <c r="G752" s="230" t="s">
        <v>110</v>
      </c>
      <c r="H752" s="231">
        <v>0.40600000000000003</v>
      </c>
      <c r="I752" s="232"/>
      <c r="J752" s="233">
        <f>ROUND(I752*H752,2)</f>
        <v>0</v>
      </c>
      <c r="K752" s="229" t="s">
        <v>188</v>
      </c>
      <c r="L752" s="234"/>
      <c r="M752" s="235" t="s">
        <v>19</v>
      </c>
      <c r="N752" s="236" t="s">
        <v>49</v>
      </c>
      <c r="O752" s="66"/>
      <c r="P752" s="185">
        <f>O752*H752</f>
        <v>0</v>
      </c>
      <c r="Q752" s="185">
        <v>0.55000000000000004</v>
      </c>
      <c r="R752" s="185">
        <f>Q752*H752</f>
        <v>0.22330000000000003</v>
      </c>
      <c r="S752" s="185">
        <v>0</v>
      </c>
      <c r="T752" s="186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87" t="s">
        <v>347</v>
      </c>
      <c r="AT752" s="187" t="s">
        <v>453</v>
      </c>
      <c r="AU752" s="187" t="s">
        <v>88</v>
      </c>
      <c r="AY752" s="19" t="s">
        <v>172</v>
      </c>
      <c r="BE752" s="188">
        <f>IF(N752="základní",J752,0)</f>
        <v>0</v>
      </c>
      <c r="BF752" s="188">
        <f>IF(N752="snížená",J752,0)</f>
        <v>0</v>
      </c>
      <c r="BG752" s="188">
        <f>IF(N752="zákl. přenesená",J752,0)</f>
        <v>0</v>
      </c>
      <c r="BH752" s="188">
        <f>IF(N752="sníž. přenesená",J752,0)</f>
        <v>0</v>
      </c>
      <c r="BI752" s="188">
        <f>IF(N752="nulová",J752,0)</f>
        <v>0</v>
      </c>
      <c r="BJ752" s="19" t="s">
        <v>86</v>
      </c>
      <c r="BK752" s="188">
        <f>ROUND(I752*H752,2)</f>
        <v>0</v>
      </c>
      <c r="BL752" s="19" t="s">
        <v>268</v>
      </c>
      <c r="BM752" s="187" t="s">
        <v>901</v>
      </c>
    </row>
    <row r="753" spans="1:65" s="13" customFormat="1" ht="11.25">
      <c r="B753" s="189"/>
      <c r="C753" s="190"/>
      <c r="D753" s="191" t="s">
        <v>180</v>
      </c>
      <c r="E753" s="192" t="s">
        <v>19</v>
      </c>
      <c r="F753" s="193" t="s">
        <v>704</v>
      </c>
      <c r="G753" s="190"/>
      <c r="H753" s="192" t="s">
        <v>19</v>
      </c>
      <c r="I753" s="194"/>
      <c r="J753" s="190"/>
      <c r="K753" s="190"/>
      <c r="L753" s="195"/>
      <c r="M753" s="196"/>
      <c r="N753" s="197"/>
      <c r="O753" s="197"/>
      <c r="P753" s="197"/>
      <c r="Q753" s="197"/>
      <c r="R753" s="197"/>
      <c r="S753" s="197"/>
      <c r="T753" s="198"/>
      <c r="AT753" s="199" t="s">
        <v>180</v>
      </c>
      <c r="AU753" s="199" t="s">
        <v>88</v>
      </c>
      <c r="AV753" s="13" t="s">
        <v>86</v>
      </c>
      <c r="AW753" s="13" t="s">
        <v>37</v>
      </c>
      <c r="AX753" s="13" t="s">
        <v>78</v>
      </c>
      <c r="AY753" s="199" t="s">
        <v>172</v>
      </c>
    </row>
    <row r="754" spans="1:65" s="13" customFormat="1" ht="11.25">
      <c r="B754" s="189"/>
      <c r="C754" s="190"/>
      <c r="D754" s="191" t="s">
        <v>180</v>
      </c>
      <c r="E754" s="192" t="s">
        <v>19</v>
      </c>
      <c r="F754" s="193" t="s">
        <v>705</v>
      </c>
      <c r="G754" s="190"/>
      <c r="H754" s="192" t="s">
        <v>19</v>
      </c>
      <c r="I754" s="194"/>
      <c r="J754" s="190"/>
      <c r="K754" s="190"/>
      <c r="L754" s="195"/>
      <c r="M754" s="196"/>
      <c r="N754" s="197"/>
      <c r="O754" s="197"/>
      <c r="P754" s="197"/>
      <c r="Q754" s="197"/>
      <c r="R754" s="197"/>
      <c r="S754" s="197"/>
      <c r="T754" s="198"/>
      <c r="AT754" s="199" t="s">
        <v>180</v>
      </c>
      <c r="AU754" s="199" t="s">
        <v>88</v>
      </c>
      <c r="AV754" s="13" t="s">
        <v>86</v>
      </c>
      <c r="AW754" s="13" t="s">
        <v>37</v>
      </c>
      <c r="AX754" s="13" t="s">
        <v>78</v>
      </c>
      <c r="AY754" s="199" t="s">
        <v>172</v>
      </c>
    </row>
    <row r="755" spans="1:65" s="13" customFormat="1" ht="11.25">
      <c r="B755" s="189"/>
      <c r="C755" s="190"/>
      <c r="D755" s="191" t="s">
        <v>180</v>
      </c>
      <c r="E755" s="192" t="s">
        <v>19</v>
      </c>
      <c r="F755" s="193" t="s">
        <v>706</v>
      </c>
      <c r="G755" s="190"/>
      <c r="H755" s="192" t="s">
        <v>19</v>
      </c>
      <c r="I755" s="194"/>
      <c r="J755" s="190"/>
      <c r="K755" s="190"/>
      <c r="L755" s="195"/>
      <c r="M755" s="196"/>
      <c r="N755" s="197"/>
      <c r="O755" s="197"/>
      <c r="P755" s="197"/>
      <c r="Q755" s="197"/>
      <c r="R755" s="197"/>
      <c r="S755" s="197"/>
      <c r="T755" s="198"/>
      <c r="AT755" s="199" t="s">
        <v>180</v>
      </c>
      <c r="AU755" s="199" t="s">
        <v>88</v>
      </c>
      <c r="AV755" s="13" t="s">
        <v>86</v>
      </c>
      <c r="AW755" s="13" t="s">
        <v>37</v>
      </c>
      <c r="AX755" s="13" t="s">
        <v>78</v>
      </c>
      <c r="AY755" s="199" t="s">
        <v>172</v>
      </c>
    </row>
    <row r="756" spans="1:65" s="13" customFormat="1" ht="11.25">
      <c r="B756" s="189"/>
      <c r="C756" s="190"/>
      <c r="D756" s="191" t="s">
        <v>180</v>
      </c>
      <c r="E756" s="192" t="s">
        <v>19</v>
      </c>
      <c r="F756" s="193" t="s">
        <v>646</v>
      </c>
      <c r="G756" s="190"/>
      <c r="H756" s="192" t="s">
        <v>19</v>
      </c>
      <c r="I756" s="194"/>
      <c r="J756" s="190"/>
      <c r="K756" s="190"/>
      <c r="L756" s="195"/>
      <c r="M756" s="196"/>
      <c r="N756" s="197"/>
      <c r="O756" s="197"/>
      <c r="P756" s="197"/>
      <c r="Q756" s="197"/>
      <c r="R756" s="197"/>
      <c r="S756" s="197"/>
      <c r="T756" s="198"/>
      <c r="AT756" s="199" t="s">
        <v>180</v>
      </c>
      <c r="AU756" s="199" t="s">
        <v>88</v>
      </c>
      <c r="AV756" s="13" t="s">
        <v>86</v>
      </c>
      <c r="AW756" s="13" t="s">
        <v>37</v>
      </c>
      <c r="AX756" s="13" t="s">
        <v>78</v>
      </c>
      <c r="AY756" s="199" t="s">
        <v>172</v>
      </c>
    </row>
    <row r="757" spans="1:65" s="14" customFormat="1" ht="22.5">
      <c r="B757" s="200"/>
      <c r="C757" s="201"/>
      <c r="D757" s="191" t="s">
        <v>180</v>
      </c>
      <c r="E757" s="202" t="s">
        <v>19</v>
      </c>
      <c r="F757" s="203" t="s">
        <v>902</v>
      </c>
      <c r="G757" s="201"/>
      <c r="H757" s="204">
        <v>0.40600000000000003</v>
      </c>
      <c r="I757" s="205"/>
      <c r="J757" s="201"/>
      <c r="K757" s="201"/>
      <c r="L757" s="206"/>
      <c r="M757" s="207"/>
      <c r="N757" s="208"/>
      <c r="O757" s="208"/>
      <c r="P757" s="208"/>
      <c r="Q757" s="208"/>
      <c r="R757" s="208"/>
      <c r="S757" s="208"/>
      <c r="T757" s="209"/>
      <c r="AT757" s="210" t="s">
        <v>180</v>
      </c>
      <c r="AU757" s="210" t="s">
        <v>88</v>
      </c>
      <c r="AV757" s="14" t="s">
        <v>88</v>
      </c>
      <c r="AW757" s="14" t="s">
        <v>37</v>
      </c>
      <c r="AX757" s="14" t="s">
        <v>78</v>
      </c>
      <c r="AY757" s="210" t="s">
        <v>172</v>
      </c>
    </row>
    <row r="758" spans="1:65" s="15" customFormat="1" ht="11.25">
      <c r="B758" s="211"/>
      <c r="C758" s="212"/>
      <c r="D758" s="191" t="s">
        <v>180</v>
      </c>
      <c r="E758" s="213" t="s">
        <v>19</v>
      </c>
      <c r="F758" s="214" t="s">
        <v>183</v>
      </c>
      <c r="G758" s="212"/>
      <c r="H758" s="215">
        <v>0.40600000000000003</v>
      </c>
      <c r="I758" s="216"/>
      <c r="J758" s="212"/>
      <c r="K758" s="212"/>
      <c r="L758" s="217"/>
      <c r="M758" s="218"/>
      <c r="N758" s="219"/>
      <c r="O758" s="219"/>
      <c r="P758" s="219"/>
      <c r="Q758" s="219"/>
      <c r="R758" s="219"/>
      <c r="S758" s="219"/>
      <c r="T758" s="220"/>
      <c r="AT758" s="221" t="s">
        <v>180</v>
      </c>
      <c r="AU758" s="221" t="s">
        <v>88</v>
      </c>
      <c r="AV758" s="15" t="s">
        <v>178</v>
      </c>
      <c r="AW758" s="15" t="s">
        <v>37</v>
      </c>
      <c r="AX758" s="15" t="s">
        <v>86</v>
      </c>
      <c r="AY758" s="221" t="s">
        <v>172</v>
      </c>
    </row>
    <row r="759" spans="1:65" s="2" customFormat="1" ht="33" customHeight="1">
      <c r="A759" s="36"/>
      <c r="B759" s="37"/>
      <c r="C759" s="176" t="s">
        <v>903</v>
      </c>
      <c r="D759" s="176" t="s">
        <v>174</v>
      </c>
      <c r="E759" s="177" t="s">
        <v>904</v>
      </c>
      <c r="F759" s="178" t="s">
        <v>905</v>
      </c>
      <c r="G759" s="179" t="s">
        <v>96</v>
      </c>
      <c r="H759" s="180">
        <v>301.10000000000002</v>
      </c>
      <c r="I759" s="181"/>
      <c r="J759" s="182">
        <f>ROUND(I759*H759,2)</f>
        <v>0</v>
      </c>
      <c r="K759" s="178" t="s">
        <v>188</v>
      </c>
      <c r="L759" s="41"/>
      <c r="M759" s="183" t="s">
        <v>19</v>
      </c>
      <c r="N759" s="184" t="s">
        <v>49</v>
      </c>
      <c r="O759" s="66"/>
      <c r="P759" s="185">
        <f>O759*H759</f>
        <v>0</v>
      </c>
      <c r="Q759" s="185">
        <v>0</v>
      </c>
      <c r="R759" s="185">
        <f>Q759*H759</f>
        <v>0</v>
      </c>
      <c r="S759" s="185">
        <v>0</v>
      </c>
      <c r="T759" s="186">
        <f>S759*H759</f>
        <v>0</v>
      </c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R759" s="187" t="s">
        <v>268</v>
      </c>
      <c r="AT759" s="187" t="s">
        <v>174</v>
      </c>
      <c r="AU759" s="187" t="s">
        <v>88</v>
      </c>
      <c r="AY759" s="19" t="s">
        <v>172</v>
      </c>
      <c r="BE759" s="188">
        <f>IF(N759="základní",J759,0)</f>
        <v>0</v>
      </c>
      <c r="BF759" s="188">
        <f>IF(N759="snížená",J759,0)</f>
        <v>0</v>
      </c>
      <c r="BG759" s="188">
        <f>IF(N759="zákl. přenesená",J759,0)</f>
        <v>0</v>
      </c>
      <c r="BH759" s="188">
        <f>IF(N759="sníž. přenesená",J759,0)</f>
        <v>0</v>
      </c>
      <c r="BI759" s="188">
        <f>IF(N759="nulová",J759,0)</f>
        <v>0</v>
      </c>
      <c r="BJ759" s="19" t="s">
        <v>86</v>
      </c>
      <c r="BK759" s="188">
        <f>ROUND(I759*H759,2)</f>
        <v>0</v>
      </c>
      <c r="BL759" s="19" t="s">
        <v>268</v>
      </c>
      <c r="BM759" s="187" t="s">
        <v>906</v>
      </c>
    </row>
    <row r="760" spans="1:65" s="2" customFormat="1" ht="11.25">
      <c r="A760" s="36"/>
      <c r="B760" s="37"/>
      <c r="C760" s="38"/>
      <c r="D760" s="222" t="s">
        <v>190</v>
      </c>
      <c r="E760" s="38"/>
      <c r="F760" s="223" t="s">
        <v>907</v>
      </c>
      <c r="G760" s="38"/>
      <c r="H760" s="38"/>
      <c r="I760" s="224"/>
      <c r="J760" s="38"/>
      <c r="K760" s="38"/>
      <c r="L760" s="41"/>
      <c r="M760" s="225"/>
      <c r="N760" s="226"/>
      <c r="O760" s="66"/>
      <c r="P760" s="66"/>
      <c r="Q760" s="66"/>
      <c r="R760" s="66"/>
      <c r="S760" s="66"/>
      <c r="T760" s="67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T760" s="19" t="s">
        <v>190</v>
      </c>
      <c r="AU760" s="19" t="s">
        <v>88</v>
      </c>
    </row>
    <row r="761" spans="1:65" s="14" customFormat="1" ht="11.25">
      <c r="B761" s="200"/>
      <c r="C761" s="201"/>
      <c r="D761" s="191" t="s">
        <v>180</v>
      </c>
      <c r="E761" s="202" t="s">
        <v>19</v>
      </c>
      <c r="F761" s="203" t="s">
        <v>122</v>
      </c>
      <c r="G761" s="201"/>
      <c r="H761" s="204">
        <v>301.10000000000002</v>
      </c>
      <c r="I761" s="205"/>
      <c r="J761" s="201"/>
      <c r="K761" s="201"/>
      <c r="L761" s="206"/>
      <c r="M761" s="207"/>
      <c r="N761" s="208"/>
      <c r="O761" s="208"/>
      <c r="P761" s="208"/>
      <c r="Q761" s="208"/>
      <c r="R761" s="208"/>
      <c r="S761" s="208"/>
      <c r="T761" s="209"/>
      <c r="AT761" s="210" t="s">
        <v>180</v>
      </c>
      <c r="AU761" s="210" t="s">
        <v>88</v>
      </c>
      <c r="AV761" s="14" t="s">
        <v>88</v>
      </c>
      <c r="AW761" s="14" t="s">
        <v>37</v>
      </c>
      <c r="AX761" s="14" t="s">
        <v>78</v>
      </c>
      <c r="AY761" s="210" t="s">
        <v>172</v>
      </c>
    </row>
    <row r="762" spans="1:65" s="15" customFormat="1" ht="11.25">
      <c r="B762" s="211"/>
      <c r="C762" s="212"/>
      <c r="D762" s="191" t="s">
        <v>180</v>
      </c>
      <c r="E762" s="213" t="s">
        <v>19</v>
      </c>
      <c r="F762" s="214" t="s">
        <v>183</v>
      </c>
      <c r="G762" s="212"/>
      <c r="H762" s="215">
        <v>301.10000000000002</v>
      </c>
      <c r="I762" s="216"/>
      <c r="J762" s="212"/>
      <c r="K762" s="212"/>
      <c r="L762" s="217"/>
      <c r="M762" s="218"/>
      <c r="N762" s="219"/>
      <c r="O762" s="219"/>
      <c r="P762" s="219"/>
      <c r="Q762" s="219"/>
      <c r="R762" s="219"/>
      <c r="S762" s="219"/>
      <c r="T762" s="220"/>
      <c r="AT762" s="221" t="s">
        <v>180</v>
      </c>
      <c r="AU762" s="221" t="s">
        <v>88</v>
      </c>
      <c r="AV762" s="15" t="s">
        <v>178</v>
      </c>
      <c r="AW762" s="15" t="s">
        <v>37</v>
      </c>
      <c r="AX762" s="15" t="s">
        <v>86</v>
      </c>
      <c r="AY762" s="221" t="s">
        <v>172</v>
      </c>
    </row>
    <row r="763" spans="1:65" s="2" customFormat="1" ht="16.5" customHeight="1">
      <c r="A763" s="36"/>
      <c r="B763" s="37"/>
      <c r="C763" s="227" t="s">
        <v>908</v>
      </c>
      <c r="D763" s="227" t="s">
        <v>453</v>
      </c>
      <c r="E763" s="228" t="s">
        <v>726</v>
      </c>
      <c r="F763" s="229" t="s">
        <v>727</v>
      </c>
      <c r="G763" s="230" t="s">
        <v>110</v>
      </c>
      <c r="H763" s="231">
        <v>9.4849999999999994</v>
      </c>
      <c r="I763" s="232"/>
      <c r="J763" s="233">
        <f>ROUND(I763*H763,2)</f>
        <v>0</v>
      </c>
      <c r="K763" s="229" t="s">
        <v>188</v>
      </c>
      <c r="L763" s="234"/>
      <c r="M763" s="235" t="s">
        <v>19</v>
      </c>
      <c r="N763" s="236" t="s">
        <v>49</v>
      </c>
      <c r="O763" s="66"/>
      <c r="P763" s="185">
        <f>O763*H763</f>
        <v>0</v>
      </c>
      <c r="Q763" s="185">
        <v>0.55000000000000004</v>
      </c>
      <c r="R763" s="185">
        <f>Q763*H763</f>
        <v>5.2167500000000002</v>
      </c>
      <c r="S763" s="185">
        <v>0</v>
      </c>
      <c r="T763" s="186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87" t="s">
        <v>347</v>
      </c>
      <c r="AT763" s="187" t="s">
        <v>453</v>
      </c>
      <c r="AU763" s="187" t="s">
        <v>88</v>
      </c>
      <c r="AY763" s="19" t="s">
        <v>172</v>
      </c>
      <c r="BE763" s="188">
        <f>IF(N763="základní",J763,0)</f>
        <v>0</v>
      </c>
      <c r="BF763" s="188">
        <f>IF(N763="snížená",J763,0)</f>
        <v>0</v>
      </c>
      <c r="BG763" s="188">
        <f>IF(N763="zákl. přenesená",J763,0)</f>
        <v>0</v>
      </c>
      <c r="BH763" s="188">
        <f>IF(N763="sníž. přenesená",J763,0)</f>
        <v>0</v>
      </c>
      <c r="BI763" s="188">
        <f>IF(N763="nulová",J763,0)</f>
        <v>0</v>
      </c>
      <c r="BJ763" s="19" t="s">
        <v>86</v>
      </c>
      <c r="BK763" s="188">
        <f>ROUND(I763*H763,2)</f>
        <v>0</v>
      </c>
      <c r="BL763" s="19" t="s">
        <v>268</v>
      </c>
      <c r="BM763" s="187" t="s">
        <v>909</v>
      </c>
    </row>
    <row r="764" spans="1:65" s="14" customFormat="1" ht="11.25">
      <c r="B764" s="200"/>
      <c r="C764" s="201"/>
      <c r="D764" s="191" t="s">
        <v>180</v>
      </c>
      <c r="E764" s="202" t="s">
        <v>19</v>
      </c>
      <c r="F764" s="203" t="s">
        <v>910</v>
      </c>
      <c r="G764" s="201"/>
      <c r="H764" s="204">
        <v>9.4849999999999994</v>
      </c>
      <c r="I764" s="205"/>
      <c r="J764" s="201"/>
      <c r="K764" s="201"/>
      <c r="L764" s="206"/>
      <c r="M764" s="207"/>
      <c r="N764" s="208"/>
      <c r="O764" s="208"/>
      <c r="P764" s="208"/>
      <c r="Q764" s="208"/>
      <c r="R764" s="208"/>
      <c r="S764" s="208"/>
      <c r="T764" s="209"/>
      <c r="AT764" s="210" t="s">
        <v>180</v>
      </c>
      <c r="AU764" s="210" t="s">
        <v>88</v>
      </c>
      <c r="AV764" s="14" t="s">
        <v>88</v>
      </c>
      <c r="AW764" s="14" t="s">
        <v>37</v>
      </c>
      <c r="AX764" s="14" t="s">
        <v>78</v>
      </c>
      <c r="AY764" s="210" t="s">
        <v>172</v>
      </c>
    </row>
    <row r="765" spans="1:65" s="15" customFormat="1" ht="11.25">
      <c r="B765" s="211"/>
      <c r="C765" s="212"/>
      <c r="D765" s="191" t="s">
        <v>180</v>
      </c>
      <c r="E765" s="213" t="s">
        <v>112</v>
      </c>
      <c r="F765" s="214" t="s">
        <v>183</v>
      </c>
      <c r="G765" s="212"/>
      <c r="H765" s="215">
        <v>9.4849999999999994</v>
      </c>
      <c r="I765" s="216"/>
      <c r="J765" s="212"/>
      <c r="K765" s="212"/>
      <c r="L765" s="217"/>
      <c r="M765" s="218"/>
      <c r="N765" s="219"/>
      <c r="O765" s="219"/>
      <c r="P765" s="219"/>
      <c r="Q765" s="219"/>
      <c r="R765" s="219"/>
      <c r="S765" s="219"/>
      <c r="T765" s="220"/>
      <c r="AT765" s="221" t="s">
        <v>180</v>
      </c>
      <c r="AU765" s="221" t="s">
        <v>88</v>
      </c>
      <c r="AV765" s="15" t="s">
        <v>178</v>
      </c>
      <c r="AW765" s="15" t="s">
        <v>37</v>
      </c>
      <c r="AX765" s="15" t="s">
        <v>86</v>
      </c>
      <c r="AY765" s="221" t="s">
        <v>172</v>
      </c>
    </row>
    <row r="766" spans="1:65" s="2" customFormat="1" ht="37.9" customHeight="1">
      <c r="A766" s="36"/>
      <c r="B766" s="37"/>
      <c r="C766" s="176" t="s">
        <v>911</v>
      </c>
      <c r="D766" s="176" t="s">
        <v>174</v>
      </c>
      <c r="E766" s="177" t="s">
        <v>912</v>
      </c>
      <c r="F766" s="178" t="s">
        <v>913</v>
      </c>
      <c r="G766" s="179" t="s">
        <v>96</v>
      </c>
      <c r="H766" s="180">
        <v>64.5</v>
      </c>
      <c r="I766" s="181"/>
      <c r="J766" s="182">
        <f>ROUND(I766*H766,2)</f>
        <v>0</v>
      </c>
      <c r="K766" s="178" t="s">
        <v>188</v>
      </c>
      <c r="L766" s="41"/>
      <c r="M766" s="183" t="s">
        <v>19</v>
      </c>
      <c r="N766" s="184" t="s">
        <v>49</v>
      </c>
      <c r="O766" s="66"/>
      <c r="P766" s="185">
        <f>O766*H766</f>
        <v>0</v>
      </c>
      <c r="Q766" s="185">
        <v>0</v>
      </c>
      <c r="R766" s="185">
        <f>Q766*H766</f>
        <v>0</v>
      </c>
      <c r="S766" s="185">
        <v>0</v>
      </c>
      <c r="T766" s="186">
        <f>S766*H766</f>
        <v>0</v>
      </c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R766" s="187" t="s">
        <v>268</v>
      </c>
      <c r="AT766" s="187" t="s">
        <v>174</v>
      </c>
      <c r="AU766" s="187" t="s">
        <v>88</v>
      </c>
      <c r="AY766" s="19" t="s">
        <v>172</v>
      </c>
      <c r="BE766" s="188">
        <f>IF(N766="základní",J766,0)</f>
        <v>0</v>
      </c>
      <c r="BF766" s="188">
        <f>IF(N766="snížená",J766,0)</f>
        <v>0</v>
      </c>
      <c r="BG766" s="188">
        <f>IF(N766="zákl. přenesená",J766,0)</f>
        <v>0</v>
      </c>
      <c r="BH766" s="188">
        <f>IF(N766="sníž. přenesená",J766,0)</f>
        <v>0</v>
      </c>
      <c r="BI766" s="188">
        <f>IF(N766="nulová",J766,0)</f>
        <v>0</v>
      </c>
      <c r="BJ766" s="19" t="s">
        <v>86</v>
      </c>
      <c r="BK766" s="188">
        <f>ROUND(I766*H766,2)</f>
        <v>0</v>
      </c>
      <c r="BL766" s="19" t="s">
        <v>268</v>
      </c>
      <c r="BM766" s="187" t="s">
        <v>914</v>
      </c>
    </row>
    <row r="767" spans="1:65" s="2" customFormat="1" ht="11.25">
      <c r="A767" s="36"/>
      <c r="B767" s="37"/>
      <c r="C767" s="38"/>
      <c r="D767" s="222" t="s">
        <v>190</v>
      </c>
      <c r="E767" s="38"/>
      <c r="F767" s="223" t="s">
        <v>915</v>
      </c>
      <c r="G767" s="38"/>
      <c r="H767" s="38"/>
      <c r="I767" s="224"/>
      <c r="J767" s="38"/>
      <c r="K767" s="38"/>
      <c r="L767" s="41"/>
      <c r="M767" s="225"/>
      <c r="N767" s="226"/>
      <c r="O767" s="66"/>
      <c r="P767" s="66"/>
      <c r="Q767" s="66"/>
      <c r="R767" s="66"/>
      <c r="S767" s="66"/>
      <c r="T767" s="67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T767" s="19" t="s">
        <v>190</v>
      </c>
      <c r="AU767" s="19" t="s">
        <v>88</v>
      </c>
    </row>
    <row r="768" spans="1:65" s="13" customFormat="1" ht="11.25">
      <c r="B768" s="189"/>
      <c r="C768" s="190"/>
      <c r="D768" s="191" t="s">
        <v>180</v>
      </c>
      <c r="E768" s="192" t="s">
        <v>19</v>
      </c>
      <c r="F768" s="193" t="s">
        <v>181</v>
      </c>
      <c r="G768" s="190"/>
      <c r="H768" s="192" t="s">
        <v>19</v>
      </c>
      <c r="I768" s="194"/>
      <c r="J768" s="190"/>
      <c r="K768" s="190"/>
      <c r="L768" s="195"/>
      <c r="M768" s="196"/>
      <c r="N768" s="197"/>
      <c r="O768" s="197"/>
      <c r="P768" s="197"/>
      <c r="Q768" s="197"/>
      <c r="R768" s="197"/>
      <c r="S768" s="197"/>
      <c r="T768" s="198"/>
      <c r="AT768" s="199" t="s">
        <v>180</v>
      </c>
      <c r="AU768" s="199" t="s">
        <v>88</v>
      </c>
      <c r="AV768" s="13" t="s">
        <v>86</v>
      </c>
      <c r="AW768" s="13" t="s">
        <v>37</v>
      </c>
      <c r="AX768" s="13" t="s">
        <v>78</v>
      </c>
      <c r="AY768" s="199" t="s">
        <v>172</v>
      </c>
    </row>
    <row r="769" spans="1:65" s="13" customFormat="1" ht="11.25">
      <c r="B769" s="189"/>
      <c r="C769" s="190"/>
      <c r="D769" s="191" t="s">
        <v>180</v>
      </c>
      <c r="E769" s="192" t="s">
        <v>19</v>
      </c>
      <c r="F769" s="193" t="s">
        <v>645</v>
      </c>
      <c r="G769" s="190"/>
      <c r="H769" s="192" t="s">
        <v>19</v>
      </c>
      <c r="I769" s="194"/>
      <c r="J769" s="190"/>
      <c r="K769" s="190"/>
      <c r="L769" s="195"/>
      <c r="M769" s="196"/>
      <c r="N769" s="197"/>
      <c r="O769" s="197"/>
      <c r="P769" s="197"/>
      <c r="Q769" s="197"/>
      <c r="R769" s="197"/>
      <c r="S769" s="197"/>
      <c r="T769" s="198"/>
      <c r="AT769" s="199" t="s">
        <v>180</v>
      </c>
      <c r="AU769" s="199" t="s">
        <v>88</v>
      </c>
      <c r="AV769" s="13" t="s">
        <v>86</v>
      </c>
      <c r="AW769" s="13" t="s">
        <v>37</v>
      </c>
      <c r="AX769" s="13" t="s">
        <v>78</v>
      </c>
      <c r="AY769" s="199" t="s">
        <v>172</v>
      </c>
    </row>
    <row r="770" spans="1:65" s="13" customFormat="1" ht="11.25">
      <c r="B770" s="189"/>
      <c r="C770" s="190"/>
      <c r="D770" s="191" t="s">
        <v>180</v>
      </c>
      <c r="E770" s="192" t="s">
        <v>19</v>
      </c>
      <c r="F770" s="193" t="s">
        <v>916</v>
      </c>
      <c r="G770" s="190"/>
      <c r="H770" s="192" t="s">
        <v>19</v>
      </c>
      <c r="I770" s="194"/>
      <c r="J770" s="190"/>
      <c r="K770" s="190"/>
      <c r="L770" s="195"/>
      <c r="M770" s="196"/>
      <c r="N770" s="197"/>
      <c r="O770" s="197"/>
      <c r="P770" s="197"/>
      <c r="Q770" s="197"/>
      <c r="R770" s="197"/>
      <c r="S770" s="197"/>
      <c r="T770" s="198"/>
      <c r="AT770" s="199" t="s">
        <v>180</v>
      </c>
      <c r="AU770" s="199" t="s">
        <v>88</v>
      </c>
      <c r="AV770" s="13" t="s">
        <v>86</v>
      </c>
      <c r="AW770" s="13" t="s">
        <v>37</v>
      </c>
      <c r="AX770" s="13" t="s">
        <v>78</v>
      </c>
      <c r="AY770" s="199" t="s">
        <v>172</v>
      </c>
    </row>
    <row r="771" spans="1:65" s="14" customFormat="1" ht="11.25">
      <c r="B771" s="200"/>
      <c r="C771" s="201"/>
      <c r="D771" s="191" t="s">
        <v>180</v>
      </c>
      <c r="E771" s="202" t="s">
        <v>19</v>
      </c>
      <c r="F771" s="203" t="s">
        <v>917</v>
      </c>
      <c r="G771" s="201"/>
      <c r="H771" s="204">
        <v>64.5</v>
      </c>
      <c r="I771" s="205"/>
      <c r="J771" s="201"/>
      <c r="K771" s="201"/>
      <c r="L771" s="206"/>
      <c r="M771" s="207"/>
      <c r="N771" s="208"/>
      <c r="O771" s="208"/>
      <c r="P771" s="208"/>
      <c r="Q771" s="208"/>
      <c r="R771" s="208"/>
      <c r="S771" s="208"/>
      <c r="T771" s="209"/>
      <c r="AT771" s="210" t="s">
        <v>180</v>
      </c>
      <c r="AU771" s="210" t="s">
        <v>88</v>
      </c>
      <c r="AV771" s="14" t="s">
        <v>88</v>
      </c>
      <c r="AW771" s="14" t="s">
        <v>37</v>
      </c>
      <c r="AX771" s="14" t="s">
        <v>78</v>
      </c>
      <c r="AY771" s="210" t="s">
        <v>172</v>
      </c>
    </row>
    <row r="772" spans="1:65" s="15" customFormat="1" ht="11.25">
      <c r="B772" s="211"/>
      <c r="C772" s="212"/>
      <c r="D772" s="191" t="s">
        <v>180</v>
      </c>
      <c r="E772" s="213" t="s">
        <v>128</v>
      </c>
      <c r="F772" s="214" t="s">
        <v>183</v>
      </c>
      <c r="G772" s="212"/>
      <c r="H772" s="215">
        <v>64.5</v>
      </c>
      <c r="I772" s="216"/>
      <c r="J772" s="212"/>
      <c r="K772" s="212"/>
      <c r="L772" s="217"/>
      <c r="M772" s="218"/>
      <c r="N772" s="219"/>
      <c r="O772" s="219"/>
      <c r="P772" s="219"/>
      <c r="Q772" s="219"/>
      <c r="R772" s="219"/>
      <c r="S772" s="219"/>
      <c r="T772" s="220"/>
      <c r="AT772" s="221" t="s">
        <v>180</v>
      </c>
      <c r="AU772" s="221" t="s">
        <v>88</v>
      </c>
      <c r="AV772" s="15" t="s">
        <v>178</v>
      </c>
      <c r="AW772" s="15" t="s">
        <v>37</v>
      </c>
      <c r="AX772" s="15" t="s">
        <v>86</v>
      </c>
      <c r="AY772" s="221" t="s">
        <v>172</v>
      </c>
    </row>
    <row r="773" spans="1:65" s="2" customFormat="1" ht="16.5" customHeight="1">
      <c r="A773" s="36"/>
      <c r="B773" s="37"/>
      <c r="C773" s="227" t="s">
        <v>918</v>
      </c>
      <c r="D773" s="227" t="s">
        <v>453</v>
      </c>
      <c r="E773" s="228" t="s">
        <v>726</v>
      </c>
      <c r="F773" s="229" t="s">
        <v>727</v>
      </c>
      <c r="G773" s="230" t="s">
        <v>110</v>
      </c>
      <c r="H773" s="231">
        <v>1.8959999999999999</v>
      </c>
      <c r="I773" s="232"/>
      <c r="J773" s="233">
        <f>ROUND(I773*H773,2)</f>
        <v>0</v>
      </c>
      <c r="K773" s="229" t="s">
        <v>188</v>
      </c>
      <c r="L773" s="234"/>
      <c r="M773" s="235" t="s">
        <v>19</v>
      </c>
      <c r="N773" s="236" t="s">
        <v>49</v>
      </c>
      <c r="O773" s="66"/>
      <c r="P773" s="185">
        <f>O773*H773</f>
        <v>0</v>
      </c>
      <c r="Q773" s="185">
        <v>0.55000000000000004</v>
      </c>
      <c r="R773" s="185">
        <f>Q773*H773</f>
        <v>1.0427999999999999</v>
      </c>
      <c r="S773" s="185">
        <v>0</v>
      </c>
      <c r="T773" s="186">
        <f>S773*H773</f>
        <v>0</v>
      </c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R773" s="187" t="s">
        <v>347</v>
      </c>
      <c r="AT773" s="187" t="s">
        <v>453</v>
      </c>
      <c r="AU773" s="187" t="s">
        <v>88</v>
      </c>
      <c r="AY773" s="19" t="s">
        <v>172</v>
      </c>
      <c r="BE773" s="188">
        <f>IF(N773="základní",J773,0)</f>
        <v>0</v>
      </c>
      <c r="BF773" s="188">
        <f>IF(N773="snížená",J773,0)</f>
        <v>0</v>
      </c>
      <c r="BG773" s="188">
        <f>IF(N773="zákl. přenesená",J773,0)</f>
        <v>0</v>
      </c>
      <c r="BH773" s="188">
        <f>IF(N773="sníž. přenesená",J773,0)</f>
        <v>0</v>
      </c>
      <c r="BI773" s="188">
        <f>IF(N773="nulová",J773,0)</f>
        <v>0</v>
      </c>
      <c r="BJ773" s="19" t="s">
        <v>86</v>
      </c>
      <c r="BK773" s="188">
        <f>ROUND(I773*H773,2)</f>
        <v>0</v>
      </c>
      <c r="BL773" s="19" t="s">
        <v>268</v>
      </c>
      <c r="BM773" s="187" t="s">
        <v>919</v>
      </c>
    </row>
    <row r="774" spans="1:65" s="14" customFormat="1" ht="11.25">
      <c r="B774" s="200"/>
      <c r="C774" s="201"/>
      <c r="D774" s="191" t="s">
        <v>180</v>
      </c>
      <c r="E774" s="202" t="s">
        <v>19</v>
      </c>
      <c r="F774" s="203" t="s">
        <v>681</v>
      </c>
      <c r="G774" s="201"/>
      <c r="H774" s="204">
        <v>1.8959999999999999</v>
      </c>
      <c r="I774" s="205"/>
      <c r="J774" s="201"/>
      <c r="K774" s="201"/>
      <c r="L774" s="206"/>
      <c r="M774" s="207"/>
      <c r="N774" s="208"/>
      <c r="O774" s="208"/>
      <c r="P774" s="208"/>
      <c r="Q774" s="208"/>
      <c r="R774" s="208"/>
      <c r="S774" s="208"/>
      <c r="T774" s="209"/>
      <c r="AT774" s="210" t="s">
        <v>180</v>
      </c>
      <c r="AU774" s="210" t="s">
        <v>88</v>
      </c>
      <c r="AV774" s="14" t="s">
        <v>88</v>
      </c>
      <c r="AW774" s="14" t="s">
        <v>37</v>
      </c>
      <c r="AX774" s="14" t="s">
        <v>78</v>
      </c>
      <c r="AY774" s="210" t="s">
        <v>172</v>
      </c>
    </row>
    <row r="775" spans="1:65" s="15" customFormat="1" ht="11.25">
      <c r="B775" s="211"/>
      <c r="C775" s="212"/>
      <c r="D775" s="191" t="s">
        <v>180</v>
      </c>
      <c r="E775" s="213" t="s">
        <v>19</v>
      </c>
      <c r="F775" s="214" t="s">
        <v>183</v>
      </c>
      <c r="G775" s="212"/>
      <c r="H775" s="215">
        <v>1.8959999999999999</v>
      </c>
      <c r="I775" s="216"/>
      <c r="J775" s="212"/>
      <c r="K775" s="212"/>
      <c r="L775" s="217"/>
      <c r="M775" s="218"/>
      <c r="N775" s="219"/>
      <c r="O775" s="219"/>
      <c r="P775" s="219"/>
      <c r="Q775" s="219"/>
      <c r="R775" s="219"/>
      <c r="S775" s="219"/>
      <c r="T775" s="220"/>
      <c r="AT775" s="221" t="s">
        <v>180</v>
      </c>
      <c r="AU775" s="221" t="s">
        <v>88</v>
      </c>
      <c r="AV775" s="15" t="s">
        <v>178</v>
      </c>
      <c r="AW775" s="15" t="s">
        <v>37</v>
      </c>
      <c r="AX775" s="15" t="s">
        <v>86</v>
      </c>
      <c r="AY775" s="221" t="s">
        <v>172</v>
      </c>
    </row>
    <row r="776" spans="1:65" s="2" customFormat="1" ht="33" customHeight="1">
      <c r="A776" s="36"/>
      <c r="B776" s="37"/>
      <c r="C776" s="176" t="s">
        <v>920</v>
      </c>
      <c r="D776" s="176" t="s">
        <v>174</v>
      </c>
      <c r="E776" s="177" t="s">
        <v>921</v>
      </c>
      <c r="F776" s="178" t="s">
        <v>922</v>
      </c>
      <c r="G776" s="179" t="s">
        <v>96</v>
      </c>
      <c r="H776" s="180">
        <v>64.5</v>
      </c>
      <c r="I776" s="181"/>
      <c r="J776" s="182">
        <f>ROUND(I776*H776,2)</f>
        <v>0</v>
      </c>
      <c r="K776" s="178" t="s">
        <v>188</v>
      </c>
      <c r="L776" s="41"/>
      <c r="M776" s="183" t="s">
        <v>19</v>
      </c>
      <c r="N776" s="184" t="s">
        <v>49</v>
      </c>
      <c r="O776" s="66"/>
      <c r="P776" s="185">
        <f>O776*H776</f>
        <v>0</v>
      </c>
      <c r="Q776" s="185">
        <v>0</v>
      </c>
      <c r="R776" s="185">
        <f>Q776*H776</f>
        <v>0</v>
      </c>
      <c r="S776" s="185">
        <v>1.4E-2</v>
      </c>
      <c r="T776" s="186">
        <f>S776*H776</f>
        <v>0.90300000000000002</v>
      </c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R776" s="187" t="s">
        <v>268</v>
      </c>
      <c r="AT776" s="187" t="s">
        <v>174</v>
      </c>
      <c r="AU776" s="187" t="s">
        <v>88</v>
      </c>
      <c r="AY776" s="19" t="s">
        <v>172</v>
      </c>
      <c r="BE776" s="188">
        <f>IF(N776="základní",J776,0)</f>
        <v>0</v>
      </c>
      <c r="BF776" s="188">
        <f>IF(N776="snížená",J776,0)</f>
        <v>0</v>
      </c>
      <c r="BG776" s="188">
        <f>IF(N776="zákl. přenesená",J776,0)</f>
        <v>0</v>
      </c>
      <c r="BH776" s="188">
        <f>IF(N776="sníž. přenesená",J776,0)</f>
        <v>0</v>
      </c>
      <c r="BI776" s="188">
        <f>IF(N776="nulová",J776,0)</f>
        <v>0</v>
      </c>
      <c r="BJ776" s="19" t="s">
        <v>86</v>
      </c>
      <c r="BK776" s="188">
        <f>ROUND(I776*H776,2)</f>
        <v>0</v>
      </c>
      <c r="BL776" s="19" t="s">
        <v>268</v>
      </c>
      <c r="BM776" s="187" t="s">
        <v>923</v>
      </c>
    </row>
    <row r="777" spans="1:65" s="2" customFormat="1" ht="11.25">
      <c r="A777" s="36"/>
      <c r="B777" s="37"/>
      <c r="C777" s="38"/>
      <c r="D777" s="222" t="s">
        <v>190</v>
      </c>
      <c r="E777" s="38"/>
      <c r="F777" s="223" t="s">
        <v>924</v>
      </c>
      <c r="G777" s="38"/>
      <c r="H777" s="38"/>
      <c r="I777" s="224"/>
      <c r="J777" s="38"/>
      <c r="K777" s="38"/>
      <c r="L777" s="41"/>
      <c r="M777" s="225"/>
      <c r="N777" s="226"/>
      <c r="O777" s="66"/>
      <c r="P777" s="66"/>
      <c r="Q777" s="66"/>
      <c r="R777" s="66"/>
      <c r="S777" s="66"/>
      <c r="T777" s="67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T777" s="19" t="s">
        <v>190</v>
      </c>
      <c r="AU777" s="19" t="s">
        <v>88</v>
      </c>
    </row>
    <row r="778" spans="1:65" s="13" customFormat="1" ht="11.25">
      <c r="B778" s="189"/>
      <c r="C778" s="190"/>
      <c r="D778" s="191" t="s">
        <v>180</v>
      </c>
      <c r="E778" s="192" t="s">
        <v>19</v>
      </c>
      <c r="F778" s="193" t="s">
        <v>181</v>
      </c>
      <c r="G778" s="190"/>
      <c r="H778" s="192" t="s">
        <v>19</v>
      </c>
      <c r="I778" s="194"/>
      <c r="J778" s="190"/>
      <c r="K778" s="190"/>
      <c r="L778" s="195"/>
      <c r="M778" s="196"/>
      <c r="N778" s="197"/>
      <c r="O778" s="197"/>
      <c r="P778" s="197"/>
      <c r="Q778" s="197"/>
      <c r="R778" s="197"/>
      <c r="S778" s="197"/>
      <c r="T778" s="198"/>
      <c r="AT778" s="199" t="s">
        <v>180</v>
      </c>
      <c r="AU778" s="199" t="s">
        <v>88</v>
      </c>
      <c r="AV778" s="13" t="s">
        <v>86</v>
      </c>
      <c r="AW778" s="13" t="s">
        <v>37</v>
      </c>
      <c r="AX778" s="13" t="s">
        <v>78</v>
      </c>
      <c r="AY778" s="199" t="s">
        <v>172</v>
      </c>
    </row>
    <row r="779" spans="1:65" s="13" customFormat="1" ht="11.25">
      <c r="B779" s="189"/>
      <c r="C779" s="190"/>
      <c r="D779" s="191" t="s">
        <v>180</v>
      </c>
      <c r="E779" s="192" t="s">
        <v>19</v>
      </c>
      <c r="F779" s="193" t="s">
        <v>478</v>
      </c>
      <c r="G779" s="190"/>
      <c r="H779" s="192" t="s">
        <v>19</v>
      </c>
      <c r="I779" s="194"/>
      <c r="J779" s="190"/>
      <c r="K779" s="190"/>
      <c r="L779" s="195"/>
      <c r="M779" s="196"/>
      <c r="N779" s="197"/>
      <c r="O779" s="197"/>
      <c r="P779" s="197"/>
      <c r="Q779" s="197"/>
      <c r="R779" s="197"/>
      <c r="S779" s="197"/>
      <c r="T779" s="198"/>
      <c r="AT779" s="199" t="s">
        <v>180</v>
      </c>
      <c r="AU779" s="199" t="s">
        <v>88</v>
      </c>
      <c r="AV779" s="13" t="s">
        <v>86</v>
      </c>
      <c r="AW779" s="13" t="s">
        <v>37</v>
      </c>
      <c r="AX779" s="13" t="s">
        <v>78</v>
      </c>
      <c r="AY779" s="199" t="s">
        <v>172</v>
      </c>
    </row>
    <row r="780" spans="1:65" s="13" customFormat="1" ht="11.25">
      <c r="B780" s="189"/>
      <c r="C780" s="190"/>
      <c r="D780" s="191" t="s">
        <v>180</v>
      </c>
      <c r="E780" s="192" t="s">
        <v>19</v>
      </c>
      <c r="F780" s="193" t="s">
        <v>916</v>
      </c>
      <c r="G780" s="190"/>
      <c r="H780" s="192" t="s">
        <v>19</v>
      </c>
      <c r="I780" s="194"/>
      <c r="J780" s="190"/>
      <c r="K780" s="190"/>
      <c r="L780" s="195"/>
      <c r="M780" s="196"/>
      <c r="N780" s="197"/>
      <c r="O780" s="197"/>
      <c r="P780" s="197"/>
      <c r="Q780" s="197"/>
      <c r="R780" s="197"/>
      <c r="S780" s="197"/>
      <c r="T780" s="198"/>
      <c r="AT780" s="199" t="s">
        <v>180</v>
      </c>
      <c r="AU780" s="199" t="s">
        <v>88</v>
      </c>
      <c r="AV780" s="13" t="s">
        <v>86</v>
      </c>
      <c r="AW780" s="13" t="s">
        <v>37</v>
      </c>
      <c r="AX780" s="13" t="s">
        <v>78</v>
      </c>
      <c r="AY780" s="199" t="s">
        <v>172</v>
      </c>
    </row>
    <row r="781" spans="1:65" s="14" customFormat="1" ht="11.25">
      <c r="B781" s="200"/>
      <c r="C781" s="201"/>
      <c r="D781" s="191" t="s">
        <v>180</v>
      </c>
      <c r="E781" s="202" t="s">
        <v>19</v>
      </c>
      <c r="F781" s="203" t="s">
        <v>925</v>
      </c>
      <c r="G781" s="201"/>
      <c r="H781" s="204">
        <v>64.5</v>
      </c>
      <c r="I781" s="205"/>
      <c r="J781" s="201"/>
      <c r="K781" s="201"/>
      <c r="L781" s="206"/>
      <c r="M781" s="207"/>
      <c r="N781" s="208"/>
      <c r="O781" s="208"/>
      <c r="P781" s="208"/>
      <c r="Q781" s="208"/>
      <c r="R781" s="208"/>
      <c r="S781" s="208"/>
      <c r="T781" s="209"/>
      <c r="AT781" s="210" t="s">
        <v>180</v>
      </c>
      <c r="AU781" s="210" t="s">
        <v>88</v>
      </c>
      <c r="AV781" s="14" t="s">
        <v>88</v>
      </c>
      <c r="AW781" s="14" t="s">
        <v>37</v>
      </c>
      <c r="AX781" s="14" t="s">
        <v>78</v>
      </c>
      <c r="AY781" s="210" t="s">
        <v>172</v>
      </c>
    </row>
    <row r="782" spans="1:65" s="15" customFormat="1" ht="11.25">
      <c r="B782" s="211"/>
      <c r="C782" s="212"/>
      <c r="D782" s="191" t="s">
        <v>180</v>
      </c>
      <c r="E782" s="213" t="s">
        <v>19</v>
      </c>
      <c r="F782" s="214" t="s">
        <v>183</v>
      </c>
      <c r="G782" s="212"/>
      <c r="H782" s="215">
        <v>64.5</v>
      </c>
      <c r="I782" s="216"/>
      <c r="J782" s="212"/>
      <c r="K782" s="212"/>
      <c r="L782" s="217"/>
      <c r="M782" s="218"/>
      <c r="N782" s="219"/>
      <c r="O782" s="219"/>
      <c r="P782" s="219"/>
      <c r="Q782" s="219"/>
      <c r="R782" s="219"/>
      <c r="S782" s="219"/>
      <c r="T782" s="220"/>
      <c r="AT782" s="221" t="s">
        <v>180</v>
      </c>
      <c r="AU782" s="221" t="s">
        <v>88</v>
      </c>
      <c r="AV782" s="15" t="s">
        <v>178</v>
      </c>
      <c r="AW782" s="15" t="s">
        <v>37</v>
      </c>
      <c r="AX782" s="15" t="s">
        <v>86</v>
      </c>
      <c r="AY782" s="221" t="s">
        <v>172</v>
      </c>
    </row>
    <row r="783" spans="1:65" s="2" customFormat="1" ht="33" customHeight="1">
      <c r="A783" s="36"/>
      <c r="B783" s="37"/>
      <c r="C783" s="176" t="s">
        <v>926</v>
      </c>
      <c r="D783" s="176" t="s">
        <v>174</v>
      </c>
      <c r="E783" s="177" t="s">
        <v>927</v>
      </c>
      <c r="F783" s="178" t="s">
        <v>928</v>
      </c>
      <c r="G783" s="179" t="s">
        <v>337</v>
      </c>
      <c r="H783" s="180">
        <v>1.4</v>
      </c>
      <c r="I783" s="181"/>
      <c r="J783" s="182">
        <f>ROUND(I783*H783,2)</f>
        <v>0</v>
      </c>
      <c r="K783" s="178" t="s">
        <v>188</v>
      </c>
      <c r="L783" s="41"/>
      <c r="M783" s="183" t="s">
        <v>19</v>
      </c>
      <c r="N783" s="184" t="s">
        <v>49</v>
      </c>
      <c r="O783" s="66"/>
      <c r="P783" s="185">
        <f>O783*H783</f>
        <v>0</v>
      </c>
      <c r="Q783" s="185">
        <v>0</v>
      </c>
      <c r="R783" s="185">
        <f>Q783*H783</f>
        <v>0</v>
      </c>
      <c r="S783" s="185">
        <v>6.6E-3</v>
      </c>
      <c r="T783" s="186">
        <f>S783*H783</f>
        <v>9.2399999999999999E-3</v>
      </c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R783" s="187" t="s">
        <v>268</v>
      </c>
      <c r="AT783" s="187" t="s">
        <v>174</v>
      </c>
      <c r="AU783" s="187" t="s">
        <v>88</v>
      </c>
      <c r="AY783" s="19" t="s">
        <v>172</v>
      </c>
      <c r="BE783" s="188">
        <f>IF(N783="základní",J783,0)</f>
        <v>0</v>
      </c>
      <c r="BF783" s="188">
        <f>IF(N783="snížená",J783,0)</f>
        <v>0</v>
      </c>
      <c r="BG783" s="188">
        <f>IF(N783="zákl. přenesená",J783,0)</f>
        <v>0</v>
      </c>
      <c r="BH783" s="188">
        <f>IF(N783="sníž. přenesená",J783,0)</f>
        <v>0</v>
      </c>
      <c r="BI783" s="188">
        <f>IF(N783="nulová",J783,0)</f>
        <v>0</v>
      </c>
      <c r="BJ783" s="19" t="s">
        <v>86</v>
      </c>
      <c r="BK783" s="188">
        <f>ROUND(I783*H783,2)</f>
        <v>0</v>
      </c>
      <c r="BL783" s="19" t="s">
        <v>268</v>
      </c>
      <c r="BM783" s="187" t="s">
        <v>929</v>
      </c>
    </row>
    <row r="784" spans="1:65" s="2" customFormat="1" ht="11.25">
      <c r="A784" s="36"/>
      <c r="B784" s="37"/>
      <c r="C784" s="38"/>
      <c r="D784" s="222" t="s">
        <v>190</v>
      </c>
      <c r="E784" s="38"/>
      <c r="F784" s="223" t="s">
        <v>930</v>
      </c>
      <c r="G784" s="38"/>
      <c r="H784" s="38"/>
      <c r="I784" s="224"/>
      <c r="J784" s="38"/>
      <c r="K784" s="38"/>
      <c r="L784" s="41"/>
      <c r="M784" s="225"/>
      <c r="N784" s="226"/>
      <c r="O784" s="66"/>
      <c r="P784" s="66"/>
      <c r="Q784" s="66"/>
      <c r="R784" s="66"/>
      <c r="S784" s="66"/>
      <c r="T784" s="67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T784" s="19" t="s">
        <v>190</v>
      </c>
      <c r="AU784" s="19" t="s">
        <v>88</v>
      </c>
    </row>
    <row r="785" spans="1:65" s="13" customFormat="1" ht="11.25">
      <c r="B785" s="189"/>
      <c r="C785" s="190"/>
      <c r="D785" s="191" t="s">
        <v>180</v>
      </c>
      <c r="E785" s="192" t="s">
        <v>19</v>
      </c>
      <c r="F785" s="193" t="s">
        <v>704</v>
      </c>
      <c r="G785" s="190"/>
      <c r="H785" s="192" t="s">
        <v>19</v>
      </c>
      <c r="I785" s="194"/>
      <c r="J785" s="190"/>
      <c r="K785" s="190"/>
      <c r="L785" s="195"/>
      <c r="M785" s="196"/>
      <c r="N785" s="197"/>
      <c r="O785" s="197"/>
      <c r="P785" s="197"/>
      <c r="Q785" s="197"/>
      <c r="R785" s="197"/>
      <c r="S785" s="197"/>
      <c r="T785" s="198"/>
      <c r="AT785" s="199" t="s">
        <v>180</v>
      </c>
      <c r="AU785" s="199" t="s">
        <v>88</v>
      </c>
      <c r="AV785" s="13" t="s">
        <v>86</v>
      </c>
      <c r="AW785" s="13" t="s">
        <v>37</v>
      </c>
      <c r="AX785" s="13" t="s">
        <v>78</v>
      </c>
      <c r="AY785" s="199" t="s">
        <v>172</v>
      </c>
    </row>
    <row r="786" spans="1:65" s="13" customFormat="1" ht="11.25">
      <c r="B786" s="189"/>
      <c r="C786" s="190"/>
      <c r="D786" s="191" t="s">
        <v>180</v>
      </c>
      <c r="E786" s="192" t="s">
        <v>19</v>
      </c>
      <c r="F786" s="193" t="s">
        <v>705</v>
      </c>
      <c r="G786" s="190"/>
      <c r="H786" s="192" t="s">
        <v>19</v>
      </c>
      <c r="I786" s="194"/>
      <c r="J786" s="190"/>
      <c r="K786" s="190"/>
      <c r="L786" s="195"/>
      <c r="M786" s="196"/>
      <c r="N786" s="197"/>
      <c r="O786" s="197"/>
      <c r="P786" s="197"/>
      <c r="Q786" s="197"/>
      <c r="R786" s="197"/>
      <c r="S786" s="197"/>
      <c r="T786" s="198"/>
      <c r="AT786" s="199" t="s">
        <v>180</v>
      </c>
      <c r="AU786" s="199" t="s">
        <v>88</v>
      </c>
      <c r="AV786" s="13" t="s">
        <v>86</v>
      </c>
      <c r="AW786" s="13" t="s">
        <v>37</v>
      </c>
      <c r="AX786" s="13" t="s">
        <v>78</v>
      </c>
      <c r="AY786" s="199" t="s">
        <v>172</v>
      </c>
    </row>
    <row r="787" spans="1:65" s="13" customFormat="1" ht="11.25">
      <c r="B787" s="189"/>
      <c r="C787" s="190"/>
      <c r="D787" s="191" t="s">
        <v>180</v>
      </c>
      <c r="E787" s="192" t="s">
        <v>19</v>
      </c>
      <c r="F787" s="193" t="s">
        <v>706</v>
      </c>
      <c r="G787" s="190"/>
      <c r="H787" s="192" t="s">
        <v>19</v>
      </c>
      <c r="I787" s="194"/>
      <c r="J787" s="190"/>
      <c r="K787" s="190"/>
      <c r="L787" s="195"/>
      <c r="M787" s="196"/>
      <c r="N787" s="197"/>
      <c r="O787" s="197"/>
      <c r="P787" s="197"/>
      <c r="Q787" s="197"/>
      <c r="R787" s="197"/>
      <c r="S787" s="197"/>
      <c r="T787" s="198"/>
      <c r="AT787" s="199" t="s">
        <v>180</v>
      </c>
      <c r="AU787" s="199" t="s">
        <v>88</v>
      </c>
      <c r="AV787" s="13" t="s">
        <v>86</v>
      </c>
      <c r="AW787" s="13" t="s">
        <v>37</v>
      </c>
      <c r="AX787" s="13" t="s">
        <v>78</v>
      </c>
      <c r="AY787" s="199" t="s">
        <v>172</v>
      </c>
    </row>
    <row r="788" spans="1:65" s="13" customFormat="1" ht="11.25">
      <c r="B788" s="189"/>
      <c r="C788" s="190"/>
      <c r="D788" s="191" t="s">
        <v>180</v>
      </c>
      <c r="E788" s="192" t="s">
        <v>19</v>
      </c>
      <c r="F788" s="193" t="s">
        <v>646</v>
      </c>
      <c r="G788" s="190"/>
      <c r="H788" s="192" t="s">
        <v>19</v>
      </c>
      <c r="I788" s="194"/>
      <c r="J788" s="190"/>
      <c r="K788" s="190"/>
      <c r="L788" s="195"/>
      <c r="M788" s="196"/>
      <c r="N788" s="197"/>
      <c r="O788" s="197"/>
      <c r="P788" s="197"/>
      <c r="Q788" s="197"/>
      <c r="R788" s="197"/>
      <c r="S788" s="197"/>
      <c r="T788" s="198"/>
      <c r="AT788" s="199" t="s">
        <v>180</v>
      </c>
      <c r="AU788" s="199" t="s">
        <v>88</v>
      </c>
      <c r="AV788" s="13" t="s">
        <v>86</v>
      </c>
      <c r="AW788" s="13" t="s">
        <v>37</v>
      </c>
      <c r="AX788" s="13" t="s">
        <v>78</v>
      </c>
      <c r="AY788" s="199" t="s">
        <v>172</v>
      </c>
    </row>
    <row r="789" spans="1:65" s="14" customFormat="1" ht="11.25">
      <c r="B789" s="200"/>
      <c r="C789" s="201"/>
      <c r="D789" s="191" t="s">
        <v>180</v>
      </c>
      <c r="E789" s="202" t="s">
        <v>19</v>
      </c>
      <c r="F789" s="203" t="s">
        <v>931</v>
      </c>
      <c r="G789" s="201"/>
      <c r="H789" s="204">
        <v>1.4</v>
      </c>
      <c r="I789" s="205"/>
      <c r="J789" s="201"/>
      <c r="K789" s="201"/>
      <c r="L789" s="206"/>
      <c r="M789" s="207"/>
      <c r="N789" s="208"/>
      <c r="O789" s="208"/>
      <c r="P789" s="208"/>
      <c r="Q789" s="208"/>
      <c r="R789" s="208"/>
      <c r="S789" s="208"/>
      <c r="T789" s="209"/>
      <c r="AT789" s="210" t="s">
        <v>180</v>
      </c>
      <c r="AU789" s="210" t="s">
        <v>88</v>
      </c>
      <c r="AV789" s="14" t="s">
        <v>88</v>
      </c>
      <c r="AW789" s="14" t="s">
        <v>37</v>
      </c>
      <c r="AX789" s="14" t="s">
        <v>78</v>
      </c>
      <c r="AY789" s="210" t="s">
        <v>172</v>
      </c>
    </row>
    <row r="790" spans="1:65" s="15" customFormat="1" ht="11.25">
      <c r="B790" s="211"/>
      <c r="C790" s="212"/>
      <c r="D790" s="191" t="s">
        <v>180</v>
      </c>
      <c r="E790" s="213" t="s">
        <v>19</v>
      </c>
      <c r="F790" s="214" t="s">
        <v>183</v>
      </c>
      <c r="G790" s="212"/>
      <c r="H790" s="215">
        <v>1.4</v>
      </c>
      <c r="I790" s="216"/>
      <c r="J790" s="212"/>
      <c r="K790" s="212"/>
      <c r="L790" s="217"/>
      <c r="M790" s="218"/>
      <c r="N790" s="219"/>
      <c r="O790" s="219"/>
      <c r="P790" s="219"/>
      <c r="Q790" s="219"/>
      <c r="R790" s="219"/>
      <c r="S790" s="219"/>
      <c r="T790" s="220"/>
      <c r="AT790" s="221" t="s">
        <v>180</v>
      </c>
      <c r="AU790" s="221" t="s">
        <v>88</v>
      </c>
      <c r="AV790" s="15" t="s">
        <v>178</v>
      </c>
      <c r="AW790" s="15" t="s">
        <v>37</v>
      </c>
      <c r="AX790" s="15" t="s">
        <v>86</v>
      </c>
      <c r="AY790" s="221" t="s">
        <v>172</v>
      </c>
    </row>
    <row r="791" spans="1:65" s="2" customFormat="1" ht="33" customHeight="1">
      <c r="A791" s="36"/>
      <c r="B791" s="37"/>
      <c r="C791" s="176" t="s">
        <v>932</v>
      </c>
      <c r="D791" s="176" t="s">
        <v>174</v>
      </c>
      <c r="E791" s="177" t="s">
        <v>933</v>
      </c>
      <c r="F791" s="178" t="s">
        <v>934</v>
      </c>
      <c r="G791" s="179" t="s">
        <v>337</v>
      </c>
      <c r="H791" s="180">
        <v>42</v>
      </c>
      <c r="I791" s="181"/>
      <c r="J791" s="182">
        <f>ROUND(I791*H791,2)</f>
        <v>0</v>
      </c>
      <c r="K791" s="178" t="s">
        <v>188</v>
      </c>
      <c r="L791" s="41"/>
      <c r="M791" s="183" t="s">
        <v>19</v>
      </c>
      <c r="N791" s="184" t="s">
        <v>49</v>
      </c>
      <c r="O791" s="66"/>
      <c r="P791" s="185">
        <f>O791*H791</f>
        <v>0</v>
      </c>
      <c r="Q791" s="185">
        <v>0</v>
      </c>
      <c r="R791" s="185">
        <f>Q791*H791</f>
        <v>0</v>
      </c>
      <c r="S791" s="185">
        <v>6.6E-3</v>
      </c>
      <c r="T791" s="186">
        <f>S791*H791</f>
        <v>0.2772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187" t="s">
        <v>268</v>
      </c>
      <c r="AT791" s="187" t="s">
        <v>174</v>
      </c>
      <c r="AU791" s="187" t="s">
        <v>88</v>
      </c>
      <c r="AY791" s="19" t="s">
        <v>172</v>
      </c>
      <c r="BE791" s="188">
        <f>IF(N791="základní",J791,0)</f>
        <v>0</v>
      </c>
      <c r="BF791" s="188">
        <f>IF(N791="snížená",J791,0)</f>
        <v>0</v>
      </c>
      <c r="BG791" s="188">
        <f>IF(N791="zákl. přenesená",J791,0)</f>
        <v>0</v>
      </c>
      <c r="BH791" s="188">
        <f>IF(N791="sníž. přenesená",J791,0)</f>
        <v>0</v>
      </c>
      <c r="BI791" s="188">
        <f>IF(N791="nulová",J791,0)</f>
        <v>0</v>
      </c>
      <c r="BJ791" s="19" t="s">
        <v>86</v>
      </c>
      <c r="BK791" s="188">
        <f>ROUND(I791*H791,2)</f>
        <v>0</v>
      </c>
      <c r="BL791" s="19" t="s">
        <v>268</v>
      </c>
      <c r="BM791" s="187" t="s">
        <v>935</v>
      </c>
    </row>
    <row r="792" spans="1:65" s="2" customFormat="1" ht="11.25">
      <c r="A792" s="36"/>
      <c r="B792" s="37"/>
      <c r="C792" s="38"/>
      <c r="D792" s="222" t="s">
        <v>190</v>
      </c>
      <c r="E792" s="38"/>
      <c r="F792" s="223" t="s">
        <v>936</v>
      </c>
      <c r="G792" s="38"/>
      <c r="H792" s="38"/>
      <c r="I792" s="224"/>
      <c r="J792" s="38"/>
      <c r="K792" s="38"/>
      <c r="L792" s="41"/>
      <c r="M792" s="225"/>
      <c r="N792" s="226"/>
      <c r="O792" s="66"/>
      <c r="P792" s="66"/>
      <c r="Q792" s="66"/>
      <c r="R792" s="66"/>
      <c r="S792" s="66"/>
      <c r="T792" s="67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T792" s="19" t="s">
        <v>190</v>
      </c>
      <c r="AU792" s="19" t="s">
        <v>88</v>
      </c>
    </row>
    <row r="793" spans="1:65" s="13" customFormat="1" ht="11.25">
      <c r="B793" s="189"/>
      <c r="C793" s="190"/>
      <c r="D793" s="191" t="s">
        <v>180</v>
      </c>
      <c r="E793" s="192" t="s">
        <v>19</v>
      </c>
      <c r="F793" s="193" t="s">
        <v>704</v>
      </c>
      <c r="G793" s="190"/>
      <c r="H793" s="192" t="s">
        <v>19</v>
      </c>
      <c r="I793" s="194"/>
      <c r="J793" s="190"/>
      <c r="K793" s="190"/>
      <c r="L793" s="195"/>
      <c r="M793" s="196"/>
      <c r="N793" s="197"/>
      <c r="O793" s="197"/>
      <c r="P793" s="197"/>
      <c r="Q793" s="197"/>
      <c r="R793" s="197"/>
      <c r="S793" s="197"/>
      <c r="T793" s="198"/>
      <c r="AT793" s="199" t="s">
        <v>180</v>
      </c>
      <c r="AU793" s="199" t="s">
        <v>88</v>
      </c>
      <c r="AV793" s="13" t="s">
        <v>86</v>
      </c>
      <c r="AW793" s="13" t="s">
        <v>37</v>
      </c>
      <c r="AX793" s="13" t="s">
        <v>78</v>
      </c>
      <c r="AY793" s="199" t="s">
        <v>172</v>
      </c>
    </row>
    <row r="794" spans="1:65" s="13" customFormat="1" ht="11.25">
      <c r="B794" s="189"/>
      <c r="C794" s="190"/>
      <c r="D794" s="191" t="s">
        <v>180</v>
      </c>
      <c r="E794" s="192" t="s">
        <v>19</v>
      </c>
      <c r="F794" s="193" t="s">
        <v>705</v>
      </c>
      <c r="G794" s="190"/>
      <c r="H794" s="192" t="s">
        <v>19</v>
      </c>
      <c r="I794" s="194"/>
      <c r="J794" s="190"/>
      <c r="K794" s="190"/>
      <c r="L794" s="195"/>
      <c r="M794" s="196"/>
      <c r="N794" s="197"/>
      <c r="O794" s="197"/>
      <c r="P794" s="197"/>
      <c r="Q794" s="197"/>
      <c r="R794" s="197"/>
      <c r="S794" s="197"/>
      <c r="T794" s="198"/>
      <c r="AT794" s="199" t="s">
        <v>180</v>
      </c>
      <c r="AU794" s="199" t="s">
        <v>88</v>
      </c>
      <c r="AV794" s="13" t="s">
        <v>86</v>
      </c>
      <c r="AW794" s="13" t="s">
        <v>37</v>
      </c>
      <c r="AX794" s="13" t="s">
        <v>78</v>
      </c>
      <c r="AY794" s="199" t="s">
        <v>172</v>
      </c>
    </row>
    <row r="795" spans="1:65" s="13" customFormat="1" ht="11.25">
      <c r="B795" s="189"/>
      <c r="C795" s="190"/>
      <c r="D795" s="191" t="s">
        <v>180</v>
      </c>
      <c r="E795" s="192" t="s">
        <v>19</v>
      </c>
      <c r="F795" s="193" t="s">
        <v>706</v>
      </c>
      <c r="G795" s="190"/>
      <c r="H795" s="192" t="s">
        <v>19</v>
      </c>
      <c r="I795" s="194"/>
      <c r="J795" s="190"/>
      <c r="K795" s="190"/>
      <c r="L795" s="195"/>
      <c r="M795" s="196"/>
      <c r="N795" s="197"/>
      <c r="O795" s="197"/>
      <c r="P795" s="197"/>
      <c r="Q795" s="197"/>
      <c r="R795" s="197"/>
      <c r="S795" s="197"/>
      <c r="T795" s="198"/>
      <c r="AT795" s="199" t="s">
        <v>180</v>
      </c>
      <c r="AU795" s="199" t="s">
        <v>88</v>
      </c>
      <c r="AV795" s="13" t="s">
        <v>86</v>
      </c>
      <c r="AW795" s="13" t="s">
        <v>37</v>
      </c>
      <c r="AX795" s="13" t="s">
        <v>78</v>
      </c>
      <c r="AY795" s="199" t="s">
        <v>172</v>
      </c>
    </row>
    <row r="796" spans="1:65" s="13" customFormat="1" ht="11.25">
      <c r="B796" s="189"/>
      <c r="C796" s="190"/>
      <c r="D796" s="191" t="s">
        <v>180</v>
      </c>
      <c r="E796" s="192" t="s">
        <v>19</v>
      </c>
      <c r="F796" s="193" t="s">
        <v>646</v>
      </c>
      <c r="G796" s="190"/>
      <c r="H796" s="192" t="s">
        <v>19</v>
      </c>
      <c r="I796" s="194"/>
      <c r="J796" s="190"/>
      <c r="K796" s="190"/>
      <c r="L796" s="195"/>
      <c r="M796" s="196"/>
      <c r="N796" s="197"/>
      <c r="O796" s="197"/>
      <c r="P796" s="197"/>
      <c r="Q796" s="197"/>
      <c r="R796" s="197"/>
      <c r="S796" s="197"/>
      <c r="T796" s="198"/>
      <c r="AT796" s="199" t="s">
        <v>180</v>
      </c>
      <c r="AU796" s="199" t="s">
        <v>88</v>
      </c>
      <c r="AV796" s="13" t="s">
        <v>86</v>
      </c>
      <c r="AW796" s="13" t="s">
        <v>37</v>
      </c>
      <c r="AX796" s="13" t="s">
        <v>78</v>
      </c>
      <c r="AY796" s="199" t="s">
        <v>172</v>
      </c>
    </row>
    <row r="797" spans="1:65" s="14" customFormat="1" ht="11.25">
      <c r="B797" s="200"/>
      <c r="C797" s="201"/>
      <c r="D797" s="191" t="s">
        <v>180</v>
      </c>
      <c r="E797" s="202" t="s">
        <v>19</v>
      </c>
      <c r="F797" s="203" t="s">
        <v>937</v>
      </c>
      <c r="G797" s="201"/>
      <c r="H797" s="204">
        <v>42</v>
      </c>
      <c r="I797" s="205"/>
      <c r="J797" s="201"/>
      <c r="K797" s="201"/>
      <c r="L797" s="206"/>
      <c r="M797" s="207"/>
      <c r="N797" s="208"/>
      <c r="O797" s="208"/>
      <c r="P797" s="208"/>
      <c r="Q797" s="208"/>
      <c r="R797" s="208"/>
      <c r="S797" s="208"/>
      <c r="T797" s="209"/>
      <c r="AT797" s="210" t="s">
        <v>180</v>
      </c>
      <c r="AU797" s="210" t="s">
        <v>88</v>
      </c>
      <c r="AV797" s="14" t="s">
        <v>88</v>
      </c>
      <c r="AW797" s="14" t="s">
        <v>37</v>
      </c>
      <c r="AX797" s="14" t="s">
        <v>78</v>
      </c>
      <c r="AY797" s="210" t="s">
        <v>172</v>
      </c>
    </row>
    <row r="798" spans="1:65" s="15" customFormat="1" ht="11.25">
      <c r="B798" s="211"/>
      <c r="C798" s="212"/>
      <c r="D798" s="191" t="s">
        <v>180</v>
      </c>
      <c r="E798" s="213" t="s">
        <v>19</v>
      </c>
      <c r="F798" s="214" t="s">
        <v>183</v>
      </c>
      <c r="G798" s="212"/>
      <c r="H798" s="215">
        <v>42</v>
      </c>
      <c r="I798" s="216"/>
      <c r="J798" s="212"/>
      <c r="K798" s="212"/>
      <c r="L798" s="217"/>
      <c r="M798" s="218"/>
      <c r="N798" s="219"/>
      <c r="O798" s="219"/>
      <c r="P798" s="219"/>
      <c r="Q798" s="219"/>
      <c r="R798" s="219"/>
      <c r="S798" s="219"/>
      <c r="T798" s="220"/>
      <c r="AT798" s="221" t="s">
        <v>180</v>
      </c>
      <c r="AU798" s="221" t="s">
        <v>88</v>
      </c>
      <c r="AV798" s="15" t="s">
        <v>178</v>
      </c>
      <c r="AW798" s="15" t="s">
        <v>37</v>
      </c>
      <c r="AX798" s="15" t="s">
        <v>86</v>
      </c>
      <c r="AY798" s="221" t="s">
        <v>172</v>
      </c>
    </row>
    <row r="799" spans="1:65" s="2" customFormat="1" ht="33" customHeight="1">
      <c r="A799" s="36"/>
      <c r="B799" s="37"/>
      <c r="C799" s="176" t="s">
        <v>938</v>
      </c>
      <c r="D799" s="176" t="s">
        <v>174</v>
      </c>
      <c r="E799" s="177" t="s">
        <v>939</v>
      </c>
      <c r="F799" s="178" t="s">
        <v>940</v>
      </c>
      <c r="G799" s="179" t="s">
        <v>337</v>
      </c>
      <c r="H799" s="180">
        <v>43.4</v>
      </c>
      <c r="I799" s="181"/>
      <c r="J799" s="182">
        <f>ROUND(I799*H799,2)</f>
        <v>0</v>
      </c>
      <c r="K799" s="178" t="s">
        <v>188</v>
      </c>
      <c r="L799" s="41"/>
      <c r="M799" s="183" t="s">
        <v>19</v>
      </c>
      <c r="N799" s="184" t="s">
        <v>49</v>
      </c>
      <c r="O799" s="66"/>
      <c r="P799" s="185">
        <f>O799*H799</f>
        <v>0</v>
      </c>
      <c r="Q799" s="185">
        <v>6.0000000000000002E-5</v>
      </c>
      <c r="R799" s="185">
        <f>Q799*H799</f>
        <v>2.604E-3</v>
      </c>
      <c r="S799" s="185">
        <v>0</v>
      </c>
      <c r="T799" s="186">
        <f>S799*H799</f>
        <v>0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187" t="s">
        <v>268</v>
      </c>
      <c r="AT799" s="187" t="s">
        <v>174</v>
      </c>
      <c r="AU799" s="187" t="s">
        <v>88</v>
      </c>
      <c r="AY799" s="19" t="s">
        <v>172</v>
      </c>
      <c r="BE799" s="188">
        <f>IF(N799="základní",J799,0)</f>
        <v>0</v>
      </c>
      <c r="BF799" s="188">
        <f>IF(N799="snížená",J799,0)</f>
        <v>0</v>
      </c>
      <c r="BG799" s="188">
        <f>IF(N799="zákl. přenesená",J799,0)</f>
        <v>0</v>
      </c>
      <c r="BH799" s="188">
        <f>IF(N799="sníž. přenesená",J799,0)</f>
        <v>0</v>
      </c>
      <c r="BI799" s="188">
        <f>IF(N799="nulová",J799,0)</f>
        <v>0</v>
      </c>
      <c r="BJ799" s="19" t="s">
        <v>86</v>
      </c>
      <c r="BK799" s="188">
        <f>ROUND(I799*H799,2)</f>
        <v>0</v>
      </c>
      <c r="BL799" s="19" t="s">
        <v>268</v>
      </c>
      <c r="BM799" s="187" t="s">
        <v>941</v>
      </c>
    </row>
    <row r="800" spans="1:65" s="2" customFormat="1" ht="11.25">
      <c r="A800" s="36"/>
      <c r="B800" s="37"/>
      <c r="C800" s="38"/>
      <c r="D800" s="222" t="s">
        <v>190</v>
      </c>
      <c r="E800" s="38"/>
      <c r="F800" s="223" t="s">
        <v>942</v>
      </c>
      <c r="G800" s="38"/>
      <c r="H800" s="38"/>
      <c r="I800" s="224"/>
      <c r="J800" s="38"/>
      <c r="K800" s="38"/>
      <c r="L800" s="41"/>
      <c r="M800" s="225"/>
      <c r="N800" s="226"/>
      <c r="O800" s="66"/>
      <c r="P800" s="66"/>
      <c r="Q800" s="66"/>
      <c r="R800" s="66"/>
      <c r="S800" s="66"/>
      <c r="T800" s="67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9" t="s">
        <v>190</v>
      </c>
      <c r="AU800" s="19" t="s">
        <v>88</v>
      </c>
    </row>
    <row r="801" spans="1:65" s="13" customFormat="1" ht="11.25">
      <c r="B801" s="189"/>
      <c r="C801" s="190"/>
      <c r="D801" s="191" t="s">
        <v>180</v>
      </c>
      <c r="E801" s="192" t="s">
        <v>19</v>
      </c>
      <c r="F801" s="193" t="s">
        <v>704</v>
      </c>
      <c r="G801" s="190"/>
      <c r="H801" s="192" t="s">
        <v>19</v>
      </c>
      <c r="I801" s="194"/>
      <c r="J801" s="190"/>
      <c r="K801" s="190"/>
      <c r="L801" s="195"/>
      <c r="M801" s="196"/>
      <c r="N801" s="197"/>
      <c r="O801" s="197"/>
      <c r="P801" s="197"/>
      <c r="Q801" s="197"/>
      <c r="R801" s="197"/>
      <c r="S801" s="197"/>
      <c r="T801" s="198"/>
      <c r="AT801" s="199" t="s">
        <v>180</v>
      </c>
      <c r="AU801" s="199" t="s">
        <v>88</v>
      </c>
      <c r="AV801" s="13" t="s">
        <v>86</v>
      </c>
      <c r="AW801" s="13" t="s">
        <v>37</v>
      </c>
      <c r="AX801" s="13" t="s">
        <v>78</v>
      </c>
      <c r="AY801" s="199" t="s">
        <v>172</v>
      </c>
    </row>
    <row r="802" spans="1:65" s="13" customFormat="1" ht="11.25">
      <c r="B802" s="189"/>
      <c r="C802" s="190"/>
      <c r="D802" s="191" t="s">
        <v>180</v>
      </c>
      <c r="E802" s="192" t="s">
        <v>19</v>
      </c>
      <c r="F802" s="193" t="s">
        <v>705</v>
      </c>
      <c r="G802" s="190"/>
      <c r="H802" s="192" t="s">
        <v>19</v>
      </c>
      <c r="I802" s="194"/>
      <c r="J802" s="190"/>
      <c r="K802" s="190"/>
      <c r="L802" s="195"/>
      <c r="M802" s="196"/>
      <c r="N802" s="197"/>
      <c r="O802" s="197"/>
      <c r="P802" s="197"/>
      <c r="Q802" s="197"/>
      <c r="R802" s="197"/>
      <c r="S802" s="197"/>
      <c r="T802" s="198"/>
      <c r="AT802" s="199" t="s">
        <v>180</v>
      </c>
      <c r="AU802" s="199" t="s">
        <v>88</v>
      </c>
      <c r="AV802" s="13" t="s">
        <v>86</v>
      </c>
      <c r="AW802" s="13" t="s">
        <v>37</v>
      </c>
      <c r="AX802" s="13" t="s">
        <v>78</v>
      </c>
      <c r="AY802" s="199" t="s">
        <v>172</v>
      </c>
    </row>
    <row r="803" spans="1:65" s="13" customFormat="1" ht="11.25">
      <c r="B803" s="189"/>
      <c r="C803" s="190"/>
      <c r="D803" s="191" t="s">
        <v>180</v>
      </c>
      <c r="E803" s="192" t="s">
        <v>19</v>
      </c>
      <c r="F803" s="193" t="s">
        <v>706</v>
      </c>
      <c r="G803" s="190"/>
      <c r="H803" s="192" t="s">
        <v>19</v>
      </c>
      <c r="I803" s="194"/>
      <c r="J803" s="190"/>
      <c r="K803" s="190"/>
      <c r="L803" s="195"/>
      <c r="M803" s="196"/>
      <c r="N803" s="197"/>
      <c r="O803" s="197"/>
      <c r="P803" s="197"/>
      <c r="Q803" s="197"/>
      <c r="R803" s="197"/>
      <c r="S803" s="197"/>
      <c r="T803" s="198"/>
      <c r="AT803" s="199" t="s">
        <v>180</v>
      </c>
      <c r="AU803" s="199" t="s">
        <v>88</v>
      </c>
      <c r="AV803" s="13" t="s">
        <v>86</v>
      </c>
      <c r="AW803" s="13" t="s">
        <v>37</v>
      </c>
      <c r="AX803" s="13" t="s">
        <v>78</v>
      </c>
      <c r="AY803" s="199" t="s">
        <v>172</v>
      </c>
    </row>
    <row r="804" spans="1:65" s="13" customFormat="1" ht="11.25">
      <c r="B804" s="189"/>
      <c r="C804" s="190"/>
      <c r="D804" s="191" t="s">
        <v>180</v>
      </c>
      <c r="E804" s="192" t="s">
        <v>19</v>
      </c>
      <c r="F804" s="193" t="s">
        <v>646</v>
      </c>
      <c r="G804" s="190"/>
      <c r="H804" s="192" t="s">
        <v>19</v>
      </c>
      <c r="I804" s="194"/>
      <c r="J804" s="190"/>
      <c r="K804" s="190"/>
      <c r="L804" s="195"/>
      <c r="M804" s="196"/>
      <c r="N804" s="197"/>
      <c r="O804" s="197"/>
      <c r="P804" s="197"/>
      <c r="Q804" s="197"/>
      <c r="R804" s="197"/>
      <c r="S804" s="197"/>
      <c r="T804" s="198"/>
      <c r="AT804" s="199" t="s">
        <v>180</v>
      </c>
      <c r="AU804" s="199" t="s">
        <v>88</v>
      </c>
      <c r="AV804" s="13" t="s">
        <v>86</v>
      </c>
      <c r="AW804" s="13" t="s">
        <v>37</v>
      </c>
      <c r="AX804" s="13" t="s">
        <v>78</v>
      </c>
      <c r="AY804" s="199" t="s">
        <v>172</v>
      </c>
    </row>
    <row r="805" spans="1:65" s="14" customFormat="1" ht="11.25">
      <c r="B805" s="200"/>
      <c r="C805" s="201"/>
      <c r="D805" s="191" t="s">
        <v>180</v>
      </c>
      <c r="E805" s="202" t="s">
        <v>19</v>
      </c>
      <c r="F805" s="203" t="s">
        <v>943</v>
      </c>
      <c r="G805" s="201"/>
      <c r="H805" s="204">
        <v>43.4</v>
      </c>
      <c r="I805" s="205"/>
      <c r="J805" s="201"/>
      <c r="K805" s="201"/>
      <c r="L805" s="206"/>
      <c r="M805" s="207"/>
      <c r="N805" s="208"/>
      <c r="O805" s="208"/>
      <c r="P805" s="208"/>
      <c r="Q805" s="208"/>
      <c r="R805" s="208"/>
      <c r="S805" s="208"/>
      <c r="T805" s="209"/>
      <c r="AT805" s="210" t="s">
        <v>180</v>
      </c>
      <c r="AU805" s="210" t="s">
        <v>88</v>
      </c>
      <c r="AV805" s="14" t="s">
        <v>88</v>
      </c>
      <c r="AW805" s="14" t="s">
        <v>37</v>
      </c>
      <c r="AX805" s="14" t="s">
        <v>78</v>
      </c>
      <c r="AY805" s="210" t="s">
        <v>172</v>
      </c>
    </row>
    <row r="806" spans="1:65" s="15" customFormat="1" ht="11.25">
      <c r="B806" s="211"/>
      <c r="C806" s="212"/>
      <c r="D806" s="191" t="s">
        <v>180</v>
      </c>
      <c r="E806" s="213" t="s">
        <v>19</v>
      </c>
      <c r="F806" s="214" t="s">
        <v>183</v>
      </c>
      <c r="G806" s="212"/>
      <c r="H806" s="215">
        <v>43.4</v>
      </c>
      <c r="I806" s="216"/>
      <c r="J806" s="212"/>
      <c r="K806" s="212"/>
      <c r="L806" s="217"/>
      <c r="M806" s="218"/>
      <c r="N806" s="219"/>
      <c r="O806" s="219"/>
      <c r="P806" s="219"/>
      <c r="Q806" s="219"/>
      <c r="R806" s="219"/>
      <c r="S806" s="219"/>
      <c r="T806" s="220"/>
      <c r="AT806" s="221" t="s">
        <v>180</v>
      </c>
      <c r="AU806" s="221" t="s">
        <v>88</v>
      </c>
      <c r="AV806" s="15" t="s">
        <v>178</v>
      </c>
      <c r="AW806" s="15" t="s">
        <v>37</v>
      </c>
      <c r="AX806" s="15" t="s">
        <v>86</v>
      </c>
      <c r="AY806" s="221" t="s">
        <v>172</v>
      </c>
    </row>
    <row r="807" spans="1:65" s="2" customFormat="1" ht="21.75" customHeight="1">
      <c r="A807" s="36"/>
      <c r="B807" s="37"/>
      <c r="C807" s="227" t="s">
        <v>944</v>
      </c>
      <c r="D807" s="227" t="s">
        <v>453</v>
      </c>
      <c r="E807" s="228" t="s">
        <v>716</v>
      </c>
      <c r="F807" s="229" t="s">
        <v>717</v>
      </c>
      <c r="G807" s="230" t="s">
        <v>110</v>
      </c>
      <c r="H807" s="231">
        <v>0.47299999999999998</v>
      </c>
      <c r="I807" s="232"/>
      <c r="J807" s="233">
        <f>ROUND(I807*H807,2)</f>
        <v>0</v>
      </c>
      <c r="K807" s="229" t="s">
        <v>188</v>
      </c>
      <c r="L807" s="234"/>
      <c r="M807" s="235" t="s">
        <v>19</v>
      </c>
      <c r="N807" s="236" t="s">
        <v>49</v>
      </c>
      <c r="O807" s="66"/>
      <c r="P807" s="185">
        <f>O807*H807</f>
        <v>0</v>
      </c>
      <c r="Q807" s="185">
        <v>0.55000000000000004</v>
      </c>
      <c r="R807" s="185">
        <f>Q807*H807</f>
        <v>0.26014999999999999</v>
      </c>
      <c r="S807" s="185">
        <v>0</v>
      </c>
      <c r="T807" s="186">
        <f>S807*H807</f>
        <v>0</v>
      </c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R807" s="187" t="s">
        <v>347</v>
      </c>
      <c r="AT807" s="187" t="s">
        <v>453</v>
      </c>
      <c r="AU807" s="187" t="s">
        <v>88</v>
      </c>
      <c r="AY807" s="19" t="s">
        <v>172</v>
      </c>
      <c r="BE807" s="188">
        <f>IF(N807="základní",J807,0)</f>
        <v>0</v>
      </c>
      <c r="BF807" s="188">
        <f>IF(N807="snížená",J807,0)</f>
        <v>0</v>
      </c>
      <c r="BG807" s="188">
        <f>IF(N807="zákl. přenesená",J807,0)</f>
        <v>0</v>
      </c>
      <c r="BH807" s="188">
        <f>IF(N807="sníž. přenesená",J807,0)</f>
        <v>0</v>
      </c>
      <c r="BI807" s="188">
        <f>IF(N807="nulová",J807,0)</f>
        <v>0</v>
      </c>
      <c r="BJ807" s="19" t="s">
        <v>86</v>
      </c>
      <c r="BK807" s="188">
        <f>ROUND(I807*H807,2)</f>
        <v>0</v>
      </c>
      <c r="BL807" s="19" t="s">
        <v>268</v>
      </c>
      <c r="BM807" s="187" t="s">
        <v>945</v>
      </c>
    </row>
    <row r="808" spans="1:65" s="13" customFormat="1" ht="11.25">
      <c r="B808" s="189"/>
      <c r="C808" s="190"/>
      <c r="D808" s="191" t="s">
        <v>180</v>
      </c>
      <c r="E808" s="192" t="s">
        <v>19</v>
      </c>
      <c r="F808" s="193" t="s">
        <v>704</v>
      </c>
      <c r="G808" s="190"/>
      <c r="H808" s="192" t="s">
        <v>19</v>
      </c>
      <c r="I808" s="194"/>
      <c r="J808" s="190"/>
      <c r="K808" s="190"/>
      <c r="L808" s="195"/>
      <c r="M808" s="196"/>
      <c r="N808" s="197"/>
      <c r="O808" s="197"/>
      <c r="P808" s="197"/>
      <c r="Q808" s="197"/>
      <c r="R808" s="197"/>
      <c r="S808" s="197"/>
      <c r="T808" s="198"/>
      <c r="AT808" s="199" t="s">
        <v>180</v>
      </c>
      <c r="AU808" s="199" t="s">
        <v>88</v>
      </c>
      <c r="AV808" s="13" t="s">
        <v>86</v>
      </c>
      <c r="AW808" s="13" t="s">
        <v>37</v>
      </c>
      <c r="AX808" s="13" t="s">
        <v>78</v>
      </c>
      <c r="AY808" s="199" t="s">
        <v>172</v>
      </c>
    </row>
    <row r="809" spans="1:65" s="13" customFormat="1" ht="11.25">
      <c r="B809" s="189"/>
      <c r="C809" s="190"/>
      <c r="D809" s="191" t="s">
        <v>180</v>
      </c>
      <c r="E809" s="192" t="s">
        <v>19</v>
      </c>
      <c r="F809" s="193" t="s">
        <v>705</v>
      </c>
      <c r="G809" s="190"/>
      <c r="H809" s="192" t="s">
        <v>19</v>
      </c>
      <c r="I809" s="194"/>
      <c r="J809" s="190"/>
      <c r="K809" s="190"/>
      <c r="L809" s="195"/>
      <c r="M809" s="196"/>
      <c r="N809" s="197"/>
      <c r="O809" s="197"/>
      <c r="P809" s="197"/>
      <c r="Q809" s="197"/>
      <c r="R809" s="197"/>
      <c r="S809" s="197"/>
      <c r="T809" s="198"/>
      <c r="AT809" s="199" t="s">
        <v>180</v>
      </c>
      <c r="AU809" s="199" t="s">
        <v>88</v>
      </c>
      <c r="AV809" s="13" t="s">
        <v>86</v>
      </c>
      <c r="AW809" s="13" t="s">
        <v>37</v>
      </c>
      <c r="AX809" s="13" t="s">
        <v>78</v>
      </c>
      <c r="AY809" s="199" t="s">
        <v>172</v>
      </c>
    </row>
    <row r="810" spans="1:65" s="13" customFormat="1" ht="11.25">
      <c r="B810" s="189"/>
      <c r="C810" s="190"/>
      <c r="D810" s="191" t="s">
        <v>180</v>
      </c>
      <c r="E810" s="192" t="s">
        <v>19</v>
      </c>
      <c r="F810" s="193" t="s">
        <v>706</v>
      </c>
      <c r="G810" s="190"/>
      <c r="H810" s="192" t="s">
        <v>19</v>
      </c>
      <c r="I810" s="194"/>
      <c r="J810" s="190"/>
      <c r="K810" s="190"/>
      <c r="L810" s="195"/>
      <c r="M810" s="196"/>
      <c r="N810" s="197"/>
      <c r="O810" s="197"/>
      <c r="P810" s="197"/>
      <c r="Q810" s="197"/>
      <c r="R810" s="197"/>
      <c r="S810" s="197"/>
      <c r="T810" s="198"/>
      <c r="AT810" s="199" t="s">
        <v>180</v>
      </c>
      <c r="AU810" s="199" t="s">
        <v>88</v>
      </c>
      <c r="AV810" s="13" t="s">
        <v>86</v>
      </c>
      <c r="AW810" s="13" t="s">
        <v>37</v>
      </c>
      <c r="AX810" s="13" t="s">
        <v>78</v>
      </c>
      <c r="AY810" s="199" t="s">
        <v>172</v>
      </c>
    </row>
    <row r="811" spans="1:65" s="13" customFormat="1" ht="11.25">
      <c r="B811" s="189"/>
      <c r="C811" s="190"/>
      <c r="D811" s="191" t="s">
        <v>180</v>
      </c>
      <c r="E811" s="192" t="s">
        <v>19</v>
      </c>
      <c r="F811" s="193" t="s">
        <v>646</v>
      </c>
      <c r="G811" s="190"/>
      <c r="H811" s="192" t="s">
        <v>19</v>
      </c>
      <c r="I811" s="194"/>
      <c r="J811" s="190"/>
      <c r="K811" s="190"/>
      <c r="L811" s="195"/>
      <c r="M811" s="196"/>
      <c r="N811" s="197"/>
      <c r="O811" s="197"/>
      <c r="P811" s="197"/>
      <c r="Q811" s="197"/>
      <c r="R811" s="197"/>
      <c r="S811" s="197"/>
      <c r="T811" s="198"/>
      <c r="AT811" s="199" t="s">
        <v>180</v>
      </c>
      <c r="AU811" s="199" t="s">
        <v>88</v>
      </c>
      <c r="AV811" s="13" t="s">
        <v>86</v>
      </c>
      <c r="AW811" s="13" t="s">
        <v>37</v>
      </c>
      <c r="AX811" s="13" t="s">
        <v>78</v>
      </c>
      <c r="AY811" s="199" t="s">
        <v>172</v>
      </c>
    </row>
    <row r="812" spans="1:65" s="14" customFormat="1" ht="22.5">
      <c r="B812" s="200"/>
      <c r="C812" s="201"/>
      <c r="D812" s="191" t="s">
        <v>180</v>
      </c>
      <c r="E812" s="202" t="s">
        <v>19</v>
      </c>
      <c r="F812" s="203" t="s">
        <v>946</v>
      </c>
      <c r="G812" s="201"/>
      <c r="H812" s="204">
        <v>0.47299999999999998</v>
      </c>
      <c r="I812" s="205"/>
      <c r="J812" s="201"/>
      <c r="K812" s="201"/>
      <c r="L812" s="206"/>
      <c r="M812" s="207"/>
      <c r="N812" s="208"/>
      <c r="O812" s="208"/>
      <c r="P812" s="208"/>
      <c r="Q812" s="208"/>
      <c r="R812" s="208"/>
      <c r="S812" s="208"/>
      <c r="T812" s="209"/>
      <c r="AT812" s="210" t="s">
        <v>180</v>
      </c>
      <c r="AU812" s="210" t="s">
        <v>88</v>
      </c>
      <c r="AV812" s="14" t="s">
        <v>88</v>
      </c>
      <c r="AW812" s="14" t="s">
        <v>37</v>
      </c>
      <c r="AX812" s="14" t="s">
        <v>78</v>
      </c>
      <c r="AY812" s="210" t="s">
        <v>172</v>
      </c>
    </row>
    <row r="813" spans="1:65" s="15" customFormat="1" ht="11.25">
      <c r="B813" s="211"/>
      <c r="C813" s="212"/>
      <c r="D813" s="191" t="s">
        <v>180</v>
      </c>
      <c r="E813" s="213" t="s">
        <v>19</v>
      </c>
      <c r="F813" s="214" t="s">
        <v>183</v>
      </c>
      <c r="G813" s="212"/>
      <c r="H813" s="215">
        <v>0.47299999999999998</v>
      </c>
      <c r="I813" s="216"/>
      <c r="J813" s="212"/>
      <c r="K813" s="212"/>
      <c r="L813" s="217"/>
      <c r="M813" s="218"/>
      <c r="N813" s="219"/>
      <c r="O813" s="219"/>
      <c r="P813" s="219"/>
      <c r="Q813" s="219"/>
      <c r="R813" s="219"/>
      <c r="S813" s="219"/>
      <c r="T813" s="220"/>
      <c r="AT813" s="221" t="s">
        <v>180</v>
      </c>
      <c r="AU813" s="221" t="s">
        <v>88</v>
      </c>
      <c r="AV813" s="15" t="s">
        <v>178</v>
      </c>
      <c r="AW813" s="15" t="s">
        <v>37</v>
      </c>
      <c r="AX813" s="15" t="s">
        <v>86</v>
      </c>
      <c r="AY813" s="221" t="s">
        <v>172</v>
      </c>
    </row>
    <row r="814" spans="1:65" s="2" customFormat="1" ht="24.2" customHeight="1">
      <c r="A814" s="36"/>
      <c r="B814" s="37"/>
      <c r="C814" s="176" t="s">
        <v>947</v>
      </c>
      <c r="D814" s="176" t="s">
        <v>174</v>
      </c>
      <c r="E814" s="177" t="s">
        <v>948</v>
      </c>
      <c r="F814" s="178" t="s">
        <v>949</v>
      </c>
      <c r="G814" s="179" t="s">
        <v>110</v>
      </c>
      <c r="H814" s="180">
        <v>15.287000000000001</v>
      </c>
      <c r="I814" s="181"/>
      <c r="J814" s="182">
        <f>ROUND(I814*H814,2)</f>
        <v>0</v>
      </c>
      <c r="K814" s="178" t="s">
        <v>188</v>
      </c>
      <c r="L814" s="41"/>
      <c r="M814" s="183" t="s">
        <v>19</v>
      </c>
      <c r="N814" s="184" t="s">
        <v>49</v>
      </c>
      <c r="O814" s="66"/>
      <c r="P814" s="185">
        <f>O814*H814</f>
        <v>0</v>
      </c>
      <c r="Q814" s="185">
        <v>2.8E-3</v>
      </c>
      <c r="R814" s="185">
        <f>Q814*H814</f>
        <v>4.2803600000000004E-2</v>
      </c>
      <c r="S814" s="185">
        <v>0</v>
      </c>
      <c r="T814" s="186">
        <f>S814*H814</f>
        <v>0</v>
      </c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R814" s="187" t="s">
        <v>268</v>
      </c>
      <c r="AT814" s="187" t="s">
        <v>174</v>
      </c>
      <c r="AU814" s="187" t="s">
        <v>88</v>
      </c>
      <c r="AY814" s="19" t="s">
        <v>172</v>
      </c>
      <c r="BE814" s="188">
        <f>IF(N814="základní",J814,0)</f>
        <v>0</v>
      </c>
      <c r="BF814" s="188">
        <f>IF(N814="snížená",J814,0)</f>
        <v>0</v>
      </c>
      <c r="BG814" s="188">
        <f>IF(N814="zákl. přenesená",J814,0)</f>
        <v>0</v>
      </c>
      <c r="BH814" s="188">
        <f>IF(N814="sníž. přenesená",J814,0)</f>
        <v>0</v>
      </c>
      <c r="BI814" s="188">
        <f>IF(N814="nulová",J814,0)</f>
        <v>0</v>
      </c>
      <c r="BJ814" s="19" t="s">
        <v>86</v>
      </c>
      <c r="BK814" s="188">
        <f>ROUND(I814*H814,2)</f>
        <v>0</v>
      </c>
      <c r="BL814" s="19" t="s">
        <v>268</v>
      </c>
      <c r="BM814" s="187" t="s">
        <v>950</v>
      </c>
    </row>
    <row r="815" spans="1:65" s="2" customFormat="1" ht="11.25">
      <c r="A815" s="36"/>
      <c r="B815" s="37"/>
      <c r="C815" s="38"/>
      <c r="D815" s="222" t="s">
        <v>190</v>
      </c>
      <c r="E815" s="38"/>
      <c r="F815" s="223" t="s">
        <v>951</v>
      </c>
      <c r="G815" s="38"/>
      <c r="H815" s="38"/>
      <c r="I815" s="224"/>
      <c r="J815" s="38"/>
      <c r="K815" s="38"/>
      <c r="L815" s="41"/>
      <c r="M815" s="225"/>
      <c r="N815" s="226"/>
      <c r="O815" s="66"/>
      <c r="P815" s="66"/>
      <c r="Q815" s="66"/>
      <c r="R815" s="66"/>
      <c r="S815" s="66"/>
      <c r="T815" s="67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T815" s="19" t="s">
        <v>190</v>
      </c>
      <c r="AU815" s="19" t="s">
        <v>88</v>
      </c>
    </row>
    <row r="816" spans="1:65" s="14" customFormat="1" ht="11.25">
      <c r="B816" s="200"/>
      <c r="C816" s="201"/>
      <c r="D816" s="191" t="s">
        <v>180</v>
      </c>
      <c r="E816" s="202" t="s">
        <v>19</v>
      </c>
      <c r="F816" s="203" t="s">
        <v>112</v>
      </c>
      <c r="G816" s="201"/>
      <c r="H816" s="204">
        <v>9.4849999999999994</v>
      </c>
      <c r="I816" s="205"/>
      <c r="J816" s="201"/>
      <c r="K816" s="201"/>
      <c r="L816" s="206"/>
      <c r="M816" s="207"/>
      <c r="N816" s="208"/>
      <c r="O816" s="208"/>
      <c r="P816" s="208"/>
      <c r="Q816" s="208"/>
      <c r="R816" s="208"/>
      <c r="S816" s="208"/>
      <c r="T816" s="209"/>
      <c r="AT816" s="210" t="s">
        <v>180</v>
      </c>
      <c r="AU816" s="210" t="s">
        <v>88</v>
      </c>
      <c r="AV816" s="14" t="s">
        <v>88</v>
      </c>
      <c r="AW816" s="14" t="s">
        <v>37</v>
      </c>
      <c r="AX816" s="14" t="s">
        <v>78</v>
      </c>
      <c r="AY816" s="210" t="s">
        <v>172</v>
      </c>
    </row>
    <row r="817" spans="1:65" s="14" customFormat="1" ht="11.25">
      <c r="B817" s="200"/>
      <c r="C817" s="201"/>
      <c r="D817" s="191" t="s">
        <v>180</v>
      </c>
      <c r="E817" s="202" t="s">
        <v>19</v>
      </c>
      <c r="F817" s="203" t="s">
        <v>125</v>
      </c>
      <c r="G817" s="201"/>
      <c r="H817" s="204">
        <v>3.9060000000000001</v>
      </c>
      <c r="I817" s="205"/>
      <c r="J817" s="201"/>
      <c r="K817" s="201"/>
      <c r="L817" s="206"/>
      <c r="M817" s="207"/>
      <c r="N817" s="208"/>
      <c r="O817" s="208"/>
      <c r="P817" s="208"/>
      <c r="Q817" s="208"/>
      <c r="R817" s="208"/>
      <c r="S817" s="208"/>
      <c r="T817" s="209"/>
      <c r="AT817" s="210" t="s">
        <v>180</v>
      </c>
      <c r="AU817" s="210" t="s">
        <v>88</v>
      </c>
      <c r="AV817" s="14" t="s">
        <v>88</v>
      </c>
      <c r="AW817" s="14" t="s">
        <v>37</v>
      </c>
      <c r="AX817" s="14" t="s">
        <v>78</v>
      </c>
      <c r="AY817" s="210" t="s">
        <v>172</v>
      </c>
    </row>
    <row r="818" spans="1:65" s="14" customFormat="1" ht="11.25">
      <c r="B818" s="200"/>
      <c r="C818" s="201"/>
      <c r="D818" s="191" t="s">
        <v>180</v>
      </c>
      <c r="E818" s="202" t="s">
        <v>19</v>
      </c>
      <c r="F818" s="203" t="s">
        <v>681</v>
      </c>
      <c r="G818" s="201"/>
      <c r="H818" s="204">
        <v>1.8959999999999999</v>
      </c>
      <c r="I818" s="205"/>
      <c r="J818" s="201"/>
      <c r="K818" s="201"/>
      <c r="L818" s="206"/>
      <c r="M818" s="207"/>
      <c r="N818" s="208"/>
      <c r="O818" s="208"/>
      <c r="P818" s="208"/>
      <c r="Q818" s="208"/>
      <c r="R818" s="208"/>
      <c r="S818" s="208"/>
      <c r="T818" s="209"/>
      <c r="AT818" s="210" t="s">
        <v>180</v>
      </c>
      <c r="AU818" s="210" t="s">
        <v>88</v>
      </c>
      <c r="AV818" s="14" t="s">
        <v>88</v>
      </c>
      <c r="AW818" s="14" t="s">
        <v>37</v>
      </c>
      <c r="AX818" s="14" t="s">
        <v>78</v>
      </c>
      <c r="AY818" s="210" t="s">
        <v>172</v>
      </c>
    </row>
    <row r="819" spans="1:65" s="15" customFormat="1" ht="11.25">
      <c r="B819" s="211"/>
      <c r="C819" s="212"/>
      <c r="D819" s="191" t="s">
        <v>180</v>
      </c>
      <c r="E819" s="213" t="s">
        <v>19</v>
      </c>
      <c r="F819" s="214" t="s">
        <v>183</v>
      </c>
      <c r="G819" s="212"/>
      <c r="H819" s="215">
        <v>15.287000000000001</v>
      </c>
      <c r="I819" s="216"/>
      <c r="J819" s="212"/>
      <c r="K819" s="212"/>
      <c r="L819" s="217"/>
      <c r="M819" s="218"/>
      <c r="N819" s="219"/>
      <c r="O819" s="219"/>
      <c r="P819" s="219"/>
      <c r="Q819" s="219"/>
      <c r="R819" s="219"/>
      <c r="S819" s="219"/>
      <c r="T819" s="220"/>
      <c r="AT819" s="221" t="s">
        <v>180</v>
      </c>
      <c r="AU819" s="221" t="s">
        <v>88</v>
      </c>
      <c r="AV819" s="15" t="s">
        <v>178</v>
      </c>
      <c r="AW819" s="15" t="s">
        <v>37</v>
      </c>
      <c r="AX819" s="15" t="s">
        <v>86</v>
      </c>
      <c r="AY819" s="221" t="s">
        <v>172</v>
      </c>
    </row>
    <row r="820" spans="1:65" s="2" customFormat="1" ht="44.25" customHeight="1">
      <c r="A820" s="36"/>
      <c r="B820" s="37"/>
      <c r="C820" s="176" t="s">
        <v>952</v>
      </c>
      <c r="D820" s="176" t="s">
        <v>174</v>
      </c>
      <c r="E820" s="177" t="s">
        <v>953</v>
      </c>
      <c r="F820" s="178" t="s">
        <v>954</v>
      </c>
      <c r="G820" s="179" t="s">
        <v>630</v>
      </c>
      <c r="H820" s="237"/>
      <c r="I820" s="181"/>
      <c r="J820" s="182">
        <f>ROUND(I820*H820,2)</f>
        <v>0</v>
      </c>
      <c r="K820" s="178" t="s">
        <v>188</v>
      </c>
      <c r="L820" s="41"/>
      <c r="M820" s="183" t="s">
        <v>19</v>
      </c>
      <c r="N820" s="184" t="s">
        <v>49</v>
      </c>
      <c r="O820" s="66"/>
      <c r="P820" s="185">
        <f>O820*H820</f>
        <v>0</v>
      </c>
      <c r="Q820" s="185">
        <v>0</v>
      </c>
      <c r="R820" s="185">
        <f>Q820*H820</f>
        <v>0</v>
      </c>
      <c r="S820" s="185">
        <v>0</v>
      </c>
      <c r="T820" s="186">
        <f>S820*H820</f>
        <v>0</v>
      </c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R820" s="187" t="s">
        <v>268</v>
      </c>
      <c r="AT820" s="187" t="s">
        <v>174</v>
      </c>
      <c r="AU820" s="187" t="s">
        <v>88</v>
      </c>
      <c r="AY820" s="19" t="s">
        <v>172</v>
      </c>
      <c r="BE820" s="188">
        <f>IF(N820="základní",J820,0)</f>
        <v>0</v>
      </c>
      <c r="BF820" s="188">
        <f>IF(N820="snížená",J820,0)</f>
        <v>0</v>
      </c>
      <c r="BG820" s="188">
        <f>IF(N820="zákl. přenesená",J820,0)</f>
        <v>0</v>
      </c>
      <c r="BH820" s="188">
        <f>IF(N820="sníž. přenesená",J820,0)</f>
        <v>0</v>
      </c>
      <c r="BI820" s="188">
        <f>IF(N820="nulová",J820,0)</f>
        <v>0</v>
      </c>
      <c r="BJ820" s="19" t="s">
        <v>86</v>
      </c>
      <c r="BK820" s="188">
        <f>ROUND(I820*H820,2)</f>
        <v>0</v>
      </c>
      <c r="BL820" s="19" t="s">
        <v>268</v>
      </c>
      <c r="BM820" s="187" t="s">
        <v>955</v>
      </c>
    </row>
    <row r="821" spans="1:65" s="2" customFormat="1" ht="11.25">
      <c r="A821" s="36"/>
      <c r="B821" s="37"/>
      <c r="C821" s="38"/>
      <c r="D821" s="222" t="s">
        <v>190</v>
      </c>
      <c r="E821" s="38"/>
      <c r="F821" s="223" t="s">
        <v>956</v>
      </c>
      <c r="G821" s="38"/>
      <c r="H821" s="38"/>
      <c r="I821" s="224"/>
      <c r="J821" s="38"/>
      <c r="K821" s="38"/>
      <c r="L821" s="41"/>
      <c r="M821" s="225"/>
      <c r="N821" s="226"/>
      <c r="O821" s="66"/>
      <c r="P821" s="66"/>
      <c r="Q821" s="66"/>
      <c r="R821" s="66"/>
      <c r="S821" s="66"/>
      <c r="T821" s="67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T821" s="19" t="s">
        <v>190</v>
      </c>
      <c r="AU821" s="19" t="s">
        <v>88</v>
      </c>
    </row>
    <row r="822" spans="1:65" s="2" customFormat="1" ht="49.15" customHeight="1">
      <c r="A822" s="36"/>
      <c r="B822" s="37"/>
      <c r="C822" s="176" t="s">
        <v>957</v>
      </c>
      <c r="D822" s="176" t="s">
        <v>174</v>
      </c>
      <c r="E822" s="177" t="s">
        <v>958</v>
      </c>
      <c r="F822" s="178" t="s">
        <v>959</v>
      </c>
      <c r="G822" s="179" t="s">
        <v>630</v>
      </c>
      <c r="H822" s="237"/>
      <c r="I822" s="181"/>
      <c r="J822" s="182">
        <f>ROUND(I822*H822,2)</f>
        <v>0</v>
      </c>
      <c r="K822" s="178" t="s">
        <v>188</v>
      </c>
      <c r="L822" s="41"/>
      <c r="M822" s="183" t="s">
        <v>19</v>
      </c>
      <c r="N822" s="184" t="s">
        <v>49</v>
      </c>
      <c r="O822" s="66"/>
      <c r="P822" s="185">
        <f>O822*H822</f>
        <v>0</v>
      </c>
      <c r="Q822" s="185">
        <v>0</v>
      </c>
      <c r="R822" s="185">
        <f>Q822*H822</f>
        <v>0</v>
      </c>
      <c r="S822" s="185">
        <v>0</v>
      </c>
      <c r="T822" s="186">
        <f>S822*H822</f>
        <v>0</v>
      </c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R822" s="187" t="s">
        <v>268</v>
      </c>
      <c r="AT822" s="187" t="s">
        <v>174</v>
      </c>
      <c r="AU822" s="187" t="s">
        <v>88</v>
      </c>
      <c r="AY822" s="19" t="s">
        <v>172</v>
      </c>
      <c r="BE822" s="188">
        <f>IF(N822="základní",J822,0)</f>
        <v>0</v>
      </c>
      <c r="BF822" s="188">
        <f>IF(N822="snížená",J822,0)</f>
        <v>0</v>
      </c>
      <c r="BG822" s="188">
        <f>IF(N822="zákl. přenesená",J822,0)</f>
        <v>0</v>
      </c>
      <c r="BH822" s="188">
        <f>IF(N822="sníž. přenesená",J822,0)</f>
        <v>0</v>
      </c>
      <c r="BI822" s="188">
        <f>IF(N822="nulová",J822,0)</f>
        <v>0</v>
      </c>
      <c r="BJ822" s="19" t="s">
        <v>86</v>
      </c>
      <c r="BK822" s="188">
        <f>ROUND(I822*H822,2)</f>
        <v>0</v>
      </c>
      <c r="BL822" s="19" t="s">
        <v>268</v>
      </c>
      <c r="BM822" s="187" t="s">
        <v>960</v>
      </c>
    </row>
    <row r="823" spans="1:65" s="2" customFormat="1" ht="11.25">
      <c r="A823" s="36"/>
      <c r="B823" s="37"/>
      <c r="C823" s="38"/>
      <c r="D823" s="222" t="s">
        <v>190</v>
      </c>
      <c r="E823" s="38"/>
      <c r="F823" s="223" t="s">
        <v>961</v>
      </c>
      <c r="G823" s="38"/>
      <c r="H823" s="38"/>
      <c r="I823" s="224"/>
      <c r="J823" s="38"/>
      <c r="K823" s="38"/>
      <c r="L823" s="41"/>
      <c r="M823" s="225"/>
      <c r="N823" s="226"/>
      <c r="O823" s="66"/>
      <c r="P823" s="66"/>
      <c r="Q823" s="66"/>
      <c r="R823" s="66"/>
      <c r="S823" s="66"/>
      <c r="T823" s="67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T823" s="19" t="s">
        <v>190</v>
      </c>
      <c r="AU823" s="19" t="s">
        <v>88</v>
      </c>
    </row>
    <row r="824" spans="1:65" s="12" customFormat="1" ht="22.9" customHeight="1">
      <c r="B824" s="160"/>
      <c r="C824" s="161"/>
      <c r="D824" s="162" t="s">
        <v>77</v>
      </c>
      <c r="E824" s="174" t="s">
        <v>962</v>
      </c>
      <c r="F824" s="174" t="s">
        <v>963</v>
      </c>
      <c r="G824" s="161"/>
      <c r="H824" s="161"/>
      <c r="I824" s="164"/>
      <c r="J824" s="175">
        <f>BK824</f>
        <v>0</v>
      </c>
      <c r="K824" s="161"/>
      <c r="L824" s="166"/>
      <c r="M824" s="167"/>
      <c r="N824" s="168"/>
      <c r="O824" s="168"/>
      <c r="P824" s="169">
        <f>SUM(P825:P1045)</f>
        <v>0</v>
      </c>
      <c r="Q824" s="168"/>
      <c r="R824" s="169">
        <f>SUM(R825:R1045)</f>
        <v>2.4995229999999995</v>
      </c>
      <c r="S824" s="168"/>
      <c r="T824" s="170">
        <f>SUM(T825:T1045)</f>
        <v>3.2361229999999996</v>
      </c>
      <c r="AR824" s="171" t="s">
        <v>88</v>
      </c>
      <c r="AT824" s="172" t="s">
        <v>77</v>
      </c>
      <c r="AU824" s="172" t="s">
        <v>86</v>
      </c>
      <c r="AY824" s="171" t="s">
        <v>172</v>
      </c>
      <c r="BK824" s="173">
        <f>SUM(BK825:BK1045)</f>
        <v>0</v>
      </c>
    </row>
    <row r="825" spans="1:65" s="2" customFormat="1" ht="44.25" customHeight="1">
      <c r="A825" s="36"/>
      <c r="B825" s="37"/>
      <c r="C825" s="176" t="s">
        <v>964</v>
      </c>
      <c r="D825" s="176" t="s">
        <v>174</v>
      </c>
      <c r="E825" s="177" t="s">
        <v>965</v>
      </c>
      <c r="F825" s="178" t="s">
        <v>966</v>
      </c>
      <c r="G825" s="179" t="s">
        <v>177</v>
      </c>
      <c r="H825" s="180">
        <v>4</v>
      </c>
      <c r="I825" s="181"/>
      <c r="J825" s="182">
        <f>ROUND(I825*H825,2)</f>
        <v>0</v>
      </c>
      <c r="K825" s="178" t="s">
        <v>19</v>
      </c>
      <c r="L825" s="41"/>
      <c r="M825" s="183" t="s">
        <v>19</v>
      </c>
      <c r="N825" s="184" t="s">
        <v>49</v>
      </c>
      <c r="O825" s="66"/>
      <c r="P825" s="185">
        <f>O825*H825</f>
        <v>0</v>
      </c>
      <c r="Q825" s="185">
        <v>0</v>
      </c>
      <c r="R825" s="185">
        <f>Q825*H825</f>
        <v>0</v>
      </c>
      <c r="S825" s="185">
        <v>0</v>
      </c>
      <c r="T825" s="186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187" t="s">
        <v>268</v>
      </c>
      <c r="AT825" s="187" t="s">
        <v>174</v>
      </c>
      <c r="AU825" s="187" t="s">
        <v>88</v>
      </c>
      <c r="AY825" s="19" t="s">
        <v>172</v>
      </c>
      <c r="BE825" s="188">
        <f>IF(N825="základní",J825,0)</f>
        <v>0</v>
      </c>
      <c r="BF825" s="188">
        <f>IF(N825="snížená",J825,0)</f>
        <v>0</v>
      </c>
      <c r="BG825" s="188">
        <f>IF(N825="zákl. přenesená",J825,0)</f>
        <v>0</v>
      </c>
      <c r="BH825" s="188">
        <f>IF(N825="sníž. přenesená",J825,0)</f>
        <v>0</v>
      </c>
      <c r="BI825" s="188">
        <f>IF(N825="nulová",J825,0)</f>
        <v>0</v>
      </c>
      <c r="BJ825" s="19" t="s">
        <v>86</v>
      </c>
      <c r="BK825" s="188">
        <f>ROUND(I825*H825,2)</f>
        <v>0</v>
      </c>
      <c r="BL825" s="19" t="s">
        <v>268</v>
      </c>
      <c r="BM825" s="187" t="s">
        <v>967</v>
      </c>
    </row>
    <row r="826" spans="1:65" s="13" customFormat="1" ht="11.25">
      <c r="B826" s="189"/>
      <c r="C826" s="190"/>
      <c r="D826" s="191" t="s">
        <v>180</v>
      </c>
      <c r="E826" s="192" t="s">
        <v>19</v>
      </c>
      <c r="F826" s="193" t="s">
        <v>181</v>
      </c>
      <c r="G826" s="190"/>
      <c r="H826" s="192" t="s">
        <v>19</v>
      </c>
      <c r="I826" s="194"/>
      <c r="J826" s="190"/>
      <c r="K826" s="190"/>
      <c r="L826" s="195"/>
      <c r="M826" s="196"/>
      <c r="N826" s="197"/>
      <c r="O826" s="197"/>
      <c r="P826" s="197"/>
      <c r="Q826" s="197"/>
      <c r="R826" s="197"/>
      <c r="S826" s="197"/>
      <c r="T826" s="198"/>
      <c r="AT826" s="199" t="s">
        <v>180</v>
      </c>
      <c r="AU826" s="199" t="s">
        <v>88</v>
      </c>
      <c r="AV826" s="13" t="s">
        <v>86</v>
      </c>
      <c r="AW826" s="13" t="s">
        <v>37</v>
      </c>
      <c r="AX826" s="13" t="s">
        <v>78</v>
      </c>
      <c r="AY826" s="199" t="s">
        <v>172</v>
      </c>
    </row>
    <row r="827" spans="1:65" s="13" customFormat="1" ht="11.25">
      <c r="B827" s="189"/>
      <c r="C827" s="190"/>
      <c r="D827" s="191" t="s">
        <v>180</v>
      </c>
      <c r="E827" s="192" t="s">
        <v>19</v>
      </c>
      <c r="F827" s="193" t="s">
        <v>968</v>
      </c>
      <c r="G827" s="190"/>
      <c r="H827" s="192" t="s">
        <v>19</v>
      </c>
      <c r="I827" s="194"/>
      <c r="J827" s="190"/>
      <c r="K827" s="190"/>
      <c r="L827" s="195"/>
      <c r="M827" s="196"/>
      <c r="N827" s="197"/>
      <c r="O827" s="197"/>
      <c r="P827" s="197"/>
      <c r="Q827" s="197"/>
      <c r="R827" s="197"/>
      <c r="S827" s="197"/>
      <c r="T827" s="198"/>
      <c r="AT827" s="199" t="s">
        <v>180</v>
      </c>
      <c r="AU827" s="199" t="s">
        <v>88</v>
      </c>
      <c r="AV827" s="13" t="s">
        <v>86</v>
      </c>
      <c r="AW827" s="13" t="s">
        <v>37</v>
      </c>
      <c r="AX827" s="13" t="s">
        <v>78</v>
      </c>
      <c r="AY827" s="199" t="s">
        <v>172</v>
      </c>
    </row>
    <row r="828" spans="1:65" s="13" customFormat="1" ht="11.25">
      <c r="B828" s="189"/>
      <c r="C828" s="190"/>
      <c r="D828" s="191" t="s">
        <v>180</v>
      </c>
      <c r="E828" s="192" t="s">
        <v>19</v>
      </c>
      <c r="F828" s="193" t="s">
        <v>201</v>
      </c>
      <c r="G828" s="190"/>
      <c r="H828" s="192" t="s">
        <v>19</v>
      </c>
      <c r="I828" s="194"/>
      <c r="J828" s="190"/>
      <c r="K828" s="190"/>
      <c r="L828" s="195"/>
      <c r="M828" s="196"/>
      <c r="N828" s="197"/>
      <c r="O828" s="197"/>
      <c r="P828" s="197"/>
      <c r="Q828" s="197"/>
      <c r="R828" s="197"/>
      <c r="S828" s="197"/>
      <c r="T828" s="198"/>
      <c r="AT828" s="199" t="s">
        <v>180</v>
      </c>
      <c r="AU828" s="199" t="s">
        <v>88</v>
      </c>
      <c r="AV828" s="13" t="s">
        <v>86</v>
      </c>
      <c r="AW828" s="13" t="s">
        <v>37</v>
      </c>
      <c r="AX828" s="13" t="s">
        <v>78</v>
      </c>
      <c r="AY828" s="199" t="s">
        <v>172</v>
      </c>
    </row>
    <row r="829" spans="1:65" s="13" customFormat="1" ht="11.25">
      <c r="B829" s="189"/>
      <c r="C829" s="190"/>
      <c r="D829" s="191" t="s">
        <v>180</v>
      </c>
      <c r="E829" s="192" t="s">
        <v>19</v>
      </c>
      <c r="F829" s="193" t="s">
        <v>969</v>
      </c>
      <c r="G829" s="190"/>
      <c r="H829" s="192" t="s">
        <v>19</v>
      </c>
      <c r="I829" s="194"/>
      <c r="J829" s="190"/>
      <c r="K829" s="190"/>
      <c r="L829" s="195"/>
      <c r="M829" s="196"/>
      <c r="N829" s="197"/>
      <c r="O829" s="197"/>
      <c r="P829" s="197"/>
      <c r="Q829" s="197"/>
      <c r="R829" s="197"/>
      <c r="S829" s="197"/>
      <c r="T829" s="198"/>
      <c r="AT829" s="199" t="s">
        <v>180</v>
      </c>
      <c r="AU829" s="199" t="s">
        <v>88</v>
      </c>
      <c r="AV829" s="13" t="s">
        <v>86</v>
      </c>
      <c r="AW829" s="13" t="s">
        <v>37</v>
      </c>
      <c r="AX829" s="13" t="s">
        <v>78</v>
      </c>
      <c r="AY829" s="199" t="s">
        <v>172</v>
      </c>
    </row>
    <row r="830" spans="1:65" s="13" customFormat="1" ht="11.25">
      <c r="B830" s="189"/>
      <c r="C830" s="190"/>
      <c r="D830" s="191" t="s">
        <v>180</v>
      </c>
      <c r="E830" s="192" t="s">
        <v>19</v>
      </c>
      <c r="F830" s="193" t="s">
        <v>970</v>
      </c>
      <c r="G830" s="190"/>
      <c r="H830" s="192" t="s">
        <v>19</v>
      </c>
      <c r="I830" s="194"/>
      <c r="J830" s="190"/>
      <c r="K830" s="190"/>
      <c r="L830" s="195"/>
      <c r="M830" s="196"/>
      <c r="N830" s="197"/>
      <c r="O830" s="197"/>
      <c r="P830" s="197"/>
      <c r="Q830" s="197"/>
      <c r="R830" s="197"/>
      <c r="S830" s="197"/>
      <c r="T830" s="198"/>
      <c r="AT830" s="199" t="s">
        <v>180</v>
      </c>
      <c r="AU830" s="199" t="s">
        <v>88</v>
      </c>
      <c r="AV830" s="13" t="s">
        <v>86</v>
      </c>
      <c r="AW830" s="13" t="s">
        <v>37</v>
      </c>
      <c r="AX830" s="13" t="s">
        <v>78</v>
      </c>
      <c r="AY830" s="199" t="s">
        <v>172</v>
      </c>
    </row>
    <row r="831" spans="1:65" s="14" customFormat="1" ht="11.25">
      <c r="B831" s="200"/>
      <c r="C831" s="201"/>
      <c r="D831" s="191" t="s">
        <v>180</v>
      </c>
      <c r="E831" s="202" t="s">
        <v>19</v>
      </c>
      <c r="F831" s="203" t="s">
        <v>971</v>
      </c>
      <c r="G831" s="201"/>
      <c r="H831" s="204">
        <v>4</v>
      </c>
      <c r="I831" s="205"/>
      <c r="J831" s="201"/>
      <c r="K831" s="201"/>
      <c r="L831" s="206"/>
      <c r="M831" s="207"/>
      <c r="N831" s="208"/>
      <c r="O831" s="208"/>
      <c r="P831" s="208"/>
      <c r="Q831" s="208"/>
      <c r="R831" s="208"/>
      <c r="S831" s="208"/>
      <c r="T831" s="209"/>
      <c r="AT831" s="210" t="s">
        <v>180</v>
      </c>
      <c r="AU831" s="210" t="s">
        <v>88</v>
      </c>
      <c r="AV831" s="14" t="s">
        <v>88</v>
      </c>
      <c r="AW831" s="14" t="s">
        <v>37</v>
      </c>
      <c r="AX831" s="14" t="s">
        <v>78</v>
      </c>
      <c r="AY831" s="210" t="s">
        <v>172</v>
      </c>
    </row>
    <row r="832" spans="1:65" s="15" customFormat="1" ht="11.25">
      <c r="B832" s="211"/>
      <c r="C832" s="212"/>
      <c r="D832" s="191" t="s">
        <v>180</v>
      </c>
      <c r="E832" s="213" t="s">
        <v>19</v>
      </c>
      <c r="F832" s="214" t="s">
        <v>183</v>
      </c>
      <c r="G832" s="212"/>
      <c r="H832" s="215">
        <v>4</v>
      </c>
      <c r="I832" s="216"/>
      <c r="J832" s="212"/>
      <c r="K832" s="212"/>
      <c r="L832" s="217"/>
      <c r="M832" s="218"/>
      <c r="N832" s="219"/>
      <c r="O832" s="219"/>
      <c r="P832" s="219"/>
      <c r="Q832" s="219"/>
      <c r="R832" s="219"/>
      <c r="S832" s="219"/>
      <c r="T832" s="220"/>
      <c r="AT832" s="221" t="s">
        <v>180</v>
      </c>
      <c r="AU832" s="221" t="s">
        <v>88</v>
      </c>
      <c r="AV832" s="15" t="s">
        <v>178</v>
      </c>
      <c r="AW832" s="15" t="s">
        <v>37</v>
      </c>
      <c r="AX832" s="15" t="s">
        <v>86</v>
      </c>
      <c r="AY832" s="221" t="s">
        <v>172</v>
      </c>
    </row>
    <row r="833" spans="1:65" s="2" customFormat="1" ht="24.2" customHeight="1">
      <c r="A833" s="36"/>
      <c r="B833" s="37"/>
      <c r="C833" s="176" t="s">
        <v>972</v>
      </c>
      <c r="D833" s="176" t="s">
        <v>174</v>
      </c>
      <c r="E833" s="177" t="s">
        <v>973</v>
      </c>
      <c r="F833" s="178" t="s">
        <v>974</v>
      </c>
      <c r="G833" s="179" t="s">
        <v>337</v>
      </c>
      <c r="H833" s="180">
        <v>100.9</v>
      </c>
      <c r="I833" s="181"/>
      <c r="J833" s="182">
        <f>ROUND(I833*H833,2)</f>
        <v>0</v>
      </c>
      <c r="K833" s="178" t="s">
        <v>188</v>
      </c>
      <c r="L833" s="41"/>
      <c r="M833" s="183" t="s">
        <v>19</v>
      </c>
      <c r="N833" s="184" t="s">
        <v>49</v>
      </c>
      <c r="O833" s="66"/>
      <c r="P833" s="185">
        <f>O833*H833</f>
        <v>0</v>
      </c>
      <c r="Q833" s="185">
        <v>0</v>
      </c>
      <c r="R833" s="185">
        <f>Q833*H833</f>
        <v>0</v>
      </c>
      <c r="S833" s="185">
        <v>1.7600000000000001E-3</v>
      </c>
      <c r="T833" s="186">
        <f>S833*H833</f>
        <v>0.17758400000000002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187" t="s">
        <v>268</v>
      </c>
      <c r="AT833" s="187" t="s">
        <v>174</v>
      </c>
      <c r="AU833" s="187" t="s">
        <v>88</v>
      </c>
      <c r="AY833" s="19" t="s">
        <v>172</v>
      </c>
      <c r="BE833" s="188">
        <f>IF(N833="základní",J833,0)</f>
        <v>0</v>
      </c>
      <c r="BF833" s="188">
        <f>IF(N833="snížená",J833,0)</f>
        <v>0</v>
      </c>
      <c r="BG833" s="188">
        <f>IF(N833="zákl. přenesená",J833,0)</f>
        <v>0</v>
      </c>
      <c r="BH833" s="188">
        <f>IF(N833="sníž. přenesená",J833,0)</f>
        <v>0</v>
      </c>
      <c r="BI833" s="188">
        <f>IF(N833="nulová",J833,0)</f>
        <v>0</v>
      </c>
      <c r="BJ833" s="19" t="s">
        <v>86</v>
      </c>
      <c r="BK833" s="188">
        <f>ROUND(I833*H833,2)</f>
        <v>0</v>
      </c>
      <c r="BL833" s="19" t="s">
        <v>268</v>
      </c>
      <c r="BM833" s="187" t="s">
        <v>975</v>
      </c>
    </row>
    <row r="834" spans="1:65" s="2" customFormat="1" ht="11.25">
      <c r="A834" s="36"/>
      <c r="B834" s="37"/>
      <c r="C834" s="38"/>
      <c r="D834" s="222" t="s">
        <v>190</v>
      </c>
      <c r="E834" s="38"/>
      <c r="F834" s="223" t="s">
        <v>976</v>
      </c>
      <c r="G834" s="38"/>
      <c r="H834" s="38"/>
      <c r="I834" s="224"/>
      <c r="J834" s="38"/>
      <c r="K834" s="38"/>
      <c r="L834" s="41"/>
      <c r="M834" s="225"/>
      <c r="N834" s="226"/>
      <c r="O834" s="66"/>
      <c r="P834" s="66"/>
      <c r="Q834" s="66"/>
      <c r="R834" s="66"/>
      <c r="S834" s="66"/>
      <c r="T834" s="67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9" t="s">
        <v>190</v>
      </c>
      <c r="AU834" s="19" t="s">
        <v>88</v>
      </c>
    </row>
    <row r="835" spans="1:65" s="14" customFormat="1" ht="11.25">
      <c r="B835" s="200"/>
      <c r="C835" s="201"/>
      <c r="D835" s="191" t="s">
        <v>180</v>
      </c>
      <c r="E835" s="202" t="s">
        <v>19</v>
      </c>
      <c r="F835" s="203" t="s">
        <v>977</v>
      </c>
      <c r="G835" s="201"/>
      <c r="H835" s="204">
        <v>100.9</v>
      </c>
      <c r="I835" s="205"/>
      <c r="J835" s="201"/>
      <c r="K835" s="201"/>
      <c r="L835" s="206"/>
      <c r="M835" s="207"/>
      <c r="N835" s="208"/>
      <c r="O835" s="208"/>
      <c r="P835" s="208"/>
      <c r="Q835" s="208"/>
      <c r="R835" s="208"/>
      <c r="S835" s="208"/>
      <c r="T835" s="209"/>
      <c r="AT835" s="210" t="s">
        <v>180</v>
      </c>
      <c r="AU835" s="210" t="s">
        <v>88</v>
      </c>
      <c r="AV835" s="14" t="s">
        <v>88</v>
      </c>
      <c r="AW835" s="14" t="s">
        <v>37</v>
      </c>
      <c r="AX835" s="14" t="s">
        <v>78</v>
      </c>
      <c r="AY835" s="210" t="s">
        <v>172</v>
      </c>
    </row>
    <row r="836" spans="1:65" s="15" customFormat="1" ht="11.25">
      <c r="B836" s="211"/>
      <c r="C836" s="212"/>
      <c r="D836" s="191" t="s">
        <v>180</v>
      </c>
      <c r="E836" s="213" t="s">
        <v>19</v>
      </c>
      <c r="F836" s="214" t="s">
        <v>183</v>
      </c>
      <c r="G836" s="212"/>
      <c r="H836" s="215">
        <v>100.9</v>
      </c>
      <c r="I836" s="216"/>
      <c r="J836" s="212"/>
      <c r="K836" s="212"/>
      <c r="L836" s="217"/>
      <c r="M836" s="218"/>
      <c r="N836" s="219"/>
      <c r="O836" s="219"/>
      <c r="P836" s="219"/>
      <c r="Q836" s="219"/>
      <c r="R836" s="219"/>
      <c r="S836" s="219"/>
      <c r="T836" s="220"/>
      <c r="AT836" s="221" t="s">
        <v>180</v>
      </c>
      <c r="AU836" s="221" t="s">
        <v>88</v>
      </c>
      <c r="AV836" s="15" t="s">
        <v>178</v>
      </c>
      <c r="AW836" s="15" t="s">
        <v>37</v>
      </c>
      <c r="AX836" s="15" t="s">
        <v>86</v>
      </c>
      <c r="AY836" s="221" t="s">
        <v>172</v>
      </c>
    </row>
    <row r="837" spans="1:65" s="2" customFormat="1" ht="24.2" customHeight="1">
      <c r="A837" s="36"/>
      <c r="B837" s="37"/>
      <c r="C837" s="176" t="s">
        <v>978</v>
      </c>
      <c r="D837" s="176" t="s">
        <v>174</v>
      </c>
      <c r="E837" s="177" t="s">
        <v>979</v>
      </c>
      <c r="F837" s="178" t="s">
        <v>980</v>
      </c>
      <c r="G837" s="179" t="s">
        <v>96</v>
      </c>
      <c r="H837" s="180">
        <v>402.8</v>
      </c>
      <c r="I837" s="181"/>
      <c r="J837" s="182">
        <f>ROUND(I837*H837,2)</f>
        <v>0</v>
      </c>
      <c r="K837" s="178" t="s">
        <v>188</v>
      </c>
      <c r="L837" s="41"/>
      <c r="M837" s="183" t="s">
        <v>19</v>
      </c>
      <c r="N837" s="184" t="s">
        <v>49</v>
      </c>
      <c r="O837" s="66"/>
      <c r="P837" s="185">
        <f>O837*H837</f>
        <v>0</v>
      </c>
      <c r="Q837" s="185">
        <v>0</v>
      </c>
      <c r="R837" s="185">
        <f>Q837*H837</f>
        <v>0</v>
      </c>
      <c r="S837" s="185">
        <v>5.94E-3</v>
      </c>
      <c r="T837" s="186">
        <f>S837*H837</f>
        <v>2.3926319999999999</v>
      </c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R837" s="187" t="s">
        <v>268</v>
      </c>
      <c r="AT837" s="187" t="s">
        <v>174</v>
      </c>
      <c r="AU837" s="187" t="s">
        <v>88</v>
      </c>
      <c r="AY837" s="19" t="s">
        <v>172</v>
      </c>
      <c r="BE837" s="188">
        <f>IF(N837="základní",J837,0)</f>
        <v>0</v>
      </c>
      <c r="BF837" s="188">
        <f>IF(N837="snížená",J837,0)</f>
        <v>0</v>
      </c>
      <c r="BG837" s="188">
        <f>IF(N837="zákl. přenesená",J837,0)</f>
        <v>0</v>
      </c>
      <c r="BH837" s="188">
        <f>IF(N837="sníž. přenesená",J837,0)</f>
        <v>0</v>
      </c>
      <c r="BI837" s="188">
        <f>IF(N837="nulová",J837,0)</f>
        <v>0</v>
      </c>
      <c r="BJ837" s="19" t="s">
        <v>86</v>
      </c>
      <c r="BK837" s="188">
        <f>ROUND(I837*H837,2)</f>
        <v>0</v>
      </c>
      <c r="BL837" s="19" t="s">
        <v>268</v>
      </c>
      <c r="BM837" s="187" t="s">
        <v>981</v>
      </c>
    </row>
    <row r="838" spans="1:65" s="2" customFormat="1" ht="11.25">
      <c r="A838" s="36"/>
      <c r="B838" s="37"/>
      <c r="C838" s="38"/>
      <c r="D838" s="222" t="s">
        <v>190</v>
      </c>
      <c r="E838" s="38"/>
      <c r="F838" s="223" t="s">
        <v>982</v>
      </c>
      <c r="G838" s="38"/>
      <c r="H838" s="38"/>
      <c r="I838" s="224"/>
      <c r="J838" s="38"/>
      <c r="K838" s="38"/>
      <c r="L838" s="41"/>
      <c r="M838" s="225"/>
      <c r="N838" s="226"/>
      <c r="O838" s="66"/>
      <c r="P838" s="66"/>
      <c r="Q838" s="66"/>
      <c r="R838" s="66"/>
      <c r="S838" s="66"/>
      <c r="T838" s="67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9" t="s">
        <v>190</v>
      </c>
      <c r="AU838" s="19" t="s">
        <v>88</v>
      </c>
    </row>
    <row r="839" spans="1:65" s="14" customFormat="1" ht="11.25">
      <c r="B839" s="200"/>
      <c r="C839" s="201"/>
      <c r="D839" s="191" t="s">
        <v>180</v>
      </c>
      <c r="E839" s="202" t="s">
        <v>19</v>
      </c>
      <c r="F839" s="203" t="s">
        <v>983</v>
      </c>
      <c r="G839" s="201"/>
      <c r="H839" s="204">
        <v>10.8</v>
      </c>
      <c r="I839" s="205"/>
      <c r="J839" s="201"/>
      <c r="K839" s="201"/>
      <c r="L839" s="206"/>
      <c r="M839" s="207"/>
      <c r="N839" s="208"/>
      <c r="O839" s="208"/>
      <c r="P839" s="208"/>
      <c r="Q839" s="208"/>
      <c r="R839" s="208"/>
      <c r="S839" s="208"/>
      <c r="T839" s="209"/>
      <c r="AT839" s="210" t="s">
        <v>180</v>
      </c>
      <c r="AU839" s="210" t="s">
        <v>88</v>
      </c>
      <c r="AV839" s="14" t="s">
        <v>88</v>
      </c>
      <c r="AW839" s="14" t="s">
        <v>37</v>
      </c>
      <c r="AX839" s="14" t="s">
        <v>78</v>
      </c>
      <c r="AY839" s="210" t="s">
        <v>172</v>
      </c>
    </row>
    <row r="840" spans="1:65" s="14" customFormat="1" ht="11.25">
      <c r="B840" s="200"/>
      <c r="C840" s="201"/>
      <c r="D840" s="191" t="s">
        <v>180</v>
      </c>
      <c r="E840" s="202" t="s">
        <v>19</v>
      </c>
      <c r="F840" s="203" t="s">
        <v>102</v>
      </c>
      <c r="G840" s="201"/>
      <c r="H840" s="204">
        <v>20.399999999999999</v>
      </c>
      <c r="I840" s="205"/>
      <c r="J840" s="201"/>
      <c r="K840" s="201"/>
      <c r="L840" s="206"/>
      <c r="M840" s="207"/>
      <c r="N840" s="208"/>
      <c r="O840" s="208"/>
      <c r="P840" s="208"/>
      <c r="Q840" s="208"/>
      <c r="R840" s="208"/>
      <c r="S840" s="208"/>
      <c r="T840" s="209"/>
      <c r="AT840" s="210" t="s">
        <v>180</v>
      </c>
      <c r="AU840" s="210" t="s">
        <v>88</v>
      </c>
      <c r="AV840" s="14" t="s">
        <v>88</v>
      </c>
      <c r="AW840" s="14" t="s">
        <v>37</v>
      </c>
      <c r="AX840" s="14" t="s">
        <v>78</v>
      </c>
      <c r="AY840" s="210" t="s">
        <v>172</v>
      </c>
    </row>
    <row r="841" spans="1:65" s="14" customFormat="1" ht="11.25">
      <c r="B841" s="200"/>
      <c r="C841" s="201"/>
      <c r="D841" s="191" t="s">
        <v>180</v>
      </c>
      <c r="E841" s="202" t="s">
        <v>19</v>
      </c>
      <c r="F841" s="203" t="s">
        <v>105</v>
      </c>
      <c r="G841" s="201"/>
      <c r="H841" s="204">
        <v>296</v>
      </c>
      <c r="I841" s="205"/>
      <c r="J841" s="201"/>
      <c r="K841" s="201"/>
      <c r="L841" s="206"/>
      <c r="M841" s="207"/>
      <c r="N841" s="208"/>
      <c r="O841" s="208"/>
      <c r="P841" s="208"/>
      <c r="Q841" s="208"/>
      <c r="R841" s="208"/>
      <c r="S841" s="208"/>
      <c r="T841" s="209"/>
      <c r="AT841" s="210" t="s">
        <v>180</v>
      </c>
      <c r="AU841" s="210" t="s">
        <v>88</v>
      </c>
      <c r="AV841" s="14" t="s">
        <v>88</v>
      </c>
      <c r="AW841" s="14" t="s">
        <v>37</v>
      </c>
      <c r="AX841" s="14" t="s">
        <v>78</v>
      </c>
      <c r="AY841" s="210" t="s">
        <v>172</v>
      </c>
    </row>
    <row r="842" spans="1:65" s="14" customFormat="1" ht="11.25">
      <c r="B842" s="200"/>
      <c r="C842" s="201"/>
      <c r="D842" s="191" t="s">
        <v>180</v>
      </c>
      <c r="E842" s="202" t="s">
        <v>19</v>
      </c>
      <c r="F842" s="203" t="s">
        <v>98</v>
      </c>
      <c r="G842" s="201"/>
      <c r="H842" s="204">
        <v>75.599999999999994</v>
      </c>
      <c r="I842" s="205"/>
      <c r="J842" s="201"/>
      <c r="K842" s="201"/>
      <c r="L842" s="206"/>
      <c r="M842" s="207"/>
      <c r="N842" s="208"/>
      <c r="O842" s="208"/>
      <c r="P842" s="208"/>
      <c r="Q842" s="208"/>
      <c r="R842" s="208"/>
      <c r="S842" s="208"/>
      <c r="T842" s="209"/>
      <c r="AT842" s="210" t="s">
        <v>180</v>
      </c>
      <c r="AU842" s="210" t="s">
        <v>88</v>
      </c>
      <c r="AV842" s="14" t="s">
        <v>88</v>
      </c>
      <c r="AW842" s="14" t="s">
        <v>37</v>
      </c>
      <c r="AX842" s="14" t="s">
        <v>78</v>
      </c>
      <c r="AY842" s="210" t="s">
        <v>172</v>
      </c>
    </row>
    <row r="843" spans="1:65" s="15" customFormat="1" ht="11.25">
      <c r="B843" s="211"/>
      <c r="C843" s="212"/>
      <c r="D843" s="191" t="s">
        <v>180</v>
      </c>
      <c r="E843" s="213" t="s">
        <v>19</v>
      </c>
      <c r="F843" s="214" t="s">
        <v>183</v>
      </c>
      <c r="G843" s="212"/>
      <c r="H843" s="215">
        <v>402.8</v>
      </c>
      <c r="I843" s="216"/>
      <c r="J843" s="212"/>
      <c r="K843" s="212"/>
      <c r="L843" s="217"/>
      <c r="M843" s="218"/>
      <c r="N843" s="219"/>
      <c r="O843" s="219"/>
      <c r="P843" s="219"/>
      <c r="Q843" s="219"/>
      <c r="R843" s="219"/>
      <c r="S843" s="219"/>
      <c r="T843" s="220"/>
      <c r="AT843" s="221" t="s">
        <v>180</v>
      </c>
      <c r="AU843" s="221" t="s">
        <v>88</v>
      </c>
      <c r="AV843" s="15" t="s">
        <v>178</v>
      </c>
      <c r="AW843" s="15" t="s">
        <v>37</v>
      </c>
      <c r="AX843" s="15" t="s">
        <v>86</v>
      </c>
      <c r="AY843" s="221" t="s">
        <v>172</v>
      </c>
    </row>
    <row r="844" spans="1:65" s="2" customFormat="1" ht="24.2" customHeight="1">
      <c r="A844" s="36"/>
      <c r="B844" s="37"/>
      <c r="C844" s="176" t="s">
        <v>984</v>
      </c>
      <c r="D844" s="176" t="s">
        <v>174</v>
      </c>
      <c r="E844" s="177" t="s">
        <v>985</v>
      </c>
      <c r="F844" s="178" t="s">
        <v>986</v>
      </c>
      <c r="G844" s="179" t="s">
        <v>337</v>
      </c>
      <c r="H844" s="180">
        <v>32.799999999999997</v>
      </c>
      <c r="I844" s="181"/>
      <c r="J844" s="182">
        <f>ROUND(I844*H844,2)</f>
        <v>0</v>
      </c>
      <c r="K844" s="178" t="s">
        <v>188</v>
      </c>
      <c r="L844" s="41"/>
      <c r="M844" s="183" t="s">
        <v>19</v>
      </c>
      <c r="N844" s="184" t="s">
        <v>49</v>
      </c>
      <c r="O844" s="66"/>
      <c r="P844" s="185">
        <f>O844*H844</f>
        <v>0</v>
      </c>
      <c r="Q844" s="185">
        <v>0</v>
      </c>
      <c r="R844" s="185">
        <f>Q844*H844</f>
        <v>0</v>
      </c>
      <c r="S844" s="185">
        <v>1.8699999999999999E-3</v>
      </c>
      <c r="T844" s="186">
        <f>S844*H844</f>
        <v>6.1335999999999995E-2</v>
      </c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R844" s="187" t="s">
        <v>268</v>
      </c>
      <c r="AT844" s="187" t="s">
        <v>174</v>
      </c>
      <c r="AU844" s="187" t="s">
        <v>88</v>
      </c>
      <c r="AY844" s="19" t="s">
        <v>172</v>
      </c>
      <c r="BE844" s="188">
        <f>IF(N844="základní",J844,0)</f>
        <v>0</v>
      </c>
      <c r="BF844" s="188">
        <f>IF(N844="snížená",J844,0)</f>
        <v>0</v>
      </c>
      <c r="BG844" s="188">
        <f>IF(N844="zákl. přenesená",J844,0)</f>
        <v>0</v>
      </c>
      <c r="BH844" s="188">
        <f>IF(N844="sníž. přenesená",J844,0)</f>
        <v>0</v>
      </c>
      <c r="BI844" s="188">
        <f>IF(N844="nulová",J844,0)</f>
        <v>0</v>
      </c>
      <c r="BJ844" s="19" t="s">
        <v>86</v>
      </c>
      <c r="BK844" s="188">
        <f>ROUND(I844*H844,2)</f>
        <v>0</v>
      </c>
      <c r="BL844" s="19" t="s">
        <v>268</v>
      </c>
      <c r="BM844" s="187" t="s">
        <v>987</v>
      </c>
    </row>
    <row r="845" spans="1:65" s="2" customFormat="1" ht="11.25">
      <c r="A845" s="36"/>
      <c r="B845" s="37"/>
      <c r="C845" s="38"/>
      <c r="D845" s="222" t="s">
        <v>190</v>
      </c>
      <c r="E845" s="38"/>
      <c r="F845" s="223" t="s">
        <v>988</v>
      </c>
      <c r="G845" s="38"/>
      <c r="H845" s="38"/>
      <c r="I845" s="224"/>
      <c r="J845" s="38"/>
      <c r="K845" s="38"/>
      <c r="L845" s="41"/>
      <c r="M845" s="225"/>
      <c r="N845" s="226"/>
      <c r="O845" s="66"/>
      <c r="P845" s="66"/>
      <c r="Q845" s="66"/>
      <c r="R845" s="66"/>
      <c r="S845" s="66"/>
      <c r="T845" s="67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T845" s="19" t="s">
        <v>190</v>
      </c>
      <c r="AU845" s="19" t="s">
        <v>88</v>
      </c>
    </row>
    <row r="846" spans="1:65" s="2" customFormat="1" ht="24.2" customHeight="1">
      <c r="A846" s="36"/>
      <c r="B846" s="37"/>
      <c r="C846" s="176" t="s">
        <v>989</v>
      </c>
      <c r="D846" s="176" t="s">
        <v>174</v>
      </c>
      <c r="E846" s="177" t="s">
        <v>990</v>
      </c>
      <c r="F846" s="178" t="s">
        <v>991</v>
      </c>
      <c r="G846" s="179" t="s">
        <v>337</v>
      </c>
      <c r="H846" s="180">
        <v>17.2</v>
      </c>
      <c r="I846" s="181"/>
      <c r="J846" s="182">
        <f>ROUND(I846*H846,2)</f>
        <v>0</v>
      </c>
      <c r="K846" s="178" t="s">
        <v>188</v>
      </c>
      <c r="L846" s="41"/>
      <c r="M846" s="183" t="s">
        <v>19</v>
      </c>
      <c r="N846" s="184" t="s">
        <v>49</v>
      </c>
      <c r="O846" s="66"/>
      <c r="P846" s="185">
        <f>O846*H846</f>
        <v>0</v>
      </c>
      <c r="Q846" s="185">
        <v>0</v>
      </c>
      <c r="R846" s="185">
        <f>Q846*H846</f>
        <v>0</v>
      </c>
      <c r="S846" s="185">
        <v>3.48E-3</v>
      </c>
      <c r="T846" s="186">
        <f>S846*H846</f>
        <v>5.9855999999999999E-2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187" t="s">
        <v>268</v>
      </c>
      <c r="AT846" s="187" t="s">
        <v>174</v>
      </c>
      <c r="AU846" s="187" t="s">
        <v>88</v>
      </c>
      <c r="AY846" s="19" t="s">
        <v>172</v>
      </c>
      <c r="BE846" s="188">
        <f>IF(N846="základní",J846,0)</f>
        <v>0</v>
      </c>
      <c r="BF846" s="188">
        <f>IF(N846="snížená",J846,0)</f>
        <v>0</v>
      </c>
      <c r="BG846" s="188">
        <f>IF(N846="zákl. přenesená",J846,0)</f>
        <v>0</v>
      </c>
      <c r="BH846" s="188">
        <f>IF(N846="sníž. přenesená",J846,0)</f>
        <v>0</v>
      </c>
      <c r="BI846" s="188">
        <f>IF(N846="nulová",J846,0)</f>
        <v>0</v>
      </c>
      <c r="BJ846" s="19" t="s">
        <v>86</v>
      </c>
      <c r="BK846" s="188">
        <f>ROUND(I846*H846,2)</f>
        <v>0</v>
      </c>
      <c r="BL846" s="19" t="s">
        <v>268</v>
      </c>
      <c r="BM846" s="187" t="s">
        <v>992</v>
      </c>
    </row>
    <row r="847" spans="1:65" s="2" customFormat="1" ht="11.25">
      <c r="A847" s="36"/>
      <c r="B847" s="37"/>
      <c r="C847" s="38"/>
      <c r="D847" s="222" t="s">
        <v>190</v>
      </c>
      <c r="E847" s="38"/>
      <c r="F847" s="223" t="s">
        <v>993</v>
      </c>
      <c r="G847" s="38"/>
      <c r="H847" s="38"/>
      <c r="I847" s="224"/>
      <c r="J847" s="38"/>
      <c r="K847" s="38"/>
      <c r="L847" s="41"/>
      <c r="M847" s="225"/>
      <c r="N847" s="226"/>
      <c r="O847" s="66"/>
      <c r="P847" s="66"/>
      <c r="Q847" s="66"/>
      <c r="R847" s="66"/>
      <c r="S847" s="66"/>
      <c r="T847" s="67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T847" s="19" t="s">
        <v>190</v>
      </c>
      <c r="AU847" s="19" t="s">
        <v>88</v>
      </c>
    </row>
    <row r="848" spans="1:65" s="2" customFormat="1" ht="24.2" customHeight="1">
      <c r="A848" s="36"/>
      <c r="B848" s="37"/>
      <c r="C848" s="176" t="s">
        <v>994</v>
      </c>
      <c r="D848" s="176" t="s">
        <v>174</v>
      </c>
      <c r="E848" s="177" t="s">
        <v>995</v>
      </c>
      <c r="F848" s="178" t="s">
        <v>996</v>
      </c>
      <c r="G848" s="179" t="s">
        <v>177</v>
      </c>
      <c r="H848" s="180">
        <v>4</v>
      </c>
      <c r="I848" s="181"/>
      <c r="J848" s="182">
        <f>ROUND(I848*H848,2)</f>
        <v>0</v>
      </c>
      <c r="K848" s="178" t="s">
        <v>188</v>
      </c>
      <c r="L848" s="41"/>
      <c r="M848" s="183" t="s">
        <v>19</v>
      </c>
      <c r="N848" s="184" t="s">
        <v>49</v>
      </c>
      <c r="O848" s="66"/>
      <c r="P848" s="185">
        <f>O848*H848</f>
        <v>0</v>
      </c>
      <c r="Q848" s="185">
        <v>0</v>
      </c>
      <c r="R848" s="185">
        <f>Q848*H848</f>
        <v>0</v>
      </c>
      <c r="S848" s="185">
        <v>1.4999999999999999E-2</v>
      </c>
      <c r="T848" s="186">
        <f>S848*H848</f>
        <v>0.06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187" t="s">
        <v>268</v>
      </c>
      <c r="AT848" s="187" t="s">
        <v>174</v>
      </c>
      <c r="AU848" s="187" t="s">
        <v>88</v>
      </c>
      <c r="AY848" s="19" t="s">
        <v>172</v>
      </c>
      <c r="BE848" s="188">
        <f>IF(N848="základní",J848,0)</f>
        <v>0</v>
      </c>
      <c r="BF848" s="188">
        <f>IF(N848="snížená",J848,0)</f>
        <v>0</v>
      </c>
      <c r="BG848" s="188">
        <f>IF(N848="zákl. přenesená",J848,0)</f>
        <v>0</v>
      </c>
      <c r="BH848" s="188">
        <f>IF(N848="sníž. přenesená",J848,0)</f>
        <v>0</v>
      </c>
      <c r="BI848" s="188">
        <f>IF(N848="nulová",J848,0)</f>
        <v>0</v>
      </c>
      <c r="BJ848" s="19" t="s">
        <v>86</v>
      </c>
      <c r="BK848" s="188">
        <f>ROUND(I848*H848,2)</f>
        <v>0</v>
      </c>
      <c r="BL848" s="19" t="s">
        <v>268</v>
      </c>
      <c r="BM848" s="187" t="s">
        <v>997</v>
      </c>
    </row>
    <row r="849" spans="1:65" s="2" customFormat="1" ht="11.25">
      <c r="A849" s="36"/>
      <c r="B849" s="37"/>
      <c r="C849" s="38"/>
      <c r="D849" s="222" t="s">
        <v>190</v>
      </c>
      <c r="E849" s="38"/>
      <c r="F849" s="223" t="s">
        <v>998</v>
      </c>
      <c r="G849" s="38"/>
      <c r="H849" s="38"/>
      <c r="I849" s="224"/>
      <c r="J849" s="38"/>
      <c r="K849" s="38"/>
      <c r="L849" s="41"/>
      <c r="M849" s="225"/>
      <c r="N849" s="226"/>
      <c r="O849" s="66"/>
      <c r="P849" s="66"/>
      <c r="Q849" s="66"/>
      <c r="R849" s="66"/>
      <c r="S849" s="66"/>
      <c r="T849" s="67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T849" s="19" t="s">
        <v>190</v>
      </c>
      <c r="AU849" s="19" t="s">
        <v>88</v>
      </c>
    </row>
    <row r="850" spans="1:65" s="2" customFormat="1" ht="24.2" customHeight="1">
      <c r="A850" s="36"/>
      <c r="B850" s="37"/>
      <c r="C850" s="176" t="s">
        <v>999</v>
      </c>
      <c r="D850" s="176" t="s">
        <v>174</v>
      </c>
      <c r="E850" s="177" t="s">
        <v>1000</v>
      </c>
      <c r="F850" s="178" t="s">
        <v>1001</v>
      </c>
      <c r="G850" s="179" t="s">
        <v>337</v>
      </c>
      <c r="H850" s="180">
        <v>62.3</v>
      </c>
      <c r="I850" s="181"/>
      <c r="J850" s="182">
        <f>ROUND(I850*H850,2)</f>
        <v>0</v>
      </c>
      <c r="K850" s="178" t="s">
        <v>188</v>
      </c>
      <c r="L850" s="41"/>
      <c r="M850" s="183" t="s">
        <v>19</v>
      </c>
      <c r="N850" s="184" t="s">
        <v>49</v>
      </c>
      <c r="O850" s="66"/>
      <c r="P850" s="185">
        <f>O850*H850</f>
        <v>0</v>
      </c>
      <c r="Q850" s="185">
        <v>0</v>
      </c>
      <c r="R850" s="185">
        <f>Q850*H850</f>
        <v>0</v>
      </c>
      <c r="S850" s="185">
        <v>1.91E-3</v>
      </c>
      <c r="T850" s="186">
        <f>S850*H850</f>
        <v>0.118993</v>
      </c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R850" s="187" t="s">
        <v>268</v>
      </c>
      <c r="AT850" s="187" t="s">
        <v>174</v>
      </c>
      <c r="AU850" s="187" t="s">
        <v>88</v>
      </c>
      <c r="AY850" s="19" t="s">
        <v>172</v>
      </c>
      <c r="BE850" s="188">
        <f>IF(N850="základní",J850,0)</f>
        <v>0</v>
      </c>
      <c r="BF850" s="188">
        <f>IF(N850="snížená",J850,0)</f>
        <v>0</v>
      </c>
      <c r="BG850" s="188">
        <f>IF(N850="zákl. přenesená",J850,0)</f>
        <v>0</v>
      </c>
      <c r="BH850" s="188">
        <f>IF(N850="sníž. přenesená",J850,0)</f>
        <v>0</v>
      </c>
      <c r="BI850" s="188">
        <f>IF(N850="nulová",J850,0)</f>
        <v>0</v>
      </c>
      <c r="BJ850" s="19" t="s">
        <v>86</v>
      </c>
      <c r="BK850" s="188">
        <f>ROUND(I850*H850,2)</f>
        <v>0</v>
      </c>
      <c r="BL850" s="19" t="s">
        <v>268</v>
      </c>
      <c r="BM850" s="187" t="s">
        <v>1002</v>
      </c>
    </row>
    <row r="851" spans="1:65" s="2" customFormat="1" ht="11.25">
      <c r="A851" s="36"/>
      <c r="B851" s="37"/>
      <c r="C851" s="38"/>
      <c r="D851" s="222" t="s">
        <v>190</v>
      </c>
      <c r="E851" s="38"/>
      <c r="F851" s="223" t="s">
        <v>1003</v>
      </c>
      <c r="G851" s="38"/>
      <c r="H851" s="38"/>
      <c r="I851" s="224"/>
      <c r="J851" s="38"/>
      <c r="K851" s="38"/>
      <c r="L851" s="41"/>
      <c r="M851" s="225"/>
      <c r="N851" s="226"/>
      <c r="O851" s="66"/>
      <c r="P851" s="66"/>
      <c r="Q851" s="66"/>
      <c r="R851" s="66"/>
      <c r="S851" s="66"/>
      <c r="T851" s="67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T851" s="19" t="s">
        <v>190</v>
      </c>
      <c r="AU851" s="19" t="s">
        <v>88</v>
      </c>
    </row>
    <row r="852" spans="1:65" s="2" customFormat="1" ht="24.2" customHeight="1">
      <c r="A852" s="36"/>
      <c r="B852" s="37"/>
      <c r="C852" s="176" t="s">
        <v>1004</v>
      </c>
      <c r="D852" s="176" t="s">
        <v>174</v>
      </c>
      <c r="E852" s="177" t="s">
        <v>1005</v>
      </c>
      <c r="F852" s="178" t="s">
        <v>1006</v>
      </c>
      <c r="G852" s="179" t="s">
        <v>337</v>
      </c>
      <c r="H852" s="180">
        <v>117.4</v>
      </c>
      <c r="I852" s="181"/>
      <c r="J852" s="182">
        <f>ROUND(I852*H852,2)</f>
        <v>0</v>
      </c>
      <c r="K852" s="178" t="s">
        <v>188</v>
      </c>
      <c r="L852" s="41"/>
      <c r="M852" s="183" t="s">
        <v>19</v>
      </c>
      <c r="N852" s="184" t="s">
        <v>49</v>
      </c>
      <c r="O852" s="66"/>
      <c r="P852" s="185">
        <f>O852*H852</f>
        <v>0</v>
      </c>
      <c r="Q852" s="185">
        <v>0</v>
      </c>
      <c r="R852" s="185">
        <f>Q852*H852</f>
        <v>0</v>
      </c>
      <c r="S852" s="185">
        <v>2.2300000000000002E-3</v>
      </c>
      <c r="T852" s="186">
        <f>S852*H852</f>
        <v>0.26180200000000003</v>
      </c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R852" s="187" t="s">
        <v>268</v>
      </c>
      <c r="AT852" s="187" t="s">
        <v>174</v>
      </c>
      <c r="AU852" s="187" t="s">
        <v>88</v>
      </c>
      <c r="AY852" s="19" t="s">
        <v>172</v>
      </c>
      <c r="BE852" s="188">
        <f>IF(N852="základní",J852,0)</f>
        <v>0</v>
      </c>
      <c r="BF852" s="188">
        <f>IF(N852="snížená",J852,0)</f>
        <v>0</v>
      </c>
      <c r="BG852" s="188">
        <f>IF(N852="zákl. přenesená",J852,0)</f>
        <v>0</v>
      </c>
      <c r="BH852" s="188">
        <f>IF(N852="sníž. přenesená",J852,0)</f>
        <v>0</v>
      </c>
      <c r="BI852" s="188">
        <f>IF(N852="nulová",J852,0)</f>
        <v>0</v>
      </c>
      <c r="BJ852" s="19" t="s">
        <v>86</v>
      </c>
      <c r="BK852" s="188">
        <f>ROUND(I852*H852,2)</f>
        <v>0</v>
      </c>
      <c r="BL852" s="19" t="s">
        <v>268</v>
      </c>
      <c r="BM852" s="187" t="s">
        <v>1007</v>
      </c>
    </row>
    <row r="853" spans="1:65" s="2" customFormat="1" ht="11.25">
      <c r="A853" s="36"/>
      <c r="B853" s="37"/>
      <c r="C853" s="38"/>
      <c r="D853" s="222" t="s">
        <v>190</v>
      </c>
      <c r="E853" s="38"/>
      <c r="F853" s="223" t="s">
        <v>1008</v>
      </c>
      <c r="G853" s="38"/>
      <c r="H853" s="38"/>
      <c r="I853" s="224"/>
      <c r="J853" s="38"/>
      <c r="K853" s="38"/>
      <c r="L853" s="41"/>
      <c r="M853" s="225"/>
      <c r="N853" s="226"/>
      <c r="O853" s="66"/>
      <c r="P853" s="66"/>
      <c r="Q853" s="66"/>
      <c r="R853" s="66"/>
      <c r="S853" s="66"/>
      <c r="T853" s="67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T853" s="19" t="s">
        <v>190</v>
      </c>
      <c r="AU853" s="19" t="s">
        <v>88</v>
      </c>
    </row>
    <row r="854" spans="1:65" s="14" customFormat="1" ht="11.25">
      <c r="B854" s="200"/>
      <c r="C854" s="201"/>
      <c r="D854" s="191" t="s">
        <v>180</v>
      </c>
      <c r="E854" s="202" t="s">
        <v>19</v>
      </c>
      <c r="F854" s="203" t="s">
        <v>1009</v>
      </c>
      <c r="G854" s="201"/>
      <c r="H854" s="204">
        <v>117.4</v>
      </c>
      <c r="I854" s="205"/>
      <c r="J854" s="201"/>
      <c r="K854" s="201"/>
      <c r="L854" s="206"/>
      <c r="M854" s="207"/>
      <c r="N854" s="208"/>
      <c r="O854" s="208"/>
      <c r="P854" s="208"/>
      <c r="Q854" s="208"/>
      <c r="R854" s="208"/>
      <c r="S854" s="208"/>
      <c r="T854" s="209"/>
      <c r="AT854" s="210" t="s">
        <v>180</v>
      </c>
      <c r="AU854" s="210" t="s">
        <v>88</v>
      </c>
      <c r="AV854" s="14" t="s">
        <v>88</v>
      </c>
      <c r="AW854" s="14" t="s">
        <v>37</v>
      </c>
      <c r="AX854" s="14" t="s">
        <v>78</v>
      </c>
      <c r="AY854" s="210" t="s">
        <v>172</v>
      </c>
    </row>
    <row r="855" spans="1:65" s="15" customFormat="1" ht="11.25">
      <c r="B855" s="211"/>
      <c r="C855" s="212"/>
      <c r="D855" s="191" t="s">
        <v>180</v>
      </c>
      <c r="E855" s="213" t="s">
        <v>19</v>
      </c>
      <c r="F855" s="214" t="s">
        <v>183</v>
      </c>
      <c r="G855" s="212"/>
      <c r="H855" s="215">
        <v>117.4</v>
      </c>
      <c r="I855" s="216"/>
      <c r="J855" s="212"/>
      <c r="K855" s="212"/>
      <c r="L855" s="217"/>
      <c r="M855" s="218"/>
      <c r="N855" s="219"/>
      <c r="O855" s="219"/>
      <c r="P855" s="219"/>
      <c r="Q855" s="219"/>
      <c r="R855" s="219"/>
      <c r="S855" s="219"/>
      <c r="T855" s="220"/>
      <c r="AT855" s="221" t="s">
        <v>180</v>
      </c>
      <c r="AU855" s="221" t="s">
        <v>88</v>
      </c>
      <c r="AV855" s="15" t="s">
        <v>178</v>
      </c>
      <c r="AW855" s="15" t="s">
        <v>37</v>
      </c>
      <c r="AX855" s="15" t="s">
        <v>86</v>
      </c>
      <c r="AY855" s="221" t="s">
        <v>172</v>
      </c>
    </row>
    <row r="856" spans="1:65" s="2" customFormat="1" ht="21.75" customHeight="1">
      <c r="A856" s="36"/>
      <c r="B856" s="37"/>
      <c r="C856" s="176" t="s">
        <v>1010</v>
      </c>
      <c r="D856" s="176" t="s">
        <v>174</v>
      </c>
      <c r="E856" s="177" t="s">
        <v>1011</v>
      </c>
      <c r="F856" s="178" t="s">
        <v>1012</v>
      </c>
      <c r="G856" s="179" t="s">
        <v>337</v>
      </c>
      <c r="H856" s="180">
        <v>33.6</v>
      </c>
      <c r="I856" s="181"/>
      <c r="J856" s="182">
        <f>ROUND(I856*H856,2)</f>
        <v>0</v>
      </c>
      <c r="K856" s="178" t="s">
        <v>188</v>
      </c>
      <c r="L856" s="41"/>
      <c r="M856" s="183" t="s">
        <v>19</v>
      </c>
      <c r="N856" s="184" t="s">
        <v>49</v>
      </c>
      <c r="O856" s="66"/>
      <c r="P856" s="185">
        <f>O856*H856</f>
        <v>0</v>
      </c>
      <c r="Q856" s="185">
        <v>0</v>
      </c>
      <c r="R856" s="185">
        <f>Q856*H856</f>
        <v>0</v>
      </c>
      <c r="S856" s="185">
        <v>1.75E-3</v>
      </c>
      <c r="T856" s="186">
        <f>S856*H856</f>
        <v>5.8800000000000005E-2</v>
      </c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R856" s="187" t="s">
        <v>268</v>
      </c>
      <c r="AT856" s="187" t="s">
        <v>174</v>
      </c>
      <c r="AU856" s="187" t="s">
        <v>88</v>
      </c>
      <c r="AY856" s="19" t="s">
        <v>172</v>
      </c>
      <c r="BE856" s="188">
        <f>IF(N856="základní",J856,0)</f>
        <v>0</v>
      </c>
      <c r="BF856" s="188">
        <f>IF(N856="snížená",J856,0)</f>
        <v>0</v>
      </c>
      <c r="BG856" s="188">
        <f>IF(N856="zákl. přenesená",J856,0)</f>
        <v>0</v>
      </c>
      <c r="BH856" s="188">
        <f>IF(N856="sníž. přenesená",J856,0)</f>
        <v>0</v>
      </c>
      <c r="BI856" s="188">
        <f>IF(N856="nulová",J856,0)</f>
        <v>0</v>
      </c>
      <c r="BJ856" s="19" t="s">
        <v>86</v>
      </c>
      <c r="BK856" s="188">
        <f>ROUND(I856*H856,2)</f>
        <v>0</v>
      </c>
      <c r="BL856" s="19" t="s">
        <v>268</v>
      </c>
      <c r="BM856" s="187" t="s">
        <v>1013</v>
      </c>
    </row>
    <row r="857" spans="1:65" s="2" customFormat="1" ht="11.25">
      <c r="A857" s="36"/>
      <c r="B857" s="37"/>
      <c r="C857" s="38"/>
      <c r="D857" s="222" t="s">
        <v>190</v>
      </c>
      <c r="E857" s="38"/>
      <c r="F857" s="223" t="s">
        <v>1014</v>
      </c>
      <c r="G857" s="38"/>
      <c r="H857" s="38"/>
      <c r="I857" s="224"/>
      <c r="J857" s="38"/>
      <c r="K857" s="38"/>
      <c r="L857" s="41"/>
      <c r="M857" s="225"/>
      <c r="N857" s="226"/>
      <c r="O857" s="66"/>
      <c r="P857" s="66"/>
      <c r="Q857" s="66"/>
      <c r="R857" s="66"/>
      <c r="S857" s="66"/>
      <c r="T857" s="67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T857" s="19" t="s">
        <v>190</v>
      </c>
      <c r="AU857" s="19" t="s">
        <v>88</v>
      </c>
    </row>
    <row r="858" spans="1:65" s="14" customFormat="1" ht="11.25">
      <c r="B858" s="200"/>
      <c r="C858" s="201"/>
      <c r="D858" s="191" t="s">
        <v>180</v>
      </c>
      <c r="E858" s="202" t="s">
        <v>19</v>
      </c>
      <c r="F858" s="203" t="s">
        <v>1015</v>
      </c>
      <c r="G858" s="201"/>
      <c r="H858" s="204">
        <v>33.6</v>
      </c>
      <c r="I858" s="205"/>
      <c r="J858" s="201"/>
      <c r="K858" s="201"/>
      <c r="L858" s="206"/>
      <c r="M858" s="207"/>
      <c r="N858" s="208"/>
      <c r="O858" s="208"/>
      <c r="P858" s="208"/>
      <c r="Q858" s="208"/>
      <c r="R858" s="208"/>
      <c r="S858" s="208"/>
      <c r="T858" s="209"/>
      <c r="AT858" s="210" t="s">
        <v>180</v>
      </c>
      <c r="AU858" s="210" t="s">
        <v>88</v>
      </c>
      <c r="AV858" s="14" t="s">
        <v>88</v>
      </c>
      <c r="AW858" s="14" t="s">
        <v>37</v>
      </c>
      <c r="AX858" s="14" t="s">
        <v>78</v>
      </c>
      <c r="AY858" s="210" t="s">
        <v>172</v>
      </c>
    </row>
    <row r="859" spans="1:65" s="15" customFormat="1" ht="11.25">
      <c r="B859" s="211"/>
      <c r="C859" s="212"/>
      <c r="D859" s="191" t="s">
        <v>180</v>
      </c>
      <c r="E859" s="213" t="s">
        <v>19</v>
      </c>
      <c r="F859" s="214" t="s">
        <v>183</v>
      </c>
      <c r="G859" s="212"/>
      <c r="H859" s="215">
        <v>33.6</v>
      </c>
      <c r="I859" s="216"/>
      <c r="J859" s="212"/>
      <c r="K859" s="212"/>
      <c r="L859" s="217"/>
      <c r="M859" s="218"/>
      <c r="N859" s="219"/>
      <c r="O859" s="219"/>
      <c r="P859" s="219"/>
      <c r="Q859" s="219"/>
      <c r="R859" s="219"/>
      <c r="S859" s="219"/>
      <c r="T859" s="220"/>
      <c r="AT859" s="221" t="s">
        <v>180</v>
      </c>
      <c r="AU859" s="221" t="s">
        <v>88</v>
      </c>
      <c r="AV859" s="15" t="s">
        <v>178</v>
      </c>
      <c r="AW859" s="15" t="s">
        <v>37</v>
      </c>
      <c r="AX859" s="15" t="s">
        <v>86</v>
      </c>
      <c r="AY859" s="221" t="s">
        <v>172</v>
      </c>
    </row>
    <row r="860" spans="1:65" s="2" customFormat="1" ht="24.2" customHeight="1">
      <c r="A860" s="36"/>
      <c r="B860" s="37"/>
      <c r="C860" s="176" t="s">
        <v>1016</v>
      </c>
      <c r="D860" s="176" t="s">
        <v>174</v>
      </c>
      <c r="E860" s="177" t="s">
        <v>1017</v>
      </c>
      <c r="F860" s="178" t="s">
        <v>1018</v>
      </c>
      <c r="G860" s="179" t="s">
        <v>177</v>
      </c>
      <c r="H860" s="180">
        <v>4</v>
      </c>
      <c r="I860" s="181"/>
      <c r="J860" s="182">
        <f>ROUND(I860*H860,2)</f>
        <v>0</v>
      </c>
      <c r="K860" s="178" t="s">
        <v>19</v>
      </c>
      <c r="L860" s="41"/>
      <c r="M860" s="183" t="s">
        <v>19</v>
      </c>
      <c r="N860" s="184" t="s">
        <v>49</v>
      </c>
      <c r="O860" s="66"/>
      <c r="P860" s="185">
        <f>O860*H860</f>
        <v>0</v>
      </c>
      <c r="Q860" s="185">
        <v>0</v>
      </c>
      <c r="R860" s="185">
        <f>Q860*H860</f>
        <v>0</v>
      </c>
      <c r="S860" s="185">
        <v>1.8799999999999999E-3</v>
      </c>
      <c r="T860" s="186">
        <f>S860*H860</f>
        <v>7.5199999999999998E-3</v>
      </c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R860" s="187" t="s">
        <v>268</v>
      </c>
      <c r="AT860" s="187" t="s">
        <v>174</v>
      </c>
      <c r="AU860" s="187" t="s">
        <v>88</v>
      </c>
      <c r="AY860" s="19" t="s">
        <v>172</v>
      </c>
      <c r="BE860" s="188">
        <f>IF(N860="základní",J860,0)</f>
        <v>0</v>
      </c>
      <c r="BF860" s="188">
        <f>IF(N860="snížená",J860,0)</f>
        <v>0</v>
      </c>
      <c r="BG860" s="188">
        <f>IF(N860="zákl. přenesená",J860,0)</f>
        <v>0</v>
      </c>
      <c r="BH860" s="188">
        <f>IF(N860="sníž. přenesená",J860,0)</f>
        <v>0</v>
      </c>
      <c r="BI860" s="188">
        <f>IF(N860="nulová",J860,0)</f>
        <v>0</v>
      </c>
      <c r="BJ860" s="19" t="s">
        <v>86</v>
      </c>
      <c r="BK860" s="188">
        <f>ROUND(I860*H860,2)</f>
        <v>0</v>
      </c>
      <c r="BL860" s="19" t="s">
        <v>268</v>
      </c>
      <c r="BM860" s="187" t="s">
        <v>1019</v>
      </c>
    </row>
    <row r="861" spans="1:65" s="2" customFormat="1" ht="24.2" customHeight="1">
      <c r="A861" s="36"/>
      <c r="B861" s="37"/>
      <c r="C861" s="176" t="s">
        <v>1020</v>
      </c>
      <c r="D861" s="176" t="s">
        <v>174</v>
      </c>
      <c r="E861" s="177" t="s">
        <v>1021</v>
      </c>
      <c r="F861" s="178" t="s">
        <v>1022</v>
      </c>
      <c r="G861" s="179" t="s">
        <v>177</v>
      </c>
      <c r="H861" s="180">
        <v>4</v>
      </c>
      <c r="I861" s="181"/>
      <c r="J861" s="182">
        <f>ROUND(I861*H861,2)</f>
        <v>0</v>
      </c>
      <c r="K861" s="178" t="s">
        <v>19</v>
      </c>
      <c r="L861" s="41"/>
      <c r="M861" s="183" t="s">
        <v>19</v>
      </c>
      <c r="N861" s="184" t="s">
        <v>49</v>
      </c>
      <c r="O861" s="66"/>
      <c r="P861" s="185">
        <f>O861*H861</f>
        <v>0</v>
      </c>
      <c r="Q861" s="185">
        <v>0</v>
      </c>
      <c r="R861" s="185">
        <f>Q861*H861</f>
        <v>0</v>
      </c>
      <c r="S861" s="185">
        <v>9.4000000000000004E-3</v>
      </c>
      <c r="T861" s="186">
        <f>S861*H861</f>
        <v>3.7600000000000001E-2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187" t="s">
        <v>268</v>
      </c>
      <c r="AT861" s="187" t="s">
        <v>174</v>
      </c>
      <c r="AU861" s="187" t="s">
        <v>88</v>
      </c>
      <c r="AY861" s="19" t="s">
        <v>172</v>
      </c>
      <c r="BE861" s="188">
        <f>IF(N861="základní",J861,0)</f>
        <v>0</v>
      </c>
      <c r="BF861" s="188">
        <f>IF(N861="snížená",J861,0)</f>
        <v>0</v>
      </c>
      <c r="BG861" s="188">
        <f>IF(N861="zákl. přenesená",J861,0)</f>
        <v>0</v>
      </c>
      <c r="BH861" s="188">
        <f>IF(N861="sníž. přenesená",J861,0)</f>
        <v>0</v>
      </c>
      <c r="BI861" s="188">
        <f>IF(N861="nulová",J861,0)</f>
        <v>0</v>
      </c>
      <c r="BJ861" s="19" t="s">
        <v>86</v>
      </c>
      <c r="BK861" s="188">
        <f>ROUND(I861*H861,2)</f>
        <v>0</v>
      </c>
      <c r="BL861" s="19" t="s">
        <v>268</v>
      </c>
      <c r="BM861" s="187" t="s">
        <v>1023</v>
      </c>
    </row>
    <row r="862" spans="1:65" s="2" customFormat="1" ht="21.75" customHeight="1">
      <c r="A862" s="36"/>
      <c r="B862" s="37"/>
      <c r="C862" s="176" t="s">
        <v>1024</v>
      </c>
      <c r="D862" s="176" t="s">
        <v>174</v>
      </c>
      <c r="E862" s="177" t="s">
        <v>1025</v>
      </c>
      <c r="F862" s="178" t="s">
        <v>1026</v>
      </c>
      <c r="G862" s="179" t="s">
        <v>337</v>
      </c>
      <c r="H862" s="180">
        <v>100.9</v>
      </c>
      <c r="I862" s="181"/>
      <c r="J862" s="182">
        <f>ROUND(I862*H862,2)</f>
        <v>0</v>
      </c>
      <c r="K862" s="178" t="s">
        <v>188</v>
      </c>
      <c r="L862" s="41"/>
      <c r="M862" s="183" t="s">
        <v>19</v>
      </c>
      <c r="N862" s="184" t="s">
        <v>49</v>
      </c>
      <c r="O862" s="66"/>
      <c r="P862" s="185">
        <f>O862*H862</f>
        <v>0</v>
      </c>
      <c r="Q862" s="185">
        <v>3.8400000000000001E-3</v>
      </c>
      <c r="R862" s="185">
        <f>Q862*H862</f>
        <v>0.38745600000000002</v>
      </c>
      <c r="S862" s="185">
        <v>0</v>
      </c>
      <c r="T862" s="186">
        <f>S862*H862</f>
        <v>0</v>
      </c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R862" s="187" t="s">
        <v>268</v>
      </c>
      <c r="AT862" s="187" t="s">
        <v>174</v>
      </c>
      <c r="AU862" s="187" t="s">
        <v>88</v>
      </c>
      <c r="AY862" s="19" t="s">
        <v>172</v>
      </c>
      <c r="BE862" s="188">
        <f>IF(N862="základní",J862,0)</f>
        <v>0</v>
      </c>
      <c r="BF862" s="188">
        <f>IF(N862="snížená",J862,0)</f>
        <v>0</v>
      </c>
      <c r="BG862" s="188">
        <f>IF(N862="zákl. přenesená",J862,0)</f>
        <v>0</v>
      </c>
      <c r="BH862" s="188">
        <f>IF(N862="sníž. přenesená",J862,0)</f>
        <v>0</v>
      </c>
      <c r="BI862" s="188">
        <f>IF(N862="nulová",J862,0)</f>
        <v>0</v>
      </c>
      <c r="BJ862" s="19" t="s">
        <v>86</v>
      </c>
      <c r="BK862" s="188">
        <f>ROUND(I862*H862,2)</f>
        <v>0</v>
      </c>
      <c r="BL862" s="19" t="s">
        <v>268</v>
      </c>
      <c r="BM862" s="187" t="s">
        <v>1027</v>
      </c>
    </row>
    <row r="863" spans="1:65" s="2" customFormat="1" ht="11.25">
      <c r="A863" s="36"/>
      <c r="B863" s="37"/>
      <c r="C863" s="38"/>
      <c r="D863" s="222" t="s">
        <v>190</v>
      </c>
      <c r="E863" s="38"/>
      <c r="F863" s="223" t="s">
        <v>1028</v>
      </c>
      <c r="G863" s="38"/>
      <c r="H863" s="38"/>
      <c r="I863" s="224"/>
      <c r="J863" s="38"/>
      <c r="K863" s="38"/>
      <c r="L863" s="41"/>
      <c r="M863" s="225"/>
      <c r="N863" s="226"/>
      <c r="O863" s="66"/>
      <c r="P863" s="66"/>
      <c r="Q863" s="66"/>
      <c r="R863" s="66"/>
      <c r="S863" s="66"/>
      <c r="T863" s="67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T863" s="19" t="s">
        <v>190</v>
      </c>
      <c r="AU863" s="19" t="s">
        <v>88</v>
      </c>
    </row>
    <row r="864" spans="1:65" s="13" customFormat="1" ht="11.25">
      <c r="B864" s="189"/>
      <c r="C864" s="190"/>
      <c r="D864" s="191" t="s">
        <v>180</v>
      </c>
      <c r="E864" s="192" t="s">
        <v>19</v>
      </c>
      <c r="F864" s="193" t="s">
        <v>181</v>
      </c>
      <c r="G864" s="190"/>
      <c r="H864" s="192" t="s">
        <v>19</v>
      </c>
      <c r="I864" s="194"/>
      <c r="J864" s="190"/>
      <c r="K864" s="190"/>
      <c r="L864" s="195"/>
      <c r="M864" s="196"/>
      <c r="N864" s="197"/>
      <c r="O864" s="197"/>
      <c r="P864" s="197"/>
      <c r="Q864" s="197"/>
      <c r="R864" s="197"/>
      <c r="S864" s="197"/>
      <c r="T864" s="198"/>
      <c r="AT864" s="199" t="s">
        <v>180</v>
      </c>
      <c r="AU864" s="199" t="s">
        <v>88</v>
      </c>
      <c r="AV864" s="13" t="s">
        <v>86</v>
      </c>
      <c r="AW864" s="13" t="s">
        <v>37</v>
      </c>
      <c r="AX864" s="13" t="s">
        <v>78</v>
      </c>
      <c r="AY864" s="199" t="s">
        <v>172</v>
      </c>
    </row>
    <row r="865" spans="1:65" s="13" customFormat="1" ht="11.25">
      <c r="B865" s="189"/>
      <c r="C865" s="190"/>
      <c r="D865" s="191" t="s">
        <v>180</v>
      </c>
      <c r="E865" s="192" t="s">
        <v>19</v>
      </c>
      <c r="F865" s="193" t="s">
        <v>968</v>
      </c>
      <c r="G865" s="190"/>
      <c r="H865" s="192" t="s">
        <v>19</v>
      </c>
      <c r="I865" s="194"/>
      <c r="J865" s="190"/>
      <c r="K865" s="190"/>
      <c r="L865" s="195"/>
      <c r="M865" s="196"/>
      <c r="N865" s="197"/>
      <c r="O865" s="197"/>
      <c r="P865" s="197"/>
      <c r="Q865" s="197"/>
      <c r="R865" s="197"/>
      <c r="S865" s="197"/>
      <c r="T865" s="198"/>
      <c r="AT865" s="199" t="s">
        <v>180</v>
      </c>
      <c r="AU865" s="199" t="s">
        <v>88</v>
      </c>
      <c r="AV865" s="13" t="s">
        <v>86</v>
      </c>
      <c r="AW865" s="13" t="s">
        <v>37</v>
      </c>
      <c r="AX865" s="13" t="s">
        <v>78</v>
      </c>
      <c r="AY865" s="199" t="s">
        <v>172</v>
      </c>
    </row>
    <row r="866" spans="1:65" s="13" customFormat="1" ht="11.25">
      <c r="B866" s="189"/>
      <c r="C866" s="190"/>
      <c r="D866" s="191" t="s">
        <v>180</v>
      </c>
      <c r="E866" s="192" t="s">
        <v>19</v>
      </c>
      <c r="F866" s="193" t="s">
        <v>201</v>
      </c>
      <c r="G866" s="190"/>
      <c r="H866" s="192" t="s">
        <v>19</v>
      </c>
      <c r="I866" s="194"/>
      <c r="J866" s="190"/>
      <c r="K866" s="190"/>
      <c r="L866" s="195"/>
      <c r="M866" s="196"/>
      <c r="N866" s="197"/>
      <c r="O866" s="197"/>
      <c r="P866" s="197"/>
      <c r="Q866" s="197"/>
      <c r="R866" s="197"/>
      <c r="S866" s="197"/>
      <c r="T866" s="198"/>
      <c r="AT866" s="199" t="s">
        <v>180</v>
      </c>
      <c r="AU866" s="199" t="s">
        <v>88</v>
      </c>
      <c r="AV866" s="13" t="s">
        <v>86</v>
      </c>
      <c r="AW866" s="13" t="s">
        <v>37</v>
      </c>
      <c r="AX866" s="13" t="s">
        <v>78</v>
      </c>
      <c r="AY866" s="199" t="s">
        <v>172</v>
      </c>
    </row>
    <row r="867" spans="1:65" s="13" customFormat="1" ht="11.25">
      <c r="B867" s="189"/>
      <c r="C867" s="190"/>
      <c r="D867" s="191" t="s">
        <v>180</v>
      </c>
      <c r="E867" s="192" t="s">
        <v>19</v>
      </c>
      <c r="F867" s="193" t="s">
        <v>969</v>
      </c>
      <c r="G867" s="190"/>
      <c r="H867" s="192" t="s">
        <v>19</v>
      </c>
      <c r="I867" s="194"/>
      <c r="J867" s="190"/>
      <c r="K867" s="190"/>
      <c r="L867" s="195"/>
      <c r="M867" s="196"/>
      <c r="N867" s="197"/>
      <c r="O867" s="197"/>
      <c r="P867" s="197"/>
      <c r="Q867" s="197"/>
      <c r="R867" s="197"/>
      <c r="S867" s="197"/>
      <c r="T867" s="198"/>
      <c r="AT867" s="199" t="s">
        <v>180</v>
      </c>
      <c r="AU867" s="199" t="s">
        <v>88</v>
      </c>
      <c r="AV867" s="13" t="s">
        <v>86</v>
      </c>
      <c r="AW867" s="13" t="s">
        <v>37</v>
      </c>
      <c r="AX867" s="13" t="s">
        <v>78</v>
      </c>
      <c r="AY867" s="199" t="s">
        <v>172</v>
      </c>
    </row>
    <row r="868" spans="1:65" s="13" customFormat="1" ht="11.25">
      <c r="B868" s="189"/>
      <c r="C868" s="190"/>
      <c r="D868" s="191" t="s">
        <v>180</v>
      </c>
      <c r="E868" s="192" t="s">
        <v>19</v>
      </c>
      <c r="F868" s="193" t="s">
        <v>970</v>
      </c>
      <c r="G868" s="190"/>
      <c r="H868" s="192" t="s">
        <v>19</v>
      </c>
      <c r="I868" s="194"/>
      <c r="J868" s="190"/>
      <c r="K868" s="190"/>
      <c r="L868" s="195"/>
      <c r="M868" s="196"/>
      <c r="N868" s="197"/>
      <c r="O868" s="197"/>
      <c r="P868" s="197"/>
      <c r="Q868" s="197"/>
      <c r="R868" s="197"/>
      <c r="S868" s="197"/>
      <c r="T868" s="198"/>
      <c r="AT868" s="199" t="s">
        <v>180</v>
      </c>
      <c r="AU868" s="199" t="s">
        <v>88</v>
      </c>
      <c r="AV868" s="13" t="s">
        <v>86</v>
      </c>
      <c r="AW868" s="13" t="s">
        <v>37</v>
      </c>
      <c r="AX868" s="13" t="s">
        <v>78</v>
      </c>
      <c r="AY868" s="199" t="s">
        <v>172</v>
      </c>
    </row>
    <row r="869" spans="1:65" s="14" customFormat="1" ht="11.25">
      <c r="B869" s="200"/>
      <c r="C869" s="201"/>
      <c r="D869" s="191" t="s">
        <v>180</v>
      </c>
      <c r="E869" s="202" t="s">
        <v>19</v>
      </c>
      <c r="F869" s="203" t="s">
        <v>1029</v>
      </c>
      <c r="G869" s="201"/>
      <c r="H869" s="204">
        <v>38.6</v>
      </c>
      <c r="I869" s="205"/>
      <c r="J869" s="201"/>
      <c r="K869" s="201"/>
      <c r="L869" s="206"/>
      <c r="M869" s="207"/>
      <c r="N869" s="208"/>
      <c r="O869" s="208"/>
      <c r="P869" s="208"/>
      <c r="Q869" s="208"/>
      <c r="R869" s="208"/>
      <c r="S869" s="208"/>
      <c r="T869" s="209"/>
      <c r="AT869" s="210" t="s">
        <v>180</v>
      </c>
      <c r="AU869" s="210" t="s">
        <v>88</v>
      </c>
      <c r="AV869" s="14" t="s">
        <v>88</v>
      </c>
      <c r="AW869" s="14" t="s">
        <v>37</v>
      </c>
      <c r="AX869" s="14" t="s">
        <v>78</v>
      </c>
      <c r="AY869" s="210" t="s">
        <v>172</v>
      </c>
    </row>
    <row r="870" spans="1:65" s="14" customFormat="1" ht="11.25">
      <c r="B870" s="200"/>
      <c r="C870" s="201"/>
      <c r="D870" s="191" t="s">
        <v>180</v>
      </c>
      <c r="E870" s="202" t="s">
        <v>19</v>
      </c>
      <c r="F870" s="203" t="s">
        <v>1030</v>
      </c>
      <c r="G870" s="201"/>
      <c r="H870" s="204">
        <v>62.3</v>
      </c>
      <c r="I870" s="205"/>
      <c r="J870" s="201"/>
      <c r="K870" s="201"/>
      <c r="L870" s="206"/>
      <c r="M870" s="207"/>
      <c r="N870" s="208"/>
      <c r="O870" s="208"/>
      <c r="P870" s="208"/>
      <c r="Q870" s="208"/>
      <c r="R870" s="208"/>
      <c r="S870" s="208"/>
      <c r="T870" s="209"/>
      <c r="AT870" s="210" t="s">
        <v>180</v>
      </c>
      <c r="AU870" s="210" t="s">
        <v>88</v>
      </c>
      <c r="AV870" s="14" t="s">
        <v>88</v>
      </c>
      <c r="AW870" s="14" t="s">
        <v>37</v>
      </c>
      <c r="AX870" s="14" t="s">
        <v>78</v>
      </c>
      <c r="AY870" s="210" t="s">
        <v>172</v>
      </c>
    </row>
    <row r="871" spans="1:65" s="15" customFormat="1" ht="11.25">
      <c r="B871" s="211"/>
      <c r="C871" s="212"/>
      <c r="D871" s="191" t="s">
        <v>180</v>
      </c>
      <c r="E871" s="213" t="s">
        <v>19</v>
      </c>
      <c r="F871" s="214" t="s">
        <v>183</v>
      </c>
      <c r="G871" s="212"/>
      <c r="H871" s="215">
        <v>100.9</v>
      </c>
      <c r="I871" s="216"/>
      <c r="J871" s="212"/>
      <c r="K871" s="212"/>
      <c r="L871" s="217"/>
      <c r="M871" s="218"/>
      <c r="N871" s="219"/>
      <c r="O871" s="219"/>
      <c r="P871" s="219"/>
      <c r="Q871" s="219"/>
      <c r="R871" s="219"/>
      <c r="S871" s="219"/>
      <c r="T871" s="220"/>
      <c r="AT871" s="221" t="s">
        <v>180</v>
      </c>
      <c r="AU871" s="221" t="s">
        <v>88</v>
      </c>
      <c r="AV871" s="15" t="s">
        <v>178</v>
      </c>
      <c r="AW871" s="15" t="s">
        <v>37</v>
      </c>
      <c r="AX871" s="15" t="s">
        <v>86</v>
      </c>
      <c r="AY871" s="221" t="s">
        <v>172</v>
      </c>
    </row>
    <row r="872" spans="1:65" s="2" customFormat="1" ht="21.75" customHeight="1">
      <c r="A872" s="36"/>
      <c r="B872" s="37"/>
      <c r="C872" s="176" t="s">
        <v>1031</v>
      </c>
      <c r="D872" s="176" t="s">
        <v>174</v>
      </c>
      <c r="E872" s="177" t="s">
        <v>1032</v>
      </c>
      <c r="F872" s="178" t="s">
        <v>1033</v>
      </c>
      <c r="G872" s="179" t="s">
        <v>96</v>
      </c>
      <c r="H872" s="180">
        <v>4.8</v>
      </c>
      <c r="I872" s="181"/>
      <c r="J872" s="182">
        <f>ROUND(I872*H872,2)</f>
        <v>0</v>
      </c>
      <c r="K872" s="178" t="s">
        <v>19</v>
      </c>
      <c r="L872" s="41"/>
      <c r="M872" s="183" t="s">
        <v>19</v>
      </c>
      <c r="N872" s="184" t="s">
        <v>49</v>
      </c>
      <c r="O872" s="66"/>
      <c r="P872" s="185">
        <f>O872*H872</f>
        <v>0</v>
      </c>
      <c r="Q872" s="185">
        <v>3.8400000000000001E-3</v>
      </c>
      <c r="R872" s="185">
        <f>Q872*H872</f>
        <v>1.8432E-2</v>
      </c>
      <c r="S872" s="185">
        <v>0</v>
      </c>
      <c r="T872" s="186">
        <f>S872*H872</f>
        <v>0</v>
      </c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R872" s="187" t="s">
        <v>268</v>
      </c>
      <c r="AT872" s="187" t="s">
        <v>174</v>
      </c>
      <c r="AU872" s="187" t="s">
        <v>88</v>
      </c>
      <c r="AY872" s="19" t="s">
        <v>172</v>
      </c>
      <c r="BE872" s="188">
        <f>IF(N872="základní",J872,0)</f>
        <v>0</v>
      </c>
      <c r="BF872" s="188">
        <f>IF(N872="snížená",J872,0)</f>
        <v>0</v>
      </c>
      <c r="BG872" s="188">
        <f>IF(N872="zákl. přenesená",J872,0)</f>
        <v>0</v>
      </c>
      <c r="BH872" s="188">
        <f>IF(N872="sníž. přenesená",J872,0)</f>
        <v>0</v>
      </c>
      <c r="BI872" s="188">
        <f>IF(N872="nulová",J872,0)</f>
        <v>0</v>
      </c>
      <c r="BJ872" s="19" t="s">
        <v>86</v>
      </c>
      <c r="BK872" s="188">
        <f>ROUND(I872*H872,2)</f>
        <v>0</v>
      </c>
      <c r="BL872" s="19" t="s">
        <v>268</v>
      </c>
      <c r="BM872" s="187" t="s">
        <v>1034</v>
      </c>
    </row>
    <row r="873" spans="1:65" s="13" customFormat="1" ht="11.25">
      <c r="B873" s="189"/>
      <c r="C873" s="190"/>
      <c r="D873" s="191" t="s">
        <v>180</v>
      </c>
      <c r="E873" s="192" t="s">
        <v>19</v>
      </c>
      <c r="F873" s="193" t="s">
        <v>181</v>
      </c>
      <c r="G873" s="190"/>
      <c r="H873" s="192" t="s">
        <v>19</v>
      </c>
      <c r="I873" s="194"/>
      <c r="J873" s="190"/>
      <c r="K873" s="190"/>
      <c r="L873" s="195"/>
      <c r="M873" s="196"/>
      <c r="N873" s="197"/>
      <c r="O873" s="197"/>
      <c r="P873" s="197"/>
      <c r="Q873" s="197"/>
      <c r="R873" s="197"/>
      <c r="S873" s="197"/>
      <c r="T873" s="198"/>
      <c r="AT873" s="199" t="s">
        <v>180</v>
      </c>
      <c r="AU873" s="199" t="s">
        <v>88</v>
      </c>
      <c r="AV873" s="13" t="s">
        <v>86</v>
      </c>
      <c r="AW873" s="13" t="s">
        <v>37</v>
      </c>
      <c r="AX873" s="13" t="s">
        <v>78</v>
      </c>
      <c r="AY873" s="199" t="s">
        <v>172</v>
      </c>
    </row>
    <row r="874" spans="1:65" s="13" customFormat="1" ht="11.25">
      <c r="B874" s="189"/>
      <c r="C874" s="190"/>
      <c r="D874" s="191" t="s">
        <v>180</v>
      </c>
      <c r="E874" s="192" t="s">
        <v>19</v>
      </c>
      <c r="F874" s="193" t="s">
        <v>968</v>
      </c>
      <c r="G874" s="190"/>
      <c r="H874" s="192" t="s">
        <v>19</v>
      </c>
      <c r="I874" s="194"/>
      <c r="J874" s="190"/>
      <c r="K874" s="190"/>
      <c r="L874" s="195"/>
      <c r="M874" s="196"/>
      <c r="N874" s="197"/>
      <c r="O874" s="197"/>
      <c r="P874" s="197"/>
      <c r="Q874" s="197"/>
      <c r="R874" s="197"/>
      <c r="S874" s="197"/>
      <c r="T874" s="198"/>
      <c r="AT874" s="199" t="s">
        <v>180</v>
      </c>
      <c r="AU874" s="199" t="s">
        <v>88</v>
      </c>
      <c r="AV874" s="13" t="s">
        <v>86</v>
      </c>
      <c r="AW874" s="13" t="s">
        <v>37</v>
      </c>
      <c r="AX874" s="13" t="s">
        <v>78</v>
      </c>
      <c r="AY874" s="199" t="s">
        <v>172</v>
      </c>
    </row>
    <row r="875" spans="1:65" s="13" customFormat="1" ht="11.25">
      <c r="B875" s="189"/>
      <c r="C875" s="190"/>
      <c r="D875" s="191" t="s">
        <v>180</v>
      </c>
      <c r="E875" s="192" t="s">
        <v>19</v>
      </c>
      <c r="F875" s="193" t="s">
        <v>201</v>
      </c>
      <c r="G875" s="190"/>
      <c r="H875" s="192" t="s">
        <v>19</v>
      </c>
      <c r="I875" s="194"/>
      <c r="J875" s="190"/>
      <c r="K875" s="190"/>
      <c r="L875" s="195"/>
      <c r="M875" s="196"/>
      <c r="N875" s="197"/>
      <c r="O875" s="197"/>
      <c r="P875" s="197"/>
      <c r="Q875" s="197"/>
      <c r="R875" s="197"/>
      <c r="S875" s="197"/>
      <c r="T875" s="198"/>
      <c r="AT875" s="199" t="s">
        <v>180</v>
      </c>
      <c r="AU875" s="199" t="s">
        <v>88</v>
      </c>
      <c r="AV875" s="13" t="s">
        <v>86</v>
      </c>
      <c r="AW875" s="13" t="s">
        <v>37</v>
      </c>
      <c r="AX875" s="13" t="s">
        <v>78</v>
      </c>
      <c r="AY875" s="199" t="s">
        <v>172</v>
      </c>
    </row>
    <row r="876" spans="1:65" s="13" customFormat="1" ht="11.25">
      <c r="B876" s="189"/>
      <c r="C876" s="190"/>
      <c r="D876" s="191" t="s">
        <v>180</v>
      </c>
      <c r="E876" s="192" t="s">
        <v>19</v>
      </c>
      <c r="F876" s="193" t="s">
        <v>969</v>
      </c>
      <c r="G876" s="190"/>
      <c r="H876" s="192" t="s">
        <v>19</v>
      </c>
      <c r="I876" s="194"/>
      <c r="J876" s="190"/>
      <c r="K876" s="190"/>
      <c r="L876" s="195"/>
      <c r="M876" s="196"/>
      <c r="N876" s="197"/>
      <c r="O876" s="197"/>
      <c r="P876" s="197"/>
      <c r="Q876" s="197"/>
      <c r="R876" s="197"/>
      <c r="S876" s="197"/>
      <c r="T876" s="198"/>
      <c r="AT876" s="199" t="s">
        <v>180</v>
      </c>
      <c r="AU876" s="199" t="s">
        <v>88</v>
      </c>
      <c r="AV876" s="13" t="s">
        <v>86</v>
      </c>
      <c r="AW876" s="13" t="s">
        <v>37</v>
      </c>
      <c r="AX876" s="13" t="s">
        <v>78</v>
      </c>
      <c r="AY876" s="199" t="s">
        <v>172</v>
      </c>
    </row>
    <row r="877" spans="1:65" s="13" customFormat="1" ht="11.25">
      <c r="B877" s="189"/>
      <c r="C877" s="190"/>
      <c r="D877" s="191" t="s">
        <v>180</v>
      </c>
      <c r="E877" s="192" t="s">
        <v>19</v>
      </c>
      <c r="F877" s="193" t="s">
        <v>970</v>
      </c>
      <c r="G877" s="190"/>
      <c r="H877" s="192" t="s">
        <v>19</v>
      </c>
      <c r="I877" s="194"/>
      <c r="J877" s="190"/>
      <c r="K877" s="190"/>
      <c r="L877" s="195"/>
      <c r="M877" s="196"/>
      <c r="N877" s="197"/>
      <c r="O877" s="197"/>
      <c r="P877" s="197"/>
      <c r="Q877" s="197"/>
      <c r="R877" s="197"/>
      <c r="S877" s="197"/>
      <c r="T877" s="198"/>
      <c r="AT877" s="199" t="s">
        <v>180</v>
      </c>
      <c r="AU877" s="199" t="s">
        <v>88</v>
      </c>
      <c r="AV877" s="13" t="s">
        <v>86</v>
      </c>
      <c r="AW877" s="13" t="s">
        <v>37</v>
      </c>
      <c r="AX877" s="13" t="s">
        <v>78</v>
      </c>
      <c r="AY877" s="199" t="s">
        <v>172</v>
      </c>
    </row>
    <row r="878" spans="1:65" s="14" customFormat="1" ht="11.25">
      <c r="B878" s="200"/>
      <c r="C878" s="201"/>
      <c r="D878" s="191" t="s">
        <v>180</v>
      </c>
      <c r="E878" s="202" t="s">
        <v>19</v>
      </c>
      <c r="F878" s="203" t="s">
        <v>1035</v>
      </c>
      <c r="G878" s="201"/>
      <c r="H878" s="204">
        <v>4.8</v>
      </c>
      <c r="I878" s="205"/>
      <c r="J878" s="201"/>
      <c r="K878" s="201"/>
      <c r="L878" s="206"/>
      <c r="M878" s="207"/>
      <c r="N878" s="208"/>
      <c r="O878" s="208"/>
      <c r="P878" s="208"/>
      <c r="Q878" s="208"/>
      <c r="R878" s="208"/>
      <c r="S878" s="208"/>
      <c r="T878" s="209"/>
      <c r="AT878" s="210" t="s">
        <v>180</v>
      </c>
      <c r="AU878" s="210" t="s">
        <v>88</v>
      </c>
      <c r="AV878" s="14" t="s">
        <v>88</v>
      </c>
      <c r="AW878" s="14" t="s">
        <v>37</v>
      </c>
      <c r="AX878" s="14" t="s">
        <v>78</v>
      </c>
      <c r="AY878" s="210" t="s">
        <v>172</v>
      </c>
    </row>
    <row r="879" spans="1:65" s="15" customFormat="1" ht="11.25">
      <c r="B879" s="211"/>
      <c r="C879" s="212"/>
      <c r="D879" s="191" t="s">
        <v>180</v>
      </c>
      <c r="E879" s="213" t="s">
        <v>19</v>
      </c>
      <c r="F879" s="214" t="s">
        <v>183</v>
      </c>
      <c r="G879" s="212"/>
      <c r="H879" s="215">
        <v>4.8</v>
      </c>
      <c r="I879" s="216"/>
      <c r="J879" s="212"/>
      <c r="K879" s="212"/>
      <c r="L879" s="217"/>
      <c r="M879" s="218"/>
      <c r="N879" s="219"/>
      <c r="O879" s="219"/>
      <c r="P879" s="219"/>
      <c r="Q879" s="219"/>
      <c r="R879" s="219"/>
      <c r="S879" s="219"/>
      <c r="T879" s="220"/>
      <c r="AT879" s="221" t="s">
        <v>180</v>
      </c>
      <c r="AU879" s="221" t="s">
        <v>88</v>
      </c>
      <c r="AV879" s="15" t="s">
        <v>178</v>
      </c>
      <c r="AW879" s="15" t="s">
        <v>37</v>
      </c>
      <c r="AX879" s="15" t="s">
        <v>86</v>
      </c>
      <c r="AY879" s="221" t="s">
        <v>172</v>
      </c>
    </row>
    <row r="880" spans="1:65" s="2" customFormat="1" ht="37.9" customHeight="1">
      <c r="A880" s="36"/>
      <c r="B880" s="37"/>
      <c r="C880" s="176" t="s">
        <v>1036</v>
      </c>
      <c r="D880" s="176" t="s">
        <v>174</v>
      </c>
      <c r="E880" s="177" t="s">
        <v>1037</v>
      </c>
      <c r="F880" s="178" t="s">
        <v>1038</v>
      </c>
      <c r="G880" s="179" t="s">
        <v>96</v>
      </c>
      <c r="H880" s="180">
        <v>296</v>
      </c>
      <c r="I880" s="181"/>
      <c r="J880" s="182">
        <f>ROUND(I880*H880,2)</f>
        <v>0</v>
      </c>
      <c r="K880" s="178" t="s">
        <v>188</v>
      </c>
      <c r="L880" s="41"/>
      <c r="M880" s="183" t="s">
        <v>19</v>
      </c>
      <c r="N880" s="184" t="s">
        <v>49</v>
      </c>
      <c r="O880" s="66"/>
      <c r="P880" s="185">
        <f>O880*H880</f>
        <v>0</v>
      </c>
      <c r="Q880" s="185">
        <v>0</v>
      </c>
      <c r="R880" s="185">
        <f>Q880*H880</f>
        <v>0</v>
      </c>
      <c r="S880" s="185">
        <v>0</v>
      </c>
      <c r="T880" s="186">
        <f>S880*H880</f>
        <v>0</v>
      </c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R880" s="187" t="s">
        <v>268</v>
      </c>
      <c r="AT880" s="187" t="s">
        <v>174</v>
      </c>
      <c r="AU880" s="187" t="s">
        <v>88</v>
      </c>
      <c r="AY880" s="19" t="s">
        <v>172</v>
      </c>
      <c r="BE880" s="188">
        <f>IF(N880="základní",J880,0)</f>
        <v>0</v>
      </c>
      <c r="BF880" s="188">
        <f>IF(N880="snížená",J880,0)</f>
        <v>0</v>
      </c>
      <c r="BG880" s="188">
        <f>IF(N880="zákl. přenesená",J880,0)</f>
        <v>0</v>
      </c>
      <c r="BH880" s="188">
        <f>IF(N880="sníž. přenesená",J880,0)</f>
        <v>0</v>
      </c>
      <c r="BI880" s="188">
        <f>IF(N880="nulová",J880,0)</f>
        <v>0</v>
      </c>
      <c r="BJ880" s="19" t="s">
        <v>86</v>
      </c>
      <c r="BK880" s="188">
        <f>ROUND(I880*H880,2)</f>
        <v>0</v>
      </c>
      <c r="BL880" s="19" t="s">
        <v>268</v>
      </c>
      <c r="BM880" s="187" t="s">
        <v>1039</v>
      </c>
    </row>
    <row r="881" spans="1:65" s="2" customFormat="1" ht="11.25">
      <c r="A881" s="36"/>
      <c r="B881" s="37"/>
      <c r="C881" s="38"/>
      <c r="D881" s="222" t="s">
        <v>190</v>
      </c>
      <c r="E881" s="38"/>
      <c r="F881" s="223" t="s">
        <v>1040</v>
      </c>
      <c r="G881" s="38"/>
      <c r="H881" s="38"/>
      <c r="I881" s="224"/>
      <c r="J881" s="38"/>
      <c r="K881" s="38"/>
      <c r="L881" s="41"/>
      <c r="M881" s="225"/>
      <c r="N881" s="226"/>
      <c r="O881" s="66"/>
      <c r="P881" s="66"/>
      <c r="Q881" s="66"/>
      <c r="R881" s="66"/>
      <c r="S881" s="66"/>
      <c r="T881" s="67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T881" s="19" t="s">
        <v>190</v>
      </c>
      <c r="AU881" s="19" t="s">
        <v>88</v>
      </c>
    </row>
    <row r="882" spans="1:65" s="14" customFormat="1" ht="11.25">
      <c r="B882" s="200"/>
      <c r="C882" s="201"/>
      <c r="D882" s="191" t="s">
        <v>180</v>
      </c>
      <c r="E882" s="202" t="s">
        <v>19</v>
      </c>
      <c r="F882" s="203" t="s">
        <v>105</v>
      </c>
      <c r="G882" s="201"/>
      <c r="H882" s="204">
        <v>296</v>
      </c>
      <c r="I882" s="205"/>
      <c r="J882" s="201"/>
      <c r="K882" s="201"/>
      <c r="L882" s="206"/>
      <c r="M882" s="207"/>
      <c r="N882" s="208"/>
      <c r="O882" s="208"/>
      <c r="P882" s="208"/>
      <c r="Q882" s="208"/>
      <c r="R882" s="208"/>
      <c r="S882" s="208"/>
      <c r="T882" s="209"/>
      <c r="AT882" s="210" t="s">
        <v>180</v>
      </c>
      <c r="AU882" s="210" t="s">
        <v>88</v>
      </c>
      <c r="AV882" s="14" t="s">
        <v>88</v>
      </c>
      <c r="AW882" s="14" t="s">
        <v>37</v>
      </c>
      <c r="AX882" s="14" t="s">
        <v>78</v>
      </c>
      <c r="AY882" s="210" t="s">
        <v>172</v>
      </c>
    </row>
    <row r="883" spans="1:65" s="15" customFormat="1" ht="11.25">
      <c r="B883" s="211"/>
      <c r="C883" s="212"/>
      <c r="D883" s="191" t="s">
        <v>180</v>
      </c>
      <c r="E883" s="213" t="s">
        <v>19</v>
      </c>
      <c r="F883" s="214" t="s">
        <v>183</v>
      </c>
      <c r="G883" s="212"/>
      <c r="H883" s="215">
        <v>296</v>
      </c>
      <c r="I883" s="216"/>
      <c r="J883" s="212"/>
      <c r="K883" s="212"/>
      <c r="L883" s="217"/>
      <c r="M883" s="218"/>
      <c r="N883" s="219"/>
      <c r="O883" s="219"/>
      <c r="P883" s="219"/>
      <c r="Q883" s="219"/>
      <c r="R883" s="219"/>
      <c r="S883" s="219"/>
      <c r="T883" s="220"/>
      <c r="AT883" s="221" t="s">
        <v>180</v>
      </c>
      <c r="AU883" s="221" t="s">
        <v>88</v>
      </c>
      <c r="AV883" s="15" t="s">
        <v>178</v>
      </c>
      <c r="AW883" s="15" t="s">
        <v>37</v>
      </c>
      <c r="AX883" s="15" t="s">
        <v>86</v>
      </c>
      <c r="AY883" s="221" t="s">
        <v>172</v>
      </c>
    </row>
    <row r="884" spans="1:65" s="2" customFormat="1" ht="37.9" customHeight="1">
      <c r="A884" s="36"/>
      <c r="B884" s="37"/>
      <c r="C884" s="227" t="s">
        <v>1041</v>
      </c>
      <c r="D884" s="227" t="s">
        <v>453</v>
      </c>
      <c r="E884" s="228" t="s">
        <v>1042</v>
      </c>
      <c r="F884" s="229" t="s">
        <v>1043</v>
      </c>
      <c r="G884" s="230" t="s">
        <v>96</v>
      </c>
      <c r="H884" s="231">
        <v>340.4</v>
      </c>
      <c r="I884" s="232"/>
      <c r="J884" s="233">
        <f>ROUND(I884*H884,2)</f>
        <v>0</v>
      </c>
      <c r="K884" s="229" t="s">
        <v>19</v>
      </c>
      <c r="L884" s="234"/>
      <c r="M884" s="235" t="s">
        <v>19</v>
      </c>
      <c r="N884" s="236" t="s">
        <v>49</v>
      </c>
      <c r="O884" s="66"/>
      <c r="P884" s="185">
        <f>O884*H884</f>
        <v>0</v>
      </c>
      <c r="Q884" s="185">
        <v>2.5999999999999999E-3</v>
      </c>
      <c r="R884" s="185">
        <f>Q884*H884</f>
        <v>0.88503999999999994</v>
      </c>
      <c r="S884" s="185">
        <v>0</v>
      </c>
      <c r="T884" s="186">
        <f>S884*H884</f>
        <v>0</v>
      </c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R884" s="187" t="s">
        <v>347</v>
      </c>
      <c r="AT884" s="187" t="s">
        <v>453</v>
      </c>
      <c r="AU884" s="187" t="s">
        <v>88</v>
      </c>
      <c r="AY884" s="19" t="s">
        <v>172</v>
      </c>
      <c r="BE884" s="188">
        <f>IF(N884="základní",J884,0)</f>
        <v>0</v>
      </c>
      <c r="BF884" s="188">
        <f>IF(N884="snížená",J884,0)</f>
        <v>0</v>
      </c>
      <c r="BG884" s="188">
        <f>IF(N884="zákl. přenesená",J884,0)</f>
        <v>0</v>
      </c>
      <c r="BH884" s="188">
        <f>IF(N884="sníž. přenesená",J884,0)</f>
        <v>0</v>
      </c>
      <c r="BI884" s="188">
        <f>IF(N884="nulová",J884,0)</f>
        <v>0</v>
      </c>
      <c r="BJ884" s="19" t="s">
        <v>86</v>
      </c>
      <c r="BK884" s="188">
        <f>ROUND(I884*H884,2)</f>
        <v>0</v>
      </c>
      <c r="BL884" s="19" t="s">
        <v>268</v>
      </c>
      <c r="BM884" s="187" t="s">
        <v>1044</v>
      </c>
    </row>
    <row r="885" spans="1:65" s="14" customFormat="1" ht="11.25">
      <c r="B885" s="200"/>
      <c r="C885" s="201"/>
      <c r="D885" s="191" t="s">
        <v>180</v>
      </c>
      <c r="E885" s="202" t="s">
        <v>19</v>
      </c>
      <c r="F885" s="203" t="s">
        <v>105</v>
      </c>
      <c r="G885" s="201"/>
      <c r="H885" s="204">
        <v>296</v>
      </c>
      <c r="I885" s="205"/>
      <c r="J885" s="201"/>
      <c r="K885" s="201"/>
      <c r="L885" s="206"/>
      <c r="M885" s="207"/>
      <c r="N885" s="208"/>
      <c r="O885" s="208"/>
      <c r="P885" s="208"/>
      <c r="Q885" s="208"/>
      <c r="R885" s="208"/>
      <c r="S885" s="208"/>
      <c r="T885" s="209"/>
      <c r="AT885" s="210" t="s">
        <v>180</v>
      </c>
      <c r="AU885" s="210" t="s">
        <v>88</v>
      </c>
      <c r="AV885" s="14" t="s">
        <v>88</v>
      </c>
      <c r="AW885" s="14" t="s">
        <v>37</v>
      </c>
      <c r="AX885" s="14" t="s">
        <v>78</v>
      </c>
      <c r="AY885" s="210" t="s">
        <v>172</v>
      </c>
    </row>
    <row r="886" spans="1:65" s="15" customFormat="1" ht="11.25">
      <c r="B886" s="211"/>
      <c r="C886" s="212"/>
      <c r="D886" s="191" t="s">
        <v>180</v>
      </c>
      <c r="E886" s="213" t="s">
        <v>19</v>
      </c>
      <c r="F886" s="214" t="s">
        <v>183</v>
      </c>
      <c r="G886" s="212"/>
      <c r="H886" s="215">
        <v>296</v>
      </c>
      <c r="I886" s="216"/>
      <c r="J886" s="212"/>
      <c r="K886" s="212"/>
      <c r="L886" s="217"/>
      <c r="M886" s="218"/>
      <c r="N886" s="219"/>
      <c r="O886" s="219"/>
      <c r="P886" s="219"/>
      <c r="Q886" s="219"/>
      <c r="R886" s="219"/>
      <c r="S886" s="219"/>
      <c r="T886" s="220"/>
      <c r="AT886" s="221" t="s">
        <v>180</v>
      </c>
      <c r="AU886" s="221" t="s">
        <v>88</v>
      </c>
      <c r="AV886" s="15" t="s">
        <v>178</v>
      </c>
      <c r="AW886" s="15" t="s">
        <v>37</v>
      </c>
      <c r="AX886" s="15" t="s">
        <v>86</v>
      </c>
      <c r="AY886" s="221" t="s">
        <v>172</v>
      </c>
    </row>
    <row r="887" spans="1:65" s="14" customFormat="1" ht="11.25">
      <c r="B887" s="200"/>
      <c r="C887" s="201"/>
      <c r="D887" s="191" t="s">
        <v>180</v>
      </c>
      <c r="E887" s="201"/>
      <c r="F887" s="203" t="s">
        <v>1045</v>
      </c>
      <c r="G887" s="201"/>
      <c r="H887" s="204">
        <v>340.4</v>
      </c>
      <c r="I887" s="205"/>
      <c r="J887" s="201"/>
      <c r="K887" s="201"/>
      <c r="L887" s="206"/>
      <c r="M887" s="207"/>
      <c r="N887" s="208"/>
      <c r="O887" s="208"/>
      <c r="P887" s="208"/>
      <c r="Q887" s="208"/>
      <c r="R887" s="208"/>
      <c r="S887" s="208"/>
      <c r="T887" s="209"/>
      <c r="AT887" s="210" t="s">
        <v>180</v>
      </c>
      <c r="AU887" s="210" t="s">
        <v>88</v>
      </c>
      <c r="AV887" s="14" t="s">
        <v>88</v>
      </c>
      <c r="AW887" s="14" t="s">
        <v>4</v>
      </c>
      <c r="AX887" s="14" t="s">
        <v>86</v>
      </c>
      <c r="AY887" s="210" t="s">
        <v>172</v>
      </c>
    </row>
    <row r="888" spans="1:65" s="2" customFormat="1" ht="44.25" customHeight="1">
      <c r="A888" s="36"/>
      <c r="B888" s="37"/>
      <c r="C888" s="176" t="s">
        <v>1046</v>
      </c>
      <c r="D888" s="176" t="s">
        <v>174</v>
      </c>
      <c r="E888" s="177" t="s">
        <v>1047</v>
      </c>
      <c r="F888" s="178" t="s">
        <v>1048</v>
      </c>
      <c r="G888" s="179" t="s">
        <v>96</v>
      </c>
      <c r="H888" s="180">
        <v>6</v>
      </c>
      <c r="I888" s="181"/>
      <c r="J888" s="182">
        <f>ROUND(I888*H888,2)</f>
        <v>0</v>
      </c>
      <c r="K888" s="178" t="s">
        <v>188</v>
      </c>
      <c r="L888" s="41"/>
      <c r="M888" s="183" t="s">
        <v>19</v>
      </c>
      <c r="N888" s="184" t="s">
        <v>49</v>
      </c>
      <c r="O888" s="66"/>
      <c r="P888" s="185">
        <f>O888*H888</f>
        <v>0</v>
      </c>
      <c r="Q888" s="185">
        <v>6.7200000000000003E-3</v>
      </c>
      <c r="R888" s="185">
        <f>Q888*H888</f>
        <v>4.0320000000000002E-2</v>
      </c>
      <c r="S888" s="185">
        <v>0</v>
      </c>
      <c r="T888" s="186">
        <f>S888*H888</f>
        <v>0</v>
      </c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R888" s="187" t="s">
        <v>268</v>
      </c>
      <c r="AT888" s="187" t="s">
        <v>174</v>
      </c>
      <c r="AU888" s="187" t="s">
        <v>88</v>
      </c>
      <c r="AY888" s="19" t="s">
        <v>172</v>
      </c>
      <c r="BE888" s="188">
        <f>IF(N888="základní",J888,0)</f>
        <v>0</v>
      </c>
      <c r="BF888" s="188">
        <f>IF(N888="snížená",J888,0)</f>
        <v>0</v>
      </c>
      <c r="BG888" s="188">
        <f>IF(N888="zákl. přenesená",J888,0)</f>
        <v>0</v>
      </c>
      <c r="BH888" s="188">
        <f>IF(N888="sníž. přenesená",J888,0)</f>
        <v>0</v>
      </c>
      <c r="BI888" s="188">
        <f>IF(N888="nulová",J888,0)</f>
        <v>0</v>
      </c>
      <c r="BJ888" s="19" t="s">
        <v>86</v>
      </c>
      <c r="BK888" s="188">
        <f>ROUND(I888*H888,2)</f>
        <v>0</v>
      </c>
      <c r="BL888" s="19" t="s">
        <v>268</v>
      </c>
      <c r="BM888" s="187" t="s">
        <v>1049</v>
      </c>
    </row>
    <row r="889" spans="1:65" s="2" customFormat="1" ht="11.25">
      <c r="A889" s="36"/>
      <c r="B889" s="37"/>
      <c r="C889" s="38"/>
      <c r="D889" s="222" t="s">
        <v>190</v>
      </c>
      <c r="E889" s="38"/>
      <c r="F889" s="223" t="s">
        <v>1050</v>
      </c>
      <c r="G889" s="38"/>
      <c r="H889" s="38"/>
      <c r="I889" s="224"/>
      <c r="J889" s="38"/>
      <c r="K889" s="38"/>
      <c r="L889" s="41"/>
      <c r="M889" s="225"/>
      <c r="N889" s="226"/>
      <c r="O889" s="66"/>
      <c r="P889" s="66"/>
      <c r="Q889" s="66"/>
      <c r="R889" s="66"/>
      <c r="S889" s="66"/>
      <c r="T889" s="67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T889" s="19" t="s">
        <v>190</v>
      </c>
      <c r="AU889" s="19" t="s">
        <v>88</v>
      </c>
    </row>
    <row r="890" spans="1:65" s="13" customFormat="1" ht="11.25">
      <c r="B890" s="189"/>
      <c r="C890" s="190"/>
      <c r="D890" s="191" t="s">
        <v>180</v>
      </c>
      <c r="E890" s="192" t="s">
        <v>19</v>
      </c>
      <c r="F890" s="193" t="s">
        <v>181</v>
      </c>
      <c r="G890" s="190"/>
      <c r="H890" s="192" t="s">
        <v>19</v>
      </c>
      <c r="I890" s="194"/>
      <c r="J890" s="190"/>
      <c r="K890" s="190"/>
      <c r="L890" s="195"/>
      <c r="M890" s="196"/>
      <c r="N890" s="197"/>
      <c r="O890" s="197"/>
      <c r="P890" s="197"/>
      <c r="Q890" s="197"/>
      <c r="R890" s="197"/>
      <c r="S890" s="197"/>
      <c r="T890" s="198"/>
      <c r="AT890" s="199" t="s">
        <v>180</v>
      </c>
      <c r="AU890" s="199" t="s">
        <v>88</v>
      </c>
      <c r="AV890" s="13" t="s">
        <v>86</v>
      </c>
      <c r="AW890" s="13" t="s">
        <v>37</v>
      </c>
      <c r="AX890" s="13" t="s">
        <v>78</v>
      </c>
      <c r="AY890" s="199" t="s">
        <v>172</v>
      </c>
    </row>
    <row r="891" spans="1:65" s="13" customFormat="1" ht="11.25">
      <c r="B891" s="189"/>
      <c r="C891" s="190"/>
      <c r="D891" s="191" t="s">
        <v>180</v>
      </c>
      <c r="E891" s="192" t="s">
        <v>19</v>
      </c>
      <c r="F891" s="193" t="s">
        <v>968</v>
      </c>
      <c r="G891" s="190"/>
      <c r="H891" s="192" t="s">
        <v>19</v>
      </c>
      <c r="I891" s="194"/>
      <c r="J891" s="190"/>
      <c r="K891" s="190"/>
      <c r="L891" s="195"/>
      <c r="M891" s="196"/>
      <c r="N891" s="197"/>
      <c r="O891" s="197"/>
      <c r="P891" s="197"/>
      <c r="Q891" s="197"/>
      <c r="R891" s="197"/>
      <c r="S891" s="197"/>
      <c r="T891" s="198"/>
      <c r="AT891" s="199" t="s">
        <v>180</v>
      </c>
      <c r="AU891" s="199" t="s">
        <v>88</v>
      </c>
      <c r="AV891" s="13" t="s">
        <v>86</v>
      </c>
      <c r="AW891" s="13" t="s">
        <v>37</v>
      </c>
      <c r="AX891" s="13" t="s">
        <v>78</v>
      </c>
      <c r="AY891" s="199" t="s">
        <v>172</v>
      </c>
    </row>
    <row r="892" spans="1:65" s="13" customFormat="1" ht="11.25">
      <c r="B892" s="189"/>
      <c r="C892" s="190"/>
      <c r="D892" s="191" t="s">
        <v>180</v>
      </c>
      <c r="E892" s="192" t="s">
        <v>19</v>
      </c>
      <c r="F892" s="193" t="s">
        <v>201</v>
      </c>
      <c r="G892" s="190"/>
      <c r="H892" s="192" t="s">
        <v>19</v>
      </c>
      <c r="I892" s="194"/>
      <c r="J892" s="190"/>
      <c r="K892" s="190"/>
      <c r="L892" s="195"/>
      <c r="M892" s="196"/>
      <c r="N892" s="197"/>
      <c r="O892" s="197"/>
      <c r="P892" s="197"/>
      <c r="Q892" s="197"/>
      <c r="R892" s="197"/>
      <c r="S892" s="197"/>
      <c r="T892" s="198"/>
      <c r="AT892" s="199" t="s">
        <v>180</v>
      </c>
      <c r="AU892" s="199" t="s">
        <v>88</v>
      </c>
      <c r="AV892" s="13" t="s">
        <v>86</v>
      </c>
      <c r="AW892" s="13" t="s">
        <v>37</v>
      </c>
      <c r="AX892" s="13" t="s">
        <v>78</v>
      </c>
      <c r="AY892" s="199" t="s">
        <v>172</v>
      </c>
    </row>
    <row r="893" spans="1:65" s="13" customFormat="1" ht="11.25">
      <c r="B893" s="189"/>
      <c r="C893" s="190"/>
      <c r="D893" s="191" t="s">
        <v>180</v>
      </c>
      <c r="E893" s="192" t="s">
        <v>19</v>
      </c>
      <c r="F893" s="193" t="s">
        <v>969</v>
      </c>
      <c r="G893" s="190"/>
      <c r="H893" s="192" t="s">
        <v>19</v>
      </c>
      <c r="I893" s="194"/>
      <c r="J893" s="190"/>
      <c r="K893" s="190"/>
      <c r="L893" s="195"/>
      <c r="M893" s="196"/>
      <c r="N893" s="197"/>
      <c r="O893" s="197"/>
      <c r="P893" s="197"/>
      <c r="Q893" s="197"/>
      <c r="R893" s="197"/>
      <c r="S893" s="197"/>
      <c r="T893" s="198"/>
      <c r="AT893" s="199" t="s">
        <v>180</v>
      </c>
      <c r="AU893" s="199" t="s">
        <v>88</v>
      </c>
      <c r="AV893" s="13" t="s">
        <v>86</v>
      </c>
      <c r="AW893" s="13" t="s">
        <v>37</v>
      </c>
      <c r="AX893" s="13" t="s">
        <v>78</v>
      </c>
      <c r="AY893" s="199" t="s">
        <v>172</v>
      </c>
    </row>
    <row r="894" spans="1:65" s="13" customFormat="1" ht="11.25">
      <c r="B894" s="189"/>
      <c r="C894" s="190"/>
      <c r="D894" s="191" t="s">
        <v>180</v>
      </c>
      <c r="E894" s="192" t="s">
        <v>19</v>
      </c>
      <c r="F894" s="193" t="s">
        <v>970</v>
      </c>
      <c r="G894" s="190"/>
      <c r="H894" s="192" t="s">
        <v>19</v>
      </c>
      <c r="I894" s="194"/>
      <c r="J894" s="190"/>
      <c r="K894" s="190"/>
      <c r="L894" s="195"/>
      <c r="M894" s="196"/>
      <c r="N894" s="197"/>
      <c r="O894" s="197"/>
      <c r="P894" s="197"/>
      <c r="Q894" s="197"/>
      <c r="R894" s="197"/>
      <c r="S894" s="197"/>
      <c r="T894" s="198"/>
      <c r="AT894" s="199" t="s">
        <v>180</v>
      </c>
      <c r="AU894" s="199" t="s">
        <v>88</v>
      </c>
      <c r="AV894" s="13" t="s">
        <v>86</v>
      </c>
      <c r="AW894" s="13" t="s">
        <v>37</v>
      </c>
      <c r="AX894" s="13" t="s">
        <v>78</v>
      </c>
      <c r="AY894" s="199" t="s">
        <v>172</v>
      </c>
    </row>
    <row r="895" spans="1:65" s="14" customFormat="1" ht="11.25">
      <c r="B895" s="200"/>
      <c r="C895" s="201"/>
      <c r="D895" s="191" t="s">
        <v>180</v>
      </c>
      <c r="E895" s="202" t="s">
        <v>19</v>
      </c>
      <c r="F895" s="203" t="s">
        <v>1051</v>
      </c>
      <c r="G895" s="201"/>
      <c r="H895" s="204">
        <v>6</v>
      </c>
      <c r="I895" s="205"/>
      <c r="J895" s="201"/>
      <c r="K895" s="201"/>
      <c r="L895" s="206"/>
      <c r="M895" s="207"/>
      <c r="N895" s="208"/>
      <c r="O895" s="208"/>
      <c r="P895" s="208"/>
      <c r="Q895" s="208"/>
      <c r="R895" s="208"/>
      <c r="S895" s="208"/>
      <c r="T895" s="209"/>
      <c r="AT895" s="210" t="s">
        <v>180</v>
      </c>
      <c r="AU895" s="210" t="s">
        <v>88</v>
      </c>
      <c r="AV895" s="14" t="s">
        <v>88</v>
      </c>
      <c r="AW895" s="14" t="s">
        <v>37</v>
      </c>
      <c r="AX895" s="14" t="s">
        <v>78</v>
      </c>
      <c r="AY895" s="210" t="s">
        <v>172</v>
      </c>
    </row>
    <row r="896" spans="1:65" s="15" customFormat="1" ht="11.25">
      <c r="B896" s="211"/>
      <c r="C896" s="212"/>
      <c r="D896" s="191" t="s">
        <v>180</v>
      </c>
      <c r="E896" s="213" t="s">
        <v>19</v>
      </c>
      <c r="F896" s="214" t="s">
        <v>183</v>
      </c>
      <c r="G896" s="212"/>
      <c r="H896" s="215">
        <v>6</v>
      </c>
      <c r="I896" s="216"/>
      <c r="J896" s="212"/>
      <c r="K896" s="212"/>
      <c r="L896" s="217"/>
      <c r="M896" s="218"/>
      <c r="N896" s="219"/>
      <c r="O896" s="219"/>
      <c r="P896" s="219"/>
      <c r="Q896" s="219"/>
      <c r="R896" s="219"/>
      <c r="S896" s="219"/>
      <c r="T896" s="220"/>
      <c r="AT896" s="221" t="s">
        <v>180</v>
      </c>
      <c r="AU896" s="221" t="s">
        <v>88</v>
      </c>
      <c r="AV896" s="15" t="s">
        <v>178</v>
      </c>
      <c r="AW896" s="15" t="s">
        <v>37</v>
      </c>
      <c r="AX896" s="15" t="s">
        <v>86</v>
      </c>
      <c r="AY896" s="221" t="s">
        <v>172</v>
      </c>
    </row>
    <row r="897" spans="1:65" s="2" customFormat="1" ht="49.15" customHeight="1">
      <c r="A897" s="36"/>
      <c r="B897" s="37"/>
      <c r="C897" s="176" t="s">
        <v>1052</v>
      </c>
      <c r="D897" s="176" t="s">
        <v>174</v>
      </c>
      <c r="E897" s="177" t="s">
        <v>1053</v>
      </c>
      <c r="F897" s="178" t="s">
        <v>1054</v>
      </c>
      <c r="G897" s="179" t="s">
        <v>96</v>
      </c>
      <c r="H897" s="180">
        <v>20.399999999999999</v>
      </c>
      <c r="I897" s="181"/>
      <c r="J897" s="182">
        <f>ROUND(I897*H897,2)</f>
        <v>0</v>
      </c>
      <c r="K897" s="178" t="s">
        <v>188</v>
      </c>
      <c r="L897" s="41"/>
      <c r="M897" s="183" t="s">
        <v>19</v>
      </c>
      <c r="N897" s="184" t="s">
        <v>49</v>
      </c>
      <c r="O897" s="66"/>
      <c r="P897" s="185">
        <f>O897*H897</f>
        <v>0</v>
      </c>
      <c r="Q897" s="185">
        <v>6.7000000000000002E-3</v>
      </c>
      <c r="R897" s="185">
        <f>Q897*H897</f>
        <v>0.13668</v>
      </c>
      <c r="S897" s="185">
        <v>0</v>
      </c>
      <c r="T897" s="186">
        <f>S897*H897</f>
        <v>0</v>
      </c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R897" s="187" t="s">
        <v>268</v>
      </c>
      <c r="AT897" s="187" t="s">
        <v>174</v>
      </c>
      <c r="AU897" s="187" t="s">
        <v>88</v>
      </c>
      <c r="AY897" s="19" t="s">
        <v>172</v>
      </c>
      <c r="BE897" s="188">
        <f>IF(N897="základní",J897,0)</f>
        <v>0</v>
      </c>
      <c r="BF897" s="188">
        <f>IF(N897="snížená",J897,0)</f>
        <v>0</v>
      </c>
      <c r="BG897" s="188">
        <f>IF(N897="zákl. přenesená",J897,0)</f>
        <v>0</v>
      </c>
      <c r="BH897" s="188">
        <f>IF(N897="sníž. přenesená",J897,0)</f>
        <v>0</v>
      </c>
      <c r="BI897" s="188">
        <f>IF(N897="nulová",J897,0)</f>
        <v>0</v>
      </c>
      <c r="BJ897" s="19" t="s">
        <v>86</v>
      </c>
      <c r="BK897" s="188">
        <f>ROUND(I897*H897,2)</f>
        <v>0</v>
      </c>
      <c r="BL897" s="19" t="s">
        <v>268</v>
      </c>
      <c r="BM897" s="187" t="s">
        <v>1055</v>
      </c>
    </row>
    <row r="898" spans="1:65" s="2" customFormat="1" ht="11.25">
      <c r="A898" s="36"/>
      <c r="B898" s="37"/>
      <c r="C898" s="38"/>
      <c r="D898" s="222" t="s">
        <v>190</v>
      </c>
      <c r="E898" s="38"/>
      <c r="F898" s="223" t="s">
        <v>1056</v>
      </c>
      <c r="G898" s="38"/>
      <c r="H898" s="38"/>
      <c r="I898" s="224"/>
      <c r="J898" s="38"/>
      <c r="K898" s="38"/>
      <c r="L898" s="41"/>
      <c r="M898" s="225"/>
      <c r="N898" s="226"/>
      <c r="O898" s="66"/>
      <c r="P898" s="66"/>
      <c r="Q898" s="66"/>
      <c r="R898" s="66"/>
      <c r="S898" s="66"/>
      <c r="T898" s="67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T898" s="19" t="s">
        <v>190</v>
      </c>
      <c r="AU898" s="19" t="s">
        <v>88</v>
      </c>
    </row>
    <row r="899" spans="1:65" s="13" customFormat="1" ht="11.25">
      <c r="B899" s="189"/>
      <c r="C899" s="190"/>
      <c r="D899" s="191" t="s">
        <v>180</v>
      </c>
      <c r="E899" s="192" t="s">
        <v>19</v>
      </c>
      <c r="F899" s="193" t="s">
        <v>181</v>
      </c>
      <c r="G899" s="190"/>
      <c r="H899" s="192" t="s">
        <v>19</v>
      </c>
      <c r="I899" s="194"/>
      <c r="J899" s="190"/>
      <c r="K899" s="190"/>
      <c r="L899" s="195"/>
      <c r="M899" s="196"/>
      <c r="N899" s="197"/>
      <c r="O899" s="197"/>
      <c r="P899" s="197"/>
      <c r="Q899" s="197"/>
      <c r="R899" s="197"/>
      <c r="S899" s="197"/>
      <c r="T899" s="198"/>
      <c r="AT899" s="199" t="s">
        <v>180</v>
      </c>
      <c r="AU899" s="199" t="s">
        <v>88</v>
      </c>
      <c r="AV899" s="13" t="s">
        <v>86</v>
      </c>
      <c r="AW899" s="13" t="s">
        <v>37</v>
      </c>
      <c r="AX899" s="13" t="s">
        <v>78</v>
      </c>
      <c r="AY899" s="199" t="s">
        <v>172</v>
      </c>
    </row>
    <row r="900" spans="1:65" s="13" customFormat="1" ht="11.25">
      <c r="B900" s="189"/>
      <c r="C900" s="190"/>
      <c r="D900" s="191" t="s">
        <v>180</v>
      </c>
      <c r="E900" s="192" t="s">
        <v>19</v>
      </c>
      <c r="F900" s="193" t="s">
        <v>968</v>
      </c>
      <c r="G900" s="190"/>
      <c r="H900" s="192" t="s">
        <v>19</v>
      </c>
      <c r="I900" s="194"/>
      <c r="J900" s="190"/>
      <c r="K900" s="190"/>
      <c r="L900" s="195"/>
      <c r="M900" s="196"/>
      <c r="N900" s="197"/>
      <c r="O900" s="197"/>
      <c r="P900" s="197"/>
      <c r="Q900" s="197"/>
      <c r="R900" s="197"/>
      <c r="S900" s="197"/>
      <c r="T900" s="198"/>
      <c r="AT900" s="199" t="s">
        <v>180</v>
      </c>
      <c r="AU900" s="199" t="s">
        <v>88</v>
      </c>
      <c r="AV900" s="13" t="s">
        <v>86</v>
      </c>
      <c r="AW900" s="13" t="s">
        <v>37</v>
      </c>
      <c r="AX900" s="13" t="s">
        <v>78</v>
      </c>
      <c r="AY900" s="199" t="s">
        <v>172</v>
      </c>
    </row>
    <row r="901" spans="1:65" s="13" customFormat="1" ht="11.25">
      <c r="B901" s="189"/>
      <c r="C901" s="190"/>
      <c r="D901" s="191" t="s">
        <v>180</v>
      </c>
      <c r="E901" s="192" t="s">
        <v>19</v>
      </c>
      <c r="F901" s="193" t="s">
        <v>201</v>
      </c>
      <c r="G901" s="190"/>
      <c r="H901" s="192" t="s">
        <v>19</v>
      </c>
      <c r="I901" s="194"/>
      <c r="J901" s="190"/>
      <c r="K901" s="190"/>
      <c r="L901" s="195"/>
      <c r="M901" s="196"/>
      <c r="N901" s="197"/>
      <c r="O901" s="197"/>
      <c r="P901" s="197"/>
      <c r="Q901" s="197"/>
      <c r="R901" s="197"/>
      <c r="S901" s="197"/>
      <c r="T901" s="198"/>
      <c r="AT901" s="199" t="s">
        <v>180</v>
      </c>
      <c r="AU901" s="199" t="s">
        <v>88</v>
      </c>
      <c r="AV901" s="13" t="s">
        <v>86</v>
      </c>
      <c r="AW901" s="13" t="s">
        <v>37</v>
      </c>
      <c r="AX901" s="13" t="s">
        <v>78</v>
      </c>
      <c r="AY901" s="199" t="s">
        <v>172</v>
      </c>
    </row>
    <row r="902" spans="1:65" s="13" customFormat="1" ht="11.25">
      <c r="B902" s="189"/>
      <c r="C902" s="190"/>
      <c r="D902" s="191" t="s">
        <v>180</v>
      </c>
      <c r="E902" s="192" t="s">
        <v>19</v>
      </c>
      <c r="F902" s="193" t="s">
        <v>969</v>
      </c>
      <c r="G902" s="190"/>
      <c r="H902" s="192" t="s">
        <v>19</v>
      </c>
      <c r="I902" s="194"/>
      <c r="J902" s="190"/>
      <c r="K902" s="190"/>
      <c r="L902" s="195"/>
      <c r="M902" s="196"/>
      <c r="N902" s="197"/>
      <c r="O902" s="197"/>
      <c r="P902" s="197"/>
      <c r="Q902" s="197"/>
      <c r="R902" s="197"/>
      <c r="S902" s="197"/>
      <c r="T902" s="198"/>
      <c r="AT902" s="199" t="s">
        <v>180</v>
      </c>
      <c r="AU902" s="199" t="s">
        <v>88</v>
      </c>
      <c r="AV902" s="13" t="s">
        <v>86</v>
      </c>
      <c r="AW902" s="13" t="s">
        <v>37</v>
      </c>
      <c r="AX902" s="13" t="s">
        <v>78</v>
      </c>
      <c r="AY902" s="199" t="s">
        <v>172</v>
      </c>
    </row>
    <row r="903" spans="1:65" s="13" customFormat="1" ht="11.25">
      <c r="B903" s="189"/>
      <c r="C903" s="190"/>
      <c r="D903" s="191" t="s">
        <v>180</v>
      </c>
      <c r="E903" s="192" t="s">
        <v>19</v>
      </c>
      <c r="F903" s="193" t="s">
        <v>970</v>
      </c>
      <c r="G903" s="190"/>
      <c r="H903" s="192" t="s">
        <v>19</v>
      </c>
      <c r="I903" s="194"/>
      <c r="J903" s="190"/>
      <c r="K903" s="190"/>
      <c r="L903" s="195"/>
      <c r="M903" s="196"/>
      <c r="N903" s="197"/>
      <c r="O903" s="197"/>
      <c r="P903" s="197"/>
      <c r="Q903" s="197"/>
      <c r="R903" s="197"/>
      <c r="S903" s="197"/>
      <c r="T903" s="198"/>
      <c r="AT903" s="199" t="s">
        <v>180</v>
      </c>
      <c r="AU903" s="199" t="s">
        <v>88</v>
      </c>
      <c r="AV903" s="13" t="s">
        <v>86</v>
      </c>
      <c r="AW903" s="13" t="s">
        <v>37</v>
      </c>
      <c r="AX903" s="13" t="s">
        <v>78</v>
      </c>
      <c r="AY903" s="199" t="s">
        <v>172</v>
      </c>
    </row>
    <row r="904" spans="1:65" s="14" customFormat="1" ht="11.25">
      <c r="B904" s="200"/>
      <c r="C904" s="201"/>
      <c r="D904" s="191" t="s">
        <v>180</v>
      </c>
      <c r="E904" s="202" t="s">
        <v>19</v>
      </c>
      <c r="F904" s="203" t="s">
        <v>1057</v>
      </c>
      <c r="G904" s="201"/>
      <c r="H904" s="204">
        <v>20.399999999999999</v>
      </c>
      <c r="I904" s="205"/>
      <c r="J904" s="201"/>
      <c r="K904" s="201"/>
      <c r="L904" s="206"/>
      <c r="M904" s="207"/>
      <c r="N904" s="208"/>
      <c r="O904" s="208"/>
      <c r="P904" s="208"/>
      <c r="Q904" s="208"/>
      <c r="R904" s="208"/>
      <c r="S904" s="208"/>
      <c r="T904" s="209"/>
      <c r="AT904" s="210" t="s">
        <v>180</v>
      </c>
      <c r="AU904" s="210" t="s">
        <v>88</v>
      </c>
      <c r="AV904" s="14" t="s">
        <v>88</v>
      </c>
      <c r="AW904" s="14" t="s">
        <v>37</v>
      </c>
      <c r="AX904" s="14" t="s">
        <v>78</v>
      </c>
      <c r="AY904" s="210" t="s">
        <v>172</v>
      </c>
    </row>
    <row r="905" spans="1:65" s="15" customFormat="1" ht="11.25">
      <c r="B905" s="211"/>
      <c r="C905" s="212"/>
      <c r="D905" s="191" t="s">
        <v>180</v>
      </c>
      <c r="E905" s="213" t="s">
        <v>19</v>
      </c>
      <c r="F905" s="214" t="s">
        <v>183</v>
      </c>
      <c r="G905" s="212"/>
      <c r="H905" s="215">
        <v>20.399999999999999</v>
      </c>
      <c r="I905" s="216"/>
      <c r="J905" s="212"/>
      <c r="K905" s="212"/>
      <c r="L905" s="217"/>
      <c r="M905" s="218"/>
      <c r="N905" s="219"/>
      <c r="O905" s="219"/>
      <c r="P905" s="219"/>
      <c r="Q905" s="219"/>
      <c r="R905" s="219"/>
      <c r="S905" s="219"/>
      <c r="T905" s="220"/>
      <c r="AT905" s="221" t="s">
        <v>180</v>
      </c>
      <c r="AU905" s="221" t="s">
        <v>88</v>
      </c>
      <c r="AV905" s="15" t="s">
        <v>178</v>
      </c>
      <c r="AW905" s="15" t="s">
        <v>37</v>
      </c>
      <c r="AX905" s="15" t="s">
        <v>86</v>
      </c>
      <c r="AY905" s="221" t="s">
        <v>172</v>
      </c>
    </row>
    <row r="906" spans="1:65" s="2" customFormat="1" ht="49.15" customHeight="1">
      <c r="A906" s="36"/>
      <c r="B906" s="37"/>
      <c r="C906" s="176" t="s">
        <v>1058</v>
      </c>
      <c r="D906" s="176" t="s">
        <v>174</v>
      </c>
      <c r="E906" s="177" t="s">
        <v>1059</v>
      </c>
      <c r="F906" s="178" t="s">
        <v>1060</v>
      </c>
      <c r="G906" s="179" t="s">
        <v>96</v>
      </c>
      <c r="H906" s="180">
        <v>4.8</v>
      </c>
      <c r="I906" s="181"/>
      <c r="J906" s="182">
        <f>ROUND(I906*H906,2)</f>
        <v>0</v>
      </c>
      <c r="K906" s="178" t="s">
        <v>188</v>
      </c>
      <c r="L906" s="41"/>
      <c r="M906" s="183" t="s">
        <v>19</v>
      </c>
      <c r="N906" s="184" t="s">
        <v>49</v>
      </c>
      <c r="O906" s="66"/>
      <c r="P906" s="185">
        <f>O906*H906</f>
        <v>0</v>
      </c>
      <c r="Q906" s="185">
        <v>6.7000000000000002E-3</v>
      </c>
      <c r="R906" s="185">
        <f>Q906*H906</f>
        <v>3.2160000000000001E-2</v>
      </c>
      <c r="S906" s="185">
        <v>0</v>
      </c>
      <c r="T906" s="186">
        <f>S906*H906</f>
        <v>0</v>
      </c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R906" s="187" t="s">
        <v>268</v>
      </c>
      <c r="AT906" s="187" t="s">
        <v>174</v>
      </c>
      <c r="AU906" s="187" t="s">
        <v>88</v>
      </c>
      <c r="AY906" s="19" t="s">
        <v>172</v>
      </c>
      <c r="BE906" s="188">
        <f>IF(N906="základní",J906,0)</f>
        <v>0</v>
      </c>
      <c r="BF906" s="188">
        <f>IF(N906="snížená",J906,0)</f>
        <v>0</v>
      </c>
      <c r="BG906" s="188">
        <f>IF(N906="zákl. přenesená",J906,0)</f>
        <v>0</v>
      </c>
      <c r="BH906" s="188">
        <f>IF(N906="sníž. přenesená",J906,0)</f>
        <v>0</v>
      </c>
      <c r="BI906" s="188">
        <f>IF(N906="nulová",J906,0)</f>
        <v>0</v>
      </c>
      <c r="BJ906" s="19" t="s">
        <v>86</v>
      </c>
      <c r="BK906" s="188">
        <f>ROUND(I906*H906,2)</f>
        <v>0</v>
      </c>
      <c r="BL906" s="19" t="s">
        <v>268</v>
      </c>
      <c r="BM906" s="187" t="s">
        <v>1061</v>
      </c>
    </row>
    <row r="907" spans="1:65" s="2" customFormat="1" ht="11.25">
      <c r="A907" s="36"/>
      <c r="B907" s="37"/>
      <c r="C907" s="38"/>
      <c r="D907" s="222" t="s">
        <v>190</v>
      </c>
      <c r="E907" s="38"/>
      <c r="F907" s="223" t="s">
        <v>1062</v>
      </c>
      <c r="G907" s="38"/>
      <c r="H907" s="38"/>
      <c r="I907" s="224"/>
      <c r="J907" s="38"/>
      <c r="K907" s="38"/>
      <c r="L907" s="41"/>
      <c r="M907" s="225"/>
      <c r="N907" s="226"/>
      <c r="O907" s="66"/>
      <c r="P907" s="66"/>
      <c r="Q907" s="66"/>
      <c r="R907" s="66"/>
      <c r="S907" s="66"/>
      <c r="T907" s="67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T907" s="19" t="s">
        <v>190</v>
      </c>
      <c r="AU907" s="19" t="s">
        <v>88</v>
      </c>
    </row>
    <row r="908" spans="1:65" s="13" customFormat="1" ht="11.25">
      <c r="B908" s="189"/>
      <c r="C908" s="190"/>
      <c r="D908" s="191" t="s">
        <v>180</v>
      </c>
      <c r="E908" s="192" t="s">
        <v>19</v>
      </c>
      <c r="F908" s="193" t="s">
        <v>181</v>
      </c>
      <c r="G908" s="190"/>
      <c r="H908" s="192" t="s">
        <v>19</v>
      </c>
      <c r="I908" s="194"/>
      <c r="J908" s="190"/>
      <c r="K908" s="190"/>
      <c r="L908" s="195"/>
      <c r="M908" s="196"/>
      <c r="N908" s="197"/>
      <c r="O908" s="197"/>
      <c r="P908" s="197"/>
      <c r="Q908" s="197"/>
      <c r="R908" s="197"/>
      <c r="S908" s="197"/>
      <c r="T908" s="198"/>
      <c r="AT908" s="199" t="s">
        <v>180</v>
      </c>
      <c r="AU908" s="199" t="s">
        <v>88</v>
      </c>
      <c r="AV908" s="13" t="s">
        <v>86</v>
      </c>
      <c r="AW908" s="13" t="s">
        <v>37</v>
      </c>
      <c r="AX908" s="13" t="s">
        <v>78</v>
      </c>
      <c r="AY908" s="199" t="s">
        <v>172</v>
      </c>
    </row>
    <row r="909" spans="1:65" s="13" customFormat="1" ht="11.25">
      <c r="B909" s="189"/>
      <c r="C909" s="190"/>
      <c r="D909" s="191" t="s">
        <v>180</v>
      </c>
      <c r="E909" s="192" t="s">
        <v>19</v>
      </c>
      <c r="F909" s="193" t="s">
        <v>968</v>
      </c>
      <c r="G909" s="190"/>
      <c r="H909" s="192" t="s">
        <v>19</v>
      </c>
      <c r="I909" s="194"/>
      <c r="J909" s="190"/>
      <c r="K909" s="190"/>
      <c r="L909" s="195"/>
      <c r="M909" s="196"/>
      <c r="N909" s="197"/>
      <c r="O909" s="197"/>
      <c r="P909" s="197"/>
      <c r="Q909" s="197"/>
      <c r="R909" s="197"/>
      <c r="S909" s="197"/>
      <c r="T909" s="198"/>
      <c r="AT909" s="199" t="s">
        <v>180</v>
      </c>
      <c r="AU909" s="199" t="s">
        <v>88</v>
      </c>
      <c r="AV909" s="13" t="s">
        <v>86</v>
      </c>
      <c r="AW909" s="13" t="s">
        <v>37</v>
      </c>
      <c r="AX909" s="13" t="s">
        <v>78</v>
      </c>
      <c r="AY909" s="199" t="s">
        <v>172</v>
      </c>
    </row>
    <row r="910" spans="1:65" s="13" customFormat="1" ht="11.25">
      <c r="B910" s="189"/>
      <c r="C910" s="190"/>
      <c r="D910" s="191" t="s">
        <v>180</v>
      </c>
      <c r="E910" s="192" t="s">
        <v>19</v>
      </c>
      <c r="F910" s="193" t="s">
        <v>201</v>
      </c>
      <c r="G910" s="190"/>
      <c r="H910" s="192" t="s">
        <v>19</v>
      </c>
      <c r="I910" s="194"/>
      <c r="J910" s="190"/>
      <c r="K910" s="190"/>
      <c r="L910" s="195"/>
      <c r="M910" s="196"/>
      <c r="N910" s="197"/>
      <c r="O910" s="197"/>
      <c r="P910" s="197"/>
      <c r="Q910" s="197"/>
      <c r="R910" s="197"/>
      <c r="S910" s="197"/>
      <c r="T910" s="198"/>
      <c r="AT910" s="199" t="s">
        <v>180</v>
      </c>
      <c r="AU910" s="199" t="s">
        <v>88</v>
      </c>
      <c r="AV910" s="13" t="s">
        <v>86</v>
      </c>
      <c r="AW910" s="13" t="s">
        <v>37</v>
      </c>
      <c r="AX910" s="13" t="s">
        <v>78</v>
      </c>
      <c r="AY910" s="199" t="s">
        <v>172</v>
      </c>
    </row>
    <row r="911" spans="1:65" s="13" customFormat="1" ht="11.25">
      <c r="B911" s="189"/>
      <c r="C911" s="190"/>
      <c r="D911" s="191" t="s">
        <v>180</v>
      </c>
      <c r="E911" s="192" t="s">
        <v>19</v>
      </c>
      <c r="F911" s="193" t="s">
        <v>969</v>
      </c>
      <c r="G911" s="190"/>
      <c r="H911" s="192" t="s">
        <v>19</v>
      </c>
      <c r="I911" s="194"/>
      <c r="J911" s="190"/>
      <c r="K911" s="190"/>
      <c r="L911" s="195"/>
      <c r="M911" s="196"/>
      <c r="N911" s="197"/>
      <c r="O911" s="197"/>
      <c r="P911" s="197"/>
      <c r="Q911" s="197"/>
      <c r="R911" s="197"/>
      <c r="S911" s="197"/>
      <c r="T911" s="198"/>
      <c r="AT911" s="199" t="s">
        <v>180</v>
      </c>
      <c r="AU911" s="199" t="s">
        <v>88</v>
      </c>
      <c r="AV911" s="13" t="s">
        <v>86</v>
      </c>
      <c r="AW911" s="13" t="s">
        <v>37</v>
      </c>
      <c r="AX911" s="13" t="s">
        <v>78</v>
      </c>
      <c r="AY911" s="199" t="s">
        <v>172</v>
      </c>
    </row>
    <row r="912" spans="1:65" s="13" customFormat="1" ht="11.25">
      <c r="B912" s="189"/>
      <c r="C912" s="190"/>
      <c r="D912" s="191" t="s">
        <v>180</v>
      </c>
      <c r="E912" s="192" t="s">
        <v>19</v>
      </c>
      <c r="F912" s="193" t="s">
        <v>970</v>
      </c>
      <c r="G912" s="190"/>
      <c r="H912" s="192" t="s">
        <v>19</v>
      </c>
      <c r="I912" s="194"/>
      <c r="J912" s="190"/>
      <c r="K912" s="190"/>
      <c r="L912" s="195"/>
      <c r="M912" s="196"/>
      <c r="N912" s="197"/>
      <c r="O912" s="197"/>
      <c r="P912" s="197"/>
      <c r="Q912" s="197"/>
      <c r="R912" s="197"/>
      <c r="S912" s="197"/>
      <c r="T912" s="198"/>
      <c r="AT912" s="199" t="s">
        <v>180</v>
      </c>
      <c r="AU912" s="199" t="s">
        <v>88</v>
      </c>
      <c r="AV912" s="13" t="s">
        <v>86</v>
      </c>
      <c r="AW912" s="13" t="s">
        <v>37</v>
      </c>
      <c r="AX912" s="13" t="s">
        <v>78</v>
      </c>
      <c r="AY912" s="199" t="s">
        <v>172</v>
      </c>
    </row>
    <row r="913" spans="1:65" s="14" customFormat="1" ht="11.25">
      <c r="B913" s="200"/>
      <c r="C913" s="201"/>
      <c r="D913" s="191" t="s">
        <v>180</v>
      </c>
      <c r="E913" s="202" t="s">
        <v>19</v>
      </c>
      <c r="F913" s="203" t="s">
        <v>1035</v>
      </c>
      <c r="G913" s="201"/>
      <c r="H913" s="204">
        <v>4.8</v>
      </c>
      <c r="I913" s="205"/>
      <c r="J913" s="201"/>
      <c r="K913" s="201"/>
      <c r="L913" s="206"/>
      <c r="M913" s="207"/>
      <c r="N913" s="208"/>
      <c r="O913" s="208"/>
      <c r="P913" s="208"/>
      <c r="Q913" s="208"/>
      <c r="R913" s="208"/>
      <c r="S913" s="208"/>
      <c r="T913" s="209"/>
      <c r="AT913" s="210" t="s">
        <v>180</v>
      </c>
      <c r="AU913" s="210" t="s">
        <v>88</v>
      </c>
      <c r="AV913" s="14" t="s">
        <v>88</v>
      </c>
      <c r="AW913" s="14" t="s">
        <v>37</v>
      </c>
      <c r="AX913" s="14" t="s">
        <v>78</v>
      </c>
      <c r="AY913" s="210" t="s">
        <v>172</v>
      </c>
    </row>
    <row r="914" spans="1:65" s="15" customFormat="1" ht="11.25">
      <c r="B914" s="211"/>
      <c r="C914" s="212"/>
      <c r="D914" s="191" t="s">
        <v>180</v>
      </c>
      <c r="E914" s="213" t="s">
        <v>19</v>
      </c>
      <c r="F914" s="214" t="s">
        <v>183</v>
      </c>
      <c r="G914" s="212"/>
      <c r="H914" s="215">
        <v>4.8</v>
      </c>
      <c r="I914" s="216"/>
      <c r="J914" s="212"/>
      <c r="K914" s="212"/>
      <c r="L914" s="217"/>
      <c r="M914" s="218"/>
      <c r="N914" s="219"/>
      <c r="O914" s="219"/>
      <c r="P914" s="219"/>
      <c r="Q914" s="219"/>
      <c r="R914" s="219"/>
      <c r="S914" s="219"/>
      <c r="T914" s="220"/>
      <c r="AT914" s="221" t="s">
        <v>180</v>
      </c>
      <c r="AU914" s="221" t="s">
        <v>88</v>
      </c>
      <c r="AV914" s="15" t="s">
        <v>178</v>
      </c>
      <c r="AW914" s="15" t="s">
        <v>37</v>
      </c>
      <c r="AX914" s="15" t="s">
        <v>86</v>
      </c>
      <c r="AY914" s="221" t="s">
        <v>172</v>
      </c>
    </row>
    <row r="915" spans="1:65" s="2" customFormat="1" ht="24.2" customHeight="1">
      <c r="A915" s="36"/>
      <c r="B915" s="37"/>
      <c r="C915" s="176" t="s">
        <v>1063</v>
      </c>
      <c r="D915" s="176" t="s">
        <v>174</v>
      </c>
      <c r="E915" s="177" t="s">
        <v>1064</v>
      </c>
      <c r="F915" s="178" t="s">
        <v>1065</v>
      </c>
      <c r="G915" s="179" t="s">
        <v>337</v>
      </c>
      <c r="H915" s="180">
        <v>17.2</v>
      </c>
      <c r="I915" s="181"/>
      <c r="J915" s="182">
        <f>ROUND(I915*H915,2)</f>
        <v>0</v>
      </c>
      <c r="K915" s="178" t="s">
        <v>19</v>
      </c>
      <c r="L915" s="41"/>
      <c r="M915" s="183" t="s">
        <v>19</v>
      </c>
      <c r="N915" s="184" t="s">
        <v>49</v>
      </c>
      <c r="O915" s="66"/>
      <c r="P915" s="185">
        <f>O915*H915</f>
        <v>0</v>
      </c>
      <c r="Q915" s="185">
        <v>3.8E-3</v>
      </c>
      <c r="R915" s="185">
        <f>Q915*H915</f>
        <v>6.5360000000000001E-2</v>
      </c>
      <c r="S915" s="185">
        <v>0</v>
      </c>
      <c r="T915" s="186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187" t="s">
        <v>268</v>
      </c>
      <c r="AT915" s="187" t="s">
        <v>174</v>
      </c>
      <c r="AU915" s="187" t="s">
        <v>88</v>
      </c>
      <c r="AY915" s="19" t="s">
        <v>172</v>
      </c>
      <c r="BE915" s="188">
        <f>IF(N915="základní",J915,0)</f>
        <v>0</v>
      </c>
      <c r="BF915" s="188">
        <f>IF(N915="snížená",J915,0)</f>
        <v>0</v>
      </c>
      <c r="BG915" s="188">
        <f>IF(N915="zákl. přenesená",J915,0)</f>
        <v>0</v>
      </c>
      <c r="BH915" s="188">
        <f>IF(N915="sníž. přenesená",J915,0)</f>
        <v>0</v>
      </c>
      <c r="BI915" s="188">
        <f>IF(N915="nulová",J915,0)</f>
        <v>0</v>
      </c>
      <c r="BJ915" s="19" t="s">
        <v>86</v>
      </c>
      <c r="BK915" s="188">
        <f>ROUND(I915*H915,2)</f>
        <v>0</v>
      </c>
      <c r="BL915" s="19" t="s">
        <v>268</v>
      </c>
      <c r="BM915" s="187" t="s">
        <v>1066</v>
      </c>
    </row>
    <row r="916" spans="1:65" s="13" customFormat="1" ht="11.25">
      <c r="B916" s="189"/>
      <c r="C916" s="190"/>
      <c r="D916" s="191" t="s">
        <v>180</v>
      </c>
      <c r="E916" s="192" t="s">
        <v>19</v>
      </c>
      <c r="F916" s="193" t="s">
        <v>181</v>
      </c>
      <c r="G916" s="190"/>
      <c r="H916" s="192" t="s">
        <v>19</v>
      </c>
      <c r="I916" s="194"/>
      <c r="J916" s="190"/>
      <c r="K916" s="190"/>
      <c r="L916" s="195"/>
      <c r="M916" s="196"/>
      <c r="N916" s="197"/>
      <c r="O916" s="197"/>
      <c r="P916" s="197"/>
      <c r="Q916" s="197"/>
      <c r="R916" s="197"/>
      <c r="S916" s="197"/>
      <c r="T916" s="198"/>
      <c r="AT916" s="199" t="s">
        <v>180</v>
      </c>
      <c r="AU916" s="199" t="s">
        <v>88</v>
      </c>
      <c r="AV916" s="13" t="s">
        <v>86</v>
      </c>
      <c r="AW916" s="13" t="s">
        <v>37</v>
      </c>
      <c r="AX916" s="13" t="s">
        <v>78</v>
      </c>
      <c r="AY916" s="199" t="s">
        <v>172</v>
      </c>
    </row>
    <row r="917" spans="1:65" s="13" customFormat="1" ht="11.25">
      <c r="B917" s="189"/>
      <c r="C917" s="190"/>
      <c r="D917" s="191" t="s">
        <v>180</v>
      </c>
      <c r="E917" s="192" t="s">
        <v>19</v>
      </c>
      <c r="F917" s="193" t="s">
        <v>968</v>
      </c>
      <c r="G917" s="190"/>
      <c r="H917" s="192" t="s">
        <v>19</v>
      </c>
      <c r="I917" s="194"/>
      <c r="J917" s="190"/>
      <c r="K917" s="190"/>
      <c r="L917" s="195"/>
      <c r="M917" s="196"/>
      <c r="N917" s="197"/>
      <c r="O917" s="197"/>
      <c r="P917" s="197"/>
      <c r="Q917" s="197"/>
      <c r="R917" s="197"/>
      <c r="S917" s="197"/>
      <c r="T917" s="198"/>
      <c r="AT917" s="199" t="s">
        <v>180</v>
      </c>
      <c r="AU917" s="199" t="s">
        <v>88</v>
      </c>
      <c r="AV917" s="13" t="s">
        <v>86</v>
      </c>
      <c r="AW917" s="13" t="s">
        <v>37</v>
      </c>
      <c r="AX917" s="13" t="s">
        <v>78</v>
      </c>
      <c r="AY917" s="199" t="s">
        <v>172</v>
      </c>
    </row>
    <row r="918" spans="1:65" s="13" customFormat="1" ht="11.25">
      <c r="B918" s="189"/>
      <c r="C918" s="190"/>
      <c r="D918" s="191" t="s">
        <v>180</v>
      </c>
      <c r="E918" s="192" t="s">
        <v>19</v>
      </c>
      <c r="F918" s="193" t="s">
        <v>201</v>
      </c>
      <c r="G918" s="190"/>
      <c r="H918" s="192" t="s">
        <v>19</v>
      </c>
      <c r="I918" s="194"/>
      <c r="J918" s="190"/>
      <c r="K918" s="190"/>
      <c r="L918" s="195"/>
      <c r="M918" s="196"/>
      <c r="N918" s="197"/>
      <c r="O918" s="197"/>
      <c r="P918" s="197"/>
      <c r="Q918" s="197"/>
      <c r="R918" s="197"/>
      <c r="S918" s="197"/>
      <c r="T918" s="198"/>
      <c r="AT918" s="199" t="s">
        <v>180</v>
      </c>
      <c r="AU918" s="199" t="s">
        <v>88</v>
      </c>
      <c r="AV918" s="13" t="s">
        <v>86</v>
      </c>
      <c r="AW918" s="13" t="s">
        <v>37</v>
      </c>
      <c r="AX918" s="13" t="s">
        <v>78</v>
      </c>
      <c r="AY918" s="199" t="s">
        <v>172</v>
      </c>
    </row>
    <row r="919" spans="1:65" s="13" customFormat="1" ht="11.25">
      <c r="B919" s="189"/>
      <c r="C919" s="190"/>
      <c r="D919" s="191" t="s">
        <v>180</v>
      </c>
      <c r="E919" s="192" t="s">
        <v>19</v>
      </c>
      <c r="F919" s="193" t="s">
        <v>969</v>
      </c>
      <c r="G919" s="190"/>
      <c r="H919" s="192" t="s">
        <v>19</v>
      </c>
      <c r="I919" s="194"/>
      <c r="J919" s="190"/>
      <c r="K919" s="190"/>
      <c r="L919" s="195"/>
      <c r="M919" s="196"/>
      <c r="N919" s="197"/>
      <c r="O919" s="197"/>
      <c r="P919" s="197"/>
      <c r="Q919" s="197"/>
      <c r="R919" s="197"/>
      <c r="S919" s="197"/>
      <c r="T919" s="198"/>
      <c r="AT919" s="199" t="s">
        <v>180</v>
      </c>
      <c r="AU919" s="199" t="s">
        <v>88</v>
      </c>
      <c r="AV919" s="13" t="s">
        <v>86</v>
      </c>
      <c r="AW919" s="13" t="s">
        <v>37</v>
      </c>
      <c r="AX919" s="13" t="s">
        <v>78</v>
      </c>
      <c r="AY919" s="199" t="s">
        <v>172</v>
      </c>
    </row>
    <row r="920" spans="1:65" s="13" customFormat="1" ht="11.25">
      <c r="B920" s="189"/>
      <c r="C920" s="190"/>
      <c r="D920" s="191" t="s">
        <v>180</v>
      </c>
      <c r="E920" s="192" t="s">
        <v>19</v>
      </c>
      <c r="F920" s="193" t="s">
        <v>970</v>
      </c>
      <c r="G920" s="190"/>
      <c r="H920" s="192" t="s">
        <v>19</v>
      </c>
      <c r="I920" s="194"/>
      <c r="J920" s="190"/>
      <c r="K920" s="190"/>
      <c r="L920" s="195"/>
      <c r="M920" s="196"/>
      <c r="N920" s="197"/>
      <c r="O920" s="197"/>
      <c r="P920" s="197"/>
      <c r="Q920" s="197"/>
      <c r="R920" s="197"/>
      <c r="S920" s="197"/>
      <c r="T920" s="198"/>
      <c r="AT920" s="199" t="s">
        <v>180</v>
      </c>
      <c r="AU920" s="199" t="s">
        <v>88</v>
      </c>
      <c r="AV920" s="13" t="s">
        <v>86</v>
      </c>
      <c r="AW920" s="13" t="s">
        <v>37</v>
      </c>
      <c r="AX920" s="13" t="s">
        <v>78</v>
      </c>
      <c r="AY920" s="199" t="s">
        <v>172</v>
      </c>
    </row>
    <row r="921" spans="1:65" s="14" customFormat="1" ht="11.25">
      <c r="B921" s="200"/>
      <c r="C921" s="201"/>
      <c r="D921" s="191" t="s">
        <v>180</v>
      </c>
      <c r="E921" s="202" t="s">
        <v>19</v>
      </c>
      <c r="F921" s="203" t="s">
        <v>1067</v>
      </c>
      <c r="G921" s="201"/>
      <c r="H921" s="204">
        <v>17.2</v>
      </c>
      <c r="I921" s="205"/>
      <c r="J921" s="201"/>
      <c r="K921" s="201"/>
      <c r="L921" s="206"/>
      <c r="M921" s="207"/>
      <c r="N921" s="208"/>
      <c r="O921" s="208"/>
      <c r="P921" s="208"/>
      <c r="Q921" s="208"/>
      <c r="R921" s="208"/>
      <c r="S921" s="208"/>
      <c r="T921" s="209"/>
      <c r="AT921" s="210" t="s">
        <v>180</v>
      </c>
      <c r="AU921" s="210" t="s">
        <v>88</v>
      </c>
      <c r="AV921" s="14" t="s">
        <v>88</v>
      </c>
      <c r="AW921" s="14" t="s">
        <v>37</v>
      </c>
      <c r="AX921" s="14" t="s">
        <v>78</v>
      </c>
      <c r="AY921" s="210" t="s">
        <v>172</v>
      </c>
    </row>
    <row r="922" spans="1:65" s="15" customFormat="1" ht="11.25">
      <c r="B922" s="211"/>
      <c r="C922" s="212"/>
      <c r="D922" s="191" t="s">
        <v>180</v>
      </c>
      <c r="E922" s="213" t="s">
        <v>19</v>
      </c>
      <c r="F922" s="214" t="s">
        <v>183</v>
      </c>
      <c r="G922" s="212"/>
      <c r="H922" s="215">
        <v>17.2</v>
      </c>
      <c r="I922" s="216"/>
      <c r="J922" s="212"/>
      <c r="K922" s="212"/>
      <c r="L922" s="217"/>
      <c r="M922" s="218"/>
      <c r="N922" s="219"/>
      <c r="O922" s="219"/>
      <c r="P922" s="219"/>
      <c r="Q922" s="219"/>
      <c r="R922" s="219"/>
      <c r="S922" s="219"/>
      <c r="T922" s="220"/>
      <c r="AT922" s="221" t="s">
        <v>180</v>
      </c>
      <c r="AU922" s="221" t="s">
        <v>88</v>
      </c>
      <c r="AV922" s="15" t="s">
        <v>178</v>
      </c>
      <c r="AW922" s="15" t="s">
        <v>37</v>
      </c>
      <c r="AX922" s="15" t="s">
        <v>86</v>
      </c>
      <c r="AY922" s="221" t="s">
        <v>172</v>
      </c>
    </row>
    <row r="923" spans="1:65" s="2" customFormat="1" ht="37.9" customHeight="1">
      <c r="A923" s="36"/>
      <c r="B923" s="37"/>
      <c r="C923" s="176" t="s">
        <v>1068</v>
      </c>
      <c r="D923" s="176" t="s">
        <v>174</v>
      </c>
      <c r="E923" s="177" t="s">
        <v>1069</v>
      </c>
      <c r="F923" s="178" t="s">
        <v>1070</v>
      </c>
      <c r="G923" s="179" t="s">
        <v>177</v>
      </c>
      <c r="H923" s="180">
        <v>3</v>
      </c>
      <c r="I923" s="181"/>
      <c r="J923" s="182">
        <f>ROUND(I923*H923,2)</f>
        <v>0</v>
      </c>
      <c r="K923" s="178" t="s">
        <v>188</v>
      </c>
      <c r="L923" s="41"/>
      <c r="M923" s="183" t="s">
        <v>19</v>
      </c>
      <c r="N923" s="184" t="s">
        <v>49</v>
      </c>
      <c r="O923" s="66"/>
      <c r="P923" s="185">
        <f>O923*H923</f>
        <v>0</v>
      </c>
      <c r="Q923" s="185">
        <v>9.0600000000000003E-3</v>
      </c>
      <c r="R923" s="185">
        <f>Q923*H923</f>
        <v>2.7180000000000003E-2</v>
      </c>
      <c r="S923" s="185">
        <v>0</v>
      </c>
      <c r="T923" s="186">
        <f>S923*H923</f>
        <v>0</v>
      </c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R923" s="187" t="s">
        <v>268</v>
      </c>
      <c r="AT923" s="187" t="s">
        <v>174</v>
      </c>
      <c r="AU923" s="187" t="s">
        <v>88</v>
      </c>
      <c r="AY923" s="19" t="s">
        <v>172</v>
      </c>
      <c r="BE923" s="188">
        <f>IF(N923="základní",J923,0)</f>
        <v>0</v>
      </c>
      <c r="BF923" s="188">
        <f>IF(N923="snížená",J923,0)</f>
        <v>0</v>
      </c>
      <c r="BG923" s="188">
        <f>IF(N923="zákl. přenesená",J923,0)</f>
        <v>0</v>
      </c>
      <c r="BH923" s="188">
        <f>IF(N923="sníž. přenesená",J923,0)</f>
        <v>0</v>
      </c>
      <c r="BI923" s="188">
        <f>IF(N923="nulová",J923,0)</f>
        <v>0</v>
      </c>
      <c r="BJ923" s="19" t="s">
        <v>86</v>
      </c>
      <c r="BK923" s="188">
        <f>ROUND(I923*H923,2)</f>
        <v>0</v>
      </c>
      <c r="BL923" s="19" t="s">
        <v>268</v>
      </c>
      <c r="BM923" s="187" t="s">
        <v>1071</v>
      </c>
    </row>
    <row r="924" spans="1:65" s="2" customFormat="1" ht="11.25">
      <c r="A924" s="36"/>
      <c r="B924" s="37"/>
      <c r="C924" s="38"/>
      <c r="D924" s="222" t="s">
        <v>190</v>
      </c>
      <c r="E924" s="38"/>
      <c r="F924" s="223" t="s">
        <v>1072</v>
      </c>
      <c r="G924" s="38"/>
      <c r="H924" s="38"/>
      <c r="I924" s="224"/>
      <c r="J924" s="38"/>
      <c r="K924" s="38"/>
      <c r="L924" s="41"/>
      <c r="M924" s="225"/>
      <c r="N924" s="226"/>
      <c r="O924" s="66"/>
      <c r="P924" s="66"/>
      <c r="Q924" s="66"/>
      <c r="R924" s="66"/>
      <c r="S924" s="66"/>
      <c r="T924" s="67"/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T924" s="19" t="s">
        <v>190</v>
      </c>
      <c r="AU924" s="19" t="s">
        <v>88</v>
      </c>
    </row>
    <row r="925" spans="1:65" s="13" customFormat="1" ht="11.25">
      <c r="B925" s="189"/>
      <c r="C925" s="190"/>
      <c r="D925" s="191" t="s">
        <v>180</v>
      </c>
      <c r="E925" s="192" t="s">
        <v>19</v>
      </c>
      <c r="F925" s="193" t="s">
        <v>181</v>
      </c>
      <c r="G925" s="190"/>
      <c r="H925" s="192" t="s">
        <v>19</v>
      </c>
      <c r="I925" s="194"/>
      <c r="J925" s="190"/>
      <c r="K925" s="190"/>
      <c r="L925" s="195"/>
      <c r="M925" s="196"/>
      <c r="N925" s="197"/>
      <c r="O925" s="197"/>
      <c r="P925" s="197"/>
      <c r="Q925" s="197"/>
      <c r="R925" s="197"/>
      <c r="S925" s="197"/>
      <c r="T925" s="198"/>
      <c r="AT925" s="199" t="s">
        <v>180</v>
      </c>
      <c r="AU925" s="199" t="s">
        <v>88</v>
      </c>
      <c r="AV925" s="13" t="s">
        <v>86</v>
      </c>
      <c r="AW925" s="13" t="s">
        <v>37</v>
      </c>
      <c r="AX925" s="13" t="s">
        <v>78</v>
      </c>
      <c r="AY925" s="199" t="s">
        <v>172</v>
      </c>
    </row>
    <row r="926" spans="1:65" s="13" customFormat="1" ht="11.25">
      <c r="B926" s="189"/>
      <c r="C926" s="190"/>
      <c r="D926" s="191" t="s">
        <v>180</v>
      </c>
      <c r="E926" s="192" t="s">
        <v>19</v>
      </c>
      <c r="F926" s="193" t="s">
        <v>968</v>
      </c>
      <c r="G926" s="190"/>
      <c r="H926" s="192" t="s">
        <v>19</v>
      </c>
      <c r="I926" s="194"/>
      <c r="J926" s="190"/>
      <c r="K926" s="190"/>
      <c r="L926" s="195"/>
      <c r="M926" s="196"/>
      <c r="N926" s="197"/>
      <c r="O926" s="197"/>
      <c r="P926" s="197"/>
      <c r="Q926" s="197"/>
      <c r="R926" s="197"/>
      <c r="S926" s="197"/>
      <c r="T926" s="198"/>
      <c r="AT926" s="199" t="s">
        <v>180</v>
      </c>
      <c r="AU926" s="199" t="s">
        <v>88</v>
      </c>
      <c r="AV926" s="13" t="s">
        <v>86</v>
      </c>
      <c r="AW926" s="13" t="s">
        <v>37</v>
      </c>
      <c r="AX926" s="13" t="s">
        <v>78</v>
      </c>
      <c r="AY926" s="199" t="s">
        <v>172</v>
      </c>
    </row>
    <row r="927" spans="1:65" s="13" customFormat="1" ht="11.25">
      <c r="B927" s="189"/>
      <c r="C927" s="190"/>
      <c r="D927" s="191" t="s">
        <v>180</v>
      </c>
      <c r="E927" s="192" t="s">
        <v>19</v>
      </c>
      <c r="F927" s="193" t="s">
        <v>201</v>
      </c>
      <c r="G927" s="190"/>
      <c r="H927" s="192" t="s">
        <v>19</v>
      </c>
      <c r="I927" s="194"/>
      <c r="J927" s="190"/>
      <c r="K927" s="190"/>
      <c r="L927" s="195"/>
      <c r="M927" s="196"/>
      <c r="N927" s="197"/>
      <c r="O927" s="197"/>
      <c r="P927" s="197"/>
      <c r="Q927" s="197"/>
      <c r="R927" s="197"/>
      <c r="S927" s="197"/>
      <c r="T927" s="198"/>
      <c r="AT927" s="199" t="s">
        <v>180</v>
      </c>
      <c r="AU927" s="199" t="s">
        <v>88</v>
      </c>
      <c r="AV927" s="13" t="s">
        <v>86</v>
      </c>
      <c r="AW927" s="13" t="s">
        <v>37</v>
      </c>
      <c r="AX927" s="13" t="s">
        <v>78</v>
      </c>
      <c r="AY927" s="199" t="s">
        <v>172</v>
      </c>
    </row>
    <row r="928" spans="1:65" s="13" customFormat="1" ht="11.25">
      <c r="B928" s="189"/>
      <c r="C928" s="190"/>
      <c r="D928" s="191" t="s">
        <v>180</v>
      </c>
      <c r="E928" s="192" t="s">
        <v>19</v>
      </c>
      <c r="F928" s="193" t="s">
        <v>970</v>
      </c>
      <c r="G928" s="190"/>
      <c r="H928" s="192" t="s">
        <v>19</v>
      </c>
      <c r="I928" s="194"/>
      <c r="J928" s="190"/>
      <c r="K928" s="190"/>
      <c r="L928" s="195"/>
      <c r="M928" s="196"/>
      <c r="N928" s="197"/>
      <c r="O928" s="197"/>
      <c r="P928" s="197"/>
      <c r="Q928" s="197"/>
      <c r="R928" s="197"/>
      <c r="S928" s="197"/>
      <c r="T928" s="198"/>
      <c r="AT928" s="199" t="s">
        <v>180</v>
      </c>
      <c r="AU928" s="199" t="s">
        <v>88</v>
      </c>
      <c r="AV928" s="13" t="s">
        <v>86</v>
      </c>
      <c r="AW928" s="13" t="s">
        <v>37</v>
      </c>
      <c r="AX928" s="13" t="s">
        <v>78</v>
      </c>
      <c r="AY928" s="199" t="s">
        <v>172</v>
      </c>
    </row>
    <row r="929" spans="1:65" s="14" customFormat="1" ht="11.25">
      <c r="B929" s="200"/>
      <c r="C929" s="201"/>
      <c r="D929" s="191" t="s">
        <v>180</v>
      </c>
      <c r="E929" s="202" t="s">
        <v>19</v>
      </c>
      <c r="F929" s="203" t="s">
        <v>1073</v>
      </c>
      <c r="G929" s="201"/>
      <c r="H929" s="204">
        <v>3</v>
      </c>
      <c r="I929" s="205"/>
      <c r="J929" s="201"/>
      <c r="K929" s="201"/>
      <c r="L929" s="206"/>
      <c r="M929" s="207"/>
      <c r="N929" s="208"/>
      <c r="O929" s="208"/>
      <c r="P929" s="208"/>
      <c r="Q929" s="208"/>
      <c r="R929" s="208"/>
      <c r="S929" s="208"/>
      <c r="T929" s="209"/>
      <c r="AT929" s="210" t="s">
        <v>180</v>
      </c>
      <c r="AU929" s="210" t="s">
        <v>88</v>
      </c>
      <c r="AV929" s="14" t="s">
        <v>88</v>
      </c>
      <c r="AW929" s="14" t="s">
        <v>37</v>
      </c>
      <c r="AX929" s="14" t="s">
        <v>78</v>
      </c>
      <c r="AY929" s="210" t="s">
        <v>172</v>
      </c>
    </row>
    <row r="930" spans="1:65" s="15" customFormat="1" ht="11.25">
      <c r="B930" s="211"/>
      <c r="C930" s="212"/>
      <c r="D930" s="191" t="s">
        <v>180</v>
      </c>
      <c r="E930" s="213" t="s">
        <v>19</v>
      </c>
      <c r="F930" s="214" t="s">
        <v>183</v>
      </c>
      <c r="G930" s="212"/>
      <c r="H930" s="215">
        <v>3</v>
      </c>
      <c r="I930" s="216"/>
      <c r="J930" s="212"/>
      <c r="K930" s="212"/>
      <c r="L930" s="217"/>
      <c r="M930" s="218"/>
      <c r="N930" s="219"/>
      <c r="O930" s="219"/>
      <c r="P930" s="219"/>
      <c r="Q930" s="219"/>
      <c r="R930" s="219"/>
      <c r="S930" s="219"/>
      <c r="T930" s="220"/>
      <c r="AT930" s="221" t="s">
        <v>180</v>
      </c>
      <c r="AU930" s="221" t="s">
        <v>88</v>
      </c>
      <c r="AV930" s="15" t="s">
        <v>178</v>
      </c>
      <c r="AW930" s="15" t="s">
        <v>37</v>
      </c>
      <c r="AX930" s="15" t="s">
        <v>86</v>
      </c>
      <c r="AY930" s="221" t="s">
        <v>172</v>
      </c>
    </row>
    <row r="931" spans="1:65" s="2" customFormat="1" ht="37.9" customHeight="1">
      <c r="A931" s="36"/>
      <c r="B931" s="37"/>
      <c r="C931" s="176" t="s">
        <v>1074</v>
      </c>
      <c r="D931" s="176" t="s">
        <v>174</v>
      </c>
      <c r="E931" s="177" t="s">
        <v>1075</v>
      </c>
      <c r="F931" s="178" t="s">
        <v>1076</v>
      </c>
      <c r="G931" s="179" t="s">
        <v>177</v>
      </c>
      <c r="H931" s="180">
        <v>1</v>
      </c>
      <c r="I931" s="181"/>
      <c r="J931" s="182">
        <f>ROUND(I931*H931,2)</f>
        <v>0</v>
      </c>
      <c r="K931" s="178" t="s">
        <v>19</v>
      </c>
      <c r="L931" s="41"/>
      <c r="M931" s="183" t="s">
        <v>19</v>
      </c>
      <c r="N931" s="184" t="s">
        <v>49</v>
      </c>
      <c r="O931" s="66"/>
      <c r="P931" s="185">
        <f>O931*H931</f>
        <v>0</v>
      </c>
      <c r="Q931" s="185">
        <v>9.0600000000000003E-3</v>
      </c>
      <c r="R931" s="185">
        <f>Q931*H931</f>
        <v>9.0600000000000003E-3</v>
      </c>
      <c r="S931" s="185">
        <v>0</v>
      </c>
      <c r="T931" s="186">
        <f>S931*H931</f>
        <v>0</v>
      </c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R931" s="187" t="s">
        <v>268</v>
      </c>
      <c r="AT931" s="187" t="s">
        <v>174</v>
      </c>
      <c r="AU931" s="187" t="s">
        <v>88</v>
      </c>
      <c r="AY931" s="19" t="s">
        <v>172</v>
      </c>
      <c r="BE931" s="188">
        <f>IF(N931="základní",J931,0)</f>
        <v>0</v>
      </c>
      <c r="BF931" s="188">
        <f>IF(N931="snížená",J931,0)</f>
        <v>0</v>
      </c>
      <c r="BG931" s="188">
        <f>IF(N931="zákl. přenesená",J931,0)</f>
        <v>0</v>
      </c>
      <c r="BH931" s="188">
        <f>IF(N931="sníž. přenesená",J931,0)</f>
        <v>0</v>
      </c>
      <c r="BI931" s="188">
        <f>IF(N931="nulová",J931,0)</f>
        <v>0</v>
      </c>
      <c r="BJ931" s="19" t="s">
        <v>86</v>
      </c>
      <c r="BK931" s="188">
        <f>ROUND(I931*H931,2)</f>
        <v>0</v>
      </c>
      <c r="BL931" s="19" t="s">
        <v>268</v>
      </c>
      <c r="BM931" s="187" t="s">
        <v>1077</v>
      </c>
    </row>
    <row r="932" spans="1:65" s="13" customFormat="1" ht="11.25">
      <c r="B932" s="189"/>
      <c r="C932" s="190"/>
      <c r="D932" s="191" t="s">
        <v>180</v>
      </c>
      <c r="E932" s="192" t="s">
        <v>19</v>
      </c>
      <c r="F932" s="193" t="s">
        <v>181</v>
      </c>
      <c r="G932" s="190"/>
      <c r="H932" s="192" t="s">
        <v>19</v>
      </c>
      <c r="I932" s="194"/>
      <c r="J932" s="190"/>
      <c r="K932" s="190"/>
      <c r="L932" s="195"/>
      <c r="M932" s="196"/>
      <c r="N932" s="197"/>
      <c r="O932" s="197"/>
      <c r="P932" s="197"/>
      <c r="Q932" s="197"/>
      <c r="R932" s="197"/>
      <c r="S932" s="197"/>
      <c r="T932" s="198"/>
      <c r="AT932" s="199" t="s">
        <v>180</v>
      </c>
      <c r="AU932" s="199" t="s">
        <v>88</v>
      </c>
      <c r="AV932" s="13" t="s">
        <v>86</v>
      </c>
      <c r="AW932" s="13" t="s">
        <v>37</v>
      </c>
      <c r="AX932" s="13" t="s">
        <v>78</v>
      </c>
      <c r="AY932" s="199" t="s">
        <v>172</v>
      </c>
    </row>
    <row r="933" spans="1:65" s="13" customFormat="1" ht="11.25">
      <c r="B933" s="189"/>
      <c r="C933" s="190"/>
      <c r="D933" s="191" t="s">
        <v>180</v>
      </c>
      <c r="E933" s="192" t="s">
        <v>19</v>
      </c>
      <c r="F933" s="193" t="s">
        <v>968</v>
      </c>
      <c r="G933" s="190"/>
      <c r="H933" s="192" t="s">
        <v>19</v>
      </c>
      <c r="I933" s="194"/>
      <c r="J933" s="190"/>
      <c r="K933" s="190"/>
      <c r="L933" s="195"/>
      <c r="M933" s="196"/>
      <c r="N933" s="197"/>
      <c r="O933" s="197"/>
      <c r="P933" s="197"/>
      <c r="Q933" s="197"/>
      <c r="R933" s="197"/>
      <c r="S933" s="197"/>
      <c r="T933" s="198"/>
      <c r="AT933" s="199" t="s">
        <v>180</v>
      </c>
      <c r="AU933" s="199" t="s">
        <v>88</v>
      </c>
      <c r="AV933" s="13" t="s">
        <v>86</v>
      </c>
      <c r="AW933" s="13" t="s">
        <v>37</v>
      </c>
      <c r="AX933" s="13" t="s">
        <v>78</v>
      </c>
      <c r="AY933" s="199" t="s">
        <v>172</v>
      </c>
    </row>
    <row r="934" spans="1:65" s="13" customFormat="1" ht="11.25">
      <c r="B934" s="189"/>
      <c r="C934" s="190"/>
      <c r="D934" s="191" t="s">
        <v>180</v>
      </c>
      <c r="E934" s="192" t="s">
        <v>19</v>
      </c>
      <c r="F934" s="193" t="s">
        <v>201</v>
      </c>
      <c r="G934" s="190"/>
      <c r="H934" s="192" t="s">
        <v>19</v>
      </c>
      <c r="I934" s="194"/>
      <c r="J934" s="190"/>
      <c r="K934" s="190"/>
      <c r="L934" s="195"/>
      <c r="M934" s="196"/>
      <c r="N934" s="197"/>
      <c r="O934" s="197"/>
      <c r="P934" s="197"/>
      <c r="Q934" s="197"/>
      <c r="R934" s="197"/>
      <c r="S934" s="197"/>
      <c r="T934" s="198"/>
      <c r="AT934" s="199" t="s">
        <v>180</v>
      </c>
      <c r="AU934" s="199" t="s">
        <v>88</v>
      </c>
      <c r="AV934" s="13" t="s">
        <v>86</v>
      </c>
      <c r="AW934" s="13" t="s">
        <v>37</v>
      </c>
      <c r="AX934" s="13" t="s">
        <v>78</v>
      </c>
      <c r="AY934" s="199" t="s">
        <v>172</v>
      </c>
    </row>
    <row r="935" spans="1:65" s="13" customFormat="1" ht="11.25">
      <c r="B935" s="189"/>
      <c r="C935" s="190"/>
      <c r="D935" s="191" t="s">
        <v>180</v>
      </c>
      <c r="E935" s="192" t="s">
        <v>19</v>
      </c>
      <c r="F935" s="193" t="s">
        <v>970</v>
      </c>
      <c r="G935" s="190"/>
      <c r="H935" s="192" t="s">
        <v>19</v>
      </c>
      <c r="I935" s="194"/>
      <c r="J935" s="190"/>
      <c r="K935" s="190"/>
      <c r="L935" s="195"/>
      <c r="M935" s="196"/>
      <c r="N935" s="197"/>
      <c r="O935" s="197"/>
      <c r="P935" s="197"/>
      <c r="Q935" s="197"/>
      <c r="R935" s="197"/>
      <c r="S935" s="197"/>
      <c r="T935" s="198"/>
      <c r="AT935" s="199" t="s">
        <v>180</v>
      </c>
      <c r="AU935" s="199" t="s">
        <v>88</v>
      </c>
      <c r="AV935" s="13" t="s">
        <v>86</v>
      </c>
      <c r="AW935" s="13" t="s">
        <v>37</v>
      </c>
      <c r="AX935" s="13" t="s">
        <v>78</v>
      </c>
      <c r="AY935" s="199" t="s">
        <v>172</v>
      </c>
    </row>
    <row r="936" spans="1:65" s="14" customFormat="1" ht="11.25">
      <c r="B936" s="200"/>
      <c r="C936" s="201"/>
      <c r="D936" s="191" t="s">
        <v>180</v>
      </c>
      <c r="E936" s="202" t="s">
        <v>19</v>
      </c>
      <c r="F936" s="203" t="s">
        <v>1078</v>
      </c>
      <c r="G936" s="201"/>
      <c r="H936" s="204">
        <v>1</v>
      </c>
      <c r="I936" s="205"/>
      <c r="J936" s="201"/>
      <c r="K936" s="201"/>
      <c r="L936" s="206"/>
      <c r="M936" s="207"/>
      <c r="N936" s="208"/>
      <c r="O936" s="208"/>
      <c r="P936" s="208"/>
      <c r="Q936" s="208"/>
      <c r="R936" s="208"/>
      <c r="S936" s="208"/>
      <c r="T936" s="209"/>
      <c r="AT936" s="210" t="s">
        <v>180</v>
      </c>
      <c r="AU936" s="210" t="s">
        <v>88</v>
      </c>
      <c r="AV936" s="14" t="s">
        <v>88</v>
      </c>
      <c r="AW936" s="14" t="s">
        <v>37</v>
      </c>
      <c r="AX936" s="14" t="s">
        <v>78</v>
      </c>
      <c r="AY936" s="210" t="s">
        <v>172</v>
      </c>
    </row>
    <row r="937" spans="1:65" s="15" customFormat="1" ht="11.25">
      <c r="B937" s="211"/>
      <c r="C937" s="212"/>
      <c r="D937" s="191" t="s">
        <v>180</v>
      </c>
      <c r="E937" s="213" t="s">
        <v>19</v>
      </c>
      <c r="F937" s="214" t="s">
        <v>183</v>
      </c>
      <c r="G937" s="212"/>
      <c r="H937" s="215">
        <v>1</v>
      </c>
      <c r="I937" s="216"/>
      <c r="J937" s="212"/>
      <c r="K937" s="212"/>
      <c r="L937" s="217"/>
      <c r="M937" s="218"/>
      <c r="N937" s="219"/>
      <c r="O937" s="219"/>
      <c r="P937" s="219"/>
      <c r="Q937" s="219"/>
      <c r="R937" s="219"/>
      <c r="S937" s="219"/>
      <c r="T937" s="220"/>
      <c r="AT937" s="221" t="s">
        <v>180</v>
      </c>
      <c r="AU937" s="221" t="s">
        <v>88</v>
      </c>
      <c r="AV937" s="15" t="s">
        <v>178</v>
      </c>
      <c r="AW937" s="15" t="s">
        <v>37</v>
      </c>
      <c r="AX937" s="15" t="s">
        <v>86</v>
      </c>
      <c r="AY937" s="221" t="s">
        <v>172</v>
      </c>
    </row>
    <row r="938" spans="1:65" s="2" customFormat="1" ht="33" customHeight="1">
      <c r="A938" s="36"/>
      <c r="B938" s="37"/>
      <c r="C938" s="176" t="s">
        <v>1079</v>
      </c>
      <c r="D938" s="176" t="s">
        <v>174</v>
      </c>
      <c r="E938" s="177" t="s">
        <v>1080</v>
      </c>
      <c r="F938" s="178" t="s">
        <v>1081</v>
      </c>
      <c r="G938" s="179" t="s">
        <v>337</v>
      </c>
      <c r="H938" s="180">
        <v>62.3</v>
      </c>
      <c r="I938" s="181"/>
      <c r="J938" s="182">
        <f>ROUND(I938*H938,2)</f>
        <v>0</v>
      </c>
      <c r="K938" s="178" t="s">
        <v>188</v>
      </c>
      <c r="L938" s="41"/>
      <c r="M938" s="183" t="s">
        <v>19</v>
      </c>
      <c r="N938" s="184" t="s">
        <v>49</v>
      </c>
      <c r="O938" s="66"/>
      <c r="P938" s="185">
        <f>O938*H938</f>
        <v>0</v>
      </c>
      <c r="Q938" s="185">
        <v>4.3200000000000001E-3</v>
      </c>
      <c r="R938" s="185">
        <f>Q938*H938</f>
        <v>0.26913599999999999</v>
      </c>
      <c r="S938" s="185">
        <v>0</v>
      </c>
      <c r="T938" s="186">
        <f>S938*H938</f>
        <v>0</v>
      </c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R938" s="187" t="s">
        <v>268</v>
      </c>
      <c r="AT938" s="187" t="s">
        <v>174</v>
      </c>
      <c r="AU938" s="187" t="s">
        <v>88</v>
      </c>
      <c r="AY938" s="19" t="s">
        <v>172</v>
      </c>
      <c r="BE938" s="188">
        <f>IF(N938="základní",J938,0)</f>
        <v>0</v>
      </c>
      <c r="BF938" s="188">
        <f>IF(N938="snížená",J938,0)</f>
        <v>0</v>
      </c>
      <c r="BG938" s="188">
        <f>IF(N938="zákl. přenesená",J938,0)</f>
        <v>0</v>
      </c>
      <c r="BH938" s="188">
        <f>IF(N938="sníž. přenesená",J938,0)</f>
        <v>0</v>
      </c>
      <c r="BI938" s="188">
        <f>IF(N938="nulová",J938,0)</f>
        <v>0</v>
      </c>
      <c r="BJ938" s="19" t="s">
        <v>86</v>
      </c>
      <c r="BK938" s="188">
        <f>ROUND(I938*H938,2)</f>
        <v>0</v>
      </c>
      <c r="BL938" s="19" t="s">
        <v>268</v>
      </c>
      <c r="BM938" s="187" t="s">
        <v>1082</v>
      </c>
    </row>
    <row r="939" spans="1:65" s="2" customFormat="1" ht="11.25">
      <c r="A939" s="36"/>
      <c r="B939" s="37"/>
      <c r="C939" s="38"/>
      <c r="D939" s="222" t="s">
        <v>190</v>
      </c>
      <c r="E939" s="38"/>
      <c r="F939" s="223" t="s">
        <v>1083</v>
      </c>
      <c r="G939" s="38"/>
      <c r="H939" s="38"/>
      <c r="I939" s="224"/>
      <c r="J939" s="38"/>
      <c r="K939" s="38"/>
      <c r="L939" s="41"/>
      <c r="M939" s="225"/>
      <c r="N939" s="226"/>
      <c r="O939" s="66"/>
      <c r="P939" s="66"/>
      <c r="Q939" s="66"/>
      <c r="R939" s="66"/>
      <c r="S939" s="66"/>
      <c r="T939" s="67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T939" s="19" t="s">
        <v>190</v>
      </c>
      <c r="AU939" s="19" t="s">
        <v>88</v>
      </c>
    </row>
    <row r="940" spans="1:65" s="13" customFormat="1" ht="11.25">
      <c r="B940" s="189"/>
      <c r="C940" s="190"/>
      <c r="D940" s="191" t="s">
        <v>180</v>
      </c>
      <c r="E940" s="192" t="s">
        <v>19</v>
      </c>
      <c r="F940" s="193" t="s">
        <v>181</v>
      </c>
      <c r="G940" s="190"/>
      <c r="H940" s="192" t="s">
        <v>19</v>
      </c>
      <c r="I940" s="194"/>
      <c r="J940" s="190"/>
      <c r="K940" s="190"/>
      <c r="L940" s="195"/>
      <c r="M940" s="196"/>
      <c r="N940" s="197"/>
      <c r="O940" s="197"/>
      <c r="P940" s="197"/>
      <c r="Q940" s="197"/>
      <c r="R940" s="197"/>
      <c r="S940" s="197"/>
      <c r="T940" s="198"/>
      <c r="AT940" s="199" t="s">
        <v>180</v>
      </c>
      <c r="AU940" s="199" t="s">
        <v>88</v>
      </c>
      <c r="AV940" s="13" t="s">
        <v>86</v>
      </c>
      <c r="AW940" s="13" t="s">
        <v>37</v>
      </c>
      <c r="AX940" s="13" t="s">
        <v>78</v>
      </c>
      <c r="AY940" s="199" t="s">
        <v>172</v>
      </c>
    </row>
    <row r="941" spans="1:65" s="13" customFormat="1" ht="11.25">
      <c r="B941" s="189"/>
      <c r="C941" s="190"/>
      <c r="D941" s="191" t="s">
        <v>180</v>
      </c>
      <c r="E941" s="192" t="s">
        <v>19</v>
      </c>
      <c r="F941" s="193" t="s">
        <v>968</v>
      </c>
      <c r="G941" s="190"/>
      <c r="H941" s="192" t="s">
        <v>19</v>
      </c>
      <c r="I941" s="194"/>
      <c r="J941" s="190"/>
      <c r="K941" s="190"/>
      <c r="L941" s="195"/>
      <c r="M941" s="196"/>
      <c r="N941" s="197"/>
      <c r="O941" s="197"/>
      <c r="P941" s="197"/>
      <c r="Q941" s="197"/>
      <c r="R941" s="197"/>
      <c r="S941" s="197"/>
      <c r="T941" s="198"/>
      <c r="AT941" s="199" t="s">
        <v>180</v>
      </c>
      <c r="AU941" s="199" t="s">
        <v>88</v>
      </c>
      <c r="AV941" s="13" t="s">
        <v>86</v>
      </c>
      <c r="AW941" s="13" t="s">
        <v>37</v>
      </c>
      <c r="AX941" s="13" t="s">
        <v>78</v>
      </c>
      <c r="AY941" s="199" t="s">
        <v>172</v>
      </c>
    </row>
    <row r="942" spans="1:65" s="13" customFormat="1" ht="11.25">
      <c r="B942" s="189"/>
      <c r="C942" s="190"/>
      <c r="D942" s="191" t="s">
        <v>180</v>
      </c>
      <c r="E942" s="192" t="s">
        <v>19</v>
      </c>
      <c r="F942" s="193" t="s">
        <v>201</v>
      </c>
      <c r="G942" s="190"/>
      <c r="H942" s="192" t="s">
        <v>19</v>
      </c>
      <c r="I942" s="194"/>
      <c r="J942" s="190"/>
      <c r="K942" s="190"/>
      <c r="L942" s="195"/>
      <c r="M942" s="196"/>
      <c r="N942" s="197"/>
      <c r="O942" s="197"/>
      <c r="P942" s="197"/>
      <c r="Q942" s="197"/>
      <c r="R942" s="197"/>
      <c r="S942" s="197"/>
      <c r="T942" s="198"/>
      <c r="AT942" s="199" t="s">
        <v>180</v>
      </c>
      <c r="AU942" s="199" t="s">
        <v>88</v>
      </c>
      <c r="AV942" s="13" t="s">
        <v>86</v>
      </c>
      <c r="AW942" s="13" t="s">
        <v>37</v>
      </c>
      <c r="AX942" s="13" t="s">
        <v>78</v>
      </c>
      <c r="AY942" s="199" t="s">
        <v>172</v>
      </c>
    </row>
    <row r="943" spans="1:65" s="13" customFormat="1" ht="11.25">
      <c r="B943" s="189"/>
      <c r="C943" s="190"/>
      <c r="D943" s="191" t="s">
        <v>180</v>
      </c>
      <c r="E943" s="192" t="s">
        <v>19</v>
      </c>
      <c r="F943" s="193" t="s">
        <v>969</v>
      </c>
      <c r="G943" s="190"/>
      <c r="H943" s="192" t="s">
        <v>19</v>
      </c>
      <c r="I943" s="194"/>
      <c r="J943" s="190"/>
      <c r="K943" s="190"/>
      <c r="L943" s="195"/>
      <c r="M943" s="196"/>
      <c r="N943" s="197"/>
      <c r="O943" s="197"/>
      <c r="P943" s="197"/>
      <c r="Q943" s="197"/>
      <c r="R943" s="197"/>
      <c r="S943" s="197"/>
      <c r="T943" s="198"/>
      <c r="AT943" s="199" t="s">
        <v>180</v>
      </c>
      <c r="AU943" s="199" t="s">
        <v>88</v>
      </c>
      <c r="AV943" s="13" t="s">
        <v>86</v>
      </c>
      <c r="AW943" s="13" t="s">
        <v>37</v>
      </c>
      <c r="AX943" s="13" t="s">
        <v>78</v>
      </c>
      <c r="AY943" s="199" t="s">
        <v>172</v>
      </c>
    </row>
    <row r="944" spans="1:65" s="13" customFormat="1" ht="11.25">
      <c r="B944" s="189"/>
      <c r="C944" s="190"/>
      <c r="D944" s="191" t="s">
        <v>180</v>
      </c>
      <c r="E944" s="192" t="s">
        <v>19</v>
      </c>
      <c r="F944" s="193" t="s">
        <v>970</v>
      </c>
      <c r="G944" s="190"/>
      <c r="H944" s="192" t="s">
        <v>19</v>
      </c>
      <c r="I944" s="194"/>
      <c r="J944" s="190"/>
      <c r="K944" s="190"/>
      <c r="L944" s="195"/>
      <c r="M944" s="196"/>
      <c r="N944" s="197"/>
      <c r="O944" s="197"/>
      <c r="P944" s="197"/>
      <c r="Q944" s="197"/>
      <c r="R944" s="197"/>
      <c r="S944" s="197"/>
      <c r="T944" s="198"/>
      <c r="AT944" s="199" t="s">
        <v>180</v>
      </c>
      <c r="AU944" s="199" t="s">
        <v>88</v>
      </c>
      <c r="AV944" s="13" t="s">
        <v>86</v>
      </c>
      <c r="AW944" s="13" t="s">
        <v>37</v>
      </c>
      <c r="AX944" s="13" t="s">
        <v>78</v>
      </c>
      <c r="AY944" s="199" t="s">
        <v>172</v>
      </c>
    </row>
    <row r="945" spans="1:65" s="14" customFormat="1" ht="11.25">
      <c r="B945" s="200"/>
      <c r="C945" s="201"/>
      <c r="D945" s="191" t="s">
        <v>180</v>
      </c>
      <c r="E945" s="202" t="s">
        <v>19</v>
      </c>
      <c r="F945" s="203" t="s">
        <v>1030</v>
      </c>
      <c r="G945" s="201"/>
      <c r="H945" s="204">
        <v>62.3</v>
      </c>
      <c r="I945" s="205"/>
      <c r="J945" s="201"/>
      <c r="K945" s="201"/>
      <c r="L945" s="206"/>
      <c r="M945" s="207"/>
      <c r="N945" s="208"/>
      <c r="O945" s="208"/>
      <c r="P945" s="208"/>
      <c r="Q945" s="208"/>
      <c r="R945" s="208"/>
      <c r="S945" s="208"/>
      <c r="T945" s="209"/>
      <c r="AT945" s="210" t="s">
        <v>180</v>
      </c>
      <c r="AU945" s="210" t="s">
        <v>88</v>
      </c>
      <c r="AV945" s="14" t="s">
        <v>88</v>
      </c>
      <c r="AW945" s="14" t="s">
        <v>37</v>
      </c>
      <c r="AX945" s="14" t="s">
        <v>78</v>
      </c>
      <c r="AY945" s="210" t="s">
        <v>172</v>
      </c>
    </row>
    <row r="946" spans="1:65" s="15" customFormat="1" ht="11.25">
      <c r="B946" s="211"/>
      <c r="C946" s="212"/>
      <c r="D946" s="191" t="s">
        <v>180</v>
      </c>
      <c r="E946" s="213" t="s">
        <v>19</v>
      </c>
      <c r="F946" s="214" t="s">
        <v>183</v>
      </c>
      <c r="G946" s="212"/>
      <c r="H946" s="215">
        <v>62.3</v>
      </c>
      <c r="I946" s="216"/>
      <c r="J946" s="212"/>
      <c r="K946" s="212"/>
      <c r="L946" s="217"/>
      <c r="M946" s="218"/>
      <c r="N946" s="219"/>
      <c r="O946" s="219"/>
      <c r="P946" s="219"/>
      <c r="Q946" s="219"/>
      <c r="R946" s="219"/>
      <c r="S946" s="219"/>
      <c r="T946" s="220"/>
      <c r="AT946" s="221" t="s">
        <v>180</v>
      </c>
      <c r="AU946" s="221" t="s">
        <v>88</v>
      </c>
      <c r="AV946" s="15" t="s">
        <v>178</v>
      </c>
      <c r="AW946" s="15" t="s">
        <v>37</v>
      </c>
      <c r="AX946" s="15" t="s">
        <v>86</v>
      </c>
      <c r="AY946" s="221" t="s">
        <v>172</v>
      </c>
    </row>
    <row r="947" spans="1:65" s="2" customFormat="1" ht="49.15" customHeight="1">
      <c r="A947" s="36"/>
      <c r="B947" s="37"/>
      <c r="C947" s="176" t="s">
        <v>1084</v>
      </c>
      <c r="D947" s="176" t="s">
        <v>174</v>
      </c>
      <c r="E947" s="177" t="s">
        <v>1085</v>
      </c>
      <c r="F947" s="178" t="s">
        <v>1086</v>
      </c>
      <c r="G947" s="179" t="s">
        <v>337</v>
      </c>
      <c r="H947" s="180">
        <v>8</v>
      </c>
      <c r="I947" s="181"/>
      <c r="J947" s="182">
        <f>ROUND(I947*H947,2)</f>
        <v>0</v>
      </c>
      <c r="K947" s="178" t="s">
        <v>19</v>
      </c>
      <c r="L947" s="41"/>
      <c r="M947" s="183" t="s">
        <v>19</v>
      </c>
      <c r="N947" s="184" t="s">
        <v>49</v>
      </c>
      <c r="O947" s="66"/>
      <c r="P947" s="185">
        <f>O947*H947</f>
        <v>0</v>
      </c>
      <c r="Q947" s="185">
        <v>1.9599999999999999E-3</v>
      </c>
      <c r="R947" s="185">
        <f>Q947*H947</f>
        <v>1.5679999999999999E-2</v>
      </c>
      <c r="S947" s="185">
        <v>0</v>
      </c>
      <c r="T947" s="186">
        <f>S947*H947</f>
        <v>0</v>
      </c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R947" s="187" t="s">
        <v>268</v>
      </c>
      <c r="AT947" s="187" t="s">
        <v>174</v>
      </c>
      <c r="AU947" s="187" t="s">
        <v>88</v>
      </c>
      <c r="AY947" s="19" t="s">
        <v>172</v>
      </c>
      <c r="BE947" s="188">
        <f>IF(N947="základní",J947,0)</f>
        <v>0</v>
      </c>
      <c r="BF947" s="188">
        <f>IF(N947="snížená",J947,0)</f>
        <v>0</v>
      </c>
      <c r="BG947" s="188">
        <f>IF(N947="zákl. přenesená",J947,0)</f>
        <v>0</v>
      </c>
      <c r="BH947" s="188">
        <f>IF(N947="sníž. přenesená",J947,0)</f>
        <v>0</v>
      </c>
      <c r="BI947" s="188">
        <f>IF(N947="nulová",J947,0)</f>
        <v>0</v>
      </c>
      <c r="BJ947" s="19" t="s">
        <v>86</v>
      </c>
      <c r="BK947" s="188">
        <f>ROUND(I947*H947,2)</f>
        <v>0</v>
      </c>
      <c r="BL947" s="19" t="s">
        <v>268</v>
      </c>
      <c r="BM947" s="187" t="s">
        <v>1087</v>
      </c>
    </row>
    <row r="948" spans="1:65" s="13" customFormat="1" ht="11.25">
      <c r="B948" s="189"/>
      <c r="C948" s="190"/>
      <c r="D948" s="191" t="s">
        <v>180</v>
      </c>
      <c r="E948" s="192" t="s">
        <v>19</v>
      </c>
      <c r="F948" s="193" t="s">
        <v>181</v>
      </c>
      <c r="G948" s="190"/>
      <c r="H948" s="192" t="s">
        <v>19</v>
      </c>
      <c r="I948" s="194"/>
      <c r="J948" s="190"/>
      <c r="K948" s="190"/>
      <c r="L948" s="195"/>
      <c r="M948" s="196"/>
      <c r="N948" s="197"/>
      <c r="O948" s="197"/>
      <c r="P948" s="197"/>
      <c r="Q948" s="197"/>
      <c r="R948" s="197"/>
      <c r="S948" s="197"/>
      <c r="T948" s="198"/>
      <c r="AT948" s="199" t="s">
        <v>180</v>
      </c>
      <c r="AU948" s="199" t="s">
        <v>88</v>
      </c>
      <c r="AV948" s="13" t="s">
        <v>86</v>
      </c>
      <c r="AW948" s="13" t="s">
        <v>37</v>
      </c>
      <c r="AX948" s="13" t="s">
        <v>78</v>
      </c>
      <c r="AY948" s="199" t="s">
        <v>172</v>
      </c>
    </row>
    <row r="949" spans="1:65" s="13" customFormat="1" ht="11.25">
      <c r="B949" s="189"/>
      <c r="C949" s="190"/>
      <c r="D949" s="191" t="s">
        <v>180</v>
      </c>
      <c r="E949" s="192" t="s">
        <v>19</v>
      </c>
      <c r="F949" s="193" t="s">
        <v>968</v>
      </c>
      <c r="G949" s="190"/>
      <c r="H949" s="192" t="s">
        <v>19</v>
      </c>
      <c r="I949" s="194"/>
      <c r="J949" s="190"/>
      <c r="K949" s="190"/>
      <c r="L949" s="195"/>
      <c r="M949" s="196"/>
      <c r="N949" s="197"/>
      <c r="O949" s="197"/>
      <c r="P949" s="197"/>
      <c r="Q949" s="197"/>
      <c r="R949" s="197"/>
      <c r="S949" s="197"/>
      <c r="T949" s="198"/>
      <c r="AT949" s="199" t="s">
        <v>180</v>
      </c>
      <c r="AU949" s="199" t="s">
        <v>88</v>
      </c>
      <c r="AV949" s="13" t="s">
        <v>86</v>
      </c>
      <c r="AW949" s="13" t="s">
        <v>37</v>
      </c>
      <c r="AX949" s="13" t="s">
        <v>78</v>
      </c>
      <c r="AY949" s="199" t="s">
        <v>172</v>
      </c>
    </row>
    <row r="950" spans="1:65" s="13" customFormat="1" ht="11.25">
      <c r="B950" s="189"/>
      <c r="C950" s="190"/>
      <c r="D950" s="191" t="s">
        <v>180</v>
      </c>
      <c r="E950" s="192" t="s">
        <v>19</v>
      </c>
      <c r="F950" s="193" t="s">
        <v>201</v>
      </c>
      <c r="G950" s="190"/>
      <c r="H950" s="192" t="s">
        <v>19</v>
      </c>
      <c r="I950" s="194"/>
      <c r="J950" s="190"/>
      <c r="K950" s="190"/>
      <c r="L950" s="195"/>
      <c r="M950" s="196"/>
      <c r="N950" s="197"/>
      <c r="O950" s="197"/>
      <c r="P950" s="197"/>
      <c r="Q950" s="197"/>
      <c r="R950" s="197"/>
      <c r="S950" s="197"/>
      <c r="T950" s="198"/>
      <c r="AT950" s="199" t="s">
        <v>180</v>
      </c>
      <c r="AU950" s="199" t="s">
        <v>88</v>
      </c>
      <c r="AV950" s="13" t="s">
        <v>86</v>
      </c>
      <c r="AW950" s="13" t="s">
        <v>37</v>
      </c>
      <c r="AX950" s="13" t="s">
        <v>78</v>
      </c>
      <c r="AY950" s="199" t="s">
        <v>172</v>
      </c>
    </row>
    <row r="951" spans="1:65" s="13" customFormat="1" ht="11.25">
      <c r="B951" s="189"/>
      <c r="C951" s="190"/>
      <c r="D951" s="191" t="s">
        <v>180</v>
      </c>
      <c r="E951" s="192" t="s">
        <v>19</v>
      </c>
      <c r="F951" s="193" t="s">
        <v>969</v>
      </c>
      <c r="G951" s="190"/>
      <c r="H951" s="192" t="s">
        <v>19</v>
      </c>
      <c r="I951" s="194"/>
      <c r="J951" s="190"/>
      <c r="K951" s="190"/>
      <c r="L951" s="195"/>
      <c r="M951" s="196"/>
      <c r="N951" s="197"/>
      <c r="O951" s="197"/>
      <c r="P951" s="197"/>
      <c r="Q951" s="197"/>
      <c r="R951" s="197"/>
      <c r="S951" s="197"/>
      <c r="T951" s="198"/>
      <c r="AT951" s="199" t="s">
        <v>180</v>
      </c>
      <c r="AU951" s="199" t="s">
        <v>88</v>
      </c>
      <c r="AV951" s="13" t="s">
        <v>86</v>
      </c>
      <c r="AW951" s="13" t="s">
        <v>37</v>
      </c>
      <c r="AX951" s="13" t="s">
        <v>78</v>
      </c>
      <c r="AY951" s="199" t="s">
        <v>172</v>
      </c>
    </row>
    <row r="952" spans="1:65" s="13" customFormat="1" ht="11.25">
      <c r="B952" s="189"/>
      <c r="C952" s="190"/>
      <c r="D952" s="191" t="s">
        <v>180</v>
      </c>
      <c r="E952" s="192" t="s">
        <v>19</v>
      </c>
      <c r="F952" s="193" t="s">
        <v>970</v>
      </c>
      <c r="G952" s="190"/>
      <c r="H952" s="192" t="s">
        <v>19</v>
      </c>
      <c r="I952" s="194"/>
      <c r="J952" s="190"/>
      <c r="K952" s="190"/>
      <c r="L952" s="195"/>
      <c r="M952" s="196"/>
      <c r="N952" s="197"/>
      <c r="O952" s="197"/>
      <c r="P952" s="197"/>
      <c r="Q952" s="197"/>
      <c r="R952" s="197"/>
      <c r="S952" s="197"/>
      <c r="T952" s="198"/>
      <c r="AT952" s="199" t="s">
        <v>180</v>
      </c>
      <c r="AU952" s="199" t="s">
        <v>88</v>
      </c>
      <c r="AV952" s="13" t="s">
        <v>86</v>
      </c>
      <c r="AW952" s="13" t="s">
        <v>37</v>
      </c>
      <c r="AX952" s="13" t="s">
        <v>78</v>
      </c>
      <c r="AY952" s="199" t="s">
        <v>172</v>
      </c>
    </row>
    <row r="953" spans="1:65" s="14" customFormat="1" ht="11.25">
      <c r="B953" s="200"/>
      <c r="C953" s="201"/>
      <c r="D953" s="191" t="s">
        <v>180</v>
      </c>
      <c r="E953" s="202" t="s">
        <v>19</v>
      </c>
      <c r="F953" s="203" t="s">
        <v>1088</v>
      </c>
      <c r="G953" s="201"/>
      <c r="H953" s="204">
        <v>8</v>
      </c>
      <c r="I953" s="205"/>
      <c r="J953" s="201"/>
      <c r="K953" s="201"/>
      <c r="L953" s="206"/>
      <c r="M953" s="207"/>
      <c r="N953" s="208"/>
      <c r="O953" s="208"/>
      <c r="P953" s="208"/>
      <c r="Q953" s="208"/>
      <c r="R953" s="208"/>
      <c r="S953" s="208"/>
      <c r="T953" s="209"/>
      <c r="AT953" s="210" t="s">
        <v>180</v>
      </c>
      <c r="AU953" s="210" t="s">
        <v>88</v>
      </c>
      <c r="AV953" s="14" t="s">
        <v>88</v>
      </c>
      <c r="AW953" s="14" t="s">
        <v>37</v>
      </c>
      <c r="AX953" s="14" t="s">
        <v>78</v>
      </c>
      <c r="AY953" s="210" t="s">
        <v>172</v>
      </c>
    </row>
    <row r="954" spans="1:65" s="15" customFormat="1" ht="11.25">
      <c r="B954" s="211"/>
      <c r="C954" s="212"/>
      <c r="D954" s="191" t="s">
        <v>180</v>
      </c>
      <c r="E954" s="213" t="s">
        <v>19</v>
      </c>
      <c r="F954" s="214" t="s">
        <v>183</v>
      </c>
      <c r="G954" s="212"/>
      <c r="H954" s="215">
        <v>8</v>
      </c>
      <c r="I954" s="216"/>
      <c r="J954" s="212"/>
      <c r="K954" s="212"/>
      <c r="L954" s="217"/>
      <c r="M954" s="218"/>
      <c r="N954" s="219"/>
      <c r="O954" s="219"/>
      <c r="P954" s="219"/>
      <c r="Q954" s="219"/>
      <c r="R954" s="219"/>
      <c r="S954" s="219"/>
      <c r="T954" s="220"/>
      <c r="AT954" s="221" t="s">
        <v>180</v>
      </c>
      <c r="AU954" s="221" t="s">
        <v>88</v>
      </c>
      <c r="AV954" s="15" t="s">
        <v>178</v>
      </c>
      <c r="AW954" s="15" t="s">
        <v>37</v>
      </c>
      <c r="AX954" s="15" t="s">
        <v>86</v>
      </c>
      <c r="AY954" s="221" t="s">
        <v>172</v>
      </c>
    </row>
    <row r="955" spans="1:65" s="2" customFormat="1" ht="37.9" customHeight="1">
      <c r="A955" s="36"/>
      <c r="B955" s="37"/>
      <c r="C955" s="176" t="s">
        <v>1089</v>
      </c>
      <c r="D955" s="176" t="s">
        <v>174</v>
      </c>
      <c r="E955" s="177" t="s">
        <v>1090</v>
      </c>
      <c r="F955" s="178" t="s">
        <v>1091</v>
      </c>
      <c r="G955" s="179" t="s">
        <v>337</v>
      </c>
      <c r="H955" s="180">
        <v>38.6</v>
      </c>
      <c r="I955" s="181"/>
      <c r="J955" s="182">
        <f>ROUND(I955*H955,2)</f>
        <v>0</v>
      </c>
      <c r="K955" s="178" t="s">
        <v>188</v>
      </c>
      <c r="L955" s="41"/>
      <c r="M955" s="183" t="s">
        <v>19</v>
      </c>
      <c r="N955" s="184" t="s">
        <v>49</v>
      </c>
      <c r="O955" s="66"/>
      <c r="P955" s="185">
        <f>O955*H955</f>
        <v>0</v>
      </c>
      <c r="Q955" s="185">
        <v>2.47E-3</v>
      </c>
      <c r="R955" s="185">
        <f>Q955*H955</f>
        <v>9.5341999999999996E-2</v>
      </c>
      <c r="S955" s="185">
        <v>0</v>
      </c>
      <c r="T955" s="186">
        <f>S955*H955</f>
        <v>0</v>
      </c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R955" s="187" t="s">
        <v>268</v>
      </c>
      <c r="AT955" s="187" t="s">
        <v>174</v>
      </c>
      <c r="AU955" s="187" t="s">
        <v>88</v>
      </c>
      <c r="AY955" s="19" t="s">
        <v>172</v>
      </c>
      <c r="BE955" s="188">
        <f>IF(N955="základní",J955,0)</f>
        <v>0</v>
      </c>
      <c r="BF955" s="188">
        <f>IF(N955="snížená",J955,0)</f>
        <v>0</v>
      </c>
      <c r="BG955" s="188">
        <f>IF(N955="zákl. přenesená",J955,0)</f>
        <v>0</v>
      </c>
      <c r="BH955" s="188">
        <f>IF(N955="sníž. přenesená",J955,0)</f>
        <v>0</v>
      </c>
      <c r="BI955" s="188">
        <f>IF(N955="nulová",J955,0)</f>
        <v>0</v>
      </c>
      <c r="BJ955" s="19" t="s">
        <v>86</v>
      </c>
      <c r="BK955" s="188">
        <f>ROUND(I955*H955,2)</f>
        <v>0</v>
      </c>
      <c r="BL955" s="19" t="s">
        <v>268</v>
      </c>
      <c r="BM955" s="187" t="s">
        <v>1092</v>
      </c>
    </row>
    <row r="956" spans="1:65" s="2" customFormat="1" ht="11.25">
      <c r="A956" s="36"/>
      <c r="B956" s="37"/>
      <c r="C956" s="38"/>
      <c r="D956" s="222" t="s">
        <v>190</v>
      </c>
      <c r="E956" s="38"/>
      <c r="F956" s="223" t="s">
        <v>1093</v>
      </c>
      <c r="G956" s="38"/>
      <c r="H956" s="38"/>
      <c r="I956" s="224"/>
      <c r="J956" s="38"/>
      <c r="K956" s="38"/>
      <c r="L956" s="41"/>
      <c r="M956" s="225"/>
      <c r="N956" s="226"/>
      <c r="O956" s="66"/>
      <c r="P956" s="66"/>
      <c r="Q956" s="66"/>
      <c r="R956" s="66"/>
      <c r="S956" s="66"/>
      <c r="T956" s="67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T956" s="19" t="s">
        <v>190</v>
      </c>
      <c r="AU956" s="19" t="s">
        <v>88</v>
      </c>
    </row>
    <row r="957" spans="1:65" s="13" customFormat="1" ht="11.25">
      <c r="B957" s="189"/>
      <c r="C957" s="190"/>
      <c r="D957" s="191" t="s">
        <v>180</v>
      </c>
      <c r="E957" s="192" t="s">
        <v>19</v>
      </c>
      <c r="F957" s="193" t="s">
        <v>181</v>
      </c>
      <c r="G957" s="190"/>
      <c r="H957" s="192" t="s">
        <v>19</v>
      </c>
      <c r="I957" s="194"/>
      <c r="J957" s="190"/>
      <c r="K957" s="190"/>
      <c r="L957" s="195"/>
      <c r="M957" s="196"/>
      <c r="N957" s="197"/>
      <c r="O957" s="197"/>
      <c r="P957" s="197"/>
      <c r="Q957" s="197"/>
      <c r="R957" s="197"/>
      <c r="S957" s="197"/>
      <c r="T957" s="198"/>
      <c r="AT957" s="199" t="s">
        <v>180</v>
      </c>
      <c r="AU957" s="199" t="s">
        <v>88</v>
      </c>
      <c r="AV957" s="13" t="s">
        <v>86</v>
      </c>
      <c r="AW957" s="13" t="s">
        <v>37</v>
      </c>
      <c r="AX957" s="13" t="s">
        <v>78</v>
      </c>
      <c r="AY957" s="199" t="s">
        <v>172</v>
      </c>
    </row>
    <row r="958" spans="1:65" s="13" customFormat="1" ht="11.25">
      <c r="B958" s="189"/>
      <c r="C958" s="190"/>
      <c r="D958" s="191" t="s">
        <v>180</v>
      </c>
      <c r="E958" s="192" t="s">
        <v>19</v>
      </c>
      <c r="F958" s="193" t="s">
        <v>968</v>
      </c>
      <c r="G958" s="190"/>
      <c r="H958" s="192" t="s">
        <v>19</v>
      </c>
      <c r="I958" s="194"/>
      <c r="J958" s="190"/>
      <c r="K958" s="190"/>
      <c r="L958" s="195"/>
      <c r="M958" s="196"/>
      <c r="N958" s="197"/>
      <c r="O958" s="197"/>
      <c r="P958" s="197"/>
      <c r="Q958" s="197"/>
      <c r="R958" s="197"/>
      <c r="S958" s="197"/>
      <c r="T958" s="198"/>
      <c r="AT958" s="199" t="s">
        <v>180</v>
      </c>
      <c r="AU958" s="199" t="s">
        <v>88</v>
      </c>
      <c r="AV958" s="13" t="s">
        <v>86</v>
      </c>
      <c r="AW958" s="13" t="s">
        <v>37</v>
      </c>
      <c r="AX958" s="13" t="s">
        <v>78</v>
      </c>
      <c r="AY958" s="199" t="s">
        <v>172</v>
      </c>
    </row>
    <row r="959" spans="1:65" s="13" customFormat="1" ht="11.25">
      <c r="B959" s="189"/>
      <c r="C959" s="190"/>
      <c r="D959" s="191" t="s">
        <v>180</v>
      </c>
      <c r="E959" s="192" t="s">
        <v>19</v>
      </c>
      <c r="F959" s="193" t="s">
        <v>201</v>
      </c>
      <c r="G959" s="190"/>
      <c r="H959" s="192" t="s">
        <v>19</v>
      </c>
      <c r="I959" s="194"/>
      <c r="J959" s="190"/>
      <c r="K959" s="190"/>
      <c r="L959" s="195"/>
      <c r="M959" s="196"/>
      <c r="N959" s="197"/>
      <c r="O959" s="197"/>
      <c r="P959" s="197"/>
      <c r="Q959" s="197"/>
      <c r="R959" s="197"/>
      <c r="S959" s="197"/>
      <c r="T959" s="198"/>
      <c r="AT959" s="199" t="s">
        <v>180</v>
      </c>
      <c r="AU959" s="199" t="s">
        <v>88</v>
      </c>
      <c r="AV959" s="13" t="s">
        <v>86</v>
      </c>
      <c r="AW959" s="13" t="s">
        <v>37</v>
      </c>
      <c r="AX959" s="13" t="s">
        <v>78</v>
      </c>
      <c r="AY959" s="199" t="s">
        <v>172</v>
      </c>
    </row>
    <row r="960" spans="1:65" s="13" customFormat="1" ht="11.25">
      <c r="B960" s="189"/>
      <c r="C960" s="190"/>
      <c r="D960" s="191" t="s">
        <v>180</v>
      </c>
      <c r="E960" s="192" t="s">
        <v>19</v>
      </c>
      <c r="F960" s="193" t="s">
        <v>969</v>
      </c>
      <c r="G960" s="190"/>
      <c r="H960" s="192" t="s">
        <v>19</v>
      </c>
      <c r="I960" s="194"/>
      <c r="J960" s="190"/>
      <c r="K960" s="190"/>
      <c r="L960" s="195"/>
      <c r="M960" s="196"/>
      <c r="N960" s="197"/>
      <c r="O960" s="197"/>
      <c r="P960" s="197"/>
      <c r="Q960" s="197"/>
      <c r="R960" s="197"/>
      <c r="S960" s="197"/>
      <c r="T960" s="198"/>
      <c r="AT960" s="199" t="s">
        <v>180</v>
      </c>
      <c r="AU960" s="199" t="s">
        <v>88</v>
      </c>
      <c r="AV960" s="13" t="s">
        <v>86</v>
      </c>
      <c r="AW960" s="13" t="s">
        <v>37</v>
      </c>
      <c r="AX960" s="13" t="s">
        <v>78</v>
      </c>
      <c r="AY960" s="199" t="s">
        <v>172</v>
      </c>
    </row>
    <row r="961" spans="1:65" s="13" customFormat="1" ht="11.25">
      <c r="B961" s="189"/>
      <c r="C961" s="190"/>
      <c r="D961" s="191" t="s">
        <v>180</v>
      </c>
      <c r="E961" s="192" t="s">
        <v>19</v>
      </c>
      <c r="F961" s="193" t="s">
        <v>970</v>
      </c>
      <c r="G961" s="190"/>
      <c r="H961" s="192" t="s">
        <v>19</v>
      </c>
      <c r="I961" s="194"/>
      <c r="J961" s="190"/>
      <c r="K961" s="190"/>
      <c r="L961" s="195"/>
      <c r="M961" s="196"/>
      <c r="N961" s="197"/>
      <c r="O961" s="197"/>
      <c r="P961" s="197"/>
      <c r="Q961" s="197"/>
      <c r="R961" s="197"/>
      <c r="S961" s="197"/>
      <c r="T961" s="198"/>
      <c r="AT961" s="199" t="s">
        <v>180</v>
      </c>
      <c r="AU961" s="199" t="s">
        <v>88</v>
      </c>
      <c r="AV961" s="13" t="s">
        <v>86</v>
      </c>
      <c r="AW961" s="13" t="s">
        <v>37</v>
      </c>
      <c r="AX961" s="13" t="s">
        <v>78</v>
      </c>
      <c r="AY961" s="199" t="s">
        <v>172</v>
      </c>
    </row>
    <row r="962" spans="1:65" s="14" customFormat="1" ht="11.25">
      <c r="B962" s="200"/>
      <c r="C962" s="201"/>
      <c r="D962" s="191" t="s">
        <v>180</v>
      </c>
      <c r="E962" s="202" t="s">
        <v>19</v>
      </c>
      <c r="F962" s="203" t="s">
        <v>1094</v>
      </c>
      <c r="G962" s="201"/>
      <c r="H962" s="204">
        <v>38.6</v>
      </c>
      <c r="I962" s="205"/>
      <c r="J962" s="201"/>
      <c r="K962" s="201"/>
      <c r="L962" s="206"/>
      <c r="M962" s="207"/>
      <c r="N962" s="208"/>
      <c r="O962" s="208"/>
      <c r="P962" s="208"/>
      <c r="Q962" s="208"/>
      <c r="R962" s="208"/>
      <c r="S962" s="208"/>
      <c r="T962" s="209"/>
      <c r="AT962" s="210" t="s">
        <v>180</v>
      </c>
      <c r="AU962" s="210" t="s">
        <v>88</v>
      </c>
      <c r="AV962" s="14" t="s">
        <v>88</v>
      </c>
      <c r="AW962" s="14" t="s">
        <v>37</v>
      </c>
      <c r="AX962" s="14" t="s">
        <v>78</v>
      </c>
      <c r="AY962" s="210" t="s">
        <v>172</v>
      </c>
    </row>
    <row r="963" spans="1:65" s="15" customFormat="1" ht="11.25">
      <c r="B963" s="211"/>
      <c r="C963" s="212"/>
      <c r="D963" s="191" t="s">
        <v>180</v>
      </c>
      <c r="E963" s="213" t="s">
        <v>19</v>
      </c>
      <c r="F963" s="214" t="s">
        <v>183</v>
      </c>
      <c r="G963" s="212"/>
      <c r="H963" s="215">
        <v>38.6</v>
      </c>
      <c r="I963" s="216"/>
      <c r="J963" s="212"/>
      <c r="K963" s="212"/>
      <c r="L963" s="217"/>
      <c r="M963" s="218"/>
      <c r="N963" s="219"/>
      <c r="O963" s="219"/>
      <c r="P963" s="219"/>
      <c r="Q963" s="219"/>
      <c r="R963" s="219"/>
      <c r="S963" s="219"/>
      <c r="T963" s="220"/>
      <c r="AT963" s="221" t="s">
        <v>180</v>
      </c>
      <c r="AU963" s="221" t="s">
        <v>88</v>
      </c>
      <c r="AV963" s="15" t="s">
        <v>178</v>
      </c>
      <c r="AW963" s="15" t="s">
        <v>37</v>
      </c>
      <c r="AX963" s="15" t="s">
        <v>86</v>
      </c>
      <c r="AY963" s="221" t="s">
        <v>172</v>
      </c>
    </row>
    <row r="964" spans="1:65" s="2" customFormat="1" ht="37.9" customHeight="1">
      <c r="A964" s="36"/>
      <c r="B964" s="37"/>
      <c r="C964" s="176" t="s">
        <v>1095</v>
      </c>
      <c r="D964" s="176" t="s">
        <v>174</v>
      </c>
      <c r="E964" s="177" t="s">
        <v>1096</v>
      </c>
      <c r="F964" s="178" t="s">
        <v>1097</v>
      </c>
      <c r="G964" s="179" t="s">
        <v>337</v>
      </c>
      <c r="H964" s="180">
        <v>38.6</v>
      </c>
      <c r="I964" s="181"/>
      <c r="J964" s="182">
        <f>ROUND(I964*H964,2)</f>
        <v>0</v>
      </c>
      <c r="K964" s="178" t="s">
        <v>19</v>
      </c>
      <c r="L964" s="41"/>
      <c r="M964" s="183" t="s">
        <v>19</v>
      </c>
      <c r="N964" s="184" t="s">
        <v>49</v>
      </c>
      <c r="O964" s="66"/>
      <c r="P964" s="185">
        <f>O964*H964</f>
        <v>0</v>
      </c>
      <c r="Q964" s="185">
        <v>3.5500000000000002E-3</v>
      </c>
      <c r="R964" s="185">
        <f>Q964*H964</f>
        <v>0.13703000000000001</v>
      </c>
      <c r="S964" s="185">
        <v>0</v>
      </c>
      <c r="T964" s="186">
        <f>S964*H964</f>
        <v>0</v>
      </c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R964" s="187" t="s">
        <v>268</v>
      </c>
      <c r="AT964" s="187" t="s">
        <v>174</v>
      </c>
      <c r="AU964" s="187" t="s">
        <v>88</v>
      </c>
      <c r="AY964" s="19" t="s">
        <v>172</v>
      </c>
      <c r="BE964" s="188">
        <f>IF(N964="základní",J964,0)</f>
        <v>0</v>
      </c>
      <c r="BF964" s="188">
        <f>IF(N964="snížená",J964,0)</f>
        <v>0</v>
      </c>
      <c r="BG964" s="188">
        <f>IF(N964="zákl. přenesená",J964,0)</f>
        <v>0</v>
      </c>
      <c r="BH964" s="188">
        <f>IF(N964="sníž. přenesená",J964,0)</f>
        <v>0</v>
      </c>
      <c r="BI964" s="188">
        <f>IF(N964="nulová",J964,0)</f>
        <v>0</v>
      </c>
      <c r="BJ964" s="19" t="s">
        <v>86</v>
      </c>
      <c r="BK964" s="188">
        <f>ROUND(I964*H964,2)</f>
        <v>0</v>
      </c>
      <c r="BL964" s="19" t="s">
        <v>268</v>
      </c>
      <c r="BM964" s="187" t="s">
        <v>1098</v>
      </c>
    </row>
    <row r="965" spans="1:65" s="13" customFormat="1" ht="11.25">
      <c r="B965" s="189"/>
      <c r="C965" s="190"/>
      <c r="D965" s="191" t="s">
        <v>180</v>
      </c>
      <c r="E965" s="192" t="s">
        <v>19</v>
      </c>
      <c r="F965" s="193" t="s">
        <v>181</v>
      </c>
      <c r="G965" s="190"/>
      <c r="H965" s="192" t="s">
        <v>19</v>
      </c>
      <c r="I965" s="194"/>
      <c r="J965" s="190"/>
      <c r="K965" s="190"/>
      <c r="L965" s="195"/>
      <c r="M965" s="196"/>
      <c r="N965" s="197"/>
      <c r="O965" s="197"/>
      <c r="P965" s="197"/>
      <c r="Q965" s="197"/>
      <c r="R965" s="197"/>
      <c r="S965" s="197"/>
      <c r="T965" s="198"/>
      <c r="AT965" s="199" t="s">
        <v>180</v>
      </c>
      <c r="AU965" s="199" t="s">
        <v>88</v>
      </c>
      <c r="AV965" s="13" t="s">
        <v>86</v>
      </c>
      <c r="AW965" s="13" t="s">
        <v>37</v>
      </c>
      <c r="AX965" s="13" t="s">
        <v>78</v>
      </c>
      <c r="AY965" s="199" t="s">
        <v>172</v>
      </c>
    </row>
    <row r="966" spans="1:65" s="13" customFormat="1" ht="11.25">
      <c r="B966" s="189"/>
      <c r="C966" s="190"/>
      <c r="D966" s="191" t="s">
        <v>180</v>
      </c>
      <c r="E966" s="192" t="s">
        <v>19</v>
      </c>
      <c r="F966" s="193" t="s">
        <v>968</v>
      </c>
      <c r="G966" s="190"/>
      <c r="H966" s="192" t="s">
        <v>19</v>
      </c>
      <c r="I966" s="194"/>
      <c r="J966" s="190"/>
      <c r="K966" s="190"/>
      <c r="L966" s="195"/>
      <c r="M966" s="196"/>
      <c r="N966" s="197"/>
      <c r="O966" s="197"/>
      <c r="P966" s="197"/>
      <c r="Q966" s="197"/>
      <c r="R966" s="197"/>
      <c r="S966" s="197"/>
      <c r="T966" s="198"/>
      <c r="AT966" s="199" t="s">
        <v>180</v>
      </c>
      <c r="AU966" s="199" t="s">
        <v>88</v>
      </c>
      <c r="AV966" s="13" t="s">
        <v>86</v>
      </c>
      <c r="AW966" s="13" t="s">
        <v>37</v>
      </c>
      <c r="AX966" s="13" t="s">
        <v>78</v>
      </c>
      <c r="AY966" s="199" t="s">
        <v>172</v>
      </c>
    </row>
    <row r="967" spans="1:65" s="13" customFormat="1" ht="11.25">
      <c r="B967" s="189"/>
      <c r="C967" s="190"/>
      <c r="D967" s="191" t="s">
        <v>180</v>
      </c>
      <c r="E967" s="192" t="s">
        <v>19</v>
      </c>
      <c r="F967" s="193" t="s">
        <v>201</v>
      </c>
      <c r="G967" s="190"/>
      <c r="H967" s="192" t="s">
        <v>19</v>
      </c>
      <c r="I967" s="194"/>
      <c r="J967" s="190"/>
      <c r="K967" s="190"/>
      <c r="L967" s="195"/>
      <c r="M967" s="196"/>
      <c r="N967" s="197"/>
      <c r="O967" s="197"/>
      <c r="P967" s="197"/>
      <c r="Q967" s="197"/>
      <c r="R967" s="197"/>
      <c r="S967" s="197"/>
      <c r="T967" s="198"/>
      <c r="AT967" s="199" t="s">
        <v>180</v>
      </c>
      <c r="AU967" s="199" t="s">
        <v>88</v>
      </c>
      <c r="AV967" s="13" t="s">
        <v>86</v>
      </c>
      <c r="AW967" s="13" t="s">
        <v>37</v>
      </c>
      <c r="AX967" s="13" t="s">
        <v>78</v>
      </c>
      <c r="AY967" s="199" t="s">
        <v>172</v>
      </c>
    </row>
    <row r="968" spans="1:65" s="13" customFormat="1" ht="11.25">
      <c r="B968" s="189"/>
      <c r="C968" s="190"/>
      <c r="D968" s="191" t="s">
        <v>180</v>
      </c>
      <c r="E968" s="192" t="s">
        <v>19</v>
      </c>
      <c r="F968" s="193" t="s">
        <v>969</v>
      </c>
      <c r="G968" s="190"/>
      <c r="H968" s="192" t="s">
        <v>19</v>
      </c>
      <c r="I968" s="194"/>
      <c r="J968" s="190"/>
      <c r="K968" s="190"/>
      <c r="L968" s="195"/>
      <c r="M968" s="196"/>
      <c r="N968" s="197"/>
      <c r="O968" s="197"/>
      <c r="P968" s="197"/>
      <c r="Q968" s="197"/>
      <c r="R968" s="197"/>
      <c r="S968" s="197"/>
      <c r="T968" s="198"/>
      <c r="AT968" s="199" t="s">
        <v>180</v>
      </c>
      <c r="AU968" s="199" t="s">
        <v>88</v>
      </c>
      <c r="AV968" s="13" t="s">
        <v>86</v>
      </c>
      <c r="AW968" s="13" t="s">
        <v>37</v>
      </c>
      <c r="AX968" s="13" t="s">
        <v>78</v>
      </c>
      <c r="AY968" s="199" t="s">
        <v>172</v>
      </c>
    </row>
    <row r="969" spans="1:65" s="13" customFormat="1" ht="11.25">
      <c r="B969" s="189"/>
      <c r="C969" s="190"/>
      <c r="D969" s="191" t="s">
        <v>180</v>
      </c>
      <c r="E969" s="192" t="s">
        <v>19</v>
      </c>
      <c r="F969" s="193" t="s">
        <v>970</v>
      </c>
      <c r="G969" s="190"/>
      <c r="H969" s="192" t="s">
        <v>19</v>
      </c>
      <c r="I969" s="194"/>
      <c r="J969" s="190"/>
      <c r="K969" s="190"/>
      <c r="L969" s="195"/>
      <c r="M969" s="196"/>
      <c r="N969" s="197"/>
      <c r="O969" s="197"/>
      <c r="P969" s="197"/>
      <c r="Q969" s="197"/>
      <c r="R969" s="197"/>
      <c r="S969" s="197"/>
      <c r="T969" s="198"/>
      <c r="AT969" s="199" t="s">
        <v>180</v>
      </c>
      <c r="AU969" s="199" t="s">
        <v>88</v>
      </c>
      <c r="AV969" s="13" t="s">
        <v>86</v>
      </c>
      <c r="AW969" s="13" t="s">
        <v>37</v>
      </c>
      <c r="AX969" s="13" t="s">
        <v>78</v>
      </c>
      <c r="AY969" s="199" t="s">
        <v>172</v>
      </c>
    </row>
    <row r="970" spans="1:65" s="14" customFormat="1" ht="11.25">
      <c r="B970" s="200"/>
      <c r="C970" s="201"/>
      <c r="D970" s="191" t="s">
        <v>180</v>
      </c>
      <c r="E970" s="202" t="s">
        <v>19</v>
      </c>
      <c r="F970" s="203" t="s">
        <v>1099</v>
      </c>
      <c r="G970" s="201"/>
      <c r="H970" s="204">
        <v>38.6</v>
      </c>
      <c r="I970" s="205"/>
      <c r="J970" s="201"/>
      <c r="K970" s="201"/>
      <c r="L970" s="206"/>
      <c r="M970" s="207"/>
      <c r="N970" s="208"/>
      <c r="O970" s="208"/>
      <c r="P970" s="208"/>
      <c r="Q970" s="208"/>
      <c r="R970" s="208"/>
      <c r="S970" s="208"/>
      <c r="T970" s="209"/>
      <c r="AT970" s="210" t="s">
        <v>180</v>
      </c>
      <c r="AU970" s="210" t="s">
        <v>88</v>
      </c>
      <c r="AV970" s="14" t="s">
        <v>88</v>
      </c>
      <c r="AW970" s="14" t="s">
        <v>37</v>
      </c>
      <c r="AX970" s="14" t="s">
        <v>78</v>
      </c>
      <c r="AY970" s="210" t="s">
        <v>172</v>
      </c>
    </row>
    <row r="971" spans="1:65" s="15" customFormat="1" ht="11.25">
      <c r="B971" s="211"/>
      <c r="C971" s="212"/>
      <c r="D971" s="191" t="s">
        <v>180</v>
      </c>
      <c r="E971" s="213" t="s">
        <v>19</v>
      </c>
      <c r="F971" s="214" t="s">
        <v>183</v>
      </c>
      <c r="G971" s="212"/>
      <c r="H971" s="215">
        <v>38.6</v>
      </c>
      <c r="I971" s="216"/>
      <c r="J971" s="212"/>
      <c r="K971" s="212"/>
      <c r="L971" s="217"/>
      <c r="M971" s="218"/>
      <c r="N971" s="219"/>
      <c r="O971" s="219"/>
      <c r="P971" s="219"/>
      <c r="Q971" s="219"/>
      <c r="R971" s="219"/>
      <c r="S971" s="219"/>
      <c r="T971" s="220"/>
      <c r="AT971" s="221" t="s">
        <v>180</v>
      </c>
      <c r="AU971" s="221" t="s">
        <v>88</v>
      </c>
      <c r="AV971" s="15" t="s">
        <v>178</v>
      </c>
      <c r="AW971" s="15" t="s">
        <v>37</v>
      </c>
      <c r="AX971" s="15" t="s">
        <v>86</v>
      </c>
      <c r="AY971" s="221" t="s">
        <v>172</v>
      </c>
    </row>
    <row r="972" spans="1:65" s="2" customFormat="1" ht="44.25" customHeight="1">
      <c r="A972" s="36"/>
      <c r="B972" s="37"/>
      <c r="C972" s="176" t="s">
        <v>1100</v>
      </c>
      <c r="D972" s="176" t="s">
        <v>174</v>
      </c>
      <c r="E972" s="177" t="s">
        <v>1101</v>
      </c>
      <c r="F972" s="178" t="s">
        <v>1102</v>
      </c>
      <c r="G972" s="179" t="s">
        <v>96</v>
      </c>
      <c r="H972" s="180">
        <v>28.95</v>
      </c>
      <c r="I972" s="181"/>
      <c r="J972" s="182">
        <f>ROUND(I972*H972,2)</f>
        <v>0</v>
      </c>
      <c r="K972" s="178" t="s">
        <v>188</v>
      </c>
      <c r="L972" s="41"/>
      <c r="M972" s="183" t="s">
        <v>19</v>
      </c>
      <c r="N972" s="184" t="s">
        <v>49</v>
      </c>
      <c r="O972" s="66"/>
      <c r="P972" s="185">
        <f>O972*H972</f>
        <v>0</v>
      </c>
      <c r="Q972" s="185">
        <v>4.1399999999999996E-3</v>
      </c>
      <c r="R972" s="185">
        <f>Q972*H972</f>
        <v>0.11985299999999999</v>
      </c>
      <c r="S972" s="185">
        <v>0</v>
      </c>
      <c r="T972" s="186">
        <f>S972*H972</f>
        <v>0</v>
      </c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R972" s="187" t="s">
        <v>268</v>
      </c>
      <c r="AT972" s="187" t="s">
        <v>174</v>
      </c>
      <c r="AU972" s="187" t="s">
        <v>88</v>
      </c>
      <c r="AY972" s="19" t="s">
        <v>172</v>
      </c>
      <c r="BE972" s="188">
        <f>IF(N972="základní",J972,0)</f>
        <v>0</v>
      </c>
      <c r="BF972" s="188">
        <f>IF(N972="snížená",J972,0)</f>
        <v>0</v>
      </c>
      <c r="BG972" s="188">
        <f>IF(N972="zákl. přenesená",J972,0)</f>
        <v>0</v>
      </c>
      <c r="BH972" s="188">
        <f>IF(N972="sníž. přenesená",J972,0)</f>
        <v>0</v>
      </c>
      <c r="BI972" s="188">
        <f>IF(N972="nulová",J972,0)</f>
        <v>0</v>
      </c>
      <c r="BJ972" s="19" t="s">
        <v>86</v>
      </c>
      <c r="BK972" s="188">
        <f>ROUND(I972*H972,2)</f>
        <v>0</v>
      </c>
      <c r="BL972" s="19" t="s">
        <v>268</v>
      </c>
      <c r="BM972" s="187" t="s">
        <v>1103</v>
      </c>
    </row>
    <row r="973" spans="1:65" s="2" customFormat="1" ht="11.25">
      <c r="A973" s="36"/>
      <c r="B973" s="37"/>
      <c r="C973" s="38"/>
      <c r="D973" s="222" t="s">
        <v>190</v>
      </c>
      <c r="E973" s="38"/>
      <c r="F973" s="223" t="s">
        <v>1104</v>
      </c>
      <c r="G973" s="38"/>
      <c r="H973" s="38"/>
      <c r="I973" s="224"/>
      <c r="J973" s="38"/>
      <c r="K973" s="38"/>
      <c r="L973" s="41"/>
      <c r="M973" s="225"/>
      <c r="N973" s="226"/>
      <c r="O973" s="66"/>
      <c r="P973" s="66"/>
      <c r="Q973" s="66"/>
      <c r="R973" s="66"/>
      <c r="S973" s="66"/>
      <c r="T973" s="67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T973" s="19" t="s">
        <v>190</v>
      </c>
      <c r="AU973" s="19" t="s">
        <v>88</v>
      </c>
    </row>
    <row r="974" spans="1:65" s="13" customFormat="1" ht="11.25">
      <c r="B974" s="189"/>
      <c r="C974" s="190"/>
      <c r="D974" s="191" t="s">
        <v>180</v>
      </c>
      <c r="E974" s="192" t="s">
        <v>19</v>
      </c>
      <c r="F974" s="193" t="s">
        <v>181</v>
      </c>
      <c r="G974" s="190"/>
      <c r="H974" s="192" t="s">
        <v>19</v>
      </c>
      <c r="I974" s="194"/>
      <c r="J974" s="190"/>
      <c r="K974" s="190"/>
      <c r="L974" s="195"/>
      <c r="M974" s="196"/>
      <c r="N974" s="197"/>
      <c r="O974" s="197"/>
      <c r="P974" s="197"/>
      <c r="Q974" s="197"/>
      <c r="R974" s="197"/>
      <c r="S974" s="197"/>
      <c r="T974" s="198"/>
      <c r="AT974" s="199" t="s">
        <v>180</v>
      </c>
      <c r="AU974" s="199" t="s">
        <v>88</v>
      </c>
      <c r="AV974" s="13" t="s">
        <v>86</v>
      </c>
      <c r="AW974" s="13" t="s">
        <v>37</v>
      </c>
      <c r="AX974" s="13" t="s">
        <v>78</v>
      </c>
      <c r="AY974" s="199" t="s">
        <v>172</v>
      </c>
    </row>
    <row r="975" spans="1:65" s="13" customFormat="1" ht="11.25">
      <c r="B975" s="189"/>
      <c r="C975" s="190"/>
      <c r="D975" s="191" t="s">
        <v>180</v>
      </c>
      <c r="E975" s="192" t="s">
        <v>19</v>
      </c>
      <c r="F975" s="193" t="s">
        <v>968</v>
      </c>
      <c r="G975" s="190"/>
      <c r="H975" s="192" t="s">
        <v>19</v>
      </c>
      <c r="I975" s="194"/>
      <c r="J975" s="190"/>
      <c r="K975" s="190"/>
      <c r="L975" s="195"/>
      <c r="M975" s="196"/>
      <c r="N975" s="197"/>
      <c r="O975" s="197"/>
      <c r="P975" s="197"/>
      <c r="Q975" s="197"/>
      <c r="R975" s="197"/>
      <c r="S975" s="197"/>
      <c r="T975" s="198"/>
      <c r="AT975" s="199" t="s">
        <v>180</v>
      </c>
      <c r="AU975" s="199" t="s">
        <v>88</v>
      </c>
      <c r="AV975" s="13" t="s">
        <v>86</v>
      </c>
      <c r="AW975" s="13" t="s">
        <v>37</v>
      </c>
      <c r="AX975" s="13" t="s">
        <v>78</v>
      </c>
      <c r="AY975" s="199" t="s">
        <v>172</v>
      </c>
    </row>
    <row r="976" spans="1:65" s="13" customFormat="1" ht="11.25">
      <c r="B976" s="189"/>
      <c r="C976" s="190"/>
      <c r="D976" s="191" t="s">
        <v>180</v>
      </c>
      <c r="E976" s="192" t="s">
        <v>19</v>
      </c>
      <c r="F976" s="193" t="s">
        <v>201</v>
      </c>
      <c r="G976" s="190"/>
      <c r="H976" s="192" t="s">
        <v>19</v>
      </c>
      <c r="I976" s="194"/>
      <c r="J976" s="190"/>
      <c r="K976" s="190"/>
      <c r="L976" s="195"/>
      <c r="M976" s="196"/>
      <c r="N976" s="197"/>
      <c r="O976" s="197"/>
      <c r="P976" s="197"/>
      <c r="Q976" s="197"/>
      <c r="R976" s="197"/>
      <c r="S976" s="197"/>
      <c r="T976" s="198"/>
      <c r="AT976" s="199" t="s">
        <v>180</v>
      </c>
      <c r="AU976" s="199" t="s">
        <v>88</v>
      </c>
      <c r="AV976" s="13" t="s">
        <v>86</v>
      </c>
      <c r="AW976" s="13" t="s">
        <v>37</v>
      </c>
      <c r="AX976" s="13" t="s">
        <v>78</v>
      </c>
      <c r="AY976" s="199" t="s">
        <v>172</v>
      </c>
    </row>
    <row r="977" spans="1:65" s="13" customFormat="1" ht="11.25">
      <c r="B977" s="189"/>
      <c r="C977" s="190"/>
      <c r="D977" s="191" t="s">
        <v>180</v>
      </c>
      <c r="E977" s="192" t="s">
        <v>19</v>
      </c>
      <c r="F977" s="193" t="s">
        <v>969</v>
      </c>
      <c r="G977" s="190"/>
      <c r="H977" s="192" t="s">
        <v>19</v>
      </c>
      <c r="I977" s="194"/>
      <c r="J977" s="190"/>
      <c r="K977" s="190"/>
      <c r="L977" s="195"/>
      <c r="M977" s="196"/>
      <c r="N977" s="197"/>
      <c r="O977" s="197"/>
      <c r="P977" s="197"/>
      <c r="Q977" s="197"/>
      <c r="R977" s="197"/>
      <c r="S977" s="197"/>
      <c r="T977" s="198"/>
      <c r="AT977" s="199" t="s">
        <v>180</v>
      </c>
      <c r="AU977" s="199" t="s">
        <v>88</v>
      </c>
      <c r="AV977" s="13" t="s">
        <v>86</v>
      </c>
      <c r="AW977" s="13" t="s">
        <v>37</v>
      </c>
      <c r="AX977" s="13" t="s">
        <v>78</v>
      </c>
      <c r="AY977" s="199" t="s">
        <v>172</v>
      </c>
    </row>
    <row r="978" spans="1:65" s="13" customFormat="1" ht="11.25">
      <c r="B978" s="189"/>
      <c r="C978" s="190"/>
      <c r="D978" s="191" t="s">
        <v>180</v>
      </c>
      <c r="E978" s="192" t="s">
        <v>19</v>
      </c>
      <c r="F978" s="193" t="s">
        <v>970</v>
      </c>
      <c r="G978" s="190"/>
      <c r="H978" s="192" t="s">
        <v>19</v>
      </c>
      <c r="I978" s="194"/>
      <c r="J978" s="190"/>
      <c r="K978" s="190"/>
      <c r="L978" s="195"/>
      <c r="M978" s="196"/>
      <c r="N978" s="197"/>
      <c r="O978" s="197"/>
      <c r="P978" s="197"/>
      <c r="Q978" s="197"/>
      <c r="R978" s="197"/>
      <c r="S978" s="197"/>
      <c r="T978" s="198"/>
      <c r="AT978" s="199" t="s">
        <v>180</v>
      </c>
      <c r="AU978" s="199" t="s">
        <v>88</v>
      </c>
      <c r="AV978" s="13" t="s">
        <v>86</v>
      </c>
      <c r="AW978" s="13" t="s">
        <v>37</v>
      </c>
      <c r="AX978" s="13" t="s">
        <v>78</v>
      </c>
      <c r="AY978" s="199" t="s">
        <v>172</v>
      </c>
    </row>
    <row r="979" spans="1:65" s="14" customFormat="1" ht="11.25">
      <c r="B979" s="200"/>
      <c r="C979" s="201"/>
      <c r="D979" s="191" t="s">
        <v>180</v>
      </c>
      <c r="E979" s="202" t="s">
        <v>19</v>
      </c>
      <c r="F979" s="203" t="s">
        <v>1105</v>
      </c>
      <c r="G979" s="201"/>
      <c r="H979" s="204">
        <v>28.95</v>
      </c>
      <c r="I979" s="205"/>
      <c r="J979" s="201"/>
      <c r="K979" s="201"/>
      <c r="L979" s="206"/>
      <c r="M979" s="207"/>
      <c r="N979" s="208"/>
      <c r="O979" s="208"/>
      <c r="P979" s="208"/>
      <c r="Q979" s="208"/>
      <c r="R979" s="208"/>
      <c r="S979" s="208"/>
      <c r="T979" s="209"/>
      <c r="AT979" s="210" t="s">
        <v>180</v>
      </c>
      <c r="AU979" s="210" t="s">
        <v>88</v>
      </c>
      <c r="AV979" s="14" t="s">
        <v>88</v>
      </c>
      <c r="AW979" s="14" t="s">
        <v>37</v>
      </c>
      <c r="AX979" s="14" t="s">
        <v>78</v>
      </c>
      <c r="AY979" s="210" t="s">
        <v>172</v>
      </c>
    </row>
    <row r="980" spans="1:65" s="15" customFormat="1" ht="11.25">
      <c r="B980" s="211"/>
      <c r="C980" s="212"/>
      <c r="D980" s="191" t="s">
        <v>180</v>
      </c>
      <c r="E980" s="213" t="s">
        <v>19</v>
      </c>
      <c r="F980" s="214" t="s">
        <v>183</v>
      </c>
      <c r="G980" s="212"/>
      <c r="H980" s="215">
        <v>28.95</v>
      </c>
      <c r="I980" s="216"/>
      <c r="J980" s="212"/>
      <c r="K980" s="212"/>
      <c r="L980" s="217"/>
      <c r="M980" s="218"/>
      <c r="N980" s="219"/>
      <c r="O980" s="219"/>
      <c r="P980" s="219"/>
      <c r="Q980" s="219"/>
      <c r="R980" s="219"/>
      <c r="S980" s="219"/>
      <c r="T980" s="220"/>
      <c r="AT980" s="221" t="s">
        <v>180</v>
      </c>
      <c r="AU980" s="221" t="s">
        <v>88</v>
      </c>
      <c r="AV980" s="15" t="s">
        <v>178</v>
      </c>
      <c r="AW980" s="15" t="s">
        <v>37</v>
      </c>
      <c r="AX980" s="15" t="s">
        <v>86</v>
      </c>
      <c r="AY980" s="221" t="s">
        <v>172</v>
      </c>
    </row>
    <row r="981" spans="1:65" s="2" customFormat="1" ht="24.2" customHeight="1">
      <c r="A981" s="36"/>
      <c r="B981" s="37"/>
      <c r="C981" s="176" t="s">
        <v>1106</v>
      </c>
      <c r="D981" s="176" t="s">
        <v>174</v>
      </c>
      <c r="E981" s="177" t="s">
        <v>1107</v>
      </c>
      <c r="F981" s="178" t="s">
        <v>1108</v>
      </c>
      <c r="G981" s="179" t="s">
        <v>96</v>
      </c>
      <c r="H981" s="180">
        <v>24.6</v>
      </c>
      <c r="I981" s="181"/>
      <c r="J981" s="182">
        <f>ROUND(I981*H981,2)</f>
        <v>0</v>
      </c>
      <c r="K981" s="178" t="s">
        <v>19</v>
      </c>
      <c r="L981" s="41"/>
      <c r="M981" s="183" t="s">
        <v>19</v>
      </c>
      <c r="N981" s="184" t="s">
        <v>49</v>
      </c>
      <c r="O981" s="66"/>
      <c r="P981" s="185">
        <f>O981*H981</f>
        <v>0</v>
      </c>
      <c r="Q981" s="185">
        <v>4.1399999999999996E-3</v>
      </c>
      <c r="R981" s="185">
        <f>Q981*H981</f>
        <v>0.10184399999999999</v>
      </c>
      <c r="S981" s="185">
        <v>0</v>
      </c>
      <c r="T981" s="186">
        <f>S981*H981</f>
        <v>0</v>
      </c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R981" s="187" t="s">
        <v>268</v>
      </c>
      <c r="AT981" s="187" t="s">
        <v>174</v>
      </c>
      <c r="AU981" s="187" t="s">
        <v>88</v>
      </c>
      <c r="AY981" s="19" t="s">
        <v>172</v>
      </c>
      <c r="BE981" s="188">
        <f>IF(N981="základní",J981,0)</f>
        <v>0</v>
      </c>
      <c r="BF981" s="188">
        <f>IF(N981="snížená",J981,0)</f>
        <v>0</v>
      </c>
      <c r="BG981" s="188">
        <f>IF(N981="zákl. přenesená",J981,0)</f>
        <v>0</v>
      </c>
      <c r="BH981" s="188">
        <f>IF(N981="sníž. přenesená",J981,0)</f>
        <v>0</v>
      </c>
      <c r="BI981" s="188">
        <f>IF(N981="nulová",J981,0)</f>
        <v>0</v>
      </c>
      <c r="BJ981" s="19" t="s">
        <v>86</v>
      </c>
      <c r="BK981" s="188">
        <f>ROUND(I981*H981,2)</f>
        <v>0</v>
      </c>
      <c r="BL981" s="19" t="s">
        <v>268</v>
      </c>
      <c r="BM981" s="187" t="s">
        <v>1109</v>
      </c>
    </row>
    <row r="982" spans="1:65" s="13" customFormat="1" ht="11.25">
      <c r="B982" s="189"/>
      <c r="C982" s="190"/>
      <c r="D982" s="191" t="s">
        <v>180</v>
      </c>
      <c r="E982" s="192" t="s">
        <v>19</v>
      </c>
      <c r="F982" s="193" t="s">
        <v>181</v>
      </c>
      <c r="G982" s="190"/>
      <c r="H982" s="192" t="s">
        <v>19</v>
      </c>
      <c r="I982" s="194"/>
      <c r="J982" s="190"/>
      <c r="K982" s="190"/>
      <c r="L982" s="195"/>
      <c r="M982" s="196"/>
      <c r="N982" s="197"/>
      <c r="O982" s="197"/>
      <c r="P982" s="197"/>
      <c r="Q982" s="197"/>
      <c r="R982" s="197"/>
      <c r="S982" s="197"/>
      <c r="T982" s="198"/>
      <c r="AT982" s="199" t="s">
        <v>180</v>
      </c>
      <c r="AU982" s="199" t="s">
        <v>88</v>
      </c>
      <c r="AV982" s="13" t="s">
        <v>86</v>
      </c>
      <c r="AW982" s="13" t="s">
        <v>37</v>
      </c>
      <c r="AX982" s="13" t="s">
        <v>78</v>
      </c>
      <c r="AY982" s="199" t="s">
        <v>172</v>
      </c>
    </row>
    <row r="983" spans="1:65" s="13" customFormat="1" ht="11.25">
      <c r="B983" s="189"/>
      <c r="C983" s="190"/>
      <c r="D983" s="191" t="s">
        <v>180</v>
      </c>
      <c r="E983" s="192" t="s">
        <v>19</v>
      </c>
      <c r="F983" s="193" t="s">
        <v>968</v>
      </c>
      <c r="G983" s="190"/>
      <c r="H983" s="192" t="s">
        <v>19</v>
      </c>
      <c r="I983" s="194"/>
      <c r="J983" s="190"/>
      <c r="K983" s="190"/>
      <c r="L983" s="195"/>
      <c r="M983" s="196"/>
      <c r="N983" s="197"/>
      <c r="O983" s="197"/>
      <c r="P983" s="197"/>
      <c r="Q983" s="197"/>
      <c r="R983" s="197"/>
      <c r="S983" s="197"/>
      <c r="T983" s="198"/>
      <c r="AT983" s="199" t="s">
        <v>180</v>
      </c>
      <c r="AU983" s="199" t="s">
        <v>88</v>
      </c>
      <c r="AV983" s="13" t="s">
        <v>86</v>
      </c>
      <c r="AW983" s="13" t="s">
        <v>37</v>
      </c>
      <c r="AX983" s="13" t="s">
        <v>78</v>
      </c>
      <c r="AY983" s="199" t="s">
        <v>172</v>
      </c>
    </row>
    <row r="984" spans="1:65" s="13" customFormat="1" ht="11.25">
      <c r="B984" s="189"/>
      <c r="C984" s="190"/>
      <c r="D984" s="191" t="s">
        <v>180</v>
      </c>
      <c r="E984" s="192" t="s">
        <v>19</v>
      </c>
      <c r="F984" s="193" t="s">
        <v>201</v>
      </c>
      <c r="G984" s="190"/>
      <c r="H984" s="192" t="s">
        <v>19</v>
      </c>
      <c r="I984" s="194"/>
      <c r="J984" s="190"/>
      <c r="K984" s="190"/>
      <c r="L984" s="195"/>
      <c r="M984" s="196"/>
      <c r="N984" s="197"/>
      <c r="O984" s="197"/>
      <c r="P984" s="197"/>
      <c r="Q984" s="197"/>
      <c r="R984" s="197"/>
      <c r="S984" s="197"/>
      <c r="T984" s="198"/>
      <c r="AT984" s="199" t="s">
        <v>180</v>
      </c>
      <c r="AU984" s="199" t="s">
        <v>88</v>
      </c>
      <c r="AV984" s="13" t="s">
        <v>86</v>
      </c>
      <c r="AW984" s="13" t="s">
        <v>37</v>
      </c>
      <c r="AX984" s="13" t="s">
        <v>78</v>
      </c>
      <c r="AY984" s="199" t="s">
        <v>172</v>
      </c>
    </row>
    <row r="985" spans="1:65" s="13" customFormat="1" ht="11.25">
      <c r="B985" s="189"/>
      <c r="C985" s="190"/>
      <c r="D985" s="191" t="s">
        <v>180</v>
      </c>
      <c r="E985" s="192" t="s">
        <v>19</v>
      </c>
      <c r="F985" s="193" t="s">
        <v>969</v>
      </c>
      <c r="G985" s="190"/>
      <c r="H985" s="192" t="s">
        <v>19</v>
      </c>
      <c r="I985" s="194"/>
      <c r="J985" s="190"/>
      <c r="K985" s="190"/>
      <c r="L985" s="195"/>
      <c r="M985" s="196"/>
      <c r="N985" s="197"/>
      <c r="O985" s="197"/>
      <c r="P985" s="197"/>
      <c r="Q985" s="197"/>
      <c r="R985" s="197"/>
      <c r="S985" s="197"/>
      <c r="T985" s="198"/>
      <c r="AT985" s="199" t="s">
        <v>180</v>
      </c>
      <c r="AU985" s="199" t="s">
        <v>88</v>
      </c>
      <c r="AV985" s="13" t="s">
        <v>86</v>
      </c>
      <c r="AW985" s="13" t="s">
        <v>37</v>
      </c>
      <c r="AX985" s="13" t="s">
        <v>78</v>
      </c>
      <c r="AY985" s="199" t="s">
        <v>172</v>
      </c>
    </row>
    <row r="986" spans="1:65" s="13" customFormat="1" ht="11.25">
      <c r="B986" s="189"/>
      <c r="C986" s="190"/>
      <c r="D986" s="191" t="s">
        <v>180</v>
      </c>
      <c r="E986" s="192" t="s">
        <v>19</v>
      </c>
      <c r="F986" s="193" t="s">
        <v>970</v>
      </c>
      <c r="G986" s="190"/>
      <c r="H986" s="192" t="s">
        <v>19</v>
      </c>
      <c r="I986" s="194"/>
      <c r="J986" s="190"/>
      <c r="K986" s="190"/>
      <c r="L986" s="195"/>
      <c r="M986" s="196"/>
      <c r="N986" s="197"/>
      <c r="O986" s="197"/>
      <c r="P986" s="197"/>
      <c r="Q986" s="197"/>
      <c r="R986" s="197"/>
      <c r="S986" s="197"/>
      <c r="T986" s="198"/>
      <c r="AT986" s="199" t="s">
        <v>180</v>
      </c>
      <c r="AU986" s="199" t="s">
        <v>88</v>
      </c>
      <c r="AV986" s="13" t="s">
        <v>86</v>
      </c>
      <c r="AW986" s="13" t="s">
        <v>37</v>
      </c>
      <c r="AX986" s="13" t="s">
        <v>78</v>
      </c>
      <c r="AY986" s="199" t="s">
        <v>172</v>
      </c>
    </row>
    <row r="987" spans="1:65" s="14" customFormat="1" ht="11.25">
      <c r="B987" s="200"/>
      <c r="C987" s="201"/>
      <c r="D987" s="191" t="s">
        <v>180</v>
      </c>
      <c r="E987" s="202" t="s">
        <v>19</v>
      </c>
      <c r="F987" s="203" t="s">
        <v>1110</v>
      </c>
      <c r="G987" s="201"/>
      <c r="H987" s="204">
        <v>24.6</v>
      </c>
      <c r="I987" s="205"/>
      <c r="J987" s="201"/>
      <c r="K987" s="201"/>
      <c r="L987" s="206"/>
      <c r="M987" s="207"/>
      <c r="N987" s="208"/>
      <c r="O987" s="208"/>
      <c r="P987" s="208"/>
      <c r="Q987" s="208"/>
      <c r="R987" s="208"/>
      <c r="S987" s="208"/>
      <c r="T987" s="209"/>
      <c r="AT987" s="210" t="s">
        <v>180</v>
      </c>
      <c r="AU987" s="210" t="s">
        <v>88</v>
      </c>
      <c r="AV987" s="14" t="s">
        <v>88</v>
      </c>
      <c r="AW987" s="14" t="s">
        <v>37</v>
      </c>
      <c r="AX987" s="14" t="s">
        <v>78</v>
      </c>
      <c r="AY987" s="210" t="s">
        <v>172</v>
      </c>
    </row>
    <row r="988" spans="1:65" s="15" customFormat="1" ht="11.25">
      <c r="B988" s="211"/>
      <c r="C988" s="212"/>
      <c r="D988" s="191" t="s">
        <v>180</v>
      </c>
      <c r="E988" s="213" t="s">
        <v>19</v>
      </c>
      <c r="F988" s="214" t="s">
        <v>183</v>
      </c>
      <c r="G988" s="212"/>
      <c r="H988" s="215">
        <v>24.6</v>
      </c>
      <c r="I988" s="216"/>
      <c r="J988" s="212"/>
      <c r="K988" s="212"/>
      <c r="L988" s="217"/>
      <c r="M988" s="218"/>
      <c r="N988" s="219"/>
      <c r="O988" s="219"/>
      <c r="P988" s="219"/>
      <c r="Q988" s="219"/>
      <c r="R988" s="219"/>
      <c r="S988" s="219"/>
      <c r="T988" s="220"/>
      <c r="AT988" s="221" t="s">
        <v>180</v>
      </c>
      <c r="AU988" s="221" t="s">
        <v>88</v>
      </c>
      <c r="AV988" s="15" t="s">
        <v>178</v>
      </c>
      <c r="AW988" s="15" t="s">
        <v>37</v>
      </c>
      <c r="AX988" s="15" t="s">
        <v>86</v>
      </c>
      <c r="AY988" s="221" t="s">
        <v>172</v>
      </c>
    </row>
    <row r="989" spans="1:65" s="2" customFormat="1" ht="24.2" customHeight="1">
      <c r="A989" s="36"/>
      <c r="B989" s="37"/>
      <c r="C989" s="176" t="s">
        <v>1111</v>
      </c>
      <c r="D989" s="176" t="s">
        <v>174</v>
      </c>
      <c r="E989" s="177" t="s">
        <v>1112</v>
      </c>
      <c r="F989" s="178" t="s">
        <v>1113</v>
      </c>
      <c r="G989" s="179" t="s">
        <v>337</v>
      </c>
      <c r="H989" s="180">
        <v>57.7</v>
      </c>
      <c r="I989" s="181"/>
      <c r="J989" s="182">
        <f>ROUND(I989*H989,2)</f>
        <v>0</v>
      </c>
      <c r="K989" s="178" t="s">
        <v>19</v>
      </c>
      <c r="L989" s="41"/>
      <c r="M989" s="183" t="s">
        <v>19</v>
      </c>
      <c r="N989" s="184" t="s">
        <v>49</v>
      </c>
      <c r="O989" s="66"/>
      <c r="P989" s="185">
        <f>O989*H989</f>
        <v>0</v>
      </c>
      <c r="Q989" s="185">
        <v>7.2999999999999996E-4</v>
      </c>
      <c r="R989" s="185">
        <f>Q989*H989</f>
        <v>4.2120999999999999E-2</v>
      </c>
      <c r="S989" s="185">
        <v>0</v>
      </c>
      <c r="T989" s="186">
        <f>S989*H989</f>
        <v>0</v>
      </c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R989" s="187" t="s">
        <v>268</v>
      </c>
      <c r="AT989" s="187" t="s">
        <v>174</v>
      </c>
      <c r="AU989" s="187" t="s">
        <v>88</v>
      </c>
      <c r="AY989" s="19" t="s">
        <v>172</v>
      </c>
      <c r="BE989" s="188">
        <f>IF(N989="základní",J989,0)</f>
        <v>0</v>
      </c>
      <c r="BF989" s="188">
        <f>IF(N989="snížená",J989,0)</f>
        <v>0</v>
      </c>
      <c r="BG989" s="188">
        <f>IF(N989="zákl. přenesená",J989,0)</f>
        <v>0</v>
      </c>
      <c r="BH989" s="188">
        <f>IF(N989="sníž. přenesená",J989,0)</f>
        <v>0</v>
      </c>
      <c r="BI989" s="188">
        <f>IF(N989="nulová",J989,0)</f>
        <v>0</v>
      </c>
      <c r="BJ989" s="19" t="s">
        <v>86</v>
      </c>
      <c r="BK989" s="188">
        <f>ROUND(I989*H989,2)</f>
        <v>0</v>
      </c>
      <c r="BL989" s="19" t="s">
        <v>268</v>
      </c>
      <c r="BM989" s="187" t="s">
        <v>1114</v>
      </c>
    </row>
    <row r="990" spans="1:65" s="13" customFormat="1" ht="11.25">
      <c r="B990" s="189"/>
      <c r="C990" s="190"/>
      <c r="D990" s="191" t="s">
        <v>180</v>
      </c>
      <c r="E990" s="192" t="s">
        <v>19</v>
      </c>
      <c r="F990" s="193" t="s">
        <v>181</v>
      </c>
      <c r="G990" s="190"/>
      <c r="H990" s="192" t="s">
        <v>19</v>
      </c>
      <c r="I990" s="194"/>
      <c r="J990" s="190"/>
      <c r="K990" s="190"/>
      <c r="L990" s="195"/>
      <c r="M990" s="196"/>
      <c r="N990" s="197"/>
      <c r="O990" s="197"/>
      <c r="P990" s="197"/>
      <c r="Q990" s="197"/>
      <c r="R990" s="197"/>
      <c r="S990" s="197"/>
      <c r="T990" s="198"/>
      <c r="AT990" s="199" t="s">
        <v>180</v>
      </c>
      <c r="AU990" s="199" t="s">
        <v>88</v>
      </c>
      <c r="AV990" s="13" t="s">
        <v>86</v>
      </c>
      <c r="AW990" s="13" t="s">
        <v>37</v>
      </c>
      <c r="AX990" s="13" t="s">
        <v>78</v>
      </c>
      <c r="AY990" s="199" t="s">
        <v>172</v>
      </c>
    </row>
    <row r="991" spans="1:65" s="13" customFormat="1" ht="11.25">
      <c r="B991" s="189"/>
      <c r="C991" s="190"/>
      <c r="D991" s="191" t="s">
        <v>180</v>
      </c>
      <c r="E991" s="192" t="s">
        <v>19</v>
      </c>
      <c r="F991" s="193" t="s">
        <v>968</v>
      </c>
      <c r="G991" s="190"/>
      <c r="H991" s="192" t="s">
        <v>19</v>
      </c>
      <c r="I991" s="194"/>
      <c r="J991" s="190"/>
      <c r="K991" s="190"/>
      <c r="L991" s="195"/>
      <c r="M991" s="196"/>
      <c r="N991" s="197"/>
      <c r="O991" s="197"/>
      <c r="P991" s="197"/>
      <c r="Q991" s="197"/>
      <c r="R991" s="197"/>
      <c r="S991" s="197"/>
      <c r="T991" s="198"/>
      <c r="AT991" s="199" t="s">
        <v>180</v>
      </c>
      <c r="AU991" s="199" t="s">
        <v>88</v>
      </c>
      <c r="AV991" s="13" t="s">
        <v>86</v>
      </c>
      <c r="AW991" s="13" t="s">
        <v>37</v>
      </c>
      <c r="AX991" s="13" t="s">
        <v>78</v>
      </c>
      <c r="AY991" s="199" t="s">
        <v>172</v>
      </c>
    </row>
    <row r="992" spans="1:65" s="13" customFormat="1" ht="11.25">
      <c r="B992" s="189"/>
      <c r="C992" s="190"/>
      <c r="D992" s="191" t="s">
        <v>180</v>
      </c>
      <c r="E992" s="192" t="s">
        <v>19</v>
      </c>
      <c r="F992" s="193" t="s">
        <v>201</v>
      </c>
      <c r="G992" s="190"/>
      <c r="H992" s="192" t="s">
        <v>19</v>
      </c>
      <c r="I992" s="194"/>
      <c r="J992" s="190"/>
      <c r="K992" s="190"/>
      <c r="L992" s="195"/>
      <c r="M992" s="196"/>
      <c r="N992" s="197"/>
      <c r="O992" s="197"/>
      <c r="P992" s="197"/>
      <c r="Q992" s="197"/>
      <c r="R992" s="197"/>
      <c r="S992" s="197"/>
      <c r="T992" s="198"/>
      <c r="AT992" s="199" t="s">
        <v>180</v>
      </c>
      <c r="AU992" s="199" t="s">
        <v>88</v>
      </c>
      <c r="AV992" s="13" t="s">
        <v>86</v>
      </c>
      <c r="AW992" s="13" t="s">
        <v>37</v>
      </c>
      <c r="AX992" s="13" t="s">
        <v>78</v>
      </c>
      <c r="AY992" s="199" t="s">
        <v>172</v>
      </c>
    </row>
    <row r="993" spans="1:65" s="13" customFormat="1" ht="11.25">
      <c r="B993" s="189"/>
      <c r="C993" s="190"/>
      <c r="D993" s="191" t="s">
        <v>180</v>
      </c>
      <c r="E993" s="192" t="s">
        <v>19</v>
      </c>
      <c r="F993" s="193" t="s">
        <v>484</v>
      </c>
      <c r="G993" s="190"/>
      <c r="H993" s="192" t="s">
        <v>19</v>
      </c>
      <c r="I993" s="194"/>
      <c r="J993" s="190"/>
      <c r="K993" s="190"/>
      <c r="L993" s="195"/>
      <c r="M993" s="196"/>
      <c r="N993" s="197"/>
      <c r="O993" s="197"/>
      <c r="P993" s="197"/>
      <c r="Q993" s="197"/>
      <c r="R993" s="197"/>
      <c r="S993" s="197"/>
      <c r="T993" s="198"/>
      <c r="AT993" s="199" t="s">
        <v>180</v>
      </c>
      <c r="AU993" s="199" t="s">
        <v>88</v>
      </c>
      <c r="AV993" s="13" t="s">
        <v>86</v>
      </c>
      <c r="AW993" s="13" t="s">
        <v>37</v>
      </c>
      <c r="AX993" s="13" t="s">
        <v>78</v>
      </c>
      <c r="AY993" s="199" t="s">
        <v>172</v>
      </c>
    </row>
    <row r="994" spans="1:65" s="14" customFormat="1" ht="11.25">
      <c r="B994" s="200"/>
      <c r="C994" s="201"/>
      <c r="D994" s="191" t="s">
        <v>180</v>
      </c>
      <c r="E994" s="202" t="s">
        <v>19</v>
      </c>
      <c r="F994" s="203" t="s">
        <v>587</v>
      </c>
      <c r="G994" s="201"/>
      <c r="H994" s="204">
        <v>57.7</v>
      </c>
      <c r="I994" s="205"/>
      <c r="J994" s="201"/>
      <c r="K994" s="201"/>
      <c r="L994" s="206"/>
      <c r="M994" s="207"/>
      <c r="N994" s="208"/>
      <c r="O994" s="208"/>
      <c r="P994" s="208"/>
      <c r="Q994" s="208"/>
      <c r="R994" s="208"/>
      <c r="S994" s="208"/>
      <c r="T994" s="209"/>
      <c r="AT994" s="210" t="s">
        <v>180</v>
      </c>
      <c r="AU994" s="210" t="s">
        <v>88</v>
      </c>
      <c r="AV994" s="14" t="s">
        <v>88</v>
      </c>
      <c r="AW994" s="14" t="s">
        <v>37</v>
      </c>
      <c r="AX994" s="14" t="s">
        <v>78</v>
      </c>
      <c r="AY994" s="210" t="s">
        <v>172</v>
      </c>
    </row>
    <row r="995" spans="1:65" s="15" customFormat="1" ht="11.25">
      <c r="B995" s="211"/>
      <c r="C995" s="212"/>
      <c r="D995" s="191" t="s">
        <v>180</v>
      </c>
      <c r="E995" s="213" t="s">
        <v>19</v>
      </c>
      <c r="F995" s="214" t="s">
        <v>183</v>
      </c>
      <c r="G995" s="212"/>
      <c r="H995" s="215">
        <v>57.7</v>
      </c>
      <c r="I995" s="216"/>
      <c r="J995" s="212"/>
      <c r="K995" s="212"/>
      <c r="L995" s="217"/>
      <c r="M995" s="218"/>
      <c r="N995" s="219"/>
      <c r="O995" s="219"/>
      <c r="P995" s="219"/>
      <c r="Q995" s="219"/>
      <c r="R995" s="219"/>
      <c r="S995" s="219"/>
      <c r="T995" s="220"/>
      <c r="AT995" s="221" t="s">
        <v>180</v>
      </c>
      <c r="AU995" s="221" t="s">
        <v>88</v>
      </c>
      <c r="AV995" s="15" t="s">
        <v>178</v>
      </c>
      <c r="AW995" s="15" t="s">
        <v>37</v>
      </c>
      <c r="AX995" s="15" t="s">
        <v>86</v>
      </c>
      <c r="AY995" s="221" t="s">
        <v>172</v>
      </c>
    </row>
    <row r="996" spans="1:65" s="2" customFormat="1" ht="24.2" customHeight="1">
      <c r="A996" s="36"/>
      <c r="B996" s="37"/>
      <c r="C996" s="176" t="s">
        <v>1115</v>
      </c>
      <c r="D996" s="176" t="s">
        <v>174</v>
      </c>
      <c r="E996" s="177" t="s">
        <v>1116</v>
      </c>
      <c r="F996" s="178" t="s">
        <v>1117</v>
      </c>
      <c r="G996" s="179" t="s">
        <v>337</v>
      </c>
      <c r="H996" s="180">
        <v>57.7</v>
      </c>
      <c r="I996" s="181"/>
      <c r="J996" s="182">
        <f>ROUND(I996*H996,2)</f>
        <v>0</v>
      </c>
      <c r="K996" s="178" t="s">
        <v>188</v>
      </c>
      <c r="L996" s="41"/>
      <c r="M996" s="183" t="s">
        <v>19</v>
      </c>
      <c r="N996" s="184" t="s">
        <v>49</v>
      </c>
      <c r="O996" s="66"/>
      <c r="P996" s="185">
        <f>O996*H996</f>
        <v>0</v>
      </c>
      <c r="Q996" s="185">
        <v>1.17E-3</v>
      </c>
      <c r="R996" s="185">
        <f>Q996*H996</f>
        <v>6.7509E-2</v>
      </c>
      <c r="S996" s="185">
        <v>0</v>
      </c>
      <c r="T996" s="186">
        <f>S996*H996</f>
        <v>0</v>
      </c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R996" s="187" t="s">
        <v>268</v>
      </c>
      <c r="AT996" s="187" t="s">
        <v>174</v>
      </c>
      <c r="AU996" s="187" t="s">
        <v>88</v>
      </c>
      <c r="AY996" s="19" t="s">
        <v>172</v>
      </c>
      <c r="BE996" s="188">
        <f>IF(N996="základní",J996,0)</f>
        <v>0</v>
      </c>
      <c r="BF996" s="188">
        <f>IF(N996="snížená",J996,0)</f>
        <v>0</v>
      </c>
      <c r="BG996" s="188">
        <f>IF(N996="zákl. přenesená",J996,0)</f>
        <v>0</v>
      </c>
      <c r="BH996" s="188">
        <f>IF(N996="sníž. přenesená",J996,0)</f>
        <v>0</v>
      </c>
      <c r="BI996" s="188">
        <f>IF(N996="nulová",J996,0)</f>
        <v>0</v>
      </c>
      <c r="BJ996" s="19" t="s">
        <v>86</v>
      </c>
      <c r="BK996" s="188">
        <f>ROUND(I996*H996,2)</f>
        <v>0</v>
      </c>
      <c r="BL996" s="19" t="s">
        <v>268</v>
      </c>
      <c r="BM996" s="187" t="s">
        <v>1118</v>
      </c>
    </row>
    <row r="997" spans="1:65" s="2" customFormat="1" ht="11.25">
      <c r="A997" s="36"/>
      <c r="B997" s="37"/>
      <c r="C997" s="38"/>
      <c r="D997" s="222" t="s">
        <v>190</v>
      </c>
      <c r="E997" s="38"/>
      <c r="F997" s="223" t="s">
        <v>1119</v>
      </c>
      <c r="G997" s="38"/>
      <c r="H997" s="38"/>
      <c r="I997" s="224"/>
      <c r="J997" s="38"/>
      <c r="K997" s="38"/>
      <c r="L997" s="41"/>
      <c r="M997" s="225"/>
      <c r="N997" s="226"/>
      <c r="O997" s="66"/>
      <c r="P997" s="66"/>
      <c r="Q997" s="66"/>
      <c r="R997" s="66"/>
      <c r="S997" s="66"/>
      <c r="T997" s="67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T997" s="19" t="s">
        <v>190</v>
      </c>
      <c r="AU997" s="19" t="s">
        <v>88</v>
      </c>
    </row>
    <row r="998" spans="1:65" s="13" customFormat="1" ht="11.25">
      <c r="B998" s="189"/>
      <c r="C998" s="190"/>
      <c r="D998" s="191" t="s">
        <v>180</v>
      </c>
      <c r="E998" s="192" t="s">
        <v>19</v>
      </c>
      <c r="F998" s="193" t="s">
        <v>181</v>
      </c>
      <c r="G998" s="190"/>
      <c r="H998" s="192" t="s">
        <v>19</v>
      </c>
      <c r="I998" s="194"/>
      <c r="J998" s="190"/>
      <c r="K998" s="190"/>
      <c r="L998" s="195"/>
      <c r="M998" s="196"/>
      <c r="N998" s="197"/>
      <c r="O998" s="197"/>
      <c r="P998" s="197"/>
      <c r="Q998" s="197"/>
      <c r="R998" s="197"/>
      <c r="S998" s="197"/>
      <c r="T998" s="198"/>
      <c r="AT998" s="199" t="s">
        <v>180</v>
      </c>
      <c r="AU998" s="199" t="s">
        <v>88</v>
      </c>
      <c r="AV998" s="13" t="s">
        <v>86</v>
      </c>
      <c r="AW998" s="13" t="s">
        <v>37</v>
      </c>
      <c r="AX998" s="13" t="s">
        <v>78</v>
      </c>
      <c r="AY998" s="199" t="s">
        <v>172</v>
      </c>
    </row>
    <row r="999" spans="1:65" s="13" customFormat="1" ht="11.25">
      <c r="B999" s="189"/>
      <c r="C999" s="190"/>
      <c r="D999" s="191" t="s">
        <v>180</v>
      </c>
      <c r="E999" s="192" t="s">
        <v>19</v>
      </c>
      <c r="F999" s="193" t="s">
        <v>968</v>
      </c>
      <c r="G999" s="190"/>
      <c r="H999" s="192" t="s">
        <v>19</v>
      </c>
      <c r="I999" s="194"/>
      <c r="J999" s="190"/>
      <c r="K999" s="190"/>
      <c r="L999" s="195"/>
      <c r="M999" s="196"/>
      <c r="N999" s="197"/>
      <c r="O999" s="197"/>
      <c r="P999" s="197"/>
      <c r="Q999" s="197"/>
      <c r="R999" s="197"/>
      <c r="S999" s="197"/>
      <c r="T999" s="198"/>
      <c r="AT999" s="199" t="s">
        <v>180</v>
      </c>
      <c r="AU999" s="199" t="s">
        <v>88</v>
      </c>
      <c r="AV999" s="13" t="s">
        <v>86</v>
      </c>
      <c r="AW999" s="13" t="s">
        <v>37</v>
      </c>
      <c r="AX999" s="13" t="s">
        <v>78</v>
      </c>
      <c r="AY999" s="199" t="s">
        <v>172</v>
      </c>
    </row>
    <row r="1000" spans="1:65" s="13" customFormat="1" ht="11.25">
      <c r="B1000" s="189"/>
      <c r="C1000" s="190"/>
      <c r="D1000" s="191" t="s">
        <v>180</v>
      </c>
      <c r="E1000" s="192" t="s">
        <v>19</v>
      </c>
      <c r="F1000" s="193" t="s">
        <v>201</v>
      </c>
      <c r="G1000" s="190"/>
      <c r="H1000" s="192" t="s">
        <v>19</v>
      </c>
      <c r="I1000" s="194"/>
      <c r="J1000" s="190"/>
      <c r="K1000" s="190"/>
      <c r="L1000" s="195"/>
      <c r="M1000" s="196"/>
      <c r="N1000" s="197"/>
      <c r="O1000" s="197"/>
      <c r="P1000" s="197"/>
      <c r="Q1000" s="197"/>
      <c r="R1000" s="197"/>
      <c r="S1000" s="197"/>
      <c r="T1000" s="198"/>
      <c r="AT1000" s="199" t="s">
        <v>180</v>
      </c>
      <c r="AU1000" s="199" t="s">
        <v>88</v>
      </c>
      <c r="AV1000" s="13" t="s">
        <v>86</v>
      </c>
      <c r="AW1000" s="13" t="s">
        <v>37</v>
      </c>
      <c r="AX1000" s="13" t="s">
        <v>78</v>
      </c>
      <c r="AY1000" s="199" t="s">
        <v>172</v>
      </c>
    </row>
    <row r="1001" spans="1:65" s="13" customFormat="1" ht="11.25">
      <c r="B1001" s="189"/>
      <c r="C1001" s="190"/>
      <c r="D1001" s="191" t="s">
        <v>180</v>
      </c>
      <c r="E1001" s="192" t="s">
        <v>19</v>
      </c>
      <c r="F1001" s="193" t="s">
        <v>484</v>
      </c>
      <c r="G1001" s="190"/>
      <c r="H1001" s="192" t="s">
        <v>19</v>
      </c>
      <c r="I1001" s="194"/>
      <c r="J1001" s="190"/>
      <c r="K1001" s="190"/>
      <c r="L1001" s="195"/>
      <c r="M1001" s="196"/>
      <c r="N1001" s="197"/>
      <c r="O1001" s="197"/>
      <c r="P1001" s="197"/>
      <c r="Q1001" s="197"/>
      <c r="R1001" s="197"/>
      <c r="S1001" s="197"/>
      <c r="T1001" s="198"/>
      <c r="AT1001" s="199" t="s">
        <v>180</v>
      </c>
      <c r="AU1001" s="199" t="s">
        <v>88</v>
      </c>
      <c r="AV1001" s="13" t="s">
        <v>86</v>
      </c>
      <c r="AW1001" s="13" t="s">
        <v>37</v>
      </c>
      <c r="AX1001" s="13" t="s">
        <v>78</v>
      </c>
      <c r="AY1001" s="199" t="s">
        <v>172</v>
      </c>
    </row>
    <row r="1002" spans="1:65" s="14" customFormat="1" ht="11.25">
      <c r="B1002" s="200"/>
      <c r="C1002" s="201"/>
      <c r="D1002" s="191" t="s">
        <v>180</v>
      </c>
      <c r="E1002" s="202" t="s">
        <v>19</v>
      </c>
      <c r="F1002" s="203" t="s">
        <v>587</v>
      </c>
      <c r="G1002" s="201"/>
      <c r="H1002" s="204">
        <v>57.7</v>
      </c>
      <c r="I1002" s="205"/>
      <c r="J1002" s="201"/>
      <c r="K1002" s="201"/>
      <c r="L1002" s="206"/>
      <c r="M1002" s="207"/>
      <c r="N1002" s="208"/>
      <c r="O1002" s="208"/>
      <c r="P1002" s="208"/>
      <c r="Q1002" s="208"/>
      <c r="R1002" s="208"/>
      <c r="S1002" s="208"/>
      <c r="T1002" s="209"/>
      <c r="AT1002" s="210" t="s">
        <v>180</v>
      </c>
      <c r="AU1002" s="210" t="s">
        <v>88</v>
      </c>
      <c r="AV1002" s="14" t="s">
        <v>88</v>
      </c>
      <c r="AW1002" s="14" t="s">
        <v>37</v>
      </c>
      <c r="AX1002" s="14" t="s">
        <v>78</v>
      </c>
      <c r="AY1002" s="210" t="s">
        <v>172</v>
      </c>
    </row>
    <row r="1003" spans="1:65" s="15" customFormat="1" ht="11.25">
      <c r="B1003" s="211"/>
      <c r="C1003" s="212"/>
      <c r="D1003" s="191" t="s">
        <v>180</v>
      </c>
      <c r="E1003" s="213" t="s">
        <v>19</v>
      </c>
      <c r="F1003" s="214" t="s">
        <v>183</v>
      </c>
      <c r="G1003" s="212"/>
      <c r="H1003" s="215">
        <v>57.7</v>
      </c>
      <c r="I1003" s="216"/>
      <c r="J1003" s="212"/>
      <c r="K1003" s="212"/>
      <c r="L1003" s="217"/>
      <c r="M1003" s="218"/>
      <c r="N1003" s="219"/>
      <c r="O1003" s="219"/>
      <c r="P1003" s="219"/>
      <c r="Q1003" s="219"/>
      <c r="R1003" s="219"/>
      <c r="S1003" s="219"/>
      <c r="T1003" s="220"/>
      <c r="AT1003" s="221" t="s">
        <v>180</v>
      </c>
      <c r="AU1003" s="221" t="s">
        <v>88</v>
      </c>
      <c r="AV1003" s="15" t="s">
        <v>178</v>
      </c>
      <c r="AW1003" s="15" t="s">
        <v>37</v>
      </c>
      <c r="AX1003" s="15" t="s">
        <v>86</v>
      </c>
      <c r="AY1003" s="221" t="s">
        <v>172</v>
      </c>
    </row>
    <row r="1004" spans="1:65" s="2" customFormat="1" ht="33" customHeight="1">
      <c r="A1004" s="36"/>
      <c r="B1004" s="37"/>
      <c r="C1004" s="176" t="s">
        <v>1120</v>
      </c>
      <c r="D1004" s="176" t="s">
        <v>174</v>
      </c>
      <c r="E1004" s="177" t="s">
        <v>1121</v>
      </c>
      <c r="F1004" s="178" t="s">
        <v>1122</v>
      </c>
      <c r="G1004" s="179" t="s">
        <v>337</v>
      </c>
      <c r="H1004" s="180">
        <v>9.1999999999999993</v>
      </c>
      <c r="I1004" s="181"/>
      <c r="J1004" s="182">
        <f>ROUND(I1004*H1004,2)</f>
        <v>0</v>
      </c>
      <c r="K1004" s="178" t="s">
        <v>19</v>
      </c>
      <c r="L1004" s="41"/>
      <c r="M1004" s="183" t="s">
        <v>19</v>
      </c>
      <c r="N1004" s="184" t="s">
        <v>49</v>
      </c>
      <c r="O1004" s="66"/>
      <c r="P1004" s="185">
        <f>O1004*H1004</f>
        <v>0</v>
      </c>
      <c r="Q1004" s="185">
        <v>1.9E-3</v>
      </c>
      <c r="R1004" s="185">
        <f>Q1004*H1004</f>
        <v>1.7479999999999999E-2</v>
      </c>
      <c r="S1004" s="185">
        <v>0</v>
      </c>
      <c r="T1004" s="186">
        <f>S1004*H1004</f>
        <v>0</v>
      </c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R1004" s="187" t="s">
        <v>268</v>
      </c>
      <c r="AT1004" s="187" t="s">
        <v>174</v>
      </c>
      <c r="AU1004" s="187" t="s">
        <v>88</v>
      </c>
      <c r="AY1004" s="19" t="s">
        <v>172</v>
      </c>
      <c r="BE1004" s="188">
        <f>IF(N1004="základní",J1004,0)</f>
        <v>0</v>
      </c>
      <c r="BF1004" s="188">
        <f>IF(N1004="snížená",J1004,0)</f>
        <v>0</v>
      </c>
      <c r="BG1004" s="188">
        <f>IF(N1004="zákl. přenesená",J1004,0)</f>
        <v>0</v>
      </c>
      <c r="BH1004" s="188">
        <f>IF(N1004="sníž. přenesená",J1004,0)</f>
        <v>0</v>
      </c>
      <c r="BI1004" s="188">
        <f>IF(N1004="nulová",J1004,0)</f>
        <v>0</v>
      </c>
      <c r="BJ1004" s="19" t="s">
        <v>86</v>
      </c>
      <c r="BK1004" s="188">
        <f>ROUND(I1004*H1004,2)</f>
        <v>0</v>
      </c>
      <c r="BL1004" s="19" t="s">
        <v>268</v>
      </c>
      <c r="BM1004" s="187" t="s">
        <v>1123</v>
      </c>
    </row>
    <row r="1005" spans="1:65" s="13" customFormat="1" ht="11.25">
      <c r="B1005" s="189"/>
      <c r="C1005" s="190"/>
      <c r="D1005" s="191" t="s">
        <v>180</v>
      </c>
      <c r="E1005" s="192" t="s">
        <v>19</v>
      </c>
      <c r="F1005" s="193" t="s">
        <v>181</v>
      </c>
      <c r="G1005" s="190"/>
      <c r="H1005" s="192" t="s">
        <v>19</v>
      </c>
      <c r="I1005" s="194"/>
      <c r="J1005" s="190"/>
      <c r="K1005" s="190"/>
      <c r="L1005" s="195"/>
      <c r="M1005" s="196"/>
      <c r="N1005" s="197"/>
      <c r="O1005" s="197"/>
      <c r="P1005" s="197"/>
      <c r="Q1005" s="197"/>
      <c r="R1005" s="197"/>
      <c r="S1005" s="197"/>
      <c r="T1005" s="198"/>
      <c r="AT1005" s="199" t="s">
        <v>180</v>
      </c>
      <c r="AU1005" s="199" t="s">
        <v>88</v>
      </c>
      <c r="AV1005" s="13" t="s">
        <v>86</v>
      </c>
      <c r="AW1005" s="13" t="s">
        <v>37</v>
      </c>
      <c r="AX1005" s="13" t="s">
        <v>78</v>
      </c>
      <c r="AY1005" s="199" t="s">
        <v>172</v>
      </c>
    </row>
    <row r="1006" spans="1:65" s="13" customFormat="1" ht="11.25">
      <c r="B1006" s="189"/>
      <c r="C1006" s="190"/>
      <c r="D1006" s="191" t="s">
        <v>180</v>
      </c>
      <c r="E1006" s="192" t="s">
        <v>19</v>
      </c>
      <c r="F1006" s="193" t="s">
        <v>968</v>
      </c>
      <c r="G1006" s="190"/>
      <c r="H1006" s="192" t="s">
        <v>19</v>
      </c>
      <c r="I1006" s="194"/>
      <c r="J1006" s="190"/>
      <c r="K1006" s="190"/>
      <c r="L1006" s="195"/>
      <c r="M1006" s="196"/>
      <c r="N1006" s="197"/>
      <c r="O1006" s="197"/>
      <c r="P1006" s="197"/>
      <c r="Q1006" s="197"/>
      <c r="R1006" s="197"/>
      <c r="S1006" s="197"/>
      <c r="T1006" s="198"/>
      <c r="AT1006" s="199" t="s">
        <v>180</v>
      </c>
      <c r="AU1006" s="199" t="s">
        <v>88</v>
      </c>
      <c r="AV1006" s="13" t="s">
        <v>86</v>
      </c>
      <c r="AW1006" s="13" t="s">
        <v>37</v>
      </c>
      <c r="AX1006" s="13" t="s">
        <v>78</v>
      </c>
      <c r="AY1006" s="199" t="s">
        <v>172</v>
      </c>
    </row>
    <row r="1007" spans="1:65" s="13" customFormat="1" ht="11.25">
      <c r="B1007" s="189"/>
      <c r="C1007" s="190"/>
      <c r="D1007" s="191" t="s">
        <v>180</v>
      </c>
      <c r="E1007" s="192" t="s">
        <v>19</v>
      </c>
      <c r="F1007" s="193" t="s">
        <v>201</v>
      </c>
      <c r="G1007" s="190"/>
      <c r="H1007" s="192" t="s">
        <v>19</v>
      </c>
      <c r="I1007" s="194"/>
      <c r="J1007" s="190"/>
      <c r="K1007" s="190"/>
      <c r="L1007" s="195"/>
      <c r="M1007" s="196"/>
      <c r="N1007" s="197"/>
      <c r="O1007" s="197"/>
      <c r="P1007" s="197"/>
      <c r="Q1007" s="197"/>
      <c r="R1007" s="197"/>
      <c r="S1007" s="197"/>
      <c r="T1007" s="198"/>
      <c r="AT1007" s="199" t="s">
        <v>180</v>
      </c>
      <c r="AU1007" s="199" t="s">
        <v>88</v>
      </c>
      <c r="AV1007" s="13" t="s">
        <v>86</v>
      </c>
      <c r="AW1007" s="13" t="s">
        <v>37</v>
      </c>
      <c r="AX1007" s="13" t="s">
        <v>78</v>
      </c>
      <c r="AY1007" s="199" t="s">
        <v>172</v>
      </c>
    </row>
    <row r="1008" spans="1:65" s="13" customFormat="1" ht="11.25">
      <c r="B1008" s="189"/>
      <c r="C1008" s="190"/>
      <c r="D1008" s="191" t="s">
        <v>180</v>
      </c>
      <c r="E1008" s="192" t="s">
        <v>19</v>
      </c>
      <c r="F1008" s="193" t="s">
        <v>969</v>
      </c>
      <c r="G1008" s="190"/>
      <c r="H1008" s="192" t="s">
        <v>19</v>
      </c>
      <c r="I1008" s="194"/>
      <c r="J1008" s="190"/>
      <c r="K1008" s="190"/>
      <c r="L1008" s="195"/>
      <c r="M1008" s="196"/>
      <c r="N1008" s="197"/>
      <c r="O1008" s="197"/>
      <c r="P1008" s="197"/>
      <c r="Q1008" s="197"/>
      <c r="R1008" s="197"/>
      <c r="S1008" s="197"/>
      <c r="T1008" s="198"/>
      <c r="AT1008" s="199" t="s">
        <v>180</v>
      </c>
      <c r="AU1008" s="199" t="s">
        <v>88</v>
      </c>
      <c r="AV1008" s="13" t="s">
        <v>86</v>
      </c>
      <c r="AW1008" s="13" t="s">
        <v>37</v>
      </c>
      <c r="AX1008" s="13" t="s">
        <v>78</v>
      </c>
      <c r="AY1008" s="199" t="s">
        <v>172</v>
      </c>
    </row>
    <row r="1009" spans="1:65" s="13" customFormat="1" ht="11.25">
      <c r="B1009" s="189"/>
      <c r="C1009" s="190"/>
      <c r="D1009" s="191" t="s">
        <v>180</v>
      </c>
      <c r="E1009" s="192" t="s">
        <v>19</v>
      </c>
      <c r="F1009" s="193" t="s">
        <v>970</v>
      </c>
      <c r="G1009" s="190"/>
      <c r="H1009" s="192" t="s">
        <v>19</v>
      </c>
      <c r="I1009" s="194"/>
      <c r="J1009" s="190"/>
      <c r="K1009" s="190"/>
      <c r="L1009" s="195"/>
      <c r="M1009" s="196"/>
      <c r="N1009" s="197"/>
      <c r="O1009" s="197"/>
      <c r="P1009" s="197"/>
      <c r="Q1009" s="197"/>
      <c r="R1009" s="197"/>
      <c r="S1009" s="197"/>
      <c r="T1009" s="198"/>
      <c r="AT1009" s="199" t="s">
        <v>180</v>
      </c>
      <c r="AU1009" s="199" t="s">
        <v>88</v>
      </c>
      <c r="AV1009" s="13" t="s">
        <v>86</v>
      </c>
      <c r="AW1009" s="13" t="s">
        <v>37</v>
      </c>
      <c r="AX1009" s="13" t="s">
        <v>78</v>
      </c>
      <c r="AY1009" s="199" t="s">
        <v>172</v>
      </c>
    </row>
    <row r="1010" spans="1:65" s="14" customFormat="1" ht="11.25">
      <c r="B1010" s="200"/>
      <c r="C1010" s="201"/>
      <c r="D1010" s="191" t="s">
        <v>180</v>
      </c>
      <c r="E1010" s="202" t="s">
        <v>19</v>
      </c>
      <c r="F1010" s="203" t="s">
        <v>1124</v>
      </c>
      <c r="G1010" s="201"/>
      <c r="H1010" s="204">
        <v>9.1999999999999993</v>
      </c>
      <c r="I1010" s="205"/>
      <c r="J1010" s="201"/>
      <c r="K1010" s="201"/>
      <c r="L1010" s="206"/>
      <c r="M1010" s="207"/>
      <c r="N1010" s="208"/>
      <c r="O1010" s="208"/>
      <c r="P1010" s="208"/>
      <c r="Q1010" s="208"/>
      <c r="R1010" s="208"/>
      <c r="S1010" s="208"/>
      <c r="T1010" s="209"/>
      <c r="AT1010" s="210" t="s">
        <v>180</v>
      </c>
      <c r="AU1010" s="210" t="s">
        <v>88</v>
      </c>
      <c r="AV1010" s="14" t="s">
        <v>88</v>
      </c>
      <c r="AW1010" s="14" t="s">
        <v>37</v>
      </c>
      <c r="AX1010" s="14" t="s">
        <v>78</v>
      </c>
      <c r="AY1010" s="210" t="s">
        <v>172</v>
      </c>
    </row>
    <row r="1011" spans="1:65" s="15" customFormat="1" ht="11.25">
      <c r="B1011" s="211"/>
      <c r="C1011" s="212"/>
      <c r="D1011" s="191" t="s">
        <v>180</v>
      </c>
      <c r="E1011" s="213" t="s">
        <v>19</v>
      </c>
      <c r="F1011" s="214" t="s">
        <v>183</v>
      </c>
      <c r="G1011" s="212"/>
      <c r="H1011" s="215">
        <v>9.1999999999999993</v>
      </c>
      <c r="I1011" s="216"/>
      <c r="J1011" s="212"/>
      <c r="K1011" s="212"/>
      <c r="L1011" s="217"/>
      <c r="M1011" s="218"/>
      <c r="N1011" s="219"/>
      <c r="O1011" s="219"/>
      <c r="P1011" s="219"/>
      <c r="Q1011" s="219"/>
      <c r="R1011" s="219"/>
      <c r="S1011" s="219"/>
      <c r="T1011" s="220"/>
      <c r="AT1011" s="221" t="s">
        <v>180</v>
      </c>
      <c r="AU1011" s="221" t="s">
        <v>88</v>
      </c>
      <c r="AV1011" s="15" t="s">
        <v>178</v>
      </c>
      <c r="AW1011" s="15" t="s">
        <v>37</v>
      </c>
      <c r="AX1011" s="15" t="s">
        <v>86</v>
      </c>
      <c r="AY1011" s="221" t="s">
        <v>172</v>
      </c>
    </row>
    <row r="1012" spans="1:65" s="2" customFormat="1" ht="37.9" customHeight="1">
      <c r="A1012" s="36"/>
      <c r="B1012" s="37"/>
      <c r="C1012" s="176" t="s">
        <v>1125</v>
      </c>
      <c r="D1012" s="176" t="s">
        <v>174</v>
      </c>
      <c r="E1012" s="177" t="s">
        <v>1126</v>
      </c>
      <c r="F1012" s="178" t="s">
        <v>1127</v>
      </c>
      <c r="G1012" s="179" t="s">
        <v>337</v>
      </c>
      <c r="H1012" s="180">
        <v>16.399999999999999</v>
      </c>
      <c r="I1012" s="181"/>
      <c r="J1012" s="182">
        <f>ROUND(I1012*H1012,2)</f>
        <v>0</v>
      </c>
      <c r="K1012" s="178" t="s">
        <v>188</v>
      </c>
      <c r="L1012" s="41"/>
      <c r="M1012" s="183" t="s">
        <v>19</v>
      </c>
      <c r="N1012" s="184" t="s">
        <v>49</v>
      </c>
      <c r="O1012" s="66"/>
      <c r="P1012" s="185">
        <f>O1012*H1012</f>
        <v>0</v>
      </c>
      <c r="Q1012" s="185">
        <v>1.9E-3</v>
      </c>
      <c r="R1012" s="185">
        <f>Q1012*H1012</f>
        <v>3.1159999999999997E-2</v>
      </c>
      <c r="S1012" s="185">
        <v>0</v>
      </c>
      <c r="T1012" s="186">
        <f>S1012*H1012</f>
        <v>0</v>
      </c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R1012" s="187" t="s">
        <v>268</v>
      </c>
      <c r="AT1012" s="187" t="s">
        <v>174</v>
      </c>
      <c r="AU1012" s="187" t="s">
        <v>88</v>
      </c>
      <c r="AY1012" s="19" t="s">
        <v>172</v>
      </c>
      <c r="BE1012" s="188">
        <f>IF(N1012="základní",J1012,0)</f>
        <v>0</v>
      </c>
      <c r="BF1012" s="188">
        <f>IF(N1012="snížená",J1012,0)</f>
        <v>0</v>
      </c>
      <c r="BG1012" s="188">
        <f>IF(N1012="zákl. přenesená",J1012,0)</f>
        <v>0</v>
      </c>
      <c r="BH1012" s="188">
        <f>IF(N1012="sníž. přenesená",J1012,0)</f>
        <v>0</v>
      </c>
      <c r="BI1012" s="188">
        <f>IF(N1012="nulová",J1012,0)</f>
        <v>0</v>
      </c>
      <c r="BJ1012" s="19" t="s">
        <v>86</v>
      </c>
      <c r="BK1012" s="188">
        <f>ROUND(I1012*H1012,2)</f>
        <v>0</v>
      </c>
      <c r="BL1012" s="19" t="s">
        <v>268</v>
      </c>
      <c r="BM1012" s="187" t="s">
        <v>1128</v>
      </c>
    </row>
    <row r="1013" spans="1:65" s="2" customFormat="1" ht="11.25">
      <c r="A1013" s="36"/>
      <c r="B1013" s="37"/>
      <c r="C1013" s="38"/>
      <c r="D1013" s="222" t="s">
        <v>190</v>
      </c>
      <c r="E1013" s="38"/>
      <c r="F1013" s="223" t="s">
        <v>1129</v>
      </c>
      <c r="G1013" s="38"/>
      <c r="H1013" s="38"/>
      <c r="I1013" s="224"/>
      <c r="J1013" s="38"/>
      <c r="K1013" s="38"/>
      <c r="L1013" s="41"/>
      <c r="M1013" s="225"/>
      <c r="N1013" s="226"/>
      <c r="O1013" s="66"/>
      <c r="P1013" s="66"/>
      <c r="Q1013" s="66"/>
      <c r="R1013" s="66"/>
      <c r="S1013" s="66"/>
      <c r="T1013" s="67"/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T1013" s="19" t="s">
        <v>190</v>
      </c>
      <c r="AU1013" s="19" t="s">
        <v>88</v>
      </c>
    </row>
    <row r="1014" spans="1:65" s="13" customFormat="1" ht="11.25">
      <c r="B1014" s="189"/>
      <c r="C1014" s="190"/>
      <c r="D1014" s="191" t="s">
        <v>180</v>
      </c>
      <c r="E1014" s="192" t="s">
        <v>19</v>
      </c>
      <c r="F1014" s="193" t="s">
        <v>181</v>
      </c>
      <c r="G1014" s="190"/>
      <c r="H1014" s="192" t="s">
        <v>19</v>
      </c>
      <c r="I1014" s="194"/>
      <c r="J1014" s="190"/>
      <c r="K1014" s="190"/>
      <c r="L1014" s="195"/>
      <c r="M1014" s="196"/>
      <c r="N1014" s="197"/>
      <c r="O1014" s="197"/>
      <c r="P1014" s="197"/>
      <c r="Q1014" s="197"/>
      <c r="R1014" s="197"/>
      <c r="S1014" s="197"/>
      <c r="T1014" s="198"/>
      <c r="AT1014" s="199" t="s">
        <v>180</v>
      </c>
      <c r="AU1014" s="199" t="s">
        <v>88</v>
      </c>
      <c r="AV1014" s="13" t="s">
        <v>86</v>
      </c>
      <c r="AW1014" s="13" t="s">
        <v>37</v>
      </c>
      <c r="AX1014" s="13" t="s">
        <v>78</v>
      </c>
      <c r="AY1014" s="199" t="s">
        <v>172</v>
      </c>
    </row>
    <row r="1015" spans="1:65" s="13" customFormat="1" ht="11.25">
      <c r="B1015" s="189"/>
      <c r="C1015" s="190"/>
      <c r="D1015" s="191" t="s">
        <v>180</v>
      </c>
      <c r="E1015" s="192" t="s">
        <v>19</v>
      </c>
      <c r="F1015" s="193" t="s">
        <v>968</v>
      </c>
      <c r="G1015" s="190"/>
      <c r="H1015" s="192" t="s">
        <v>19</v>
      </c>
      <c r="I1015" s="194"/>
      <c r="J1015" s="190"/>
      <c r="K1015" s="190"/>
      <c r="L1015" s="195"/>
      <c r="M1015" s="196"/>
      <c r="N1015" s="197"/>
      <c r="O1015" s="197"/>
      <c r="P1015" s="197"/>
      <c r="Q1015" s="197"/>
      <c r="R1015" s="197"/>
      <c r="S1015" s="197"/>
      <c r="T1015" s="198"/>
      <c r="AT1015" s="199" t="s">
        <v>180</v>
      </c>
      <c r="AU1015" s="199" t="s">
        <v>88</v>
      </c>
      <c r="AV1015" s="13" t="s">
        <v>86</v>
      </c>
      <c r="AW1015" s="13" t="s">
        <v>37</v>
      </c>
      <c r="AX1015" s="13" t="s">
        <v>78</v>
      </c>
      <c r="AY1015" s="199" t="s">
        <v>172</v>
      </c>
    </row>
    <row r="1016" spans="1:65" s="13" customFormat="1" ht="11.25">
      <c r="B1016" s="189"/>
      <c r="C1016" s="190"/>
      <c r="D1016" s="191" t="s">
        <v>180</v>
      </c>
      <c r="E1016" s="192" t="s">
        <v>19</v>
      </c>
      <c r="F1016" s="193" t="s">
        <v>201</v>
      </c>
      <c r="G1016" s="190"/>
      <c r="H1016" s="192" t="s">
        <v>19</v>
      </c>
      <c r="I1016" s="194"/>
      <c r="J1016" s="190"/>
      <c r="K1016" s="190"/>
      <c r="L1016" s="195"/>
      <c r="M1016" s="196"/>
      <c r="N1016" s="197"/>
      <c r="O1016" s="197"/>
      <c r="P1016" s="197"/>
      <c r="Q1016" s="197"/>
      <c r="R1016" s="197"/>
      <c r="S1016" s="197"/>
      <c r="T1016" s="198"/>
      <c r="AT1016" s="199" t="s">
        <v>180</v>
      </c>
      <c r="AU1016" s="199" t="s">
        <v>88</v>
      </c>
      <c r="AV1016" s="13" t="s">
        <v>86</v>
      </c>
      <c r="AW1016" s="13" t="s">
        <v>37</v>
      </c>
      <c r="AX1016" s="13" t="s">
        <v>78</v>
      </c>
      <c r="AY1016" s="199" t="s">
        <v>172</v>
      </c>
    </row>
    <row r="1017" spans="1:65" s="13" customFormat="1" ht="11.25">
      <c r="B1017" s="189"/>
      <c r="C1017" s="190"/>
      <c r="D1017" s="191" t="s">
        <v>180</v>
      </c>
      <c r="E1017" s="192" t="s">
        <v>19</v>
      </c>
      <c r="F1017" s="193" t="s">
        <v>969</v>
      </c>
      <c r="G1017" s="190"/>
      <c r="H1017" s="192" t="s">
        <v>19</v>
      </c>
      <c r="I1017" s="194"/>
      <c r="J1017" s="190"/>
      <c r="K1017" s="190"/>
      <c r="L1017" s="195"/>
      <c r="M1017" s="196"/>
      <c r="N1017" s="197"/>
      <c r="O1017" s="197"/>
      <c r="P1017" s="197"/>
      <c r="Q1017" s="197"/>
      <c r="R1017" s="197"/>
      <c r="S1017" s="197"/>
      <c r="T1017" s="198"/>
      <c r="AT1017" s="199" t="s">
        <v>180</v>
      </c>
      <c r="AU1017" s="199" t="s">
        <v>88</v>
      </c>
      <c r="AV1017" s="13" t="s">
        <v>86</v>
      </c>
      <c r="AW1017" s="13" t="s">
        <v>37</v>
      </c>
      <c r="AX1017" s="13" t="s">
        <v>78</v>
      </c>
      <c r="AY1017" s="199" t="s">
        <v>172</v>
      </c>
    </row>
    <row r="1018" spans="1:65" s="13" customFormat="1" ht="11.25">
      <c r="B1018" s="189"/>
      <c r="C1018" s="190"/>
      <c r="D1018" s="191" t="s">
        <v>180</v>
      </c>
      <c r="E1018" s="192" t="s">
        <v>19</v>
      </c>
      <c r="F1018" s="193" t="s">
        <v>970</v>
      </c>
      <c r="G1018" s="190"/>
      <c r="H1018" s="192" t="s">
        <v>19</v>
      </c>
      <c r="I1018" s="194"/>
      <c r="J1018" s="190"/>
      <c r="K1018" s="190"/>
      <c r="L1018" s="195"/>
      <c r="M1018" s="196"/>
      <c r="N1018" s="197"/>
      <c r="O1018" s="197"/>
      <c r="P1018" s="197"/>
      <c r="Q1018" s="197"/>
      <c r="R1018" s="197"/>
      <c r="S1018" s="197"/>
      <c r="T1018" s="198"/>
      <c r="AT1018" s="199" t="s">
        <v>180</v>
      </c>
      <c r="AU1018" s="199" t="s">
        <v>88</v>
      </c>
      <c r="AV1018" s="13" t="s">
        <v>86</v>
      </c>
      <c r="AW1018" s="13" t="s">
        <v>37</v>
      </c>
      <c r="AX1018" s="13" t="s">
        <v>78</v>
      </c>
      <c r="AY1018" s="199" t="s">
        <v>172</v>
      </c>
    </row>
    <row r="1019" spans="1:65" s="14" customFormat="1" ht="11.25">
      <c r="B1019" s="200"/>
      <c r="C1019" s="201"/>
      <c r="D1019" s="191" t="s">
        <v>180</v>
      </c>
      <c r="E1019" s="202" t="s">
        <v>19</v>
      </c>
      <c r="F1019" s="203" t="s">
        <v>1130</v>
      </c>
      <c r="G1019" s="201"/>
      <c r="H1019" s="204">
        <v>16.399999999999999</v>
      </c>
      <c r="I1019" s="205"/>
      <c r="J1019" s="201"/>
      <c r="K1019" s="201"/>
      <c r="L1019" s="206"/>
      <c r="M1019" s="207"/>
      <c r="N1019" s="208"/>
      <c r="O1019" s="208"/>
      <c r="P1019" s="208"/>
      <c r="Q1019" s="208"/>
      <c r="R1019" s="208"/>
      <c r="S1019" s="208"/>
      <c r="T1019" s="209"/>
      <c r="AT1019" s="210" t="s">
        <v>180</v>
      </c>
      <c r="AU1019" s="210" t="s">
        <v>88</v>
      </c>
      <c r="AV1019" s="14" t="s">
        <v>88</v>
      </c>
      <c r="AW1019" s="14" t="s">
        <v>37</v>
      </c>
      <c r="AX1019" s="14" t="s">
        <v>78</v>
      </c>
      <c r="AY1019" s="210" t="s">
        <v>172</v>
      </c>
    </row>
    <row r="1020" spans="1:65" s="15" customFormat="1" ht="11.25">
      <c r="B1020" s="211"/>
      <c r="C1020" s="212"/>
      <c r="D1020" s="191" t="s">
        <v>180</v>
      </c>
      <c r="E1020" s="213" t="s">
        <v>19</v>
      </c>
      <c r="F1020" s="214" t="s">
        <v>183</v>
      </c>
      <c r="G1020" s="212"/>
      <c r="H1020" s="215">
        <v>16.399999999999999</v>
      </c>
      <c r="I1020" s="216"/>
      <c r="J1020" s="212"/>
      <c r="K1020" s="212"/>
      <c r="L1020" s="217"/>
      <c r="M1020" s="218"/>
      <c r="N1020" s="219"/>
      <c r="O1020" s="219"/>
      <c r="P1020" s="219"/>
      <c r="Q1020" s="219"/>
      <c r="R1020" s="219"/>
      <c r="S1020" s="219"/>
      <c r="T1020" s="220"/>
      <c r="AT1020" s="221" t="s">
        <v>180</v>
      </c>
      <c r="AU1020" s="221" t="s">
        <v>88</v>
      </c>
      <c r="AV1020" s="15" t="s">
        <v>178</v>
      </c>
      <c r="AW1020" s="15" t="s">
        <v>37</v>
      </c>
      <c r="AX1020" s="15" t="s">
        <v>86</v>
      </c>
      <c r="AY1020" s="221" t="s">
        <v>172</v>
      </c>
    </row>
    <row r="1021" spans="1:65" s="2" customFormat="1" ht="21.75" customHeight="1">
      <c r="A1021" s="36"/>
      <c r="B1021" s="37"/>
      <c r="C1021" s="176" t="s">
        <v>1131</v>
      </c>
      <c r="D1021" s="176" t="s">
        <v>174</v>
      </c>
      <c r="E1021" s="177" t="s">
        <v>1132</v>
      </c>
      <c r="F1021" s="178" t="s">
        <v>1133</v>
      </c>
      <c r="G1021" s="179" t="s">
        <v>177</v>
      </c>
      <c r="H1021" s="180">
        <v>4</v>
      </c>
      <c r="I1021" s="181"/>
      <c r="J1021" s="182">
        <f>ROUND(I1021*H1021,2)</f>
        <v>0</v>
      </c>
      <c r="K1021" s="178" t="s">
        <v>188</v>
      </c>
      <c r="L1021" s="41"/>
      <c r="M1021" s="183" t="s">
        <v>19</v>
      </c>
      <c r="N1021" s="184" t="s">
        <v>49</v>
      </c>
      <c r="O1021" s="66"/>
      <c r="P1021" s="185">
        <f>O1021*H1021</f>
        <v>0</v>
      </c>
      <c r="Q1021" s="185">
        <v>0</v>
      </c>
      <c r="R1021" s="185">
        <f>Q1021*H1021</f>
        <v>0</v>
      </c>
      <c r="S1021" s="185">
        <v>0</v>
      </c>
      <c r="T1021" s="186">
        <f>S1021*H1021</f>
        <v>0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187" t="s">
        <v>268</v>
      </c>
      <c r="AT1021" s="187" t="s">
        <v>174</v>
      </c>
      <c r="AU1021" s="187" t="s">
        <v>88</v>
      </c>
      <c r="AY1021" s="19" t="s">
        <v>172</v>
      </c>
      <c r="BE1021" s="188">
        <f>IF(N1021="základní",J1021,0)</f>
        <v>0</v>
      </c>
      <c r="BF1021" s="188">
        <f>IF(N1021="snížená",J1021,0)</f>
        <v>0</v>
      </c>
      <c r="BG1021" s="188">
        <f>IF(N1021="zákl. přenesená",J1021,0)</f>
        <v>0</v>
      </c>
      <c r="BH1021" s="188">
        <f>IF(N1021="sníž. přenesená",J1021,0)</f>
        <v>0</v>
      </c>
      <c r="BI1021" s="188">
        <f>IF(N1021="nulová",J1021,0)</f>
        <v>0</v>
      </c>
      <c r="BJ1021" s="19" t="s">
        <v>86</v>
      </c>
      <c r="BK1021" s="188">
        <f>ROUND(I1021*H1021,2)</f>
        <v>0</v>
      </c>
      <c r="BL1021" s="19" t="s">
        <v>268</v>
      </c>
      <c r="BM1021" s="187" t="s">
        <v>1134</v>
      </c>
    </row>
    <row r="1022" spans="1:65" s="2" customFormat="1" ht="11.25">
      <c r="A1022" s="36"/>
      <c r="B1022" s="37"/>
      <c r="C1022" s="38"/>
      <c r="D1022" s="222" t="s">
        <v>190</v>
      </c>
      <c r="E1022" s="38"/>
      <c r="F1022" s="223" t="s">
        <v>1135</v>
      </c>
      <c r="G1022" s="38"/>
      <c r="H1022" s="38"/>
      <c r="I1022" s="224"/>
      <c r="J1022" s="38"/>
      <c r="K1022" s="38"/>
      <c r="L1022" s="41"/>
      <c r="M1022" s="225"/>
      <c r="N1022" s="226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190</v>
      </c>
      <c r="AU1022" s="19" t="s">
        <v>88</v>
      </c>
    </row>
    <row r="1023" spans="1:65" s="13" customFormat="1" ht="11.25">
      <c r="B1023" s="189"/>
      <c r="C1023" s="190"/>
      <c r="D1023" s="191" t="s">
        <v>180</v>
      </c>
      <c r="E1023" s="192" t="s">
        <v>19</v>
      </c>
      <c r="F1023" s="193" t="s">
        <v>181</v>
      </c>
      <c r="G1023" s="190"/>
      <c r="H1023" s="192" t="s">
        <v>19</v>
      </c>
      <c r="I1023" s="194"/>
      <c r="J1023" s="190"/>
      <c r="K1023" s="190"/>
      <c r="L1023" s="195"/>
      <c r="M1023" s="196"/>
      <c r="N1023" s="197"/>
      <c r="O1023" s="197"/>
      <c r="P1023" s="197"/>
      <c r="Q1023" s="197"/>
      <c r="R1023" s="197"/>
      <c r="S1023" s="197"/>
      <c r="T1023" s="198"/>
      <c r="AT1023" s="199" t="s">
        <v>180</v>
      </c>
      <c r="AU1023" s="199" t="s">
        <v>88</v>
      </c>
      <c r="AV1023" s="13" t="s">
        <v>86</v>
      </c>
      <c r="AW1023" s="13" t="s">
        <v>37</v>
      </c>
      <c r="AX1023" s="13" t="s">
        <v>78</v>
      </c>
      <c r="AY1023" s="199" t="s">
        <v>172</v>
      </c>
    </row>
    <row r="1024" spans="1:65" s="13" customFormat="1" ht="11.25">
      <c r="B1024" s="189"/>
      <c r="C1024" s="190"/>
      <c r="D1024" s="191" t="s">
        <v>180</v>
      </c>
      <c r="E1024" s="192" t="s">
        <v>19</v>
      </c>
      <c r="F1024" s="193" t="s">
        <v>968</v>
      </c>
      <c r="G1024" s="190"/>
      <c r="H1024" s="192" t="s">
        <v>19</v>
      </c>
      <c r="I1024" s="194"/>
      <c r="J1024" s="190"/>
      <c r="K1024" s="190"/>
      <c r="L1024" s="195"/>
      <c r="M1024" s="196"/>
      <c r="N1024" s="197"/>
      <c r="O1024" s="197"/>
      <c r="P1024" s="197"/>
      <c r="Q1024" s="197"/>
      <c r="R1024" s="197"/>
      <c r="S1024" s="197"/>
      <c r="T1024" s="198"/>
      <c r="AT1024" s="199" t="s">
        <v>180</v>
      </c>
      <c r="AU1024" s="199" t="s">
        <v>88</v>
      </c>
      <c r="AV1024" s="13" t="s">
        <v>86</v>
      </c>
      <c r="AW1024" s="13" t="s">
        <v>37</v>
      </c>
      <c r="AX1024" s="13" t="s">
        <v>78</v>
      </c>
      <c r="AY1024" s="199" t="s">
        <v>172</v>
      </c>
    </row>
    <row r="1025" spans="1:65" s="13" customFormat="1" ht="11.25">
      <c r="B1025" s="189"/>
      <c r="C1025" s="190"/>
      <c r="D1025" s="191" t="s">
        <v>180</v>
      </c>
      <c r="E1025" s="192" t="s">
        <v>19</v>
      </c>
      <c r="F1025" s="193" t="s">
        <v>201</v>
      </c>
      <c r="G1025" s="190"/>
      <c r="H1025" s="192" t="s">
        <v>19</v>
      </c>
      <c r="I1025" s="194"/>
      <c r="J1025" s="190"/>
      <c r="K1025" s="190"/>
      <c r="L1025" s="195"/>
      <c r="M1025" s="196"/>
      <c r="N1025" s="197"/>
      <c r="O1025" s="197"/>
      <c r="P1025" s="197"/>
      <c r="Q1025" s="197"/>
      <c r="R1025" s="197"/>
      <c r="S1025" s="197"/>
      <c r="T1025" s="198"/>
      <c r="AT1025" s="199" t="s">
        <v>180</v>
      </c>
      <c r="AU1025" s="199" t="s">
        <v>88</v>
      </c>
      <c r="AV1025" s="13" t="s">
        <v>86</v>
      </c>
      <c r="AW1025" s="13" t="s">
        <v>37</v>
      </c>
      <c r="AX1025" s="13" t="s">
        <v>78</v>
      </c>
      <c r="AY1025" s="199" t="s">
        <v>172</v>
      </c>
    </row>
    <row r="1026" spans="1:65" s="13" customFormat="1" ht="11.25">
      <c r="B1026" s="189"/>
      <c r="C1026" s="190"/>
      <c r="D1026" s="191" t="s">
        <v>180</v>
      </c>
      <c r="E1026" s="192" t="s">
        <v>19</v>
      </c>
      <c r="F1026" s="193" t="s">
        <v>969</v>
      </c>
      <c r="G1026" s="190"/>
      <c r="H1026" s="192" t="s">
        <v>19</v>
      </c>
      <c r="I1026" s="194"/>
      <c r="J1026" s="190"/>
      <c r="K1026" s="190"/>
      <c r="L1026" s="195"/>
      <c r="M1026" s="196"/>
      <c r="N1026" s="197"/>
      <c r="O1026" s="197"/>
      <c r="P1026" s="197"/>
      <c r="Q1026" s="197"/>
      <c r="R1026" s="197"/>
      <c r="S1026" s="197"/>
      <c r="T1026" s="198"/>
      <c r="AT1026" s="199" t="s">
        <v>180</v>
      </c>
      <c r="AU1026" s="199" t="s">
        <v>88</v>
      </c>
      <c r="AV1026" s="13" t="s">
        <v>86</v>
      </c>
      <c r="AW1026" s="13" t="s">
        <v>37</v>
      </c>
      <c r="AX1026" s="13" t="s">
        <v>78</v>
      </c>
      <c r="AY1026" s="199" t="s">
        <v>172</v>
      </c>
    </row>
    <row r="1027" spans="1:65" s="13" customFormat="1" ht="11.25">
      <c r="B1027" s="189"/>
      <c r="C1027" s="190"/>
      <c r="D1027" s="191" t="s">
        <v>180</v>
      </c>
      <c r="E1027" s="192" t="s">
        <v>19</v>
      </c>
      <c r="F1027" s="193" t="s">
        <v>970</v>
      </c>
      <c r="G1027" s="190"/>
      <c r="H1027" s="192" t="s">
        <v>19</v>
      </c>
      <c r="I1027" s="194"/>
      <c r="J1027" s="190"/>
      <c r="K1027" s="190"/>
      <c r="L1027" s="195"/>
      <c r="M1027" s="196"/>
      <c r="N1027" s="197"/>
      <c r="O1027" s="197"/>
      <c r="P1027" s="197"/>
      <c r="Q1027" s="197"/>
      <c r="R1027" s="197"/>
      <c r="S1027" s="197"/>
      <c r="T1027" s="198"/>
      <c r="AT1027" s="199" t="s">
        <v>180</v>
      </c>
      <c r="AU1027" s="199" t="s">
        <v>88</v>
      </c>
      <c r="AV1027" s="13" t="s">
        <v>86</v>
      </c>
      <c r="AW1027" s="13" t="s">
        <v>37</v>
      </c>
      <c r="AX1027" s="13" t="s">
        <v>78</v>
      </c>
      <c r="AY1027" s="199" t="s">
        <v>172</v>
      </c>
    </row>
    <row r="1028" spans="1:65" s="14" customFormat="1" ht="11.25">
      <c r="B1028" s="200"/>
      <c r="C1028" s="201"/>
      <c r="D1028" s="191" t="s">
        <v>180</v>
      </c>
      <c r="E1028" s="202" t="s">
        <v>19</v>
      </c>
      <c r="F1028" s="203" t="s">
        <v>1136</v>
      </c>
      <c r="G1028" s="201"/>
      <c r="H1028" s="204">
        <v>4</v>
      </c>
      <c r="I1028" s="205"/>
      <c r="J1028" s="201"/>
      <c r="K1028" s="201"/>
      <c r="L1028" s="206"/>
      <c r="M1028" s="207"/>
      <c r="N1028" s="208"/>
      <c r="O1028" s="208"/>
      <c r="P1028" s="208"/>
      <c r="Q1028" s="208"/>
      <c r="R1028" s="208"/>
      <c r="S1028" s="208"/>
      <c r="T1028" s="209"/>
      <c r="AT1028" s="210" t="s">
        <v>180</v>
      </c>
      <c r="AU1028" s="210" t="s">
        <v>88</v>
      </c>
      <c r="AV1028" s="14" t="s">
        <v>88</v>
      </c>
      <c r="AW1028" s="14" t="s">
        <v>37</v>
      </c>
      <c r="AX1028" s="14" t="s">
        <v>78</v>
      </c>
      <c r="AY1028" s="210" t="s">
        <v>172</v>
      </c>
    </row>
    <row r="1029" spans="1:65" s="15" customFormat="1" ht="11.25">
      <c r="B1029" s="211"/>
      <c r="C1029" s="212"/>
      <c r="D1029" s="191" t="s">
        <v>180</v>
      </c>
      <c r="E1029" s="213" t="s">
        <v>19</v>
      </c>
      <c r="F1029" s="214" t="s">
        <v>183</v>
      </c>
      <c r="G1029" s="212"/>
      <c r="H1029" s="215">
        <v>4</v>
      </c>
      <c r="I1029" s="216"/>
      <c r="J1029" s="212"/>
      <c r="K1029" s="212"/>
      <c r="L1029" s="217"/>
      <c r="M1029" s="218"/>
      <c r="N1029" s="219"/>
      <c r="O1029" s="219"/>
      <c r="P1029" s="219"/>
      <c r="Q1029" s="219"/>
      <c r="R1029" s="219"/>
      <c r="S1029" s="219"/>
      <c r="T1029" s="220"/>
      <c r="AT1029" s="221" t="s">
        <v>180</v>
      </c>
      <c r="AU1029" s="221" t="s">
        <v>88</v>
      </c>
      <c r="AV1029" s="15" t="s">
        <v>178</v>
      </c>
      <c r="AW1029" s="15" t="s">
        <v>37</v>
      </c>
      <c r="AX1029" s="15" t="s">
        <v>86</v>
      </c>
      <c r="AY1029" s="221" t="s">
        <v>172</v>
      </c>
    </row>
    <row r="1030" spans="1:65" s="2" customFormat="1" ht="24.2" customHeight="1">
      <c r="A1030" s="36"/>
      <c r="B1030" s="37"/>
      <c r="C1030" s="227" t="s">
        <v>1137</v>
      </c>
      <c r="D1030" s="227" t="s">
        <v>453</v>
      </c>
      <c r="E1030" s="228" t="s">
        <v>1138</v>
      </c>
      <c r="F1030" s="229" t="s">
        <v>1139</v>
      </c>
      <c r="G1030" s="230" t="s">
        <v>177</v>
      </c>
      <c r="H1030" s="231">
        <v>4</v>
      </c>
      <c r="I1030" s="232"/>
      <c r="J1030" s="233">
        <f>ROUND(I1030*H1030,2)</f>
        <v>0</v>
      </c>
      <c r="K1030" s="229" t="s">
        <v>19</v>
      </c>
      <c r="L1030" s="234"/>
      <c r="M1030" s="235" t="s">
        <v>19</v>
      </c>
      <c r="N1030" s="236" t="s">
        <v>49</v>
      </c>
      <c r="O1030" s="66"/>
      <c r="P1030" s="185">
        <f>O1030*H1030</f>
        <v>0</v>
      </c>
      <c r="Q1030" s="185">
        <v>1.7000000000000001E-4</v>
      </c>
      <c r="R1030" s="185">
        <f>Q1030*H1030</f>
        <v>6.8000000000000005E-4</v>
      </c>
      <c r="S1030" s="185">
        <v>0</v>
      </c>
      <c r="T1030" s="186">
        <f>S1030*H1030</f>
        <v>0</v>
      </c>
      <c r="U1030" s="36"/>
      <c r="V1030" s="36"/>
      <c r="W1030" s="36"/>
      <c r="X1030" s="36"/>
      <c r="Y1030" s="36"/>
      <c r="Z1030" s="36"/>
      <c r="AA1030" s="36"/>
      <c r="AB1030" s="36"/>
      <c r="AC1030" s="36"/>
      <c r="AD1030" s="36"/>
      <c r="AE1030" s="36"/>
      <c r="AR1030" s="187" t="s">
        <v>347</v>
      </c>
      <c r="AT1030" s="187" t="s">
        <v>453</v>
      </c>
      <c r="AU1030" s="187" t="s">
        <v>88</v>
      </c>
      <c r="AY1030" s="19" t="s">
        <v>172</v>
      </c>
      <c r="BE1030" s="188">
        <f>IF(N1030="základní",J1030,0)</f>
        <v>0</v>
      </c>
      <c r="BF1030" s="188">
        <f>IF(N1030="snížená",J1030,0)</f>
        <v>0</v>
      </c>
      <c r="BG1030" s="188">
        <f>IF(N1030="zákl. přenesená",J1030,0)</f>
        <v>0</v>
      </c>
      <c r="BH1030" s="188">
        <f>IF(N1030="sníž. přenesená",J1030,0)</f>
        <v>0</v>
      </c>
      <c r="BI1030" s="188">
        <f>IF(N1030="nulová",J1030,0)</f>
        <v>0</v>
      </c>
      <c r="BJ1030" s="19" t="s">
        <v>86</v>
      </c>
      <c r="BK1030" s="188">
        <f>ROUND(I1030*H1030,2)</f>
        <v>0</v>
      </c>
      <c r="BL1030" s="19" t="s">
        <v>268</v>
      </c>
      <c r="BM1030" s="187" t="s">
        <v>1140</v>
      </c>
    </row>
    <row r="1031" spans="1:65" s="13" customFormat="1" ht="11.25">
      <c r="B1031" s="189"/>
      <c r="C1031" s="190"/>
      <c r="D1031" s="191" t="s">
        <v>180</v>
      </c>
      <c r="E1031" s="192" t="s">
        <v>19</v>
      </c>
      <c r="F1031" s="193" t="s">
        <v>181</v>
      </c>
      <c r="G1031" s="190"/>
      <c r="H1031" s="192" t="s">
        <v>19</v>
      </c>
      <c r="I1031" s="194"/>
      <c r="J1031" s="190"/>
      <c r="K1031" s="190"/>
      <c r="L1031" s="195"/>
      <c r="M1031" s="196"/>
      <c r="N1031" s="197"/>
      <c r="O1031" s="197"/>
      <c r="P1031" s="197"/>
      <c r="Q1031" s="197"/>
      <c r="R1031" s="197"/>
      <c r="S1031" s="197"/>
      <c r="T1031" s="198"/>
      <c r="AT1031" s="199" t="s">
        <v>180</v>
      </c>
      <c r="AU1031" s="199" t="s">
        <v>88</v>
      </c>
      <c r="AV1031" s="13" t="s">
        <v>86</v>
      </c>
      <c r="AW1031" s="13" t="s">
        <v>37</v>
      </c>
      <c r="AX1031" s="13" t="s">
        <v>78</v>
      </c>
      <c r="AY1031" s="199" t="s">
        <v>172</v>
      </c>
    </row>
    <row r="1032" spans="1:65" s="13" customFormat="1" ht="11.25">
      <c r="B1032" s="189"/>
      <c r="C1032" s="190"/>
      <c r="D1032" s="191" t="s">
        <v>180</v>
      </c>
      <c r="E1032" s="192" t="s">
        <v>19</v>
      </c>
      <c r="F1032" s="193" t="s">
        <v>968</v>
      </c>
      <c r="G1032" s="190"/>
      <c r="H1032" s="192" t="s">
        <v>19</v>
      </c>
      <c r="I1032" s="194"/>
      <c r="J1032" s="190"/>
      <c r="K1032" s="190"/>
      <c r="L1032" s="195"/>
      <c r="M1032" s="196"/>
      <c r="N1032" s="197"/>
      <c r="O1032" s="197"/>
      <c r="P1032" s="197"/>
      <c r="Q1032" s="197"/>
      <c r="R1032" s="197"/>
      <c r="S1032" s="197"/>
      <c r="T1032" s="198"/>
      <c r="AT1032" s="199" t="s">
        <v>180</v>
      </c>
      <c r="AU1032" s="199" t="s">
        <v>88</v>
      </c>
      <c r="AV1032" s="13" t="s">
        <v>86</v>
      </c>
      <c r="AW1032" s="13" t="s">
        <v>37</v>
      </c>
      <c r="AX1032" s="13" t="s">
        <v>78</v>
      </c>
      <c r="AY1032" s="199" t="s">
        <v>172</v>
      </c>
    </row>
    <row r="1033" spans="1:65" s="13" customFormat="1" ht="11.25">
      <c r="B1033" s="189"/>
      <c r="C1033" s="190"/>
      <c r="D1033" s="191" t="s">
        <v>180</v>
      </c>
      <c r="E1033" s="192" t="s">
        <v>19</v>
      </c>
      <c r="F1033" s="193" t="s">
        <v>201</v>
      </c>
      <c r="G1033" s="190"/>
      <c r="H1033" s="192" t="s">
        <v>19</v>
      </c>
      <c r="I1033" s="194"/>
      <c r="J1033" s="190"/>
      <c r="K1033" s="190"/>
      <c r="L1033" s="195"/>
      <c r="M1033" s="196"/>
      <c r="N1033" s="197"/>
      <c r="O1033" s="197"/>
      <c r="P1033" s="197"/>
      <c r="Q1033" s="197"/>
      <c r="R1033" s="197"/>
      <c r="S1033" s="197"/>
      <c r="T1033" s="198"/>
      <c r="AT1033" s="199" t="s">
        <v>180</v>
      </c>
      <c r="AU1033" s="199" t="s">
        <v>88</v>
      </c>
      <c r="AV1033" s="13" t="s">
        <v>86</v>
      </c>
      <c r="AW1033" s="13" t="s">
        <v>37</v>
      </c>
      <c r="AX1033" s="13" t="s">
        <v>78</v>
      </c>
      <c r="AY1033" s="199" t="s">
        <v>172</v>
      </c>
    </row>
    <row r="1034" spans="1:65" s="13" customFormat="1" ht="11.25">
      <c r="B1034" s="189"/>
      <c r="C1034" s="190"/>
      <c r="D1034" s="191" t="s">
        <v>180</v>
      </c>
      <c r="E1034" s="192" t="s">
        <v>19</v>
      </c>
      <c r="F1034" s="193" t="s">
        <v>969</v>
      </c>
      <c r="G1034" s="190"/>
      <c r="H1034" s="192" t="s">
        <v>19</v>
      </c>
      <c r="I1034" s="194"/>
      <c r="J1034" s="190"/>
      <c r="K1034" s="190"/>
      <c r="L1034" s="195"/>
      <c r="M1034" s="196"/>
      <c r="N1034" s="197"/>
      <c r="O1034" s="197"/>
      <c r="P1034" s="197"/>
      <c r="Q1034" s="197"/>
      <c r="R1034" s="197"/>
      <c r="S1034" s="197"/>
      <c r="T1034" s="198"/>
      <c r="AT1034" s="199" t="s">
        <v>180</v>
      </c>
      <c r="AU1034" s="199" t="s">
        <v>88</v>
      </c>
      <c r="AV1034" s="13" t="s">
        <v>86</v>
      </c>
      <c r="AW1034" s="13" t="s">
        <v>37</v>
      </c>
      <c r="AX1034" s="13" t="s">
        <v>78</v>
      </c>
      <c r="AY1034" s="199" t="s">
        <v>172</v>
      </c>
    </row>
    <row r="1035" spans="1:65" s="13" customFormat="1" ht="11.25">
      <c r="B1035" s="189"/>
      <c r="C1035" s="190"/>
      <c r="D1035" s="191" t="s">
        <v>180</v>
      </c>
      <c r="E1035" s="192" t="s">
        <v>19</v>
      </c>
      <c r="F1035" s="193" t="s">
        <v>970</v>
      </c>
      <c r="G1035" s="190"/>
      <c r="H1035" s="192" t="s">
        <v>19</v>
      </c>
      <c r="I1035" s="194"/>
      <c r="J1035" s="190"/>
      <c r="K1035" s="190"/>
      <c r="L1035" s="195"/>
      <c r="M1035" s="196"/>
      <c r="N1035" s="197"/>
      <c r="O1035" s="197"/>
      <c r="P1035" s="197"/>
      <c r="Q1035" s="197"/>
      <c r="R1035" s="197"/>
      <c r="S1035" s="197"/>
      <c r="T1035" s="198"/>
      <c r="AT1035" s="199" t="s">
        <v>180</v>
      </c>
      <c r="AU1035" s="199" t="s">
        <v>88</v>
      </c>
      <c r="AV1035" s="13" t="s">
        <v>86</v>
      </c>
      <c r="AW1035" s="13" t="s">
        <v>37</v>
      </c>
      <c r="AX1035" s="13" t="s">
        <v>78</v>
      </c>
      <c r="AY1035" s="199" t="s">
        <v>172</v>
      </c>
    </row>
    <row r="1036" spans="1:65" s="14" customFormat="1" ht="11.25">
      <c r="B1036" s="200"/>
      <c r="C1036" s="201"/>
      <c r="D1036" s="191" t="s">
        <v>180</v>
      </c>
      <c r="E1036" s="202" t="s">
        <v>19</v>
      </c>
      <c r="F1036" s="203" t="s">
        <v>1136</v>
      </c>
      <c r="G1036" s="201"/>
      <c r="H1036" s="204">
        <v>4</v>
      </c>
      <c r="I1036" s="205"/>
      <c r="J1036" s="201"/>
      <c r="K1036" s="201"/>
      <c r="L1036" s="206"/>
      <c r="M1036" s="207"/>
      <c r="N1036" s="208"/>
      <c r="O1036" s="208"/>
      <c r="P1036" s="208"/>
      <c r="Q1036" s="208"/>
      <c r="R1036" s="208"/>
      <c r="S1036" s="208"/>
      <c r="T1036" s="209"/>
      <c r="AT1036" s="210" t="s">
        <v>180</v>
      </c>
      <c r="AU1036" s="210" t="s">
        <v>88</v>
      </c>
      <c r="AV1036" s="14" t="s">
        <v>88</v>
      </c>
      <c r="AW1036" s="14" t="s">
        <v>37</v>
      </c>
      <c r="AX1036" s="14" t="s">
        <v>78</v>
      </c>
      <c r="AY1036" s="210" t="s">
        <v>172</v>
      </c>
    </row>
    <row r="1037" spans="1:65" s="15" customFormat="1" ht="11.25">
      <c r="B1037" s="211"/>
      <c r="C1037" s="212"/>
      <c r="D1037" s="191" t="s">
        <v>180</v>
      </c>
      <c r="E1037" s="213" t="s">
        <v>19</v>
      </c>
      <c r="F1037" s="214" t="s">
        <v>183</v>
      </c>
      <c r="G1037" s="212"/>
      <c r="H1037" s="215">
        <v>4</v>
      </c>
      <c r="I1037" s="216"/>
      <c r="J1037" s="212"/>
      <c r="K1037" s="212"/>
      <c r="L1037" s="217"/>
      <c r="M1037" s="218"/>
      <c r="N1037" s="219"/>
      <c r="O1037" s="219"/>
      <c r="P1037" s="219"/>
      <c r="Q1037" s="219"/>
      <c r="R1037" s="219"/>
      <c r="S1037" s="219"/>
      <c r="T1037" s="220"/>
      <c r="AT1037" s="221" t="s">
        <v>180</v>
      </c>
      <c r="AU1037" s="221" t="s">
        <v>88</v>
      </c>
      <c r="AV1037" s="15" t="s">
        <v>178</v>
      </c>
      <c r="AW1037" s="15" t="s">
        <v>37</v>
      </c>
      <c r="AX1037" s="15" t="s">
        <v>86</v>
      </c>
      <c r="AY1037" s="221" t="s">
        <v>172</v>
      </c>
    </row>
    <row r="1038" spans="1:65" s="2" customFormat="1" ht="44.25" customHeight="1">
      <c r="A1038" s="36"/>
      <c r="B1038" s="37"/>
      <c r="C1038" s="176" t="s">
        <v>1141</v>
      </c>
      <c r="D1038" s="176" t="s">
        <v>174</v>
      </c>
      <c r="E1038" s="177" t="s">
        <v>1142</v>
      </c>
      <c r="F1038" s="178" t="s">
        <v>1143</v>
      </c>
      <c r="G1038" s="179" t="s">
        <v>177</v>
      </c>
      <c r="H1038" s="180">
        <v>12</v>
      </c>
      <c r="I1038" s="181"/>
      <c r="J1038" s="182">
        <f>ROUND(I1038*H1038,2)</f>
        <v>0</v>
      </c>
      <c r="K1038" s="178" t="s">
        <v>19</v>
      </c>
      <c r="L1038" s="41"/>
      <c r="M1038" s="183" t="s">
        <v>19</v>
      </c>
      <c r="N1038" s="184" t="s">
        <v>49</v>
      </c>
      <c r="O1038" s="66"/>
      <c r="P1038" s="185">
        <f>O1038*H1038</f>
        <v>0</v>
      </c>
      <c r="Q1038" s="185">
        <v>0</v>
      </c>
      <c r="R1038" s="185">
        <f>Q1038*H1038</f>
        <v>0</v>
      </c>
      <c r="S1038" s="185">
        <v>0</v>
      </c>
      <c r="T1038" s="186">
        <f>S1038*H1038</f>
        <v>0</v>
      </c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R1038" s="187" t="s">
        <v>268</v>
      </c>
      <c r="AT1038" s="187" t="s">
        <v>174</v>
      </c>
      <c r="AU1038" s="187" t="s">
        <v>88</v>
      </c>
      <c r="AY1038" s="19" t="s">
        <v>172</v>
      </c>
      <c r="BE1038" s="188">
        <f>IF(N1038="základní",J1038,0)</f>
        <v>0</v>
      </c>
      <c r="BF1038" s="188">
        <f>IF(N1038="snížená",J1038,0)</f>
        <v>0</v>
      </c>
      <c r="BG1038" s="188">
        <f>IF(N1038="zákl. přenesená",J1038,0)</f>
        <v>0</v>
      </c>
      <c r="BH1038" s="188">
        <f>IF(N1038="sníž. přenesená",J1038,0)</f>
        <v>0</v>
      </c>
      <c r="BI1038" s="188">
        <f>IF(N1038="nulová",J1038,0)</f>
        <v>0</v>
      </c>
      <c r="BJ1038" s="19" t="s">
        <v>86</v>
      </c>
      <c r="BK1038" s="188">
        <f>ROUND(I1038*H1038,2)</f>
        <v>0</v>
      </c>
      <c r="BL1038" s="19" t="s">
        <v>268</v>
      </c>
      <c r="BM1038" s="187" t="s">
        <v>1144</v>
      </c>
    </row>
    <row r="1039" spans="1:65" s="13" customFormat="1" ht="11.25">
      <c r="B1039" s="189"/>
      <c r="C1039" s="190"/>
      <c r="D1039" s="191" t="s">
        <v>180</v>
      </c>
      <c r="E1039" s="192" t="s">
        <v>19</v>
      </c>
      <c r="F1039" s="193" t="s">
        <v>1145</v>
      </c>
      <c r="G1039" s="190"/>
      <c r="H1039" s="192" t="s">
        <v>19</v>
      </c>
      <c r="I1039" s="194"/>
      <c r="J1039" s="190"/>
      <c r="K1039" s="190"/>
      <c r="L1039" s="195"/>
      <c r="M1039" s="196"/>
      <c r="N1039" s="197"/>
      <c r="O1039" s="197"/>
      <c r="P1039" s="197"/>
      <c r="Q1039" s="197"/>
      <c r="R1039" s="197"/>
      <c r="S1039" s="197"/>
      <c r="T1039" s="198"/>
      <c r="AT1039" s="199" t="s">
        <v>180</v>
      </c>
      <c r="AU1039" s="199" t="s">
        <v>88</v>
      </c>
      <c r="AV1039" s="13" t="s">
        <v>86</v>
      </c>
      <c r="AW1039" s="13" t="s">
        <v>37</v>
      </c>
      <c r="AX1039" s="13" t="s">
        <v>78</v>
      </c>
      <c r="AY1039" s="199" t="s">
        <v>172</v>
      </c>
    </row>
    <row r="1040" spans="1:65" s="14" customFormat="1" ht="11.25">
      <c r="B1040" s="200"/>
      <c r="C1040" s="201"/>
      <c r="D1040" s="191" t="s">
        <v>180</v>
      </c>
      <c r="E1040" s="202" t="s">
        <v>19</v>
      </c>
      <c r="F1040" s="203" t="s">
        <v>1146</v>
      </c>
      <c r="G1040" s="201"/>
      <c r="H1040" s="204">
        <v>12</v>
      </c>
      <c r="I1040" s="205"/>
      <c r="J1040" s="201"/>
      <c r="K1040" s="201"/>
      <c r="L1040" s="206"/>
      <c r="M1040" s="207"/>
      <c r="N1040" s="208"/>
      <c r="O1040" s="208"/>
      <c r="P1040" s="208"/>
      <c r="Q1040" s="208"/>
      <c r="R1040" s="208"/>
      <c r="S1040" s="208"/>
      <c r="T1040" s="209"/>
      <c r="AT1040" s="210" t="s">
        <v>180</v>
      </c>
      <c r="AU1040" s="210" t="s">
        <v>88</v>
      </c>
      <c r="AV1040" s="14" t="s">
        <v>88</v>
      </c>
      <c r="AW1040" s="14" t="s">
        <v>37</v>
      </c>
      <c r="AX1040" s="14" t="s">
        <v>78</v>
      </c>
      <c r="AY1040" s="210" t="s">
        <v>172</v>
      </c>
    </row>
    <row r="1041" spans="1:65" s="15" customFormat="1" ht="11.25">
      <c r="B1041" s="211"/>
      <c r="C1041" s="212"/>
      <c r="D1041" s="191" t="s">
        <v>180</v>
      </c>
      <c r="E1041" s="213" t="s">
        <v>19</v>
      </c>
      <c r="F1041" s="214" t="s">
        <v>183</v>
      </c>
      <c r="G1041" s="212"/>
      <c r="H1041" s="215">
        <v>12</v>
      </c>
      <c r="I1041" s="216"/>
      <c r="J1041" s="212"/>
      <c r="K1041" s="212"/>
      <c r="L1041" s="217"/>
      <c r="M1041" s="218"/>
      <c r="N1041" s="219"/>
      <c r="O1041" s="219"/>
      <c r="P1041" s="219"/>
      <c r="Q1041" s="219"/>
      <c r="R1041" s="219"/>
      <c r="S1041" s="219"/>
      <c r="T1041" s="220"/>
      <c r="AT1041" s="221" t="s">
        <v>180</v>
      </c>
      <c r="AU1041" s="221" t="s">
        <v>88</v>
      </c>
      <c r="AV1041" s="15" t="s">
        <v>178</v>
      </c>
      <c r="AW1041" s="15" t="s">
        <v>37</v>
      </c>
      <c r="AX1041" s="15" t="s">
        <v>86</v>
      </c>
      <c r="AY1041" s="221" t="s">
        <v>172</v>
      </c>
    </row>
    <row r="1042" spans="1:65" s="2" customFormat="1" ht="44.25" customHeight="1">
      <c r="A1042" s="36"/>
      <c r="B1042" s="37"/>
      <c r="C1042" s="176" t="s">
        <v>1147</v>
      </c>
      <c r="D1042" s="176" t="s">
        <v>174</v>
      </c>
      <c r="E1042" s="177" t="s">
        <v>1148</v>
      </c>
      <c r="F1042" s="178" t="s">
        <v>1149</v>
      </c>
      <c r="G1042" s="179" t="s">
        <v>630</v>
      </c>
      <c r="H1042" s="237"/>
      <c r="I1042" s="181"/>
      <c r="J1042" s="182">
        <f>ROUND(I1042*H1042,2)</f>
        <v>0</v>
      </c>
      <c r="K1042" s="178" t="s">
        <v>188</v>
      </c>
      <c r="L1042" s="41"/>
      <c r="M1042" s="183" t="s">
        <v>19</v>
      </c>
      <c r="N1042" s="184" t="s">
        <v>49</v>
      </c>
      <c r="O1042" s="66"/>
      <c r="P1042" s="185">
        <f>O1042*H1042</f>
        <v>0</v>
      </c>
      <c r="Q1042" s="185">
        <v>0</v>
      </c>
      <c r="R1042" s="185">
        <f>Q1042*H1042</f>
        <v>0</v>
      </c>
      <c r="S1042" s="185">
        <v>0</v>
      </c>
      <c r="T1042" s="186">
        <f>S1042*H1042</f>
        <v>0</v>
      </c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R1042" s="187" t="s">
        <v>268</v>
      </c>
      <c r="AT1042" s="187" t="s">
        <v>174</v>
      </c>
      <c r="AU1042" s="187" t="s">
        <v>88</v>
      </c>
      <c r="AY1042" s="19" t="s">
        <v>172</v>
      </c>
      <c r="BE1042" s="188">
        <f>IF(N1042="základní",J1042,0)</f>
        <v>0</v>
      </c>
      <c r="BF1042" s="188">
        <f>IF(N1042="snížená",J1042,0)</f>
        <v>0</v>
      </c>
      <c r="BG1042" s="188">
        <f>IF(N1042="zákl. přenesená",J1042,0)</f>
        <v>0</v>
      </c>
      <c r="BH1042" s="188">
        <f>IF(N1042="sníž. přenesená",J1042,0)</f>
        <v>0</v>
      </c>
      <c r="BI1042" s="188">
        <f>IF(N1042="nulová",J1042,0)</f>
        <v>0</v>
      </c>
      <c r="BJ1042" s="19" t="s">
        <v>86</v>
      </c>
      <c r="BK1042" s="188">
        <f>ROUND(I1042*H1042,2)</f>
        <v>0</v>
      </c>
      <c r="BL1042" s="19" t="s">
        <v>268</v>
      </c>
      <c r="BM1042" s="187" t="s">
        <v>1150</v>
      </c>
    </row>
    <row r="1043" spans="1:65" s="2" customFormat="1" ht="11.25">
      <c r="A1043" s="36"/>
      <c r="B1043" s="37"/>
      <c r="C1043" s="38"/>
      <c r="D1043" s="222" t="s">
        <v>190</v>
      </c>
      <c r="E1043" s="38"/>
      <c r="F1043" s="223" t="s">
        <v>1151</v>
      </c>
      <c r="G1043" s="38"/>
      <c r="H1043" s="38"/>
      <c r="I1043" s="224"/>
      <c r="J1043" s="38"/>
      <c r="K1043" s="38"/>
      <c r="L1043" s="41"/>
      <c r="M1043" s="225"/>
      <c r="N1043" s="226"/>
      <c r="O1043" s="66"/>
      <c r="P1043" s="66"/>
      <c r="Q1043" s="66"/>
      <c r="R1043" s="66"/>
      <c r="S1043" s="66"/>
      <c r="T1043" s="67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9" t="s">
        <v>190</v>
      </c>
      <c r="AU1043" s="19" t="s">
        <v>88</v>
      </c>
    </row>
    <row r="1044" spans="1:65" s="2" customFormat="1" ht="49.15" customHeight="1">
      <c r="A1044" s="36"/>
      <c r="B1044" s="37"/>
      <c r="C1044" s="176" t="s">
        <v>1152</v>
      </c>
      <c r="D1044" s="176" t="s">
        <v>174</v>
      </c>
      <c r="E1044" s="177" t="s">
        <v>1153</v>
      </c>
      <c r="F1044" s="178" t="s">
        <v>1154</v>
      </c>
      <c r="G1044" s="179" t="s">
        <v>630</v>
      </c>
      <c r="H1044" s="237"/>
      <c r="I1044" s="181"/>
      <c r="J1044" s="182">
        <f>ROUND(I1044*H1044,2)</f>
        <v>0</v>
      </c>
      <c r="K1044" s="178" t="s">
        <v>188</v>
      </c>
      <c r="L1044" s="41"/>
      <c r="M1044" s="183" t="s">
        <v>19</v>
      </c>
      <c r="N1044" s="184" t="s">
        <v>49</v>
      </c>
      <c r="O1044" s="66"/>
      <c r="P1044" s="185">
        <f>O1044*H1044</f>
        <v>0</v>
      </c>
      <c r="Q1044" s="185">
        <v>0</v>
      </c>
      <c r="R1044" s="185">
        <f>Q1044*H1044</f>
        <v>0</v>
      </c>
      <c r="S1044" s="185">
        <v>0</v>
      </c>
      <c r="T1044" s="186">
        <f>S1044*H1044</f>
        <v>0</v>
      </c>
      <c r="U1044" s="36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R1044" s="187" t="s">
        <v>268</v>
      </c>
      <c r="AT1044" s="187" t="s">
        <v>174</v>
      </c>
      <c r="AU1044" s="187" t="s">
        <v>88</v>
      </c>
      <c r="AY1044" s="19" t="s">
        <v>172</v>
      </c>
      <c r="BE1044" s="188">
        <f>IF(N1044="základní",J1044,0)</f>
        <v>0</v>
      </c>
      <c r="BF1044" s="188">
        <f>IF(N1044="snížená",J1044,0)</f>
        <v>0</v>
      </c>
      <c r="BG1044" s="188">
        <f>IF(N1044="zákl. přenesená",J1044,0)</f>
        <v>0</v>
      </c>
      <c r="BH1044" s="188">
        <f>IF(N1044="sníž. přenesená",J1044,0)</f>
        <v>0</v>
      </c>
      <c r="BI1044" s="188">
        <f>IF(N1044="nulová",J1044,0)</f>
        <v>0</v>
      </c>
      <c r="BJ1044" s="19" t="s">
        <v>86</v>
      </c>
      <c r="BK1044" s="188">
        <f>ROUND(I1044*H1044,2)</f>
        <v>0</v>
      </c>
      <c r="BL1044" s="19" t="s">
        <v>268</v>
      </c>
      <c r="BM1044" s="187" t="s">
        <v>1155</v>
      </c>
    </row>
    <row r="1045" spans="1:65" s="2" customFormat="1" ht="11.25">
      <c r="A1045" s="36"/>
      <c r="B1045" s="37"/>
      <c r="C1045" s="38"/>
      <c r="D1045" s="222" t="s">
        <v>190</v>
      </c>
      <c r="E1045" s="38"/>
      <c r="F1045" s="223" t="s">
        <v>1156</v>
      </c>
      <c r="G1045" s="38"/>
      <c r="H1045" s="38"/>
      <c r="I1045" s="224"/>
      <c r="J1045" s="38"/>
      <c r="K1045" s="38"/>
      <c r="L1045" s="41"/>
      <c r="M1045" s="225"/>
      <c r="N1045" s="226"/>
      <c r="O1045" s="66"/>
      <c r="P1045" s="66"/>
      <c r="Q1045" s="66"/>
      <c r="R1045" s="66"/>
      <c r="S1045" s="66"/>
      <c r="T1045" s="67"/>
      <c r="U1045" s="36"/>
      <c r="V1045" s="36"/>
      <c r="W1045" s="36"/>
      <c r="X1045" s="36"/>
      <c r="Y1045" s="36"/>
      <c r="Z1045" s="36"/>
      <c r="AA1045" s="36"/>
      <c r="AB1045" s="36"/>
      <c r="AC1045" s="36"/>
      <c r="AD1045" s="36"/>
      <c r="AE1045" s="36"/>
      <c r="AT1045" s="19" t="s">
        <v>190</v>
      </c>
      <c r="AU1045" s="19" t="s">
        <v>88</v>
      </c>
    </row>
    <row r="1046" spans="1:65" s="12" customFormat="1" ht="22.9" customHeight="1">
      <c r="B1046" s="160"/>
      <c r="C1046" s="161"/>
      <c r="D1046" s="162" t="s">
        <v>77</v>
      </c>
      <c r="E1046" s="174" t="s">
        <v>1157</v>
      </c>
      <c r="F1046" s="174" t="s">
        <v>1158</v>
      </c>
      <c r="G1046" s="161"/>
      <c r="H1046" s="161"/>
      <c r="I1046" s="164"/>
      <c r="J1046" s="175">
        <f>BK1046</f>
        <v>0</v>
      </c>
      <c r="K1046" s="161"/>
      <c r="L1046" s="166"/>
      <c r="M1046" s="167"/>
      <c r="N1046" s="168"/>
      <c r="O1046" s="168"/>
      <c r="P1046" s="169">
        <f>SUM(P1047:P1137)</f>
        <v>0</v>
      </c>
      <c r="Q1046" s="168"/>
      <c r="R1046" s="169">
        <f>SUM(R1047:R1137)</f>
        <v>1.0469722000000001</v>
      </c>
      <c r="S1046" s="168"/>
      <c r="T1046" s="170">
        <f>SUM(T1047:T1137)</f>
        <v>0</v>
      </c>
      <c r="AR1046" s="171" t="s">
        <v>88</v>
      </c>
      <c r="AT1046" s="172" t="s">
        <v>77</v>
      </c>
      <c r="AU1046" s="172" t="s">
        <v>86</v>
      </c>
      <c r="AY1046" s="171" t="s">
        <v>172</v>
      </c>
      <c r="BK1046" s="173">
        <f>SUM(BK1047:BK1137)</f>
        <v>0</v>
      </c>
    </row>
    <row r="1047" spans="1:65" s="2" customFormat="1" ht="33" customHeight="1">
      <c r="A1047" s="36"/>
      <c r="B1047" s="37"/>
      <c r="C1047" s="176" t="s">
        <v>1159</v>
      </c>
      <c r="D1047" s="176" t="s">
        <v>174</v>
      </c>
      <c r="E1047" s="177" t="s">
        <v>1160</v>
      </c>
      <c r="F1047" s="178" t="s">
        <v>1161</v>
      </c>
      <c r="G1047" s="179" t="s">
        <v>337</v>
      </c>
      <c r="H1047" s="180">
        <v>7.5</v>
      </c>
      <c r="I1047" s="181"/>
      <c r="J1047" s="182">
        <f>ROUND(I1047*H1047,2)</f>
        <v>0</v>
      </c>
      <c r="K1047" s="178" t="s">
        <v>188</v>
      </c>
      <c r="L1047" s="41"/>
      <c r="M1047" s="183" t="s">
        <v>19</v>
      </c>
      <c r="N1047" s="184" t="s">
        <v>49</v>
      </c>
      <c r="O1047" s="66"/>
      <c r="P1047" s="185">
        <f>O1047*H1047</f>
        <v>0</v>
      </c>
      <c r="Q1047" s="185">
        <v>6.0000000000000002E-5</v>
      </c>
      <c r="R1047" s="185">
        <f>Q1047*H1047</f>
        <v>4.4999999999999999E-4</v>
      </c>
      <c r="S1047" s="185">
        <v>0</v>
      </c>
      <c r="T1047" s="186">
        <f>S1047*H1047</f>
        <v>0</v>
      </c>
      <c r="U1047" s="36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R1047" s="187" t="s">
        <v>268</v>
      </c>
      <c r="AT1047" s="187" t="s">
        <v>174</v>
      </c>
      <c r="AU1047" s="187" t="s">
        <v>88</v>
      </c>
      <c r="AY1047" s="19" t="s">
        <v>172</v>
      </c>
      <c r="BE1047" s="188">
        <f>IF(N1047="základní",J1047,0)</f>
        <v>0</v>
      </c>
      <c r="BF1047" s="188">
        <f>IF(N1047="snížená",J1047,0)</f>
        <v>0</v>
      </c>
      <c r="BG1047" s="188">
        <f>IF(N1047="zákl. přenesená",J1047,0)</f>
        <v>0</v>
      </c>
      <c r="BH1047" s="188">
        <f>IF(N1047="sníž. přenesená",J1047,0)</f>
        <v>0</v>
      </c>
      <c r="BI1047" s="188">
        <f>IF(N1047="nulová",J1047,0)</f>
        <v>0</v>
      </c>
      <c r="BJ1047" s="19" t="s">
        <v>86</v>
      </c>
      <c r="BK1047" s="188">
        <f>ROUND(I1047*H1047,2)</f>
        <v>0</v>
      </c>
      <c r="BL1047" s="19" t="s">
        <v>268</v>
      </c>
      <c r="BM1047" s="187" t="s">
        <v>1162</v>
      </c>
    </row>
    <row r="1048" spans="1:65" s="2" customFormat="1" ht="11.25">
      <c r="A1048" s="36"/>
      <c r="B1048" s="37"/>
      <c r="C1048" s="38"/>
      <c r="D1048" s="222" t="s">
        <v>190</v>
      </c>
      <c r="E1048" s="38"/>
      <c r="F1048" s="223" t="s">
        <v>1163</v>
      </c>
      <c r="G1048" s="38"/>
      <c r="H1048" s="38"/>
      <c r="I1048" s="224"/>
      <c r="J1048" s="38"/>
      <c r="K1048" s="38"/>
      <c r="L1048" s="41"/>
      <c r="M1048" s="225"/>
      <c r="N1048" s="226"/>
      <c r="O1048" s="66"/>
      <c r="P1048" s="66"/>
      <c r="Q1048" s="66"/>
      <c r="R1048" s="66"/>
      <c r="S1048" s="66"/>
      <c r="T1048" s="67"/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T1048" s="19" t="s">
        <v>190</v>
      </c>
      <c r="AU1048" s="19" t="s">
        <v>88</v>
      </c>
    </row>
    <row r="1049" spans="1:65" s="13" customFormat="1" ht="11.25">
      <c r="B1049" s="189"/>
      <c r="C1049" s="190"/>
      <c r="D1049" s="191" t="s">
        <v>180</v>
      </c>
      <c r="E1049" s="192" t="s">
        <v>19</v>
      </c>
      <c r="F1049" s="193" t="s">
        <v>181</v>
      </c>
      <c r="G1049" s="190"/>
      <c r="H1049" s="192" t="s">
        <v>19</v>
      </c>
      <c r="I1049" s="194"/>
      <c r="J1049" s="190"/>
      <c r="K1049" s="190"/>
      <c r="L1049" s="195"/>
      <c r="M1049" s="196"/>
      <c r="N1049" s="197"/>
      <c r="O1049" s="197"/>
      <c r="P1049" s="197"/>
      <c r="Q1049" s="197"/>
      <c r="R1049" s="197"/>
      <c r="S1049" s="197"/>
      <c r="T1049" s="198"/>
      <c r="AT1049" s="199" t="s">
        <v>180</v>
      </c>
      <c r="AU1049" s="199" t="s">
        <v>88</v>
      </c>
      <c r="AV1049" s="13" t="s">
        <v>86</v>
      </c>
      <c r="AW1049" s="13" t="s">
        <v>37</v>
      </c>
      <c r="AX1049" s="13" t="s">
        <v>78</v>
      </c>
      <c r="AY1049" s="199" t="s">
        <v>172</v>
      </c>
    </row>
    <row r="1050" spans="1:65" s="13" customFormat="1" ht="11.25">
      <c r="B1050" s="189"/>
      <c r="C1050" s="190"/>
      <c r="D1050" s="191" t="s">
        <v>180</v>
      </c>
      <c r="E1050" s="192" t="s">
        <v>19</v>
      </c>
      <c r="F1050" s="193" t="s">
        <v>200</v>
      </c>
      <c r="G1050" s="190"/>
      <c r="H1050" s="192" t="s">
        <v>19</v>
      </c>
      <c r="I1050" s="194"/>
      <c r="J1050" s="190"/>
      <c r="K1050" s="190"/>
      <c r="L1050" s="195"/>
      <c r="M1050" s="196"/>
      <c r="N1050" s="197"/>
      <c r="O1050" s="197"/>
      <c r="P1050" s="197"/>
      <c r="Q1050" s="197"/>
      <c r="R1050" s="197"/>
      <c r="S1050" s="197"/>
      <c r="T1050" s="198"/>
      <c r="AT1050" s="199" t="s">
        <v>180</v>
      </c>
      <c r="AU1050" s="199" t="s">
        <v>88</v>
      </c>
      <c r="AV1050" s="13" t="s">
        <v>86</v>
      </c>
      <c r="AW1050" s="13" t="s">
        <v>37</v>
      </c>
      <c r="AX1050" s="13" t="s">
        <v>78</v>
      </c>
      <c r="AY1050" s="199" t="s">
        <v>172</v>
      </c>
    </row>
    <row r="1051" spans="1:65" s="14" customFormat="1" ht="11.25">
      <c r="B1051" s="200"/>
      <c r="C1051" s="201"/>
      <c r="D1051" s="191" t="s">
        <v>180</v>
      </c>
      <c r="E1051" s="202" t="s">
        <v>19</v>
      </c>
      <c r="F1051" s="203" t="s">
        <v>1164</v>
      </c>
      <c r="G1051" s="201"/>
      <c r="H1051" s="204">
        <v>7.5</v>
      </c>
      <c r="I1051" s="205"/>
      <c r="J1051" s="201"/>
      <c r="K1051" s="201"/>
      <c r="L1051" s="206"/>
      <c r="M1051" s="207"/>
      <c r="N1051" s="208"/>
      <c r="O1051" s="208"/>
      <c r="P1051" s="208"/>
      <c r="Q1051" s="208"/>
      <c r="R1051" s="208"/>
      <c r="S1051" s="208"/>
      <c r="T1051" s="209"/>
      <c r="AT1051" s="210" t="s">
        <v>180</v>
      </c>
      <c r="AU1051" s="210" t="s">
        <v>88</v>
      </c>
      <c r="AV1051" s="14" t="s">
        <v>88</v>
      </c>
      <c r="AW1051" s="14" t="s">
        <v>37</v>
      </c>
      <c r="AX1051" s="14" t="s">
        <v>78</v>
      </c>
      <c r="AY1051" s="210" t="s">
        <v>172</v>
      </c>
    </row>
    <row r="1052" spans="1:65" s="15" customFormat="1" ht="11.25">
      <c r="B1052" s="211"/>
      <c r="C1052" s="212"/>
      <c r="D1052" s="191" t="s">
        <v>180</v>
      </c>
      <c r="E1052" s="213" t="s">
        <v>19</v>
      </c>
      <c r="F1052" s="214" t="s">
        <v>183</v>
      </c>
      <c r="G1052" s="212"/>
      <c r="H1052" s="215">
        <v>7.5</v>
      </c>
      <c r="I1052" s="216"/>
      <c r="J1052" s="212"/>
      <c r="K1052" s="212"/>
      <c r="L1052" s="217"/>
      <c r="M1052" s="218"/>
      <c r="N1052" s="219"/>
      <c r="O1052" s="219"/>
      <c r="P1052" s="219"/>
      <c r="Q1052" s="219"/>
      <c r="R1052" s="219"/>
      <c r="S1052" s="219"/>
      <c r="T1052" s="220"/>
      <c r="AT1052" s="221" t="s">
        <v>180</v>
      </c>
      <c r="AU1052" s="221" t="s">
        <v>88</v>
      </c>
      <c r="AV1052" s="15" t="s">
        <v>178</v>
      </c>
      <c r="AW1052" s="15" t="s">
        <v>37</v>
      </c>
      <c r="AX1052" s="15" t="s">
        <v>86</v>
      </c>
      <c r="AY1052" s="221" t="s">
        <v>172</v>
      </c>
    </row>
    <row r="1053" spans="1:65" s="2" customFormat="1" ht="33" customHeight="1">
      <c r="A1053" s="36"/>
      <c r="B1053" s="37"/>
      <c r="C1053" s="176" t="s">
        <v>1165</v>
      </c>
      <c r="D1053" s="176" t="s">
        <v>174</v>
      </c>
      <c r="E1053" s="177" t="s">
        <v>1166</v>
      </c>
      <c r="F1053" s="178" t="s">
        <v>1167</v>
      </c>
      <c r="G1053" s="179" t="s">
        <v>337</v>
      </c>
      <c r="H1053" s="180">
        <v>7.5</v>
      </c>
      <c r="I1053" s="181"/>
      <c r="J1053" s="182">
        <f>ROUND(I1053*H1053,2)</f>
        <v>0</v>
      </c>
      <c r="K1053" s="178" t="s">
        <v>188</v>
      </c>
      <c r="L1053" s="41"/>
      <c r="M1053" s="183" t="s">
        <v>19</v>
      </c>
      <c r="N1053" s="184" t="s">
        <v>49</v>
      </c>
      <c r="O1053" s="66"/>
      <c r="P1053" s="185">
        <f>O1053*H1053</f>
        <v>0</v>
      </c>
      <c r="Q1053" s="185">
        <v>0</v>
      </c>
      <c r="R1053" s="185">
        <f>Q1053*H1053</f>
        <v>0</v>
      </c>
      <c r="S1053" s="185">
        <v>0</v>
      </c>
      <c r="T1053" s="186">
        <f>S1053*H1053</f>
        <v>0</v>
      </c>
      <c r="U1053" s="36"/>
      <c r="V1053" s="36"/>
      <c r="W1053" s="36"/>
      <c r="X1053" s="36"/>
      <c r="Y1053" s="36"/>
      <c r="Z1053" s="36"/>
      <c r="AA1053" s="36"/>
      <c r="AB1053" s="36"/>
      <c r="AC1053" s="36"/>
      <c r="AD1053" s="36"/>
      <c r="AE1053" s="36"/>
      <c r="AR1053" s="187" t="s">
        <v>268</v>
      </c>
      <c r="AT1053" s="187" t="s">
        <v>174</v>
      </c>
      <c r="AU1053" s="187" t="s">
        <v>88</v>
      </c>
      <c r="AY1053" s="19" t="s">
        <v>172</v>
      </c>
      <c r="BE1053" s="188">
        <f>IF(N1053="základní",J1053,0)</f>
        <v>0</v>
      </c>
      <c r="BF1053" s="188">
        <f>IF(N1053="snížená",J1053,0)</f>
        <v>0</v>
      </c>
      <c r="BG1053" s="188">
        <f>IF(N1053="zákl. přenesená",J1053,0)</f>
        <v>0</v>
      </c>
      <c r="BH1053" s="188">
        <f>IF(N1053="sníž. přenesená",J1053,0)</f>
        <v>0</v>
      </c>
      <c r="BI1053" s="188">
        <f>IF(N1053="nulová",J1053,0)</f>
        <v>0</v>
      </c>
      <c r="BJ1053" s="19" t="s">
        <v>86</v>
      </c>
      <c r="BK1053" s="188">
        <f>ROUND(I1053*H1053,2)</f>
        <v>0</v>
      </c>
      <c r="BL1053" s="19" t="s">
        <v>268</v>
      </c>
      <c r="BM1053" s="187" t="s">
        <v>1168</v>
      </c>
    </row>
    <row r="1054" spans="1:65" s="2" customFormat="1" ht="11.25">
      <c r="A1054" s="36"/>
      <c r="B1054" s="37"/>
      <c r="C1054" s="38"/>
      <c r="D1054" s="222" t="s">
        <v>190</v>
      </c>
      <c r="E1054" s="38"/>
      <c r="F1054" s="223" t="s">
        <v>1169</v>
      </c>
      <c r="G1054" s="38"/>
      <c r="H1054" s="38"/>
      <c r="I1054" s="224"/>
      <c r="J1054" s="38"/>
      <c r="K1054" s="38"/>
      <c r="L1054" s="41"/>
      <c r="M1054" s="225"/>
      <c r="N1054" s="226"/>
      <c r="O1054" s="66"/>
      <c r="P1054" s="66"/>
      <c r="Q1054" s="66"/>
      <c r="R1054" s="66"/>
      <c r="S1054" s="66"/>
      <c r="T1054" s="67"/>
      <c r="U1054" s="36"/>
      <c r="V1054" s="36"/>
      <c r="W1054" s="36"/>
      <c r="X1054" s="36"/>
      <c r="Y1054" s="36"/>
      <c r="Z1054" s="36"/>
      <c r="AA1054" s="36"/>
      <c r="AB1054" s="36"/>
      <c r="AC1054" s="36"/>
      <c r="AD1054" s="36"/>
      <c r="AE1054" s="36"/>
      <c r="AT1054" s="19" t="s">
        <v>190</v>
      </c>
      <c r="AU1054" s="19" t="s">
        <v>88</v>
      </c>
    </row>
    <row r="1055" spans="1:65" s="13" customFormat="1" ht="11.25">
      <c r="B1055" s="189"/>
      <c r="C1055" s="190"/>
      <c r="D1055" s="191" t="s">
        <v>180</v>
      </c>
      <c r="E1055" s="192" t="s">
        <v>19</v>
      </c>
      <c r="F1055" s="193" t="s">
        <v>181</v>
      </c>
      <c r="G1055" s="190"/>
      <c r="H1055" s="192" t="s">
        <v>19</v>
      </c>
      <c r="I1055" s="194"/>
      <c r="J1055" s="190"/>
      <c r="K1055" s="190"/>
      <c r="L1055" s="195"/>
      <c r="M1055" s="196"/>
      <c r="N1055" s="197"/>
      <c r="O1055" s="197"/>
      <c r="P1055" s="197"/>
      <c r="Q1055" s="197"/>
      <c r="R1055" s="197"/>
      <c r="S1055" s="197"/>
      <c r="T1055" s="198"/>
      <c r="AT1055" s="199" t="s">
        <v>180</v>
      </c>
      <c r="AU1055" s="199" t="s">
        <v>88</v>
      </c>
      <c r="AV1055" s="13" t="s">
        <v>86</v>
      </c>
      <c r="AW1055" s="13" t="s">
        <v>37</v>
      </c>
      <c r="AX1055" s="13" t="s">
        <v>78</v>
      </c>
      <c r="AY1055" s="199" t="s">
        <v>172</v>
      </c>
    </row>
    <row r="1056" spans="1:65" s="13" customFormat="1" ht="11.25">
      <c r="B1056" s="189"/>
      <c r="C1056" s="190"/>
      <c r="D1056" s="191" t="s">
        <v>180</v>
      </c>
      <c r="E1056" s="192" t="s">
        <v>19</v>
      </c>
      <c r="F1056" s="193" t="s">
        <v>200</v>
      </c>
      <c r="G1056" s="190"/>
      <c r="H1056" s="192" t="s">
        <v>19</v>
      </c>
      <c r="I1056" s="194"/>
      <c r="J1056" s="190"/>
      <c r="K1056" s="190"/>
      <c r="L1056" s="195"/>
      <c r="M1056" s="196"/>
      <c r="N1056" s="197"/>
      <c r="O1056" s="197"/>
      <c r="P1056" s="197"/>
      <c r="Q1056" s="197"/>
      <c r="R1056" s="197"/>
      <c r="S1056" s="197"/>
      <c r="T1056" s="198"/>
      <c r="AT1056" s="199" t="s">
        <v>180</v>
      </c>
      <c r="AU1056" s="199" t="s">
        <v>88</v>
      </c>
      <c r="AV1056" s="13" t="s">
        <v>86</v>
      </c>
      <c r="AW1056" s="13" t="s">
        <v>37</v>
      </c>
      <c r="AX1056" s="13" t="s">
        <v>78</v>
      </c>
      <c r="AY1056" s="199" t="s">
        <v>172</v>
      </c>
    </row>
    <row r="1057" spans="1:65" s="14" customFormat="1" ht="11.25">
      <c r="B1057" s="200"/>
      <c r="C1057" s="201"/>
      <c r="D1057" s="191" t="s">
        <v>180</v>
      </c>
      <c r="E1057" s="202" t="s">
        <v>19</v>
      </c>
      <c r="F1057" s="203" t="s">
        <v>1164</v>
      </c>
      <c r="G1057" s="201"/>
      <c r="H1057" s="204">
        <v>7.5</v>
      </c>
      <c r="I1057" s="205"/>
      <c r="J1057" s="201"/>
      <c r="K1057" s="201"/>
      <c r="L1057" s="206"/>
      <c r="M1057" s="207"/>
      <c r="N1057" s="208"/>
      <c r="O1057" s="208"/>
      <c r="P1057" s="208"/>
      <c r="Q1057" s="208"/>
      <c r="R1057" s="208"/>
      <c r="S1057" s="208"/>
      <c r="T1057" s="209"/>
      <c r="AT1057" s="210" t="s">
        <v>180</v>
      </c>
      <c r="AU1057" s="210" t="s">
        <v>88</v>
      </c>
      <c r="AV1057" s="14" t="s">
        <v>88</v>
      </c>
      <c r="AW1057" s="14" t="s">
        <v>37</v>
      </c>
      <c r="AX1057" s="14" t="s">
        <v>78</v>
      </c>
      <c r="AY1057" s="210" t="s">
        <v>172</v>
      </c>
    </row>
    <row r="1058" spans="1:65" s="15" customFormat="1" ht="11.25">
      <c r="B1058" s="211"/>
      <c r="C1058" s="212"/>
      <c r="D1058" s="191" t="s">
        <v>180</v>
      </c>
      <c r="E1058" s="213" t="s">
        <v>19</v>
      </c>
      <c r="F1058" s="214" t="s">
        <v>183</v>
      </c>
      <c r="G1058" s="212"/>
      <c r="H1058" s="215">
        <v>7.5</v>
      </c>
      <c r="I1058" s="216"/>
      <c r="J1058" s="212"/>
      <c r="K1058" s="212"/>
      <c r="L1058" s="217"/>
      <c r="M1058" s="218"/>
      <c r="N1058" s="219"/>
      <c r="O1058" s="219"/>
      <c r="P1058" s="219"/>
      <c r="Q1058" s="219"/>
      <c r="R1058" s="219"/>
      <c r="S1058" s="219"/>
      <c r="T1058" s="220"/>
      <c r="AT1058" s="221" t="s">
        <v>180</v>
      </c>
      <c r="AU1058" s="221" t="s">
        <v>88</v>
      </c>
      <c r="AV1058" s="15" t="s">
        <v>178</v>
      </c>
      <c r="AW1058" s="15" t="s">
        <v>37</v>
      </c>
      <c r="AX1058" s="15" t="s">
        <v>86</v>
      </c>
      <c r="AY1058" s="221" t="s">
        <v>172</v>
      </c>
    </row>
    <row r="1059" spans="1:65" s="2" customFormat="1" ht="24.2" customHeight="1">
      <c r="A1059" s="36"/>
      <c r="B1059" s="37"/>
      <c r="C1059" s="176" t="s">
        <v>1170</v>
      </c>
      <c r="D1059" s="176" t="s">
        <v>174</v>
      </c>
      <c r="E1059" s="177" t="s">
        <v>1171</v>
      </c>
      <c r="F1059" s="178" t="s">
        <v>1172</v>
      </c>
      <c r="G1059" s="179" t="s">
        <v>177</v>
      </c>
      <c r="H1059" s="180">
        <v>1</v>
      </c>
      <c r="I1059" s="181"/>
      <c r="J1059" s="182">
        <f>ROUND(I1059*H1059,2)</f>
        <v>0</v>
      </c>
      <c r="K1059" s="178" t="s">
        <v>19</v>
      </c>
      <c r="L1059" s="41"/>
      <c r="M1059" s="183" t="s">
        <v>19</v>
      </c>
      <c r="N1059" s="184" t="s">
        <v>49</v>
      </c>
      <c r="O1059" s="66"/>
      <c r="P1059" s="185">
        <f>O1059*H1059</f>
        <v>0</v>
      </c>
      <c r="Q1059" s="185">
        <v>0</v>
      </c>
      <c r="R1059" s="185">
        <f>Q1059*H1059</f>
        <v>0</v>
      </c>
      <c r="S1059" s="185">
        <v>0</v>
      </c>
      <c r="T1059" s="186">
        <f>S1059*H1059</f>
        <v>0</v>
      </c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R1059" s="187" t="s">
        <v>268</v>
      </c>
      <c r="AT1059" s="187" t="s">
        <v>174</v>
      </c>
      <c r="AU1059" s="187" t="s">
        <v>88</v>
      </c>
      <c r="AY1059" s="19" t="s">
        <v>172</v>
      </c>
      <c r="BE1059" s="188">
        <f>IF(N1059="základní",J1059,0)</f>
        <v>0</v>
      </c>
      <c r="BF1059" s="188">
        <f>IF(N1059="snížená",J1059,0)</f>
        <v>0</v>
      </c>
      <c r="BG1059" s="188">
        <f>IF(N1059="zákl. přenesená",J1059,0)</f>
        <v>0</v>
      </c>
      <c r="BH1059" s="188">
        <f>IF(N1059="sníž. přenesená",J1059,0)</f>
        <v>0</v>
      </c>
      <c r="BI1059" s="188">
        <f>IF(N1059="nulová",J1059,0)</f>
        <v>0</v>
      </c>
      <c r="BJ1059" s="19" t="s">
        <v>86</v>
      </c>
      <c r="BK1059" s="188">
        <f>ROUND(I1059*H1059,2)</f>
        <v>0</v>
      </c>
      <c r="BL1059" s="19" t="s">
        <v>268</v>
      </c>
      <c r="BM1059" s="187" t="s">
        <v>1173</v>
      </c>
    </row>
    <row r="1060" spans="1:65" s="13" customFormat="1" ht="11.25">
      <c r="B1060" s="189"/>
      <c r="C1060" s="190"/>
      <c r="D1060" s="191" t="s">
        <v>180</v>
      </c>
      <c r="E1060" s="192" t="s">
        <v>19</v>
      </c>
      <c r="F1060" s="193" t="s">
        <v>181</v>
      </c>
      <c r="G1060" s="190"/>
      <c r="H1060" s="192" t="s">
        <v>19</v>
      </c>
      <c r="I1060" s="194"/>
      <c r="J1060" s="190"/>
      <c r="K1060" s="190"/>
      <c r="L1060" s="195"/>
      <c r="M1060" s="196"/>
      <c r="N1060" s="197"/>
      <c r="O1060" s="197"/>
      <c r="P1060" s="197"/>
      <c r="Q1060" s="197"/>
      <c r="R1060" s="197"/>
      <c r="S1060" s="197"/>
      <c r="T1060" s="198"/>
      <c r="AT1060" s="199" t="s">
        <v>180</v>
      </c>
      <c r="AU1060" s="199" t="s">
        <v>88</v>
      </c>
      <c r="AV1060" s="13" t="s">
        <v>86</v>
      </c>
      <c r="AW1060" s="13" t="s">
        <v>37</v>
      </c>
      <c r="AX1060" s="13" t="s">
        <v>78</v>
      </c>
      <c r="AY1060" s="199" t="s">
        <v>172</v>
      </c>
    </row>
    <row r="1061" spans="1:65" s="13" customFormat="1" ht="11.25">
      <c r="B1061" s="189"/>
      <c r="C1061" s="190"/>
      <c r="D1061" s="191" t="s">
        <v>180</v>
      </c>
      <c r="E1061" s="192" t="s">
        <v>19</v>
      </c>
      <c r="F1061" s="193" t="s">
        <v>1174</v>
      </c>
      <c r="G1061" s="190"/>
      <c r="H1061" s="192" t="s">
        <v>19</v>
      </c>
      <c r="I1061" s="194"/>
      <c r="J1061" s="190"/>
      <c r="K1061" s="190"/>
      <c r="L1061" s="195"/>
      <c r="M1061" s="196"/>
      <c r="N1061" s="197"/>
      <c r="O1061" s="197"/>
      <c r="P1061" s="197"/>
      <c r="Q1061" s="197"/>
      <c r="R1061" s="197"/>
      <c r="S1061" s="197"/>
      <c r="T1061" s="198"/>
      <c r="AT1061" s="199" t="s">
        <v>180</v>
      </c>
      <c r="AU1061" s="199" t="s">
        <v>88</v>
      </c>
      <c r="AV1061" s="13" t="s">
        <v>86</v>
      </c>
      <c r="AW1061" s="13" t="s">
        <v>37</v>
      </c>
      <c r="AX1061" s="13" t="s">
        <v>78</v>
      </c>
      <c r="AY1061" s="199" t="s">
        <v>172</v>
      </c>
    </row>
    <row r="1062" spans="1:65" s="13" customFormat="1" ht="11.25">
      <c r="B1062" s="189"/>
      <c r="C1062" s="190"/>
      <c r="D1062" s="191" t="s">
        <v>180</v>
      </c>
      <c r="E1062" s="192" t="s">
        <v>19</v>
      </c>
      <c r="F1062" s="193" t="s">
        <v>1175</v>
      </c>
      <c r="G1062" s="190"/>
      <c r="H1062" s="192" t="s">
        <v>19</v>
      </c>
      <c r="I1062" s="194"/>
      <c r="J1062" s="190"/>
      <c r="K1062" s="190"/>
      <c r="L1062" s="195"/>
      <c r="M1062" s="196"/>
      <c r="N1062" s="197"/>
      <c r="O1062" s="197"/>
      <c r="P1062" s="197"/>
      <c r="Q1062" s="197"/>
      <c r="R1062" s="197"/>
      <c r="S1062" s="197"/>
      <c r="T1062" s="198"/>
      <c r="AT1062" s="199" t="s">
        <v>180</v>
      </c>
      <c r="AU1062" s="199" t="s">
        <v>88</v>
      </c>
      <c r="AV1062" s="13" t="s">
        <v>86</v>
      </c>
      <c r="AW1062" s="13" t="s">
        <v>37</v>
      </c>
      <c r="AX1062" s="13" t="s">
        <v>78</v>
      </c>
      <c r="AY1062" s="199" t="s">
        <v>172</v>
      </c>
    </row>
    <row r="1063" spans="1:65" s="14" customFormat="1" ht="11.25">
      <c r="B1063" s="200"/>
      <c r="C1063" s="201"/>
      <c r="D1063" s="191" t="s">
        <v>180</v>
      </c>
      <c r="E1063" s="202" t="s">
        <v>19</v>
      </c>
      <c r="F1063" s="203" t="s">
        <v>1176</v>
      </c>
      <c r="G1063" s="201"/>
      <c r="H1063" s="204">
        <v>1</v>
      </c>
      <c r="I1063" s="205"/>
      <c r="J1063" s="201"/>
      <c r="K1063" s="201"/>
      <c r="L1063" s="206"/>
      <c r="M1063" s="207"/>
      <c r="N1063" s="208"/>
      <c r="O1063" s="208"/>
      <c r="P1063" s="208"/>
      <c r="Q1063" s="208"/>
      <c r="R1063" s="208"/>
      <c r="S1063" s="208"/>
      <c r="T1063" s="209"/>
      <c r="AT1063" s="210" t="s">
        <v>180</v>
      </c>
      <c r="AU1063" s="210" t="s">
        <v>88</v>
      </c>
      <c r="AV1063" s="14" t="s">
        <v>88</v>
      </c>
      <c r="AW1063" s="14" t="s">
        <v>37</v>
      </c>
      <c r="AX1063" s="14" t="s">
        <v>78</v>
      </c>
      <c r="AY1063" s="210" t="s">
        <v>172</v>
      </c>
    </row>
    <row r="1064" spans="1:65" s="15" customFormat="1" ht="11.25">
      <c r="B1064" s="211"/>
      <c r="C1064" s="212"/>
      <c r="D1064" s="191" t="s">
        <v>180</v>
      </c>
      <c r="E1064" s="213" t="s">
        <v>19</v>
      </c>
      <c r="F1064" s="214" t="s">
        <v>183</v>
      </c>
      <c r="G1064" s="212"/>
      <c r="H1064" s="215">
        <v>1</v>
      </c>
      <c r="I1064" s="216"/>
      <c r="J1064" s="212"/>
      <c r="K1064" s="212"/>
      <c r="L1064" s="217"/>
      <c r="M1064" s="218"/>
      <c r="N1064" s="219"/>
      <c r="O1064" s="219"/>
      <c r="P1064" s="219"/>
      <c r="Q1064" s="219"/>
      <c r="R1064" s="219"/>
      <c r="S1064" s="219"/>
      <c r="T1064" s="220"/>
      <c r="AT1064" s="221" t="s">
        <v>180</v>
      </c>
      <c r="AU1064" s="221" t="s">
        <v>88</v>
      </c>
      <c r="AV1064" s="15" t="s">
        <v>178</v>
      </c>
      <c r="AW1064" s="15" t="s">
        <v>37</v>
      </c>
      <c r="AX1064" s="15" t="s">
        <v>86</v>
      </c>
      <c r="AY1064" s="221" t="s">
        <v>172</v>
      </c>
    </row>
    <row r="1065" spans="1:65" s="2" customFormat="1" ht="78" customHeight="1">
      <c r="A1065" s="36"/>
      <c r="B1065" s="37"/>
      <c r="C1065" s="227" t="s">
        <v>1177</v>
      </c>
      <c r="D1065" s="227" t="s">
        <v>453</v>
      </c>
      <c r="E1065" s="228" t="s">
        <v>1178</v>
      </c>
      <c r="F1065" s="229" t="s">
        <v>1179</v>
      </c>
      <c r="G1065" s="230" t="s">
        <v>177</v>
      </c>
      <c r="H1065" s="231">
        <v>1</v>
      </c>
      <c r="I1065" s="232"/>
      <c r="J1065" s="233">
        <f>ROUND(I1065*H1065,2)</f>
        <v>0</v>
      </c>
      <c r="K1065" s="229" t="s">
        <v>19</v>
      </c>
      <c r="L1065" s="234"/>
      <c r="M1065" s="235" t="s">
        <v>19</v>
      </c>
      <c r="N1065" s="236" t="s">
        <v>49</v>
      </c>
      <c r="O1065" s="66"/>
      <c r="P1065" s="185">
        <f>O1065*H1065</f>
        <v>0</v>
      </c>
      <c r="Q1065" s="185">
        <v>1.9199999999999998E-2</v>
      </c>
      <c r="R1065" s="185">
        <f>Q1065*H1065</f>
        <v>1.9199999999999998E-2</v>
      </c>
      <c r="S1065" s="185">
        <v>0</v>
      </c>
      <c r="T1065" s="186">
        <f>S1065*H1065</f>
        <v>0</v>
      </c>
      <c r="U1065" s="36"/>
      <c r="V1065" s="36"/>
      <c r="W1065" s="36"/>
      <c r="X1065" s="36"/>
      <c r="Y1065" s="36"/>
      <c r="Z1065" s="36"/>
      <c r="AA1065" s="36"/>
      <c r="AB1065" s="36"/>
      <c r="AC1065" s="36"/>
      <c r="AD1065" s="36"/>
      <c r="AE1065" s="36"/>
      <c r="AR1065" s="187" t="s">
        <v>347</v>
      </c>
      <c r="AT1065" s="187" t="s">
        <v>453</v>
      </c>
      <c r="AU1065" s="187" t="s">
        <v>88</v>
      </c>
      <c r="AY1065" s="19" t="s">
        <v>172</v>
      </c>
      <c r="BE1065" s="188">
        <f>IF(N1065="základní",J1065,0)</f>
        <v>0</v>
      </c>
      <c r="BF1065" s="188">
        <f>IF(N1065="snížená",J1065,0)</f>
        <v>0</v>
      </c>
      <c r="BG1065" s="188">
        <f>IF(N1065="zákl. přenesená",J1065,0)</f>
        <v>0</v>
      </c>
      <c r="BH1065" s="188">
        <f>IF(N1065="sníž. přenesená",J1065,0)</f>
        <v>0</v>
      </c>
      <c r="BI1065" s="188">
        <f>IF(N1065="nulová",J1065,0)</f>
        <v>0</v>
      </c>
      <c r="BJ1065" s="19" t="s">
        <v>86</v>
      </c>
      <c r="BK1065" s="188">
        <f>ROUND(I1065*H1065,2)</f>
        <v>0</v>
      </c>
      <c r="BL1065" s="19" t="s">
        <v>268</v>
      </c>
      <c r="BM1065" s="187" t="s">
        <v>1180</v>
      </c>
    </row>
    <row r="1066" spans="1:65" s="13" customFormat="1" ht="11.25">
      <c r="B1066" s="189"/>
      <c r="C1066" s="190"/>
      <c r="D1066" s="191" t="s">
        <v>180</v>
      </c>
      <c r="E1066" s="192" t="s">
        <v>19</v>
      </c>
      <c r="F1066" s="193" t="s">
        <v>181</v>
      </c>
      <c r="G1066" s="190"/>
      <c r="H1066" s="192" t="s">
        <v>19</v>
      </c>
      <c r="I1066" s="194"/>
      <c r="J1066" s="190"/>
      <c r="K1066" s="190"/>
      <c r="L1066" s="195"/>
      <c r="M1066" s="196"/>
      <c r="N1066" s="197"/>
      <c r="O1066" s="197"/>
      <c r="P1066" s="197"/>
      <c r="Q1066" s="197"/>
      <c r="R1066" s="197"/>
      <c r="S1066" s="197"/>
      <c r="T1066" s="198"/>
      <c r="AT1066" s="199" t="s">
        <v>180</v>
      </c>
      <c r="AU1066" s="199" t="s">
        <v>88</v>
      </c>
      <c r="AV1066" s="13" t="s">
        <v>86</v>
      </c>
      <c r="AW1066" s="13" t="s">
        <v>37</v>
      </c>
      <c r="AX1066" s="13" t="s">
        <v>78</v>
      </c>
      <c r="AY1066" s="199" t="s">
        <v>172</v>
      </c>
    </row>
    <row r="1067" spans="1:65" s="13" customFormat="1" ht="11.25">
      <c r="B1067" s="189"/>
      <c r="C1067" s="190"/>
      <c r="D1067" s="191" t="s">
        <v>180</v>
      </c>
      <c r="E1067" s="192" t="s">
        <v>19</v>
      </c>
      <c r="F1067" s="193" t="s">
        <v>1174</v>
      </c>
      <c r="G1067" s="190"/>
      <c r="H1067" s="192" t="s">
        <v>19</v>
      </c>
      <c r="I1067" s="194"/>
      <c r="J1067" s="190"/>
      <c r="K1067" s="190"/>
      <c r="L1067" s="195"/>
      <c r="M1067" s="196"/>
      <c r="N1067" s="197"/>
      <c r="O1067" s="197"/>
      <c r="P1067" s="197"/>
      <c r="Q1067" s="197"/>
      <c r="R1067" s="197"/>
      <c r="S1067" s="197"/>
      <c r="T1067" s="198"/>
      <c r="AT1067" s="199" t="s">
        <v>180</v>
      </c>
      <c r="AU1067" s="199" t="s">
        <v>88</v>
      </c>
      <c r="AV1067" s="13" t="s">
        <v>86</v>
      </c>
      <c r="AW1067" s="13" t="s">
        <v>37</v>
      </c>
      <c r="AX1067" s="13" t="s">
        <v>78</v>
      </c>
      <c r="AY1067" s="199" t="s">
        <v>172</v>
      </c>
    </row>
    <row r="1068" spans="1:65" s="13" customFormat="1" ht="11.25">
      <c r="B1068" s="189"/>
      <c r="C1068" s="190"/>
      <c r="D1068" s="191" t="s">
        <v>180</v>
      </c>
      <c r="E1068" s="192" t="s">
        <v>19</v>
      </c>
      <c r="F1068" s="193" t="s">
        <v>1175</v>
      </c>
      <c r="G1068" s="190"/>
      <c r="H1068" s="192" t="s">
        <v>19</v>
      </c>
      <c r="I1068" s="194"/>
      <c r="J1068" s="190"/>
      <c r="K1068" s="190"/>
      <c r="L1068" s="195"/>
      <c r="M1068" s="196"/>
      <c r="N1068" s="197"/>
      <c r="O1068" s="197"/>
      <c r="P1068" s="197"/>
      <c r="Q1068" s="197"/>
      <c r="R1068" s="197"/>
      <c r="S1068" s="197"/>
      <c r="T1068" s="198"/>
      <c r="AT1068" s="199" t="s">
        <v>180</v>
      </c>
      <c r="AU1068" s="199" t="s">
        <v>88</v>
      </c>
      <c r="AV1068" s="13" t="s">
        <v>86</v>
      </c>
      <c r="AW1068" s="13" t="s">
        <v>37</v>
      </c>
      <c r="AX1068" s="13" t="s">
        <v>78</v>
      </c>
      <c r="AY1068" s="199" t="s">
        <v>172</v>
      </c>
    </row>
    <row r="1069" spans="1:65" s="14" customFormat="1" ht="11.25">
      <c r="B1069" s="200"/>
      <c r="C1069" s="201"/>
      <c r="D1069" s="191" t="s">
        <v>180</v>
      </c>
      <c r="E1069" s="202" t="s">
        <v>19</v>
      </c>
      <c r="F1069" s="203" t="s">
        <v>1176</v>
      </c>
      <c r="G1069" s="201"/>
      <c r="H1069" s="204">
        <v>1</v>
      </c>
      <c r="I1069" s="205"/>
      <c r="J1069" s="201"/>
      <c r="K1069" s="201"/>
      <c r="L1069" s="206"/>
      <c r="M1069" s="207"/>
      <c r="N1069" s="208"/>
      <c r="O1069" s="208"/>
      <c r="P1069" s="208"/>
      <c r="Q1069" s="208"/>
      <c r="R1069" s="208"/>
      <c r="S1069" s="208"/>
      <c r="T1069" s="209"/>
      <c r="AT1069" s="210" t="s">
        <v>180</v>
      </c>
      <c r="AU1069" s="210" t="s">
        <v>88</v>
      </c>
      <c r="AV1069" s="14" t="s">
        <v>88</v>
      </c>
      <c r="AW1069" s="14" t="s">
        <v>37</v>
      </c>
      <c r="AX1069" s="14" t="s">
        <v>78</v>
      </c>
      <c r="AY1069" s="210" t="s">
        <v>172</v>
      </c>
    </row>
    <row r="1070" spans="1:65" s="15" customFormat="1" ht="11.25">
      <c r="B1070" s="211"/>
      <c r="C1070" s="212"/>
      <c r="D1070" s="191" t="s">
        <v>180</v>
      </c>
      <c r="E1070" s="213" t="s">
        <v>19</v>
      </c>
      <c r="F1070" s="214" t="s">
        <v>183</v>
      </c>
      <c r="G1070" s="212"/>
      <c r="H1070" s="215">
        <v>1</v>
      </c>
      <c r="I1070" s="216"/>
      <c r="J1070" s="212"/>
      <c r="K1070" s="212"/>
      <c r="L1070" s="217"/>
      <c r="M1070" s="218"/>
      <c r="N1070" s="219"/>
      <c r="O1070" s="219"/>
      <c r="P1070" s="219"/>
      <c r="Q1070" s="219"/>
      <c r="R1070" s="219"/>
      <c r="S1070" s="219"/>
      <c r="T1070" s="220"/>
      <c r="AT1070" s="221" t="s">
        <v>180</v>
      </c>
      <c r="AU1070" s="221" t="s">
        <v>88</v>
      </c>
      <c r="AV1070" s="15" t="s">
        <v>178</v>
      </c>
      <c r="AW1070" s="15" t="s">
        <v>37</v>
      </c>
      <c r="AX1070" s="15" t="s">
        <v>86</v>
      </c>
      <c r="AY1070" s="221" t="s">
        <v>172</v>
      </c>
    </row>
    <row r="1071" spans="1:65" s="2" customFormat="1" ht="24.2" customHeight="1">
      <c r="A1071" s="36"/>
      <c r="B1071" s="37"/>
      <c r="C1071" s="176" t="s">
        <v>1181</v>
      </c>
      <c r="D1071" s="176" t="s">
        <v>174</v>
      </c>
      <c r="E1071" s="177" t="s">
        <v>1182</v>
      </c>
      <c r="F1071" s="178" t="s">
        <v>1183</v>
      </c>
      <c r="G1071" s="179" t="s">
        <v>1184</v>
      </c>
      <c r="H1071" s="180">
        <v>607.20000000000005</v>
      </c>
      <c r="I1071" s="181"/>
      <c r="J1071" s="182">
        <f>ROUND(I1071*H1071,2)</f>
        <v>0</v>
      </c>
      <c r="K1071" s="178" t="s">
        <v>188</v>
      </c>
      <c r="L1071" s="41"/>
      <c r="M1071" s="183" t="s">
        <v>19</v>
      </c>
      <c r="N1071" s="184" t="s">
        <v>49</v>
      </c>
      <c r="O1071" s="66"/>
      <c r="P1071" s="185">
        <f>O1071*H1071</f>
        <v>0</v>
      </c>
      <c r="Q1071" s="185">
        <v>6.0000000000000002E-5</v>
      </c>
      <c r="R1071" s="185">
        <f>Q1071*H1071</f>
        <v>3.6432000000000006E-2</v>
      </c>
      <c r="S1071" s="185">
        <v>0</v>
      </c>
      <c r="T1071" s="186">
        <f>S1071*H1071</f>
        <v>0</v>
      </c>
      <c r="U1071" s="36"/>
      <c r="V1071" s="36"/>
      <c r="W1071" s="36"/>
      <c r="X1071" s="36"/>
      <c r="Y1071" s="36"/>
      <c r="Z1071" s="36"/>
      <c r="AA1071" s="36"/>
      <c r="AB1071" s="36"/>
      <c r="AC1071" s="36"/>
      <c r="AD1071" s="36"/>
      <c r="AE1071" s="36"/>
      <c r="AR1071" s="187" t="s">
        <v>268</v>
      </c>
      <c r="AT1071" s="187" t="s">
        <v>174</v>
      </c>
      <c r="AU1071" s="187" t="s">
        <v>88</v>
      </c>
      <c r="AY1071" s="19" t="s">
        <v>172</v>
      </c>
      <c r="BE1071" s="188">
        <f>IF(N1071="základní",J1071,0)</f>
        <v>0</v>
      </c>
      <c r="BF1071" s="188">
        <f>IF(N1071="snížená",J1071,0)</f>
        <v>0</v>
      </c>
      <c r="BG1071" s="188">
        <f>IF(N1071="zákl. přenesená",J1071,0)</f>
        <v>0</v>
      </c>
      <c r="BH1071" s="188">
        <f>IF(N1071="sníž. přenesená",J1071,0)</f>
        <v>0</v>
      </c>
      <c r="BI1071" s="188">
        <f>IF(N1071="nulová",J1071,0)</f>
        <v>0</v>
      </c>
      <c r="BJ1071" s="19" t="s">
        <v>86</v>
      </c>
      <c r="BK1071" s="188">
        <f>ROUND(I1071*H1071,2)</f>
        <v>0</v>
      </c>
      <c r="BL1071" s="19" t="s">
        <v>268</v>
      </c>
      <c r="BM1071" s="187" t="s">
        <v>1185</v>
      </c>
    </row>
    <row r="1072" spans="1:65" s="2" customFormat="1" ht="11.25">
      <c r="A1072" s="36"/>
      <c r="B1072" s="37"/>
      <c r="C1072" s="38"/>
      <c r="D1072" s="222" t="s">
        <v>190</v>
      </c>
      <c r="E1072" s="38"/>
      <c r="F1072" s="223" t="s">
        <v>1186</v>
      </c>
      <c r="G1072" s="38"/>
      <c r="H1072" s="38"/>
      <c r="I1072" s="224"/>
      <c r="J1072" s="38"/>
      <c r="K1072" s="38"/>
      <c r="L1072" s="41"/>
      <c r="M1072" s="225"/>
      <c r="N1072" s="226"/>
      <c r="O1072" s="66"/>
      <c r="P1072" s="66"/>
      <c r="Q1072" s="66"/>
      <c r="R1072" s="66"/>
      <c r="S1072" s="66"/>
      <c r="T1072" s="67"/>
      <c r="U1072" s="36"/>
      <c r="V1072" s="36"/>
      <c r="W1072" s="36"/>
      <c r="X1072" s="36"/>
      <c r="Y1072" s="36"/>
      <c r="Z1072" s="36"/>
      <c r="AA1072" s="36"/>
      <c r="AB1072" s="36"/>
      <c r="AC1072" s="36"/>
      <c r="AD1072" s="36"/>
      <c r="AE1072" s="36"/>
      <c r="AT1072" s="19" t="s">
        <v>190</v>
      </c>
      <c r="AU1072" s="19" t="s">
        <v>88</v>
      </c>
    </row>
    <row r="1073" spans="1:65" s="13" customFormat="1" ht="11.25">
      <c r="B1073" s="189"/>
      <c r="C1073" s="190"/>
      <c r="D1073" s="191" t="s">
        <v>180</v>
      </c>
      <c r="E1073" s="192" t="s">
        <v>19</v>
      </c>
      <c r="F1073" s="193" t="s">
        <v>704</v>
      </c>
      <c r="G1073" s="190"/>
      <c r="H1073" s="192" t="s">
        <v>19</v>
      </c>
      <c r="I1073" s="194"/>
      <c r="J1073" s="190"/>
      <c r="K1073" s="190"/>
      <c r="L1073" s="195"/>
      <c r="M1073" s="196"/>
      <c r="N1073" s="197"/>
      <c r="O1073" s="197"/>
      <c r="P1073" s="197"/>
      <c r="Q1073" s="197"/>
      <c r="R1073" s="197"/>
      <c r="S1073" s="197"/>
      <c r="T1073" s="198"/>
      <c r="AT1073" s="199" t="s">
        <v>180</v>
      </c>
      <c r="AU1073" s="199" t="s">
        <v>88</v>
      </c>
      <c r="AV1073" s="13" t="s">
        <v>86</v>
      </c>
      <c r="AW1073" s="13" t="s">
        <v>37</v>
      </c>
      <c r="AX1073" s="13" t="s">
        <v>78</v>
      </c>
      <c r="AY1073" s="199" t="s">
        <v>172</v>
      </c>
    </row>
    <row r="1074" spans="1:65" s="13" customFormat="1" ht="11.25">
      <c r="B1074" s="189"/>
      <c r="C1074" s="190"/>
      <c r="D1074" s="191" t="s">
        <v>180</v>
      </c>
      <c r="E1074" s="192" t="s">
        <v>19</v>
      </c>
      <c r="F1074" s="193" t="s">
        <v>705</v>
      </c>
      <c r="G1074" s="190"/>
      <c r="H1074" s="192" t="s">
        <v>19</v>
      </c>
      <c r="I1074" s="194"/>
      <c r="J1074" s="190"/>
      <c r="K1074" s="190"/>
      <c r="L1074" s="195"/>
      <c r="M1074" s="196"/>
      <c r="N1074" s="197"/>
      <c r="O1074" s="197"/>
      <c r="P1074" s="197"/>
      <c r="Q1074" s="197"/>
      <c r="R1074" s="197"/>
      <c r="S1074" s="197"/>
      <c r="T1074" s="198"/>
      <c r="AT1074" s="199" t="s">
        <v>180</v>
      </c>
      <c r="AU1074" s="199" t="s">
        <v>88</v>
      </c>
      <c r="AV1074" s="13" t="s">
        <v>86</v>
      </c>
      <c r="AW1074" s="13" t="s">
        <v>37</v>
      </c>
      <c r="AX1074" s="13" t="s">
        <v>78</v>
      </c>
      <c r="AY1074" s="199" t="s">
        <v>172</v>
      </c>
    </row>
    <row r="1075" spans="1:65" s="13" customFormat="1" ht="11.25">
      <c r="B1075" s="189"/>
      <c r="C1075" s="190"/>
      <c r="D1075" s="191" t="s">
        <v>180</v>
      </c>
      <c r="E1075" s="192" t="s">
        <v>19</v>
      </c>
      <c r="F1075" s="193" t="s">
        <v>706</v>
      </c>
      <c r="G1075" s="190"/>
      <c r="H1075" s="192" t="s">
        <v>19</v>
      </c>
      <c r="I1075" s="194"/>
      <c r="J1075" s="190"/>
      <c r="K1075" s="190"/>
      <c r="L1075" s="195"/>
      <c r="M1075" s="196"/>
      <c r="N1075" s="197"/>
      <c r="O1075" s="197"/>
      <c r="P1075" s="197"/>
      <c r="Q1075" s="197"/>
      <c r="R1075" s="197"/>
      <c r="S1075" s="197"/>
      <c r="T1075" s="198"/>
      <c r="AT1075" s="199" t="s">
        <v>180</v>
      </c>
      <c r="AU1075" s="199" t="s">
        <v>88</v>
      </c>
      <c r="AV1075" s="13" t="s">
        <v>86</v>
      </c>
      <c r="AW1075" s="13" t="s">
        <v>37</v>
      </c>
      <c r="AX1075" s="13" t="s">
        <v>78</v>
      </c>
      <c r="AY1075" s="199" t="s">
        <v>172</v>
      </c>
    </row>
    <row r="1076" spans="1:65" s="13" customFormat="1" ht="11.25">
      <c r="B1076" s="189"/>
      <c r="C1076" s="190"/>
      <c r="D1076" s="191" t="s">
        <v>180</v>
      </c>
      <c r="E1076" s="192" t="s">
        <v>19</v>
      </c>
      <c r="F1076" s="193" t="s">
        <v>646</v>
      </c>
      <c r="G1076" s="190"/>
      <c r="H1076" s="192" t="s">
        <v>19</v>
      </c>
      <c r="I1076" s="194"/>
      <c r="J1076" s="190"/>
      <c r="K1076" s="190"/>
      <c r="L1076" s="195"/>
      <c r="M1076" s="196"/>
      <c r="N1076" s="197"/>
      <c r="O1076" s="197"/>
      <c r="P1076" s="197"/>
      <c r="Q1076" s="197"/>
      <c r="R1076" s="197"/>
      <c r="S1076" s="197"/>
      <c r="T1076" s="198"/>
      <c r="AT1076" s="199" t="s">
        <v>180</v>
      </c>
      <c r="AU1076" s="199" t="s">
        <v>88</v>
      </c>
      <c r="AV1076" s="13" t="s">
        <v>86</v>
      </c>
      <c r="AW1076" s="13" t="s">
        <v>37</v>
      </c>
      <c r="AX1076" s="13" t="s">
        <v>78</v>
      </c>
      <c r="AY1076" s="199" t="s">
        <v>172</v>
      </c>
    </row>
    <row r="1077" spans="1:65" s="14" customFormat="1" ht="11.25">
      <c r="B1077" s="200"/>
      <c r="C1077" s="201"/>
      <c r="D1077" s="191" t="s">
        <v>180</v>
      </c>
      <c r="E1077" s="202" t="s">
        <v>19</v>
      </c>
      <c r="F1077" s="203" t="s">
        <v>1187</v>
      </c>
      <c r="G1077" s="201"/>
      <c r="H1077" s="204">
        <v>481.6</v>
      </c>
      <c r="I1077" s="205"/>
      <c r="J1077" s="201"/>
      <c r="K1077" s="201"/>
      <c r="L1077" s="206"/>
      <c r="M1077" s="207"/>
      <c r="N1077" s="208"/>
      <c r="O1077" s="208"/>
      <c r="P1077" s="208"/>
      <c r="Q1077" s="208"/>
      <c r="R1077" s="208"/>
      <c r="S1077" s="208"/>
      <c r="T1077" s="209"/>
      <c r="AT1077" s="210" t="s">
        <v>180</v>
      </c>
      <c r="AU1077" s="210" t="s">
        <v>88</v>
      </c>
      <c r="AV1077" s="14" t="s">
        <v>88</v>
      </c>
      <c r="AW1077" s="14" t="s">
        <v>37</v>
      </c>
      <c r="AX1077" s="14" t="s">
        <v>78</v>
      </c>
      <c r="AY1077" s="210" t="s">
        <v>172</v>
      </c>
    </row>
    <row r="1078" spans="1:65" s="14" customFormat="1" ht="11.25">
      <c r="B1078" s="200"/>
      <c r="C1078" s="201"/>
      <c r="D1078" s="191" t="s">
        <v>180</v>
      </c>
      <c r="E1078" s="202" t="s">
        <v>19</v>
      </c>
      <c r="F1078" s="203" t="s">
        <v>1188</v>
      </c>
      <c r="G1078" s="201"/>
      <c r="H1078" s="204">
        <v>125.6</v>
      </c>
      <c r="I1078" s="205"/>
      <c r="J1078" s="201"/>
      <c r="K1078" s="201"/>
      <c r="L1078" s="206"/>
      <c r="M1078" s="207"/>
      <c r="N1078" s="208"/>
      <c r="O1078" s="208"/>
      <c r="P1078" s="208"/>
      <c r="Q1078" s="208"/>
      <c r="R1078" s="208"/>
      <c r="S1078" s="208"/>
      <c r="T1078" s="209"/>
      <c r="AT1078" s="210" t="s">
        <v>180</v>
      </c>
      <c r="AU1078" s="210" t="s">
        <v>88</v>
      </c>
      <c r="AV1078" s="14" t="s">
        <v>88</v>
      </c>
      <c r="AW1078" s="14" t="s">
        <v>37</v>
      </c>
      <c r="AX1078" s="14" t="s">
        <v>78</v>
      </c>
      <c r="AY1078" s="210" t="s">
        <v>172</v>
      </c>
    </row>
    <row r="1079" spans="1:65" s="15" customFormat="1" ht="11.25">
      <c r="B1079" s="211"/>
      <c r="C1079" s="212"/>
      <c r="D1079" s="191" t="s">
        <v>180</v>
      </c>
      <c r="E1079" s="213" t="s">
        <v>19</v>
      </c>
      <c r="F1079" s="214" t="s">
        <v>183</v>
      </c>
      <c r="G1079" s="212"/>
      <c r="H1079" s="215">
        <v>607.20000000000005</v>
      </c>
      <c r="I1079" s="216"/>
      <c r="J1079" s="212"/>
      <c r="K1079" s="212"/>
      <c r="L1079" s="217"/>
      <c r="M1079" s="218"/>
      <c r="N1079" s="219"/>
      <c r="O1079" s="219"/>
      <c r="P1079" s="219"/>
      <c r="Q1079" s="219"/>
      <c r="R1079" s="219"/>
      <c r="S1079" s="219"/>
      <c r="T1079" s="220"/>
      <c r="AT1079" s="221" t="s">
        <v>180</v>
      </c>
      <c r="AU1079" s="221" t="s">
        <v>88</v>
      </c>
      <c r="AV1079" s="15" t="s">
        <v>178</v>
      </c>
      <c r="AW1079" s="15" t="s">
        <v>37</v>
      </c>
      <c r="AX1079" s="15" t="s">
        <v>86</v>
      </c>
      <c r="AY1079" s="221" t="s">
        <v>172</v>
      </c>
    </row>
    <row r="1080" spans="1:65" s="2" customFormat="1" ht="21.75" customHeight="1">
      <c r="A1080" s="36"/>
      <c r="B1080" s="37"/>
      <c r="C1080" s="227" t="s">
        <v>1189</v>
      </c>
      <c r="D1080" s="227" t="s">
        <v>453</v>
      </c>
      <c r="E1080" s="228" t="s">
        <v>1190</v>
      </c>
      <c r="F1080" s="229" t="s">
        <v>1191</v>
      </c>
      <c r="G1080" s="230" t="s">
        <v>528</v>
      </c>
      <c r="H1080" s="231">
        <v>0.126</v>
      </c>
      <c r="I1080" s="232"/>
      <c r="J1080" s="233">
        <f>ROUND(I1080*H1080,2)</f>
        <v>0</v>
      </c>
      <c r="K1080" s="229" t="s">
        <v>188</v>
      </c>
      <c r="L1080" s="234"/>
      <c r="M1080" s="235" t="s">
        <v>19</v>
      </c>
      <c r="N1080" s="236" t="s">
        <v>49</v>
      </c>
      <c r="O1080" s="66"/>
      <c r="P1080" s="185">
        <f>O1080*H1080</f>
        <v>0</v>
      </c>
      <c r="Q1080" s="185">
        <v>1</v>
      </c>
      <c r="R1080" s="185">
        <f>Q1080*H1080</f>
        <v>0.126</v>
      </c>
      <c r="S1080" s="185">
        <v>0</v>
      </c>
      <c r="T1080" s="186">
        <f>S1080*H1080</f>
        <v>0</v>
      </c>
      <c r="U1080" s="36"/>
      <c r="V1080" s="36"/>
      <c r="W1080" s="36"/>
      <c r="X1080" s="36"/>
      <c r="Y1080" s="36"/>
      <c r="Z1080" s="36"/>
      <c r="AA1080" s="36"/>
      <c r="AB1080" s="36"/>
      <c r="AC1080" s="36"/>
      <c r="AD1080" s="36"/>
      <c r="AE1080" s="36"/>
      <c r="AR1080" s="187" t="s">
        <v>347</v>
      </c>
      <c r="AT1080" s="187" t="s">
        <v>453</v>
      </c>
      <c r="AU1080" s="187" t="s">
        <v>88</v>
      </c>
      <c r="AY1080" s="19" t="s">
        <v>172</v>
      </c>
      <c r="BE1080" s="188">
        <f>IF(N1080="základní",J1080,0)</f>
        <v>0</v>
      </c>
      <c r="BF1080" s="188">
        <f>IF(N1080="snížená",J1080,0)</f>
        <v>0</v>
      </c>
      <c r="BG1080" s="188">
        <f>IF(N1080="zákl. přenesená",J1080,0)</f>
        <v>0</v>
      </c>
      <c r="BH1080" s="188">
        <f>IF(N1080="sníž. přenesená",J1080,0)</f>
        <v>0</v>
      </c>
      <c r="BI1080" s="188">
        <f>IF(N1080="nulová",J1080,0)</f>
        <v>0</v>
      </c>
      <c r="BJ1080" s="19" t="s">
        <v>86</v>
      </c>
      <c r="BK1080" s="188">
        <f>ROUND(I1080*H1080,2)</f>
        <v>0</v>
      </c>
      <c r="BL1080" s="19" t="s">
        <v>268</v>
      </c>
      <c r="BM1080" s="187" t="s">
        <v>1192</v>
      </c>
    </row>
    <row r="1081" spans="1:65" s="13" customFormat="1" ht="11.25">
      <c r="B1081" s="189"/>
      <c r="C1081" s="190"/>
      <c r="D1081" s="191" t="s">
        <v>180</v>
      </c>
      <c r="E1081" s="192" t="s">
        <v>19</v>
      </c>
      <c r="F1081" s="193" t="s">
        <v>704</v>
      </c>
      <c r="G1081" s="190"/>
      <c r="H1081" s="192" t="s">
        <v>19</v>
      </c>
      <c r="I1081" s="194"/>
      <c r="J1081" s="190"/>
      <c r="K1081" s="190"/>
      <c r="L1081" s="195"/>
      <c r="M1081" s="196"/>
      <c r="N1081" s="197"/>
      <c r="O1081" s="197"/>
      <c r="P1081" s="197"/>
      <c r="Q1081" s="197"/>
      <c r="R1081" s="197"/>
      <c r="S1081" s="197"/>
      <c r="T1081" s="198"/>
      <c r="AT1081" s="199" t="s">
        <v>180</v>
      </c>
      <c r="AU1081" s="199" t="s">
        <v>88</v>
      </c>
      <c r="AV1081" s="13" t="s">
        <v>86</v>
      </c>
      <c r="AW1081" s="13" t="s">
        <v>37</v>
      </c>
      <c r="AX1081" s="13" t="s">
        <v>78</v>
      </c>
      <c r="AY1081" s="199" t="s">
        <v>172</v>
      </c>
    </row>
    <row r="1082" spans="1:65" s="13" customFormat="1" ht="11.25">
      <c r="B1082" s="189"/>
      <c r="C1082" s="190"/>
      <c r="D1082" s="191" t="s">
        <v>180</v>
      </c>
      <c r="E1082" s="192" t="s">
        <v>19</v>
      </c>
      <c r="F1082" s="193" t="s">
        <v>705</v>
      </c>
      <c r="G1082" s="190"/>
      <c r="H1082" s="192" t="s">
        <v>19</v>
      </c>
      <c r="I1082" s="194"/>
      <c r="J1082" s="190"/>
      <c r="K1082" s="190"/>
      <c r="L1082" s="195"/>
      <c r="M1082" s="196"/>
      <c r="N1082" s="197"/>
      <c r="O1082" s="197"/>
      <c r="P1082" s="197"/>
      <c r="Q1082" s="197"/>
      <c r="R1082" s="197"/>
      <c r="S1082" s="197"/>
      <c r="T1082" s="198"/>
      <c r="AT1082" s="199" t="s">
        <v>180</v>
      </c>
      <c r="AU1082" s="199" t="s">
        <v>88</v>
      </c>
      <c r="AV1082" s="13" t="s">
        <v>86</v>
      </c>
      <c r="AW1082" s="13" t="s">
        <v>37</v>
      </c>
      <c r="AX1082" s="13" t="s">
        <v>78</v>
      </c>
      <c r="AY1082" s="199" t="s">
        <v>172</v>
      </c>
    </row>
    <row r="1083" spans="1:65" s="13" customFormat="1" ht="11.25">
      <c r="B1083" s="189"/>
      <c r="C1083" s="190"/>
      <c r="D1083" s="191" t="s">
        <v>180</v>
      </c>
      <c r="E1083" s="192" t="s">
        <v>19</v>
      </c>
      <c r="F1083" s="193" t="s">
        <v>706</v>
      </c>
      <c r="G1083" s="190"/>
      <c r="H1083" s="192" t="s">
        <v>19</v>
      </c>
      <c r="I1083" s="194"/>
      <c r="J1083" s="190"/>
      <c r="K1083" s="190"/>
      <c r="L1083" s="195"/>
      <c r="M1083" s="196"/>
      <c r="N1083" s="197"/>
      <c r="O1083" s="197"/>
      <c r="P1083" s="197"/>
      <c r="Q1083" s="197"/>
      <c r="R1083" s="197"/>
      <c r="S1083" s="197"/>
      <c r="T1083" s="198"/>
      <c r="AT1083" s="199" t="s">
        <v>180</v>
      </c>
      <c r="AU1083" s="199" t="s">
        <v>88</v>
      </c>
      <c r="AV1083" s="13" t="s">
        <v>86</v>
      </c>
      <c r="AW1083" s="13" t="s">
        <v>37</v>
      </c>
      <c r="AX1083" s="13" t="s">
        <v>78</v>
      </c>
      <c r="AY1083" s="199" t="s">
        <v>172</v>
      </c>
    </row>
    <row r="1084" spans="1:65" s="13" customFormat="1" ht="11.25">
      <c r="B1084" s="189"/>
      <c r="C1084" s="190"/>
      <c r="D1084" s="191" t="s">
        <v>180</v>
      </c>
      <c r="E1084" s="192" t="s">
        <v>19</v>
      </c>
      <c r="F1084" s="193" t="s">
        <v>646</v>
      </c>
      <c r="G1084" s="190"/>
      <c r="H1084" s="192" t="s">
        <v>19</v>
      </c>
      <c r="I1084" s="194"/>
      <c r="J1084" s="190"/>
      <c r="K1084" s="190"/>
      <c r="L1084" s="195"/>
      <c r="M1084" s="196"/>
      <c r="N1084" s="197"/>
      <c r="O1084" s="197"/>
      <c r="P1084" s="197"/>
      <c r="Q1084" s="197"/>
      <c r="R1084" s="197"/>
      <c r="S1084" s="197"/>
      <c r="T1084" s="198"/>
      <c r="AT1084" s="199" t="s">
        <v>180</v>
      </c>
      <c r="AU1084" s="199" t="s">
        <v>88</v>
      </c>
      <c r="AV1084" s="13" t="s">
        <v>86</v>
      </c>
      <c r="AW1084" s="13" t="s">
        <v>37</v>
      </c>
      <c r="AX1084" s="13" t="s">
        <v>78</v>
      </c>
      <c r="AY1084" s="199" t="s">
        <v>172</v>
      </c>
    </row>
    <row r="1085" spans="1:65" s="14" customFormat="1" ht="11.25">
      <c r="B1085" s="200"/>
      <c r="C1085" s="201"/>
      <c r="D1085" s="191" t="s">
        <v>180</v>
      </c>
      <c r="E1085" s="202" t="s">
        <v>19</v>
      </c>
      <c r="F1085" s="203" t="s">
        <v>1193</v>
      </c>
      <c r="G1085" s="201"/>
      <c r="H1085" s="204">
        <v>0.126</v>
      </c>
      <c r="I1085" s="205"/>
      <c r="J1085" s="201"/>
      <c r="K1085" s="201"/>
      <c r="L1085" s="206"/>
      <c r="M1085" s="207"/>
      <c r="N1085" s="208"/>
      <c r="O1085" s="208"/>
      <c r="P1085" s="208"/>
      <c r="Q1085" s="208"/>
      <c r="R1085" s="208"/>
      <c r="S1085" s="208"/>
      <c r="T1085" s="209"/>
      <c r="AT1085" s="210" t="s">
        <v>180</v>
      </c>
      <c r="AU1085" s="210" t="s">
        <v>88</v>
      </c>
      <c r="AV1085" s="14" t="s">
        <v>88</v>
      </c>
      <c r="AW1085" s="14" t="s">
        <v>37</v>
      </c>
      <c r="AX1085" s="14" t="s">
        <v>78</v>
      </c>
      <c r="AY1085" s="210" t="s">
        <v>172</v>
      </c>
    </row>
    <row r="1086" spans="1:65" s="15" customFormat="1" ht="11.25">
      <c r="B1086" s="211"/>
      <c r="C1086" s="212"/>
      <c r="D1086" s="191" t="s">
        <v>180</v>
      </c>
      <c r="E1086" s="213" t="s">
        <v>19</v>
      </c>
      <c r="F1086" s="214" t="s">
        <v>183</v>
      </c>
      <c r="G1086" s="212"/>
      <c r="H1086" s="215">
        <v>0.126</v>
      </c>
      <c r="I1086" s="216"/>
      <c r="J1086" s="212"/>
      <c r="K1086" s="212"/>
      <c r="L1086" s="217"/>
      <c r="M1086" s="218"/>
      <c r="N1086" s="219"/>
      <c r="O1086" s="219"/>
      <c r="P1086" s="219"/>
      <c r="Q1086" s="219"/>
      <c r="R1086" s="219"/>
      <c r="S1086" s="219"/>
      <c r="T1086" s="220"/>
      <c r="AT1086" s="221" t="s">
        <v>180</v>
      </c>
      <c r="AU1086" s="221" t="s">
        <v>88</v>
      </c>
      <c r="AV1086" s="15" t="s">
        <v>178</v>
      </c>
      <c r="AW1086" s="15" t="s">
        <v>37</v>
      </c>
      <c r="AX1086" s="15" t="s">
        <v>86</v>
      </c>
      <c r="AY1086" s="221" t="s">
        <v>172</v>
      </c>
    </row>
    <row r="1087" spans="1:65" s="2" customFormat="1" ht="21.75" customHeight="1">
      <c r="A1087" s="36"/>
      <c r="B1087" s="37"/>
      <c r="C1087" s="227" t="s">
        <v>1194</v>
      </c>
      <c r="D1087" s="227" t="s">
        <v>453</v>
      </c>
      <c r="E1087" s="228" t="s">
        <v>1195</v>
      </c>
      <c r="F1087" s="229" t="s">
        <v>1196</v>
      </c>
      <c r="G1087" s="230" t="s">
        <v>528</v>
      </c>
      <c r="H1087" s="231">
        <v>0.71399999999999997</v>
      </c>
      <c r="I1087" s="232"/>
      <c r="J1087" s="233">
        <f>ROUND(I1087*H1087,2)</f>
        <v>0</v>
      </c>
      <c r="K1087" s="229" t="s">
        <v>188</v>
      </c>
      <c r="L1087" s="234"/>
      <c r="M1087" s="235" t="s">
        <v>19</v>
      </c>
      <c r="N1087" s="236" t="s">
        <v>49</v>
      </c>
      <c r="O1087" s="66"/>
      <c r="P1087" s="185">
        <f>O1087*H1087</f>
        <v>0</v>
      </c>
      <c r="Q1087" s="185">
        <v>1</v>
      </c>
      <c r="R1087" s="185">
        <f>Q1087*H1087</f>
        <v>0.71399999999999997</v>
      </c>
      <c r="S1087" s="185">
        <v>0</v>
      </c>
      <c r="T1087" s="186">
        <f>S1087*H1087</f>
        <v>0</v>
      </c>
      <c r="U1087" s="36"/>
      <c r="V1087" s="36"/>
      <c r="W1087" s="36"/>
      <c r="X1087" s="36"/>
      <c r="Y1087" s="36"/>
      <c r="Z1087" s="36"/>
      <c r="AA1087" s="36"/>
      <c r="AB1087" s="36"/>
      <c r="AC1087" s="36"/>
      <c r="AD1087" s="36"/>
      <c r="AE1087" s="36"/>
      <c r="AR1087" s="187" t="s">
        <v>347</v>
      </c>
      <c r="AT1087" s="187" t="s">
        <v>453</v>
      </c>
      <c r="AU1087" s="187" t="s">
        <v>88</v>
      </c>
      <c r="AY1087" s="19" t="s">
        <v>172</v>
      </c>
      <c r="BE1087" s="188">
        <f>IF(N1087="základní",J1087,0)</f>
        <v>0</v>
      </c>
      <c r="BF1087" s="188">
        <f>IF(N1087="snížená",J1087,0)</f>
        <v>0</v>
      </c>
      <c r="BG1087" s="188">
        <f>IF(N1087="zákl. přenesená",J1087,0)</f>
        <v>0</v>
      </c>
      <c r="BH1087" s="188">
        <f>IF(N1087="sníž. přenesená",J1087,0)</f>
        <v>0</v>
      </c>
      <c r="BI1087" s="188">
        <f>IF(N1087="nulová",J1087,0)</f>
        <v>0</v>
      </c>
      <c r="BJ1087" s="19" t="s">
        <v>86</v>
      </c>
      <c r="BK1087" s="188">
        <f>ROUND(I1087*H1087,2)</f>
        <v>0</v>
      </c>
      <c r="BL1087" s="19" t="s">
        <v>268</v>
      </c>
      <c r="BM1087" s="187" t="s">
        <v>1197</v>
      </c>
    </row>
    <row r="1088" spans="1:65" s="13" customFormat="1" ht="11.25">
      <c r="B1088" s="189"/>
      <c r="C1088" s="190"/>
      <c r="D1088" s="191" t="s">
        <v>180</v>
      </c>
      <c r="E1088" s="192" t="s">
        <v>19</v>
      </c>
      <c r="F1088" s="193" t="s">
        <v>704</v>
      </c>
      <c r="G1088" s="190"/>
      <c r="H1088" s="192" t="s">
        <v>19</v>
      </c>
      <c r="I1088" s="194"/>
      <c r="J1088" s="190"/>
      <c r="K1088" s="190"/>
      <c r="L1088" s="195"/>
      <c r="M1088" s="196"/>
      <c r="N1088" s="197"/>
      <c r="O1088" s="197"/>
      <c r="P1088" s="197"/>
      <c r="Q1088" s="197"/>
      <c r="R1088" s="197"/>
      <c r="S1088" s="197"/>
      <c r="T1088" s="198"/>
      <c r="AT1088" s="199" t="s">
        <v>180</v>
      </c>
      <c r="AU1088" s="199" t="s">
        <v>88</v>
      </c>
      <c r="AV1088" s="13" t="s">
        <v>86</v>
      </c>
      <c r="AW1088" s="13" t="s">
        <v>37</v>
      </c>
      <c r="AX1088" s="13" t="s">
        <v>78</v>
      </c>
      <c r="AY1088" s="199" t="s">
        <v>172</v>
      </c>
    </row>
    <row r="1089" spans="1:65" s="13" customFormat="1" ht="11.25">
      <c r="B1089" s="189"/>
      <c r="C1089" s="190"/>
      <c r="D1089" s="191" t="s">
        <v>180</v>
      </c>
      <c r="E1089" s="192" t="s">
        <v>19</v>
      </c>
      <c r="F1089" s="193" t="s">
        <v>705</v>
      </c>
      <c r="G1089" s="190"/>
      <c r="H1089" s="192" t="s">
        <v>19</v>
      </c>
      <c r="I1089" s="194"/>
      <c r="J1089" s="190"/>
      <c r="K1089" s="190"/>
      <c r="L1089" s="195"/>
      <c r="M1089" s="196"/>
      <c r="N1089" s="197"/>
      <c r="O1089" s="197"/>
      <c r="P1089" s="197"/>
      <c r="Q1089" s="197"/>
      <c r="R1089" s="197"/>
      <c r="S1089" s="197"/>
      <c r="T1089" s="198"/>
      <c r="AT1089" s="199" t="s">
        <v>180</v>
      </c>
      <c r="AU1089" s="199" t="s">
        <v>88</v>
      </c>
      <c r="AV1089" s="13" t="s">
        <v>86</v>
      </c>
      <c r="AW1089" s="13" t="s">
        <v>37</v>
      </c>
      <c r="AX1089" s="13" t="s">
        <v>78</v>
      </c>
      <c r="AY1089" s="199" t="s">
        <v>172</v>
      </c>
    </row>
    <row r="1090" spans="1:65" s="13" customFormat="1" ht="11.25">
      <c r="B1090" s="189"/>
      <c r="C1090" s="190"/>
      <c r="D1090" s="191" t="s">
        <v>180</v>
      </c>
      <c r="E1090" s="192" t="s">
        <v>19</v>
      </c>
      <c r="F1090" s="193" t="s">
        <v>706</v>
      </c>
      <c r="G1090" s="190"/>
      <c r="H1090" s="192" t="s">
        <v>19</v>
      </c>
      <c r="I1090" s="194"/>
      <c r="J1090" s="190"/>
      <c r="K1090" s="190"/>
      <c r="L1090" s="195"/>
      <c r="M1090" s="196"/>
      <c r="N1090" s="197"/>
      <c r="O1090" s="197"/>
      <c r="P1090" s="197"/>
      <c r="Q1090" s="197"/>
      <c r="R1090" s="197"/>
      <c r="S1090" s="197"/>
      <c r="T1090" s="198"/>
      <c r="AT1090" s="199" t="s">
        <v>180</v>
      </c>
      <c r="AU1090" s="199" t="s">
        <v>88</v>
      </c>
      <c r="AV1090" s="13" t="s">
        <v>86</v>
      </c>
      <c r="AW1090" s="13" t="s">
        <v>37</v>
      </c>
      <c r="AX1090" s="13" t="s">
        <v>78</v>
      </c>
      <c r="AY1090" s="199" t="s">
        <v>172</v>
      </c>
    </row>
    <row r="1091" spans="1:65" s="13" customFormat="1" ht="11.25">
      <c r="B1091" s="189"/>
      <c r="C1091" s="190"/>
      <c r="D1091" s="191" t="s">
        <v>180</v>
      </c>
      <c r="E1091" s="192" t="s">
        <v>19</v>
      </c>
      <c r="F1091" s="193" t="s">
        <v>646</v>
      </c>
      <c r="G1091" s="190"/>
      <c r="H1091" s="192" t="s">
        <v>19</v>
      </c>
      <c r="I1091" s="194"/>
      <c r="J1091" s="190"/>
      <c r="K1091" s="190"/>
      <c r="L1091" s="195"/>
      <c r="M1091" s="196"/>
      <c r="N1091" s="197"/>
      <c r="O1091" s="197"/>
      <c r="P1091" s="197"/>
      <c r="Q1091" s="197"/>
      <c r="R1091" s="197"/>
      <c r="S1091" s="197"/>
      <c r="T1091" s="198"/>
      <c r="AT1091" s="199" t="s">
        <v>180</v>
      </c>
      <c r="AU1091" s="199" t="s">
        <v>88</v>
      </c>
      <c r="AV1091" s="13" t="s">
        <v>86</v>
      </c>
      <c r="AW1091" s="13" t="s">
        <v>37</v>
      </c>
      <c r="AX1091" s="13" t="s">
        <v>78</v>
      </c>
      <c r="AY1091" s="199" t="s">
        <v>172</v>
      </c>
    </row>
    <row r="1092" spans="1:65" s="14" customFormat="1" ht="11.25">
      <c r="B1092" s="200"/>
      <c r="C1092" s="201"/>
      <c r="D1092" s="191" t="s">
        <v>180</v>
      </c>
      <c r="E1092" s="202" t="s">
        <v>19</v>
      </c>
      <c r="F1092" s="203" t="s">
        <v>1198</v>
      </c>
      <c r="G1092" s="201"/>
      <c r="H1092" s="204">
        <v>0.71399999999999997</v>
      </c>
      <c r="I1092" s="205"/>
      <c r="J1092" s="201"/>
      <c r="K1092" s="201"/>
      <c r="L1092" s="206"/>
      <c r="M1092" s="207"/>
      <c r="N1092" s="208"/>
      <c r="O1092" s="208"/>
      <c r="P1092" s="208"/>
      <c r="Q1092" s="208"/>
      <c r="R1092" s="208"/>
      <c r="S1092" s="208"/>
      <c r="T1092" s="209"/>
      <c r="AT1092" s="210" t="s">
        <v>180</v>
      </c>
      <c r="AU1092" s="210" t="s">
        <v>88</v>
      </c>
      <c r="AV1092" s="14" t="s">
        <v>88</v>
      </c>
      <c r="AW1092" s="14" t="s">
        <v>37</v>
      </c>
      <c r="AX1092" s="14" t="s">
        <v>78</v>
      </c>
      <c r="AY1092" s="210" t="s">
        <v>172</v>
      </c>
    </row>
    <row r="1093" spans="1:65" s="15" customFormat="1" ht="11.25">
      <c r="B1093" s="211"/>
      <c r="C1093" s="212"/>
      <c r="D1093" s="191" t="s">
        <v>180</v>
      </c>
      <c r="E1093" s="213" t="s">
        <v>19</v>
      </c>
      <c r="F1093" s="214" t="s">
        <v>183</v>
      </c>
      <c r="G1093" s="212"/>
      <c r="H1093" s="215">
        <v>0.71399999999999997</v>
      </c>
      <c r="I1093" s="216"/>
      <c r="J1093" s="212"/>
      <c r="K1093" s="212"/>
      <c r="L1093" s="217"/>
      <c r="M1093" s="218"/>
      <c r="N1093" s="219"/>
      <c r="O1093" s="219"/>
      <c r="P1093" s="219"/>
      <c r="Q1093" s="219"/>
      <c r="R1093" s="219"/>
      <c r="S1093" s="219"/>
      <c r="T1093" s="220"/>
      <c r="AT1093" s="221" t="s">
        <v>180</v>
      </c>
      <c r="AU1093" s="221" t="s">
        <v>88</v>
      </c>
      <c r="AV1093" s="15" t="s">
        <v>178</v>
      </c>
      <c r="AW1093" s="15" t="s">
        <v>37</v>
      </c>
      <c r="AX1093" s="15" t="s">
        <v>86</v>
      </c>
      <c r="AY1093" s="221" t="s">
        <v>172</v>
      </c>
    </row>
    <row r="1094" spans="1:65" s="2" customFormat="1" ht="24.2" customHeight="1">
      <c r="A1094" s="36"/>
      <c r="B1094" s="37"/>
      <c r="C1094" s="227" t="s">
        <v>1199</v>
      </c>
      <c r="D1094" s="227" t="s">
        <v>453</v>
      </c>
      <c r="E1094" s="228" t="s">
        <v>1200</v>
      </c>
      <c r="F1094" s="229" t="s">
        <v>1201</v>
      </c>
      <c r="G1094" s="230" t="s">
        <v>528</v>
      </c>
      <c r="H1094" s="231">
        <v>2.1000000000000001E-2</v>
      </c>
      <c r="I1094" s="232"/>
      <c r="J1094" s="233">
        <f>ROUND(I1094*H1094,2)</f>
        <v>0</v>
      </c>
      <c r="K1094" s="229" t="s">
        <v>188</v>
      </c>
      <c r="L1094" s="234"/>
      <c r="M1094" s="235" t="s">
        <v>19</v>
      </c>
      <c r="N1094" s="236" t="s">
        <v>49</v>
      </c>
      <c r="O1094" s="66"/>
      <c r="P1094" s="185">
        <f>O1094*H1094</f>
        <v>0</v>
      </c>
      <c r="Q1094" s="185">
        <v>1</v>
      </c>
      <c r="R1094" s="185">
        <f>Q1094*H1094</f>
        <v>2.1000000000000001E-2</v>
      </c>
      <c r="S1094" s="185">
        <v>0</v>
      </c>
      <c r="T1094" s="186">
        <f>S1094*H1094</f>
        <v>0</v>
      </c>
      <c r="U1094" s="36"/>
      <c r="V1094" s="36"/>
      <c r="W1094" s="36"/>
      <c r="X1094" s="36"/>
      <c r="Y1094" s="36"/>
      <c r="Z1094" s="36"/>
      <c r="AA1094" s="36"/>
      <c r="AB1094" s="36"/>
      <c r="AC1094" s="36"/>
      <c r="AD1094" s="36"/>
      <c r="AE1094" s="36"/>
      <c r="AR1094" s="187" t="s">
        <v>347</v>
      </c>
      <c r="AT1094" s="187" t="s">
        <v>453</v>
      </c>
      <c r="AU1094" s="187" t="s">
        <v>88</v>
      </c>
      <c r="AY1094" s="19" t="s">
        <v>172</v>
      </c>
      <c r="BE1094" s="188">
        <f>IF(N1094="základní",J1094,0)</f>
        <v>0</v>
      </c>
      <c r="BF1094" s="188">
        <f>IF(N1094="snížená",J1094,0)</f>
        <v>0</v>
      </c>
      <c r="BG1094" s="188">
        <f>IF(N1094="zákl. přenesená",J1094,0)</f>
        <v>0</v>
      </c>
      <c r="BH1094" s="188">
        <f>IF(N1094="sníž. přenesená",J1094,0)</f>
        <v>0</v>
      </c>
      <c r="BI1094" s="188">
        <f>IF(N1094="nulová",J1094,0)</f>
        <v>0</v>
      </c>
      <c r="BJ1094" s="19" t="s">
        <v>86</v>
      </c>
      <c r="BK1094" s="188">
        <f>ROUND(I1094*H1094,2)</f>
        <v>0</v>
      </c>
      <c r="BL1094" s="19" t="s">
        <v>268</v>
      </c>
      <c r="BM1094" s="187" t="s">
        <v>1202</v>
      </c>
    </row>
    <row r="1095" spans="1:65" s="13" customFormat="1" ht="11.25">
      <c r="B1095" s="189"/>
      <c r="C1095" s="190"/>
      <c r="D1095" s="191" t="s">
        <v>180</v>
      </c>
      <c r="E1095" s="192" t="s">
        <v>19</v>
      </c>
      <c r="F1095" s="193" t="s">
        <v>704</v>
      </c>
      <c r="G1095" s="190"/>
      <c r="H1095" s="192" t="s">
        <v>19</v>
      </c>
      <c r="I1095" s="194"/>
      <c r="J1095" s="190"/>
      <c r="K1095" s="190"/>
      <c r="L1095" s="195"/>
      <c r="M1095" s="196"/>
      <c r="N1095" s="197"/>
      <c r="O1095" s="197"/>
      <c r="P1095" s="197"/>
      <c r="Q1095" s="197"/>
      <c r="R1095" s="197"/>
      <c r="S1095" s="197"/>
      <c r="T1095" s="198"/>
      <c r="AT1095" s="199" t="s">
        <v>180</v>
      </c>
      <c r="AU1095" s="199" t="s">
        <v>88</v>
      </c>
      <c r="AV1095" s="13" t="s">
        <v>86</v>
      </c>
      <c r="AW1095" s="13" t="s">
        <v>37</v>
      </c>
      <c r="AX1095" s="13" t="s">
        <v>78</v>
      </c>
      <c r="AY1095" s="199" t="s">
        <v>172</v>
      </c>
    </row>
    <row r="1096" spans="1:65" s="13" customFormat="1" ht="11.25">
      <c r="B1096" s="189"/>
      <c r="C1096" s="190"/>
      <c r="D1096" s="191" t="s">
        <v>180</v>
      </c>
      <c r="E1096" s="192" t="s">
        <v>19</v>
      </c>
      <c r="F1096" s="193" t="s">
        <v>705</v>
      </c>
      <c r="G1096" s="190"/>
      <c r="H1096" s="192" t="s">
        <v>19</v>
      </c>
      <c r="I1096" s="194"/>
      <c r="J1096" s="190"/>
      <c r="K1096" s="190"/>
      <c r="L1096" s="195"/>
      <c r="M1096" s="196"/>
      <c r="N1096" s="197"/>
      <c r="O1096" s="197"/>
      <c r="P1096" s="197"/>
      <c r="Q1096" s="197"/>
      <c r="R1096" s="197"/>
      <c r="S1096" s="197"/>
      <c r="T1096" s="198"/>
      <c r="AT1096" s="199" t="s">
        <v>180</v>
      </c>
      <c r="AU1096" s="199" t="s">
        <v>88</v>
      </c>
      <c r="AV1096" s="13" t="s">
        <v>86</v>
      </c>
      <c r="AW1096" s="13" t="s">
        <v>37</v>
      </c>
      <c r="AX1096" s="13" t="s">
        <v>78</v>
      </c>
      <c r="AY1096" s="199" t="s">
        <v>172</v>
      </c>
    </row>
    <row r="1097" spans="1:65" s="13" customFormat="1" ht="11.25">
      <c r="B1097" s="189"/>
      <c r="C1097" s="190"/>
      <c r="D1097" s="191" t="s">
        <v>180</v>
      </c>
      <c r="E1097" s="192" t="s">
        <v>19</v>
      </c>
      <c r="F1097" s="193" t="s">
        <v>706</v>
      </c>
      <c r="G1097" s="190"/>
      <c r="H1097" s="192" t="s">
        <v>19</v>
      </c>
      <c r="I1097" s="194"/>
      <c r="J1097" s="190"/>
      <c r="K1097" s="190"/>
      <c r="L1097" s="195"/>
      <c r="M1097" s="196"/>
      <c r="N1097" s="197"/>
      <c r="O1097" s="197"/>
      <c r="P1097" s="197"/>
      <c r="Q1097" s="197"/>
      <c r="R1097" s="197"/>
      <c r="S1097" s="197"/>
      <c r="T1097" s="198"/>
      <c r="AT1097" s="199" t="s">
        <v>180</v>
      </c>
      <c r="AU1097" s="199" t="s">
        <v>88</v>
      </c>
      <c r="AV1097" s="13" t="s">
        <v>86</v>
      </c>
      <c r="AW1097" s="13" t="s">
        <v>37</v>
      </c>
      <c r="AX1097" s="13" t="s">
        <v>78</v>
      </c>
      <c r="AY1097" s="199" t="s">
        <v>172</v>
      </c>
    </row>
    <row r="1098" spans="1:65" s="13" customFormat="1" ht="11.25">
      <c r="B1098" s="189"/>
      <c r="C1098" s="190"/>
      <c r="D1098" s="191" t="s">
        <v>180</v>
      </c>
      <c r="E1098" s="192" t="s">
        <v>19</v>
      </c>
      <c r="F1098" s="193" t="s">
        <v>646</v>
      </c>
      <c r="G1098" s="190"/>
      <c r="H1098" s="192" t="s">
        <v>19</v>
      </c>
      <c r="I1098" s="194"/>
      <c r="J1098" s="190"/>
      <c r="K1098" s="190"/>
      <c r="L1098" s="195"/>
      <c r="M1098" s="196"/>
      <c r="N1098" s="197"/>
      <c r="O1098" s="197"/>
      <c r="P1098" s="197"/>
      <c r="Q1098" s="197"/>
      <c r="R1098" s="197"/>
      <c r="S1098" s="197"/>
      <c r="T1098" s="198"/>
      <c r="AT1098" s="199" t="s">
        <v>180</v>
      </c>
      <c r="AU1098" s="199" t="s">
        <v>88</v>
      </c>
      <c r="AV1098" s="13" t="s">
        <v>86</v>
      </c>
      <c r="AW1098" s="13" t="s">
        <v>37</v>
      </c>
      <c r="AX1098" s="13" t="s">
        <v>78</v>
      </c>
      <c r="AY1098" s="199" t="s">
        <v>172</v>
      </c>
    </row>
    <row r="1099" spans="1:65" s="14" customFormat="1" ht="11.25">
      <c r="B1099" s="200"/>
      <c r="C1099" s="201"/>
      <c r="D1099" s="191" t="s">
        <v>180</v>
      </c>
      <c r="E1099" s="202" t="s">
        <v>19</v>
      </c>
      <c r="F1099" s="203" t="s">
        <v>1203</v>
      </c>
      <c r="G1099" s="201"/>
      <c r="H1099" s="204">
        <v>2.1000000000000001E-2</v>
      </c>
      <c r="I1099" s="205"/>
      <c r="J1099" s="201"/>
      <c r="K1099" s="201"/>
      <c r="L1099" s="206"/>
      <c r="M1099" s="207"/>
      <c r="N1099" s="208"/>
      <c r="O1099" s="208"/>
      <c r="P1099" s="208"/>
      <c r="Q1099" s="208"/>
      <c r="R1099" s="208"/>
      <c r="S1099" s="208"/>
      <c r="T1099" s="209"/>
      <c r="AT1099" s="210" t="s">
        <v>180</v>
      </c>
      <c r="AU1099" s="210" t="s">
        <v>88</v>
      </c>
      <c r="AV1099" s="14" t="s">
        <v>88</v>
      </c>
      <c r="AW1099" s="14" t="s">
        <v>37</v>
      </c>
      <c r="AX1099" s="14" t="s">
        <v>78</v>
      </c>
      <c r="AY1099" s="210" t="s">
        <v>172</v>
      </c>
    </row>
    <row r="1100" spans="1:65" s="15" customFormat="1" ht="11.25">
      <c r="B1100" s="211"/>
      <c r="C1100" s="212"/>
      <c r="D1100" s="191" t="s">
        <v>180</v>
      </c>
      <c r="E1100" s="213" t="s">
        <v>19</v>
      </c>
      <c r="F1100" s="214" t="s">
        <v>183</v>
      </c>
      <c r="G1100" s="212"/>
      <c r="H1100" s="215">
        <v>2.1000000000000001E-2</v>
      </c>
      <c r="I1100" s="216"/>
      <c r="J1100" s="212"/>
      <c r="K1100" s="212"/>
      <c r="L1100" s="217"/>
      <c r="M1100" s="218"/>
      <c r="N1100" s="219"/>
      <c r="O1100" s="219"/>
      <c r="P1100" s="219"/>
      <c r="Q1100" s="219"/>
      <c r="R1100" s="219"/>
      <c r="S1100" s="219"/>
      <c r="T1100" s="220"/>
      <c r="AT1100" s="221" t="s">
        <v>180</v>
      </c>
      <c r="AU1100" s="221" t="s">
        <v>88</v>
      </c>
      <c r="AV1100" s="15" t="s">
        <v>178</v>
      </c>
      <c r="AW1100" s="15" t="s">
        <v>37</v>
      </c>
      <c r="AX1100" s="15" t="s">
        <v>86</v>
      </c>
      <c r="AY1100" s="221" t="s">
        <v>172</v>
      </c>
    </row>
    <row r="1101" spans="1:65" s="2" customFormat="1" ht="24.2" customHeight="1">
      <c r="A1101" s="36"/>
      <c r="B1101" s="37"/>
      <c r="C1101" s="227" t="s">
        <v>1204</v>
      </c>
      <c r="D1101" s="227" t="s">
        <v>453</v>
      </c>
      <c r="E1101" s="228" t="s">
        <v>1205</v>
      </c>
      <c r="F1101" s="229" t="s">
        <v>1206</v>
      </c>
      <c r="G1101" s="230" t="s">
        <v>528</v>
      </c>
      <c r="H1101" s="231">
        <v>9.9000000000000005E-2</v>
      </c>
      <c r="I1101" s="232"/>
      <c r="J1101" s="233">
        <f>ROUND(I1101*H1101,2)</f>
        <v>0</v>
      </c>
      <c r="K1101" s="229" t="s">
        <v>188</v>
      </c>
      <c r="L1101" s="234"/>
      <c r="M1101" s="235" t="s">
        <v>19</v>
      </c>
      <c r="N1101" s="236" t="s">
        <v>49</v>
      </c>
      <c r="O1101" s="66"/>
      <c r="P1101" s="185">
        <f>O1101*H1101</f>
        <v>0</v>
      </c>
      <c r="Q1101" s="185">
        <v>1</v>
      </c>
      <c r="R1101" s="185">
        <f>Q1101*H1101</f>
        <v>9.9000000000000005E-2</v>
      </c>
      <c r="S1101" s="185">
        <v>0</v>
      </c>
      <c r="T1101" s="186">
        <f>S1101*H1101</f>
        <v>0</v>
      </c>
      <c r="U1101" s="36"/>
      <c r="V1101" s="36"/>
      <c r="W1101" s="36"/>
      <c r="X1101" s="36"/>
      <c r="Y1101" s="36"/>
      <c r="Z1101" s="36"/>
      <c r="AA1101" s="36"/>
      <c r="AB1101" s="36"/>
      <c r="AC1101" s="36"/>
      <c r="AD1101" s="36"/>
      <c r="AE1101" s="36"/>
      <c r="AR1101" s="187" t="s">
        <v>347</v>
      </c>
      <c r="AT1101" s="187" t="s">
        <v>453</v>
      </c>
      <c r="AU1101" s="187" t="s">
        <v>88</v>
      </c>
      <c r="AY1101" s="19" t="s">
        <v>172</v>
      </c>
      <c r="BE1101" s="188">
        <f>IF(N1101="základní",J1101,0)</f>
        <v>0</v>
      </c>
      <c r="BF1101" s="188">
        <f>IF(N1101="snížená",J1101,0)</f>
        <v>0</v>
      </c>
      <c r="BG1101" s="188">
        <f>IF(N1101="zákl. přenesená",J1101,0)</f>
        <v>0</v>
      </c>
      <c r="BH1101" s="188">
        <f>IF(N1101="sníž. přenesená",J1101,0)</f>
        <v>0</v>
      </c>
      <c r="BI1101" s="188">
        <f>IF(N1101="nulová",J1101,0)</f>
        <v>0</v>
      </c>
      <c r="BJ1101" s="19" t="s">
        <v>86</v>
      </c>
      <c r="BK1101" s="188">
        <f>ROUND(I1101*H1101,2)</f>
        <v>0</v>
      </c>
      <c r="BL1101" s="19" t="s">
        <v>268</v>
      </c>
      <c r="BM1101" s="187" t="s">
        <v>1207</v>
      </c>
    </row>
    <row r="1102" spans="1:65" s="13" customFormat="1" ht="11.25">
      <c r="B1102" s="189"/>
      <c r="C1102" s="190"/>
      <c r="D1102" s="191" t="s">
        <v>180</v>
      </c>
      <c r="E1102" s="192" t="s">
        <v>19</v>
      </c>
      <c r="F1102" s="193" t="s">
        <v>704</v>
      </c>
      <c r="G1102" s="190"/>
      <c r="H1102" s="192" t="s">
        <v>19</v>
      </c>
      <c r="I1102" s="194"/>
      <c r="J1102" s="190"/>
      <c r="K1102" s="190"/>
      <c r="L1102" s="195"/>
      <c r="M1102" s="196"/>
      <c r="N1102" s="197"/>
      <c r="O1102" s="197"/>
      <c r="P1102" s="197"/>
      <c r="Q1102" s="197"/>
      <c r="R1102" s="197"/>
      <c r="S1102" s="197"/>
      <c r="T1102" s="198"/>
      <c r="AT1102" s="199" t="s">
        <v>180</v>
      </c>
      <c r="AU1102" s="199" t="s">
        <v>88</v>
      </c>
      <c r="AV1102" s="13" t="s">
        <v>86</v>
      </c>
      <c r="AW1102" s="13" t="s">
        <v>37</v>
      </c>
      <c r="AX1102" s="13" t="s">
        <v>78</v>
      </c>
      <c r="AY1102" s="199" t="s">
        <v>172</v>
      </c>
    </row>
    <row r="1103" spans="1:65" s="13" customFormat="1" ht="11.25">
      <c r="B1103" s="189"/>
      <c r="C1103" s="190"/>
      <c r="D1103" s="191" t="s">
        <v>180</v>
      </c>
      <c r="E1103" s="192" t="s">
        <v>19</v>
      </c>
      <c r="F1103" s="193" t="s">
        <v>705</v>
      </c>
      <c r="G1103" s="190"/>
      <c r="H1103" s="192" t="s">
        <v>19</v>
      </c>
      <c r="I1103" s="194"/>
      <c r="J1103" s="190"/>
      <c r="K1103" s="190"/>
      <c r="L1103" s="195"/>
      <c r="M1103" s="196"/>
      <c r="N1103" s="197"/>
      <c r="O1103" s="197"/>
      <c r="P1103" s="197"/>
      <c r="Q1103" s="197"/>
      <c r="R1103" s="197"/>
      <c r="S1103" s="197"/>
      <c r="T1103" s="198"/>
      <c r="AT1103" s="199" t="s">
        <v>180</v>
      </c>
      <c r="AU1103" s="199" t="s">
        <v>88</v>
      </c>
      <c r="AV1103" s="13" t="s">
        <v>86</v>
      </c>
      <c r="AW1103" s="13" t="s">
        <v>37</v>
      </c>
      <c r="AX1103" s="13" t="s">
        <v>78</v>
      </c>
      <c r="AY1103" s="199" t="s">
        <v>172</v>
      </c>
    </row>
    <row r="1104" spans="1:65" s="13" customFormat="1" ht="11.25">
      <c r="B1104" s="189"/>
      <c r="C1104" s="190"/>
      <c r="D1104" s="191" t="s">
        <v>180</v>
      </c>
      <c r="E1104" s="192" t="s">
        <v>19</v>
      </c>
      <c r="F1104" s="193" t="s">
        <v>706</v>
      </c>
      <c r="G1104" s="190"/>
      <c r="H1104" s="192" t="s">
        <v>19</v>
      </c>
      <c r="I1104" s="194"/>
      <c r="J1104" s="190"/>
      <c r="K1104" s="190"/>
      <c r="L1104" s="195"/>
      <c r="M1104" s="196"/>
      <c r="N1104" s="197"/>
      <c r="O1104" s="197"/>
      <c r="P1104" s="197"/>
      <c r="Q1104" s="197"/>
      <c r="R1104" s="197"/>
      <c r="S1104" s="197"/>
      <c r="T1104" s="198"/>
      <c r="AT1104" s="199" t="s">
        <v>180</v>
      </c>
      <c r="AU1104" s="199" t="s">
        <v>88</v>
      </c>
      <c r="AV1104" s="13" t="s">
        <v>86</v>
      </c>
      <c r="AW1104" s="13" t="s">
        <v>37</v>
      </c>
      <c r="AX1104" s="13" t="s">
        <v>78</v>
      </c>
      <c r="AY1104" s="199" t="s">
        <v>172</v>
      </c>
    </row>
    <row r="1105" spans="1:65" s="13" customFormat="1" ht="11.25">
      <c r="B1105" s="189"/>
      <c r="C1105" s="190"/>
      <c r="D1105" s="191" t="s">
        <v>180</v>
      </c>
      <c r="E1105" s="192" t="s">
        <v>19</v>
      </c>
      <c r="F1105" s="193" t="s">
        <v>646</v>
      </c>
      <c r="G1105" s="190"/>
      <c r="H1105" s="192" t="s">
        <v>19</v>
      </c>
      <c r="I1105" s="194"/>
      <c r="J1105" s="190"/>
      <c r="K1105" s="190"/>
      <c r="L1105" s="195"/>
      <c r="M1105" s="196"/>
      <c r="N1105" s="197"/>
      <c r="O1105" s="197"/>
      <c r="P1105" s="197"/>
      <c r="Q1105" s="197"/>
      <c r="R1105" s="197"/>
      <c r="S1105" s="197"/>
      <c r="T1105" s="198"/>
      <c r="AT1105" s="199" t="s">
        <v>180</v>
      </c>
      <c r="AU1105" s="199" t="s">
        <v>88</v>
      </c>
      <c r="AV1105" s="13" t="s">
        <v>86</v>
      </c>
      <c r="AW1105" s="13" t="s">
        <v>37</v>
      </c>
      <c r="AX1105" s="13" t="s">
        <v>78</v>
      </c>
      <c r="AY1105" s="199" t="s">
        <v>172</v>
      </c>
    </row>
    <row r="1106" spans="1:65" s="14" customFormat="1" ht="11.25">
      <c r="B1106" s="200"/>
      <c r="C1106" s="201"/>
      <c r="D1106" s="191" t="s">
        <v>180</v>
      </c>
      <c r="E1106" s="202" t="s">
        <v>19</v>
      </c>
      <c r="F1106" s="203" t="s">
        <v>1208</v>
      </c>
      <c r="G1106" s="201"/>
      <c r="H1106" s="204">
        <v>9.9000000000000005E-2</v>
      </c>
      <c r="I1106" s="205"/>
      <c r="J1106" s="201"/>
      <c r="K1106" s="201"/>
      <c r="L1106" s="206"/>
      <c r="M1106" s="207"/>
      <c r="N1106" s="208"/>
      <c r="O1106" s="208"/>
      <c r="P1106" s="208"/>
      <c r="Q1106" s="208"/>
      <c r="R1106" s="208"/>
      <c r="S1106" s="208"/>
      <c r="T1106" s="209"/>
      <c r="AT1106" s="210" t="s">
        <v>180</v>
      </c>
      <c r="AU1106" s="210" t="s">
        <v>88</v>
      </c>
      <c r="AV1106" s="14" t="s">
        <v>88</v>
      </c>
      <c r="AW1106" s="14" t="s">
        <v>37</v>
      </c>
      <c r="AX1106" s="14" t="s">
        <v>78</v>
      </c>
      <c r="AY1106" s="210" t="s">
        <v>172</v>
      </c>
    </row>
    <row r="1107" spans="1:65" s="15" customFormat="1" ht="11.25">
      <c r="B1107" s="211"/>
      <c r="C1107" s="212"/>
      <c r="D1107" s="191" t="s">
        <v>180</v>
      </c>
      <c r="E1107" s="213" t="s">
        <v>19</v>
      </c>
      <c r="F1107" s="214" t="s">
        <v>183</v>
      </c>
      <c r="G1107" s="212"/>
      <c r="H1107" s="215">
        <v>9.9000000000000005E-2</v>
      </c>
      <c r="I1107" s="216"/>
      <c r="J1107" s="212"/>
      <c r="K1107" s="212"/>
      <c r="L1107" s="217"/>
      <c r="M1107" s="218"/>
      <c r="N1107" s="219"/>
      <c r="O1107" s="219"/>
      <c r="P1107" s="219"/>
      <c r="Q1107" s="219"/>
      <c r="R1107" s="219"/>
      <c r="S1107" s="219"/>
      <c r="T1107" s="220"/>
      <c r="AT1107" s="221" t="s">
        <v>180</v>
      </c>
      <c r="AU1107" s="221" t="s">
        <v>88</v>
      </c>
      <c r="AV1107" s="15" t="s">
        <v>178</v>
      </c>
      <c r="AW1107" s="15" t="s">
        <v>37</v>
      </c>
      <c r="AX1107" s="15" t="s">
        <v>86</v>
      </c>
      <c r="AY1107" s="221" t="s">
        <v>172</v>
      </c>
    </row>
    <row r="1108" spans="1:65" s="2" customFormat="1" ht="21.75" customHeight="1">
      <c r="A1108" s="36"/>
      <c r="B1108" s="37"/>
      <c r="C1108" s="227" t="s">
        <v>1209</v>
      </c>
      <c r="D1108" s="227" t="s">
        <v>453</v>
      </c>
      <c r="E1108" s="228" t="s">
        <v>1210</v>
      </c>
      <c r="F1108" s="229" t="s">
        <v>1211</v>
      </c>
      <c r="G1108" s="230" t="s">
        <v>528</v>
      </c>
      <c r="H1108" s="231">
        <v>2.1999999999999999E-2</v>
      </c>
      <c r="I1108" s="232"/>
      <c r="J1108" s="233">
        <f>ROUND(I1108*H1108,2)</f>
        <v>0</v>
      </c>
      <c r="K1108" s="229" t="s">
        <v>188</v>
      </c>
      <c r="L1108" s="234"/>
      <c r="M1108" s="235" t="s">
        <v>19</v>
      </c>
      <c r="N1108" s="236" t="s">
        <v>49</v>
      </c>
      <c r="O1108" s="66"/>
      <c r="P1108" s="185">
        <f>O1108*H1108</f>
        <v>0</v>
      </c>
      <c r="Q1108" s="185">
        <v>1</v>
      </c>
      <c r="R1108" s="185">
        <f>Q1108*H1108</f>
        <v>2.1999999999999999E-2</v>
      </c>
      <c r="S1108" s="185">
        <v>0</v>
      </c>
      <c r="T1108" s="186">
        <f>S1108*H1108</f>
        <v>0</v>
      </c>
      <c r="U1108" s="36"/>
      <c r="V1108" s="36"/>
      <c r="W1108" s="36"/>
      <c r="X1108" s="36"/>
      <c r="Y1108" s="36"/>
      <c r="Z1108" s="36"/>
      <c r="AA1108" s="36"/>
      <c r="AB1108" s="36"/>
      <c r="AC1108" s="36"/>
      <c r="AD1108" s="36"/>
      <c r="AE1108" s="36"/>
      <c r="AR1108" s="187" t="s">
        <v>347</v>
      </c>
      <c r="AT1108" s="187" t="s">
        <v>453</v>
      </c>
      <c r="AU1108" s="187" t="s">
        <v>88</v>
      </c>
      <c r="AY1108" s="19" t="s">
        <v>172</v>
      </c>
      <c r="BE1108" s="188">
        <f>IF(N1108="základní",J1108,0)</f>
        <v>0</v>
      </c>
      <c r="BF1108" s="188">
        <f>IF(N1108="snížená",J1108,0)</f>
        <v>0</v>
      </c>
      <c r="BG1108" s="188">
        <f>IF(N1108="zákl. přenesená",J1108,0)</f>
        <v>0</v>
      </c>
      <c r="BH1108" s="188">
        <f>IF(N1108="sníž. přenesená",J1108,0)</f>
        <v>0</v>
      </c>
      <c r="BI1108" s="188">
        <f>IF(N1108="nulová",J1108,0)</f>
        <v>0</v>
      </c>
      <c r="BJ1108" s="19" t="s">
        <v>86</v>
      </c>
      <c r="BK1108" s="188">
        <f>ROUND(I1108*H1108,2)</f>
        <v>0</v>
      </c>
      <c r="BL1108" s="19" t="s">
        <v>268</v>
      </c>
      <c r="BM1108" s="187" t="s">
        <v>1212</v>
      </c>
    </row>
    <row r="1109" spans="1:65" s="13" customFormat="1" ht="11.25">
      <c r="B1109" s="189"/>
      <c r="C1109" s="190"/>
      <c r="D1109" s="191" t="s">
        <v>180</v>
      </c>
      <c r="E1109" s="192" t="s">
        <v>19</v>
      </c>
      <c r="F1109" s="193" t="s">
        <v>704</v>
      </c>
      <c r="G1109" s="190"/>
      <c r="H1109" s="192" t="s">
        <v>19</v>
      </c>
      <c r="I1109" s="194"/>
      <c r="J1109" s="190"/>
      <c r="K1109" s="190"/>
      <c r="L1109" s="195"/>
      <c r="M1109" s="196"/>
      <c r="N1109" s="197"/>
      <c r="O1109" s="197"/>
      <c r="P1109" s="197"/>
      <c r="Q1109" s="197"/>
      <c r="R1109" s="197"/>
      <c r="S1109" s="197"/>
      <c r="T1109" s="198"/>
      <c r="AT1109" s="199" t="s">
        <v>180</v>
      </c>
      <c r="AU1109" s="199" t="s">
        <v>88</v>
      </c>
      <c r="AV1109" s="13" t="s">
        <v>86</v>
      </c>
      <c r="AW1109" s="13" t="s">
        <v>37</v>
      </c>
      <c r="AX1109" s="13" t="s">
        <v>78</v>
      </c>
      <c r="AY1109" s="199" t="s">
        <v>172</v>
      </c>
    </row>
    <row r="1110" spans="1:65" s="13" customFormat="1" ht="11.25">
      <c r="B1110" s="189"/>
      <c r="C1110" s="190"/>
      <c r="D1110" s="191" t="s">
        <v>180</v>
      </c>
      <c r="E1110" s="192" t="s">
        <v>19</v>
      </c>
      <c r="F1110" s="193" t="s">
        <v>705</v>
      </c>
      <c r="G1110" s="190"/>
      <c r="H1110" s="192" t="s">
        <v>19</v>
      </c>
      <c r="I1110" s="194"/>
      <c r="J1110" s="190"/>
      <c r="K1110" s="190"/>
      <c r="L1110" s="195"/>
      <c r="M1110" s="196"/>
      <c r="N1110" s="197"/>
      <c r="O1110" s="197"/>
      <c r="P1110" s="197"/>
      <c r="Q1110" s="197"/>
      <c r="R1110" s="197"/>
      <c r="S1110" s="197"/>
      <c r="T1110" s="198"/>
      <c r="AT1110" s="199" t="s">
        <v>180</v>
      </c>
      <c r="AU1110" s="199" t="s">
        <v>88</v>
      </c>
      <c r="AV1110" s="13" t="s">
        <v>86</v>
      </c>
      <c r="AW1110" s="13" t="s">
        <v>37</v>
      </c>
      <c r="AX1110" s="13" t="s">
        <v>78</v>
      </c>
      <c r="AY1110" s="199" t="s">
        <v>172</v>
      </c>
    </row>
    <row r="1111" spans="1:65" s="13" customFormat="1" ht="11.25">
      <c r="B1111" s="189"/>
      <c r="C1111" s="190"/>
      <c r="D1111" s="191" t="s">
        <v>180</v>
      </c>
      <c r="E1111" s="192" t="s">
        <v>19</v>
      </c>
      <c r="F1111" s="193" t="s">
        <v>706</v>
      </c>
      <c r="G1111" s="190"/>
      <c r="H1111" s="192" t="s">
        <v>19</v>
      </c>
      <c r="I1111" s="194"/>
      <c r="J1111" s="190"/>
      <c r="K1111" s="190"/>
      <c r="L1111" s="195"/>
      <c r="M1111" s="196"/>
      <c r="N1111" s="197"/>
      <c r="O1111" s="197"/>
      <c r="P1111" s="197"/>
      <c r="Q1111" s="197"/>
      <c r="R1111" s="197"/>
      <c r="S1111" s="197"/>
      <c r="T1111" s="198"/>
      <c r="AT1111" s="199" t="s">
        <v>180</v>
      </c>
      <c r="AU1111" s="199" t="s">
        <v>88</v>
      </c>
      <c r="AV1111" s="13" t="s">
        <v>86</v>
      </c>
      <c r="AW1111" s="13" t="s">
        <v>37</v>
      </c>
      <c r="AX1111" s="13" t="s">
        <v>78</v>
      </c>
      <c r="AY1111" s="199" t="s">
        <v>172</v>
      </c>
    </row>
    <row r="1112" spans="1:65" s="13" customFormat="1" ht="11.25">
      <c r="B1112" s="189"/>
      <c r="C1112" s="190"/>
      <c r="D1112" s="191" t="s">
        <v>180</v>
      </c>
      <c r="E1112" s="192" t="s">
        <v>19</v>
      </c>
      <c r="F1112" s="193" t="s">
        <v>646</v>
      </c>
      <c r="G1112" s="190"/>
      <c r="H1112" s="192" t="s">
        <v>19</v>
      </c>
      <c r="I1112" s="194"/>
      <c r="J1112" s="190"/>
      <c r="K1112" s="190"/>
      <c r="L1112" s="195"/>
      <c r="M1112" s="196"/>
      <c r="N1112" s="197"/>
      <c r="O1112" s="197"/>
      <c r="P1112" s="197"/>
      <c r="Q1112" s="197"/>
      <c r="R1112" s="197"/>
      <c r="S1112" s="197"/>
      <c r="T1112" s="198"/>
      <c r="AT1112" s="199" t="s">
        <v>180</v>
      </c>
      <c r="AU1112" s="199" t="s">
        <v>88</v>
      </c>
      <c r="AV1112" s="13" t="s">
        <v>86</v>
      </c>
      <c r="AW1112" s="13" t="s">
        <v>37</v>
      </c>
      <c r="AX1112" s="13" t="s">
        <v>78</v>
      </c>
      <c r="AY1112" s="199" t="s">
        <v>172</v>
      </c>
    </row>
    <row r="1113" spans="1:65" s="14" customFormat="1" ht="11.25">
      <c r="B1113" s="200"/>
      <c r="C1113" s="201"/>
      <c r="D1113" s="191" t="s">
        <v>180</v>
      </c>
      <c r="E1113" s="202" t="s">
        <v>19</v>
      </c>
      <c r="F1113" s="203" t="s">
        <v>1213</v>
      </c>
      <c r="G1113" s="201"/>
      <c r="H1113" s="204">
        <v>2.1999999999999999E-2</v>
      </c>
      <c r="I1113" s="205"/>
      <c r="J1113" s="201"/>
      <c r="K1113" s="201"/>
      <c r="L1113" s="206"/>
      <c r="M1113" s="207"/>
      <c r="N1113" s="208"/>
      <c r="O1113" s="208"/>
      <c r="P1113" s="208"/>
      <c r="Q1113" s="208"/>
      <c r="R1113" s="208"/>
      <c r="S1113" s="208"/>
      <c r="T1113" s="209"/>
      <c r="AT1113" s="210" t="s">
        <v>180</v>
      </c>
      <c r="AU1113" s="210" t="s">
        <v>88</v>
      </c>
      <c r="AV1113" s="14" t="s">
        <v>88</v>
      </c>
      <c r="AW1113" s="14" t="s">
        <v>37</v>
      </c>
      <c r="AX1113" s="14" t="s">
        <v>78</v>
      </c>
      <c r="AY1113" s="210" t="s">
        <v>172</v>
      </c>
    </row>
    <row r="1114" spans="1:65" s="15" customFormat="1" ht="11.25">
      <c r="B1114" s="211"/>
      <c r="C1114" s="212"/>
      <c r="D1114" s="191" t="s">
        <v>180</v>
      </c>
      <c r="E1114" s="213" t="s">
        <v>19</v>
      </c>
      <c r="F1114" s="214" t="s">
        <v>183</v>
      </c>
      <c r="G1114" s="212"/>
      <c r="H1114" s="215">
        <v>2.1999999999999999E-2</v>
      </c>
      <c r="I1114" s="216"/>
      <c r="J1114" s="212"/>
      <c r="K1114" s="212"/>
      <c r="L1114" s="217"/>
      <c r="M1114" s="218"/>
      <c r="N1114" s="219"/>
      <c r="O1114" s="219"/>
      <c r="P1114" s="219"/>
      <c r="Q1114" s="219"/>
      <c r="R1114" s="219"/>
      <c r="S1114" s="219"/>
      <c r="T1114" s="220"/>
      <c r="AT1114" s="221" t="s">
        <v>180</v>
      </c>
      <c r="AU1114" s="221" t="s">
        <v>88</v>
      </c>
      <c r="AV1114" s="15" t="s">
        <v>178</v>
      </c>
      <c r="AW1114" s="15" t="s">
        <v>37</v>
      </c>
      <c r="AX1114" s="15" t="s">
        <v>86</v>
      </c>
      <c r="AY1114" s="221" t="s">
        <v>172</v>
      </c>
    </row>
    <row r="1115" spans="1:65" s="2" customFormat="1" ht="16.5" customHeight="1">
      <c r="A1115" s="36"/>
      <c r="B1115" s="37"/>
      <c r="C1115" s="227" t="s">
        <v>1214</v>
      </c>
      <c r="D1115" s="227" t="s">
        <v>453</v>
      </c>
      <c r="E1115" s="228" t="s">
        <v>1215</v>
      </c>
      <c r="F1115" s="229" t="s">
        <v>1216</v>
      </c>
      <c r="G1115" s="230" t="s">
        <v>337</v>
      </c>
      <c r="H1115" s="231">
        <v>2</v>
      </c>
      <c r="I1115" s="232"/>
      <c r="J1115" s="233">
        <f>ROUND(I1115*H1115,2)</f>
        <v>0</v>
      </c>
      <c r="K1115" s="229" t="s">
        <v>19</v>
      </c>
      <c r="L1115" s="234"/>
      <c r="M1115" s="235" t="s">
        <v>19</v>
      </c>
      <c r="N1115" s="236" t="s">
        <v>49</v>
      </c>
      <c r="O1115" s="66"/>
      <c r="P1115" s="185">
        <f>O1115*H1115</f>
        <v>0</v>
      </c>
      <c r="Q1115" s="185">
        <v>2.5000000000000001E-3</v>
      </c>
      <c r="R1115" s="185">
        <f>Q1115*H1115</f>
        <v>5.0000000000000001E-3</v>
      </c>
      <c r="S1115" s="185">
        <v>0</v>
      </c>
      <c r="T1115" s="186">
        <f>S1115*H1115</f>
        <v>0</v>
      </c>
      <c r="U1115" s="36"/>
      <c r="V1115" s="36"/>
      <c r="W1115" s="36"/>
      <c r="X1115" s="36"/>
      <c r="Y1115" s="36"/>
      <c r="Z1115" s="36"/>
      <c r="AA1115" s="36"/>
      <c r="AB1115" s="36"/>
      <c r="AC1115" s="36"/>
      <c r="AD1115" s="36"/>
      <c r="AE1115" s="36"/>
      <c r="AR1115" s="187" t="s">
        <v>347</v>
      </c>
      <c r="AT1115" s="187" t="s">
        <v>453</v>
      </c>
      <c r="AU1115" s="187" t="s">
        <v>88</v>
      </c>
      <c r="AY1115" s="19" t="s">
        <v>172</v>
      </c>
      <c r="BE1115" s="188">
        <f>IF(N1115="základní",J1115,0)</f>
        <v>0</v>
      </c>
      <c r="BF1115" s="188">
        <f>IF(N1115="snížená",J1115,0)</f>
        <v>0</v>
      </c>
      <c r="BG1115" s="188">
        <f>IF(N1115="zákl. přenesená",J1115,0)</f>
        <v>0</v>
      </c>
      <c r="BH1115" s="188">
        <f>IF(N1115="sníž. přenesená",J1115,0)</f>
        <v>0</v>
      </c>
      <c r="BI1115" s="188">
        <f>IF(N1115="nulová",J1115,0)</f>
        <v>0</v>
      </c>
      <c r="BJ1115" s="19" t="s">
        <v>86</v>
      </c>
      <c r="BK1115" s="188">
        <f>ROUND(I1115*H1115,2)</f>
        <v>0</v>
      </c>
      <c r="BL1115" s="19" t="s">
        <v>268</v>
      </c>
      <c r="BM1115" s="187" t="s">
        <v>1217</v>
      </c>
    </row>
    <row r="1116" spans="1:65" s="13" customFormat="1" ht="11.25">
      <c r="B1116" s="189"/>
      <c r="C1116" s="190"/>
      <c r="D1116" s="191" t="s">
        <v>180</v>
      </c>
      <c r="E1116" s="192" t="s">
        <v>19</v>
      </c>
      <c r="F1116" s="193" t="s">
        <v>704</v>
      </c>
      <c r="G1116" s="190"/>
      <c r="H1116" s="192" t="s">
        <v>19</v>
      </c>
      <c r="I1116" s="194"/>
      <c r="J1116" s="190"/>
      <c r="K1116" s="190"/>
      <c r="L1116" s="195"/>
      <c r="M1116" s="196"/>
      <c r="N1116" s="197"/>
      <c r="O1116" s="197"/>
      <c r="P1116" s="197"/>
      <c r="Q1116" s="197"/>
      <c r="R1116" s="197"/>
      <c r="S1116" s="197"/>
      <c r="T1116" s="198"/>
      <c r="AT1116" s="199" t="s">
        <v>180</v>
      </c>
      <c r="AU1116" s="199" t="s">
        <v>88</v>
      </c>
      <c r="AV1116" s="13" t="s">
        <v>86</v>
      </c>
      <c r="AW1116" s="13" t="s">
        <v>37</v>
      </c>
      <c r="AX1116" s="13" t="s">
        <v>78</v>
      </c>
      <c r="AY1116" s="199" t="s">
        <v>172</v>
      </c>
    </row>
    <row r="1117" spans="1:65" s="13" customFormat="1" ht="11.25">
      <c r="B1117" s="189"/>
      <c r="C1117" s="190"/>
      <c r="D1117" s="191" t="s">
        <v>180</v>
      </c>
      <c r="E1117" s="192" t="s">
        <v>19</v>
      </c>
      <c r="F1117" s="193" t="s">
        <v>705</v>
      </c>
      <c r="G1117" s="190"/>
      <c r="H1117" s="192" t="s">
        <v>19</v>
      </c>
      <c r="I1117" s="194"/>
      <c r="J1117" s="190"/>
      <c r="K1117" s="190"/>
      <c r="L1117" s="195"/>
      <c r="M1117" s="196"/>
      <c r="N1117" s="197"/>
      <c r="O1117" s="197"/>
      <c r="P1117" s="197"/>
      <c r="Q1117" s="197"/>
      <c r="R1117" s="197"/>
      <c r="S1117" s="197"/>
      <c r="T1117" s="198"/>
      <c r="AT1117" s="199" t="s">
        <v>180</v>
      </c>
      <c r="AU1117" s="199" t="s">
        <v>88</v>
      </c>
      <c r="AV1117" s="13" t="s">
        <v>86</v>
      </c>
      <c r="AW1117" s="13" t="s">
        <v>37</v>
      </c>
      <c r="AX1117" s="13" t="s">
        <v>78</v>
      </c>
      <c r="AY1117" s="199" t="s">
        <v>172</v>
      </c>
    </row>
    <row r="1118" spans="1:65" s="13" customFormat="1" ht="11.25">
      <c r="B1118" s="189"/>
      <c r="C1118" s="190"/>
      <c r="D1118" s="191" t="s">
        <v>180</v>
      </c>
      <c r="E1118" s="192" t="s">
        <v>19</v>
      </c>
      <c r="F1118" s="193" t="s">
        <v>706</v>
      </c>
      <c r="G1118" s="190"/>
      <c r="H1118" s="192" t="s">
        <v>19</v>
      </c>
      <c r="I1118" s="194"/>
      <c r="J1118" s="190"/>
      <c r="K1118" s="190"/>
      <c r="L1118" s="195"/>
      <c r="M1118" s="196"/>
      <c r="N1118" s="197"/>
      <c r="O1118" s="197"/>
      <c r="P1118" s="197"/>
      <c r="Q1118" s="197"/>
      <c r="R1118" s="197"/>
      <c r="S1118" s="197"/>
      <c r="T1118" s="198"/>
      <c r="AT1118" s="199" t="s">
        <v>180</v>
      </c>
      <c r="AU1118" s="199" t="s">
        <v>88</v>
      </c>
      <c r="AV1118" s="13" t="s">
        <v>86</v>
      </c>
      <c r="AW1118" s="13" t="s">
        <v>37</v>
      </c>
      <c r="AX1118" s="13" t="s">
        <v>78</v>
      </c>
      <c r="AY1118" s="199" t="s">
        <v>172</v>
      </c>
    </row>
    <row r="1119" spans="1:65" s="13" customFormat="1" ht="11.25">
      <c r="B1119" s="189"/>
      <c r="C1119" s="190"/>
      <c r="D1119" s="191" t="s">
        <v>180</v>
      </c>
      <c r="E1119" s="192" t="s">
        <v>19</v>
      </c>
      <c r="F1119" s="193" t="s">
        <v>646</v>
      </c>
      <c r="G1119" s="190"/>
      <c r="H1119" s="192" t="s">
        <v>19</v>
      </c>
      <c r="I1119" s="194"/>
      <c r="J1119" s="190"/>
      <c r="K1119" s="190"/>
      <c r="L1119" s="195"/>
      <c r="M1119" s="196"/>
      <c r="N1119" s="197"/>
      <c r="O1119" s="197"/>
      <c r="P1119" s="197"/>
      <c r="Q1119" s="197"/>
      <c r="R1119" s="197"/>
      <c r="S1119" s="197"/>
      <c r="T1119" s="198"/>
      <c r="AT1119" s="199" t="s">
        <v>180</v>
      </c>
      <c r="AU1119" s="199" t="s">
        <v>88</v>
      </c>
      <c r="AV1119" s="13" t="s">
        <v>86</v>
      </c>
      <c r="AW1119" s="13" t="s">
        <v>37</v>
      </c>
      <c r="AX1119" s="13" t="s">
        <v>78</v>
      </c>
      <c r="AY1119" s="199" t="s">
        <v>172</v>
      </c>
    </row>
    <row r="1120" spans="1:65" s="14" customFormat="1" ht="11.25">
      <c r="B1120" s="200"/>
      <c r="C1120" s="201"/>
      <c r="D1120" s="191" t="s">
        <v>180</v>
      </c>
      <c r="E1120" s="202" t="s">
        <v>19</v>
      </c>
      <c r="F1120" s="203" t="s">
        <v>88</v>
      </c>
      <c r="G1120" s="201"/>
      <c r="H1120" s="204">
        <v>2</v>
      </c>
      <c r="I1120" s="205"/>
      <c r="J1120" s="201"/>
      <c r="K1120" s="201"/>
      <c r="L1120" s="206"/>
      <c r="M1120" s="207"/>
      <c r="N1120" s="208"/>
      <c r="O1120" s="208"/>
      <c r="P1120" s="208"/>
      <c r="Q1120" s="208"/>
      <c r="R1120" s="208"/>
      <c r="S1120" s="208"/>
      <c r="T1120" s="209"/>
      <c r="AT1120" s="210" t="s">
        <v>180</v>
      </c>
      <c r="AU1120" s="210" t="s">
        <v>88</v>
      </c>
      <c r="AV1120" s="14" t="s">
        <v>88</v>
      </c>
      <c r="AW1120" s="14" t="s">
        <v>37</v>
      </c>
      <c r="AX1120" s="14" t="s">
        <v>78</v>
      </c>
      <c r="AY1120" s="210" t="s">
        <v>172</v>
      </c>
    </row>
    <row r="1121" spans="1:65" s="15" customFormat="1" ht="11.25">
      <c r="B1121" s="211"/>
      <c r="C1121" s="212"/>
      <c r="D1121" s="191" t="s">
        <v>180</v>
      </c>
      <c r="E1121" s="213" t="s">
        <v>19</v>
      </c>
      <c r="F1121" s="214" t="s">
        <v>183</v>
      </c>
      <c r="G1121" s="212"/>
      <c r="H1121" s="215">
        <v>2</v>
      </c>
      <c r="I1121" s="216"/>
      <c r="J1121" s="212"/>
      <c r="K1121" s="212"/>
      <c r="L1121" s="217"/>
      <c r="M1121" s="218"/>
      <c r="N1121" s="219"/>
      <c r="O1121" s="219"/>
      <c r="P1121" s="219"/>
      <c r="Q1121" s="219"/>
      <c r="R1121" s="219"/>
      <c r="S1121" s="219"/>
      <c r="T1121" s="220"/>
      <c r="AT1121" s="221" t="s">
        <v>180</v>
      </c>
      <c r="AU1121" s="221" t="s">
        <v>88</v>
      </c>
      <c r="AV1121" s="15" t="s">
        <v>178</v>
      </c>
      <c r="AW1121" s="15" t="s">
        <v>37</v>
      </c>
      <c r="AX1121" s="15" t="s">
        <v>86</v>
      </c>
      <c r="AY1121" s="221" t="s">
        <v>172</v>
      </c>
    </row>
    <row r="1122" spans="1:65" s="2" customFormat="1" ht="24.2" customHeight="1">
      <c r="A1122" s="36"/>
      <c r="B1122" s="37"/>
      <c r="C1122" s="227" t="s">
        <v>1218</v>
      </c>
      <c r="D1122" s="227" t="s">
        <v>453</v>
      </c>
      <c r="E1122" s="228" t="s">
        <v>1219</v>
      </c>
      <c r="F1122" s="229" t="s">
        <v>1220</v>
      </c>
      <c r="G1122" s="230" t="s">
        <v>1221</v>
      </c>
      <c r="H1122" s="231">
        <v>0.2</v>
      </c>
      <c r="I1122" s="232"/>
      <c r="J1122" s="233">
        <f>ROUND(I1122*H1122,2)</f>
        <v>0</v>
      </c>
      <c r="K1122" s="229" t="s">
        <v>1222</v>
      </c>
      <c r="L1122" s="234"/>
      <c r="M1122" s="235" t="s">
        <v>19</v>
      </c>
      <c r="N1122" s="236" t="s">
        <v>49</v>
      </c>
      <c r="O1122" s="66"/>
      <c r="P1122" s="185">
        <f>O1122*H1122</f>
        <v>0</v>
      </c>
      <c r="Q1122" s="185">
        <v>1.1299999999999999E-3</v>
      </c>
      <c r="R1122" s="185">
        <f>Q1122*H1122</f>
        <v>2.2599999999999999E-4</v>
      </c>
      <c r="S1122" s="185">
        <v>0</v>
      </c>
      <c r="T1122" s="186">
        <f>S1122*H1122</f>
        <v>0</v>
      </c>
      <c r="U1122" s="36"/>
      <c r="V1122" s="36"/>
      <c r="W1122" s="36"/>
      <c r="X1122" s="36"/>
      <c r="Y1122" s="36"/>
      <c r="Z1122" s="36"/>
      <c r="AA1122" s="36"/>
      <c r="AB1122" s="36"/>
      <c r="AC1122" s="36"/>
      <c r="AD1122" s="36"/>
      <c r="AE1122" s="36"/>
      <c r="AR1122" s="187" t="s">
        <v>347</v>
      </c>
      <c r="AT1122" s="187" t="s">
        <v>453</v>
      </c>
      <c r="AU1122" s="187" t="s">
        <v>88</v>
      </c>
      <c r="AY1122" s="19" t="s">
        <v>172</v>
      </c>
      <c r="BE1122" s="188">
        <f>IF(N1122="základní",J1122,0)</f>
        <v>0</v>
      </c>
      <c r="BF1122" s="188">
        <f>IF(N1122="snížená",J1122,0)</f>
        <v>0</v>
      </c>
      <c r="BG1122" s="188">
        <f>IF(N1122="zákl. přenesená",J1122,0)</f>
        <v>0</v>
      </c>
      <c r="BH1122" s="188">
        <f>IF(N1122="sníž. přenesená",J1122,0)</f>
        <v>0</v>
      </c>
      <c r="BI1122" s="188">
        <f>IF(N1122="nulová",J1122,0)</f>
        <v>0</v>
      </c>
      <c r="BJ1122" s="19" t="s">
        <v>86</v>
      </c>
      <c r="BK1122" s="188">
        <f>ROUND(I1122*H1122,2)</f>
        <v>0</v>
      </c>
      <c r="BL1122" s="19" t="s">
        <v>268</v>
      </c>
      <c r="BM1122" s="187" t="s">
        <v>1223</v>
      </c>
    </row>
    <row r="1123" spans="1:65" s="2" customFormat="1" ht="24.2" customHeight="1">
      <c r="A1123" s="36"/>
      <c r="B1123" s="37"/>
      <c r="C1123" s="227" t="s">
        <v>1224</v>
      </c>
      <c r="D1123" s="227" t="s">
        <v>453</v>
      </c>
      <c r="E1123" s="228" t="s">
        <v>1225</v>
      </c>
      <c r="F1123" s="229" t="s">
        <v>1226</v>
      </c>
      <c r="G1123" s="230" t="s">
        <v>1221</v>
      </c>
      <c r="H1123" s="231">
        <v>0.14000000000000001</v>
      </c>
      <c r="I1123" s="232"/>
      <c r="J1123" s="233">
        <f>ROUND(I1123*H1123,2)</f>
        <v>0</v>
      </c>
      <c r="K1123" s="229" t="s">
        <v>1222</v>
      </c>
      <c r="L1123" s="234"/>
      <c r="M1123" s="235" t="s">
        <v>19</v>
      </c>
      <c r="N1123" s="236" t="s">
        <v>49</v>
      </c>
      <c r="O1123" s="66"/>
      <c r="P1123" s="185">
        <f>O1123*H1123</f>
        <v>0</v>
      </c>
      <c r="Q1123" s="185">
        <v>3.3300000000000001E-3</v>
      </c>
      <c r="R1123" s="185">
        <f>Q1123*H1123</f>
        <v>4.6620000000000006E-4</v>
      </c>
      <c r="S1123" s="185">
        <v>0</v>
      </c>
      <c r="T1123" s="186">
        <f>S1123*H1123</f>
        <v>0</v>
      </c>
      <c r="U1123" s="36"/>
      <c r="V1123" s="36"/>
      <c r="W1123" s="36"/>
      <c r="X1123" s="36"/>
      <c r="Y1123" s="36"/>
      <c r="Z1123" s="36"/>
      <c r="AA1123" s="36"/>
      <c r="AB1123" s="36"/>
      <c r="AC1123" s="36"/>
      <c r="AD1123" s="36"/>
      <c r="AE1123" s="36"/>
      <c r="AR1123" s="187" t="s">
        <v>347</v>
      </c>
      <c r="AT1123" s="187" t="s">
        <v>453</v>
      </c>
      <c r="AU1123" s="187" t="s">
        <v>88</v>
      </c>
      <c r="AY1123" s="19" t="s">
        <v>172</v>
      </c>
      <c r="BE1123" s="188">
        <f>IF(N1123="základní",J1123,0)</f>
        <v>0</v>
      </c>
      <c r="BF1123" s="188">
        <f>IF(N1123="snížená",J1123,0)</f>
        <v>0</v>
      </c>
      <c r="BG1123" s="188">
        <f>IF(N1123="zákl. přenesená",J1123,0)</f>
        <v>0</v>
      </c>
      <c r="BH1123" s="188">
        <f>IF(N1123="sníž. přenesená",J1123,0)</f>
        <v>0</v>
      </c>
      <c r="BI1123" s="188">
        <f>IF(N1123="nulová",J1123,0)</f>
        <v>0</v>
      </c>
      <c r="BJ1123" s="19" t="s">
        <v>86</v>
      </c>
      <c r="BK1123" s="188">
        <f>ROUND(I1123*H1123,2)</f>
        <v>0</v>
      </c>
      <c r="BL1123" s="19" t="s">
        <v>268</v>
      </c>
      <c r="BM1123" s="187" t="s">
        <v>1227</v>
      </c>
    </row>
    <row r="1124" spans="1:65" s="2" customFormat="1" ht="24">
      <c r="A1124" s="36"/>
      <c r="B1124" s="37"/>
      <c r="C1124" s="227" t="s">
        <v>1228</v>
      </c>
      <c r="D1124" s="227" t="s">
        <v>453</v>
      </c>
      <c r="E1124" s="228" t="s">
        <v>1229</v>
      </c>
      <c r="F1124" s="229" t="s">
        <v>1230</v>
      </c>
      <c r="G1124" s="230" t="s">
        <v>1221</v>
      </c>
      <c r="H1124" s="231">
        <v>0.06</v>
      </c>
      <c r="I1124" s="232"/>
      <c r="J1124" s="233">
        <f>ROUND(I1124*H1124,2)</f>
        <v>0</v>
      </c>
      <c r="K1124" s="229" t="s">
        <v>188</v>
      </c>
      <c r="L1124" s="234"/>
      <c r="M1124" s="235" t="s">
        <v>19</v>
      </c>
      <c r="N1124" s="236" t="s">
        <v>49</v>
      </c>
      <c r="O1124" s="66"/>
      <c r="P1124" s="185">
        <f>O1124*H1124</f>
        <v>0</v>
      </c>
      <c r="Q1124" s="185">
        <v>5.33E-2</v>
      </c>
      <c r="R1124" s="185">
        <f>Q1124*H1124</f>
        <v>3.1979999999999999E-3</v>
      </c>
      <c r="S1124" s="185">
        <v>0</v>
      </c>
      <c r="T1124" s="186">
        <f>S1124*H1124</f>
        <v>0</v>
      </c>
      <c r="U1124" s="36"/>
      <c r="V1124" s="36"/>
      <c r="W1124" s="36"/>
      <c r="X1124" s="36"/>
      <c r="Y1124" s="36"/>
      <c r="Z1124" s="36"/>
      <c r="AA1124" s="36"/>
      <c r="AB1124" s="36"/>
      <c r="AC1124" s="36"/>
      <c r="AD1124" s="36"/>
      <c r="AE1124" s="36"/>
      <c r="AR1124" s="187" t="s">
        <v>347</v>
      </c>
      <c r="AT1124" s="187" t="s">
        <v>453</v>
      </c>
      <c r="AU1124" s="187" t="s">
        <v>88</v>
      </c>
      <c r="AY1124" s="19" t="s">
        <v>172</v>
      </c>
      <c r="BE1124" s="188">
        <f>IF(N1124="základní",J1124,0)</f>
        <v>0</v>
      </c>
      <c r="BF1124" s="188">
        <f>IF(N1124="snížená",J1124,0)</f>
        <v>0</v>
      </c>
      <c r="BG1124" s="188">
        <f>IF(N1124="zákl. přenesená",J1124,0)</f>
        <v>0</v>
      </c>
      <c r="BH1124" s="188">
        <f>IF(N1124="sníž. přenesená",J1124,0)</f>
        <v>0</v>
      </c>
      <c r="BI1124" s="188">
        <f>IF(N1124="nulová",J1124,0)</f>
        <v>0</v>
      </c>
      <c r="BJ1124" s="19" t="s">
        <v>86</v>
      </c>
      <c r="BK1124" s="188">
        <f>ROUND(I1124*H1124,2)</f>
        <v>0</v>
      </c>
      <c r="BL1124" s="19" t="s">
        <v>268</v>
      </c>
      <c r="BM1124" s="187" t="s">
        <v>1231</v>
      </c>
    </row>
    <row r="1125" spans="1:65" s="2" customFormat="1" ht="33" customHeight="1">
      <c r="A1125" s="36"/>
      <c r="B1125" s="37"/>
      <c r="C1125" s="176" t="s">
        <v>1232</v>
      </c>
      <c r="D1125" s="176" t="s">
        <v>174</v>
      </c>
      <c r="E1125" s="177" t="s">
        <v>1233</v>
      </c>
      <c r="F1125" s="178" t="s">
        <v>1234</v>
      </c>
      <c r="G1125" s="179" t="s">
        <v>1184</v>
      </c>
      <c r="H1125" s="180">
        <v>607.20000000000005</v>
      </c>
      <c r="I1125" s="181"/>
      <c r="J1125" s="182">
        <f>ROUND(I1125*H1125,2)</f>
        <v>0</v>
      </c>
      <c r="K1125" s="178" t="s">
        <v>188</v>
      </c>
      <c r="L1125" s="41"/>
      <c r="M1125" s="183" t="s">
        <v>19</v>
      </c>
      <c r="N1125" s="184" t="s">
        <v>49</v>
      </c>
      <c r="O1125" s="66"/>
      <c r="P1125" s="185">
        <f>O1125*H1125</f>
        <v>0</v>
      </c>
      <c r="Q1125" s="185">
        <v>0</v>
      </c>
      <c r="R1125" s="185">
        <f>Q1125*H1125</f>
        <v>0</v>
      </c>
      <c r="S1125" s="185">
        <v>0</v>
      </c>
      <c r="T1125" s="186">
        <f>S1125*H1125</f>
        <v>0</v>
      </c>
      <c r="U1125" s="36"/>
      <c r="V1125" s="36"/>
      <c r="W1125" s="36"/>
      <c r="X1125" s="36"/>
      <c r="Y1125" s="36"/>
      <c r="Z1125" s="36"/>
      <c r="AA1125" s="36"/>
      <c r="AB1125" s="36"/>
      <c r="AC1125" s="36"/>
      <c r="AD1125" s="36"/>
      <c r="AE1125" s="36"/>
      <c r="AR1125" s="187" t="s">
        <v>268</v>
      </c>
      <c r="AT1125" s="187" t="s">
        <v>174</v>
      </c>
      <c r="AU1125" s="187" t="s">
        <v>88</v>
      </c>
      <c r="AY1125" s="19" t="s">
        <v>172</v>
      </c>
      <c r="BE1125" s="188">
        <f>IF(N1125="základní",J1125,0)</f>
        <v>0</v>
      </c>
      <c r="BF1125" s="188">
        <f>IF(N1125="snížená",J1125,0)</f>
        <v>0</v>
      </c>
      <c r="BG1125" s="188">
        <f>IF(N1125="zákl. přenesená",J1125,0)</f>
        <v>0</v>
      </c>
      <c r="BH1125" s="188">
        <f>IF(N1125="sníž. přenesená",J1125,0)</f>
        <v>0</v>
      </c>
      <c r="BI1125" s="188">
        <f>IF(N1125="nulová",J1125,0)</f>
        <v>0</v>
      </c>
      <c r="BJ1125" s="19" t="s">
        <v>86</v>
      </c>
      <c r="BK1125" s="188">
        <f>ROUND(I1125*H1125,2)</f>
        <v>0</v>
      </c>
      <c r="BL1125" s="19" t="s">
        <v>268</v>
      </c>
      <c r="BM1125" s="187" t="s">
        <v>1235</v>
      </c>
    </row>
    <row r="1126" spans="1:65" s="2" customFormat="1" ht="11.25">
      <c r="A1126" s="36"/>
      <c r="B1126" s="37"/>
      <c r="C1126" s="38"/>
      <c r="D1126" s="222" t="s">
        <v>190</v>
      </c>
      <c r="E1126" s="38"/>
      <c r="F1126" s="223" t="s">
        <v>1236</v>
      </c>
      <c r="G1126" s="38"/>
      <c r="H1126" s="38"/>
      <c r="I1126" s="224"/>
      <c r="J1126" s="38"/>
      <c r="K1126" s="38"/>
      <c r="L1126" s="41"/>
      <c r="M1126" s="225"/>
      <c r="N1126" s="226"/>
      <c r="O1126" s="66"/>
      <c r="P1126" s="66"/>
      <c r="Q1126" s="66"/>
      <c r="R1126" s="66"/>
      <c r="S1126" s="66"/>
      <c r="T1126" s="67"/>
      <c r="U1126" s="36"/>
      <c r="V1126" s="36"/>
      <c r="W1126" s="36"/>
      <c r="X1126" s="36"/>
      <c r="Y1126" s="36"/>
      <c r="Z1126" s="36"/>
      <c r="AA1126" s="36"/>
      <c r="AB1126" s="36"/>
      <c r="AC1126" s="36"/>
      <c r="AD1126" s="36"/>
      <c r="AE1126" s="36"/>
      <c r="AT1126" s="19" t="s">
        <v>190</v>
      </c>
      <c r="AU1126" s="19" t="s">
        <v>88</v>
      </c>
    </row>
    <row r="1127" spans="1:65" s="13" customFormat="1" ht="11.25">
      <c r="B1127" s="189"/>
      <c r="C1127" s="190"/>
      <c r="D1127" s="191" t="s">
        <v>180</v>
      </c>
      <c r="E1127" s="192" t="s">
        <v>19</v>
      </c>
      <c r="F1127" s="193" t="s">
        <v>704</v>
      </c>
      <c r="G1127" s="190"/>
      <c r="H1127" s="192" t="s">
        <v>19</v>
      </c>
      <c r="I1127" s="194"/>
      <c r="J1127" s="190"/>
      <c r="K1127" s="190"/>
      <c r="L1127" s="195"/>
      <c r="M1127" s="196"/>
      <c r="N1127" s="197"/>
      <c r="O1127" s="197"/>
      <c r="P1127" s="197"/>
      <c r="Q1127" s="197"/>
      <c r="R1127" s="197"/>
      <c r="S1127" s="197"/>
      <c r="T1127" s="198"/>
      <c r="AT1127" s="199" t="s">
        <v>180</v>
      </c>
      <c r="AU1127" s="199" t="s">
        <v>88</v>
      </c>
      <c r="AV1127" s="13" t="s">
        <v>86</v>
      </c>
      <c r="AW1127" s="13" t="s">
        <v>37</v>
      </c>
      <c r="AX1127" s="13" t="s">
        <v>78</v>
      </c>
      <c r="AY1127" s="199" t="s">
        <v>172</v>
      </c>
    </row>
    <row r="1128" spans="1:65" s="13" customFormat="1" ht="11.25">
      <c r="B1128" s="189"/>
      <c r="C1128" s="190"/>
      <c r="D1128" s="191" t="s">
        <v>180</v>
      </c>
      <c r="E1128" s="192" t="s">
        <v>19</v>
      </c>
      <c r="F1128" s="193" t="s">
        <v>705</v>
      </c>
      <c r="G1128" s="190"/>
      <c r="H1128" s="192" t="s">
        <v>19</v>
      </c>
      <c r="I1128" s="194"/>
      <c r="J1128" s="190"/>
      <c r="K1128" s="190"/>
      <c r="L1128" s="195"/>
      <c r="M1128" s="196"/>
      <c r="N1128" s="197"/>
      <c r="O1128" s="197"/>
      <c r="P1128" s="197"/>
      <c r="Q1128" s="197"/>
      <c r="R1128" s="197"/>
      <c r="S1128" s="197"/>
      <c r="T1128" s="198"/>
      <c r="AT1128" s="199" t="s">
        <v>180</v>
      </c>
      <c r="AU1128" s="199" t="s">
        <v>88</v>
      </c>
      <c r="AV1128" s="13" t="s">
        <v>86</v>
      </c>
      <c r="AW1128" s="13" t="s">
        <v>37</v>
      </c>
      <c r="AX1128" s="13" t="s">
        <v>78</v>
      </c>
      <c r="AY1128" s="199" t="s">
        <v>172</v>
      </c>
    </row>
    <row r="1129" spans="1:65" s="13" customFormat="1" ht="11.25">
      <c r="B1129" s="189"/>
      <c r="C1129" s="190"/>
      <c r="D1129" s="191" t="s">
        <v>180</v>
      </c>
      <c r="E1129" s="192" t="s">
        <v>19</v>
      </c>
      <c r="F1129" s="193" t="s">
        <v>706</v>
      </c>
      <c r="G1129" s="190"/>
      <c r="H1129" s="192" t="s">
        <v>19</v>
      </c>
      <c r="I1129" s="194"/>
      <c r="J1129" s="190"/>
      <c r="K1129" s="190"/>
      <c r="L1129" s="195"/>
      <c r="M1129" s="196"/>
      <c r="N1129" s="197"/>
      <c r="O1129" s="197"/>
      <c r="P1129" s="197"/>
      <c r="Q1129" s="197"/>
      <c r="R1129" s="197"/>
      <c r="S1129" s="197"/>
      <c r="T1129" s="198"/>
      <c r="AT1129" s="199" t="s">
        <v>180</v>
      </c>
      <c r="AU1129" s="199" t="s">
        <v>88</v>
      </c>
      <c r="AV1129" s="13" t="s">
        <v>86</v>
      </c>
      <c r="AW1129" s="13" t="s">
        <v>37</v>
      </c>
      <c r="AX1129" s="13" t="s">
        <v>78</v>
      </c>
      <c r="AY1129" s="199" t="s">
        <v>172</v>
      </c>
    </row>
    <row r="1130" spans="1:65" s="13" customFormat="1" ht="11.25">
      <c r="B1130" s="189"/>
      <c r="C1130" s="190"/>
      <c r="D1130" s="191" t="s">
        <v>180</v>
      </c>
      <c r="E1130" s="192" t="s">
        <v>19</v>
      </c>
      <c r="F1130" s="193" t="s">
        <v>646</v>
      </c>
      <c r="G1130" s="190"/>
      <c r="H1130" s="192" t="s">
        <v>19</v>
      </c>
      <c r="I1130" s="194"/>
      <c r="J1130" s="190"/>
      <c r="K1130" s="190"/>
      <c r="L1130" s="195"/>
      <c r="M1130" s="196"/>
      <c r="N1130" s="197"/>
      <c r="O1130" s="197"/>
      <c r="P1130" s="197"/>
      <c r="Q1130" s="197"/>
      <c r="R1130" s="197"/>
      <c r="S1130" s="197"/>
      <c r="T1130" s="198"/>
      <c r="AT1130" s="199" t="s">
        <v>180</v>
      </c>
      <c r="AU1130" s="199" t="s">
        <v>88</v>
      </c>
      <c r="AV1130" s="13" t="s">
        <v>86</v>
      </c>
      <c r="AW1130" s="13" t="s">
        <v>37</v>
      </c>
      <c r="AX1130" s="13" t="s">
        <v>78</v>
      </c>
      <c r="AY1130" s="199" t="s">
        <v>172</v>
      </c>
    </row>
    <row r="1131" spans="1:65" s="14" customFormat="1" ht="11.25">
      <c r="B1131" s="200"/>
      <c r="C1131" s="201"/>
      <c r="D1131" s="191" t="s">
        <v>180</v>
      </c>
      <c r="E1131" s="202" t="s">
        <v>19</v>
      </c>
      <c r="F1131" s="203" t="s">
        <v>1187</v>
      </c>
      <c r="G1131" s="201"/>
      <c r="H1131" s="204">
        <v>481.6</v>
      </c>
      <c r="I1131" s="205"/>
      <c r="J1131" s="201"/>
      <c r="K1131" s="201"/>
      <c r="L1131" s="206"/>
      <c r="M1131" s="207"/>
      <c r="N1131" s="208"/>
      <c r="O1131" s="208"/>
      <c r="P1131" s="208"/>
      <c r="Q1131" s="208"/>
      <c r="R1131" s="208"/>
      <c r="S1131" s="208"/>
      <c r="T1131" s="209"/>
      <c r="AT1131" s="210" t="s">
        <v>180</v>
      </c>
      <c r="AU1131" s="210" t="s">
        <v>88</v>
      </c>
      <c r="AV1131" s="14" t="s">
        <v>88</v>
      </c>
      <c r="AW1131" s="14" t="s">
        <v>37</v>
      </c>
      <c r="AX1131" s="14" t="s">
        <v>78</v>
      </c>
      <c r="AY1131" s="210" t="s">
        <v>172</v>
      </c>
    </row>
    <row r="1132" spans="1:65" s="14" customFormat="1" ht="11.25">
      <c r="B1132" s="200"/>
      <c r="C1132" s="201"/>
      <c r="D1132" s="191" t="s">
        <v>180</v>
      </c>
      <c r="E1132" s="202" t="s">
        <v>19</v>
      </c>
      <c r="F1132" s="203" t="s">
        <v>1188</v>
      </c>
      <c r="G1132" s="201"/>
      <c r="H1132" s="204">
        <v>125.6</v>
      </c>
      <c r="I1132" s="205"/>
      <c r="J1132" s="201"/>
      <c r="K1132" s="201"/>
      <c r="L1132" s="206"/>
      <c r="M1132" s="207"/>
      <c r="N1132" s="208"/>
      <c r="O1132" s="208"/>
      <c r="P1132" s="208"/>
      <c r="Q1132" s="208"/>
      <c r="R1132" s="208"/>
      <c r="S1132" s="208"/>
      <c r="T1132" s="209"/>
      <c r="AT1132" s="210" t="s">
        <v>180</v>
      </c>
      <c r="AU1132" s="210" t="s">
        <v>88</v>
      </c>
      <c r="AV1132" s="14" t="s">
        <v>88</v>
      </c>
      <c r="AW1132" s="14" t="s">
        <v>37</v>
      </c>
      <c r="AX1132" s="14" t="s">
        <v>78</v>
      </c>
      <c r="AY1132" s="210" t="s">
        <v>172</v>
      </c>
    </row>
    <row r="1133" spans="1:65" s="15" customFormat="1" ht="11.25">
      <c r="B1133" s="211"/>
      <c r="C1133" s="212"/>
      <c r="D1133" s="191" t="s">
        <v>180</v>
      </c>
      <c r="E1133" s="213" t="s">
        <v>19</v>
      </c>
      <c r="F1133" s="214" t="s">
        <v>183</v>
      </c>
      <c r="G1133" s="212"/>
      <c r="H1133" s="215">
        <v>607.20000000000005</v>
      </c>
      <c r="I1133" s="216"/>
      <c r="J1133" s="212"/>
      <c r="K1133" s="212"/>
      <c r="L1133" s="217"/>
      <c r="M1133" s="218"/>
      <c r="N1133" s="219"/>
      <c r="O1133" s="219"/>
      <c r="P1133" s="219"/>
      <c r="Q1133" s="219"/>
      <c r="R1133" s="219"/>
      <c r="S1133" s="219"/>
      <c r="T1133" s="220"/>
      <c r="AT1133" s="221" t="s">
        <v>180</v>
      </c>
      <c r="AU1133" s="221" t="s">
        <v>88</v>
      </c>
      <c r="AV1133" s="15" t="s">
        <v>178</v>
      </c>
      <c r="AW1133" s="15" t="s">
        <v>37</v>
      </c>
      <c r="AX1133" s="15" t="s">
        <v>86</v>
      </c>
      <c r="AY1133" s="221" t="s">
        <v>172</v>
      </c>
    </row>
    <row r="1134" spans="1:65" s="2" customFormat="1" ht="44.25" customHeight="1">
      <c r="A1134" s="36"/>
      <c r="B1134" s="37"/>
      <c r="C1134" s="176" t="s">
        <v>1237</v>
      </c>
      <c r="D1134" s="176" t="s">
        <v>174</v>
      </c>
      <c r="E1134" s="177" t="s">
        <v>1238</v>
      </c>
      <c r="F1134" s="178" t="s">
        <v>1239</v>
      </c>
      <c r="G1134" s="179" t="s">
        <v>630</v>
      </c>
      <c r="H1134" s="237"/>
      <c r="I1134" s="181"/>
      <c r="J1134" s="182">
        <f>ROUND(I1134*H1134,2)</f>
        <v>0</v>
      </c>
      <c r="K1134" s="178" t="s">
        <v>188</v>
      </c>
      <c r="L1134" s="41"/>
      <c r="M1134" s="183" t="s">
        <v>19</v>
      </c>
      <c r="N1134" s="184" t="s">
        <v>49</v>
      </c>
      <c r="O1134" s="66"/>
      <c r="P1134" s="185">
        <f>O1134*H1134</f>
        <v>0</v>
      </c>
      <c r="Q1134" s="185">
        <v>0</v>
      </c>
      <c r="R1134" s="185">
        <f>Q1134*H1134</f>
        <v>0</v>
      </c>
      <c r="S1134" s="185">
        <v>0</v>
      </c>
      <c r="T1134" s="186">
        <f>S1134*H1134</f>
        <v>0</v>
      </c>
      <c r="U1134" s="36"/>
      <c r="V1134" s="36"/>
      <c r="W1134" s="36"/>
      <c r="X1134" s="36"/>
      <c r="Y1134" s="36"/>
      <c r="Z1134" s="36"/>
      <c r="AA1134" s="36"/>
      <c r="AB1134" s="36"/>
      <c r="AC1134" s="36"/>
      <c r="AD1134" s="36"/>
      <c r="AE1134" s="36"/>
      <c r="AR1134" s="187" t="s">
        <v>268</v>
      </c>
      <c r="AT1134" s="187" t="s">
        <v>174</v>
      </c>
      <c r="AU1134" s="187" t="s">
        <v>88</v>
      </c>
      <c r="AY1134" s="19" t="s">
        <v>172</v>
      </c>
      <c r="BE1134" s="188">
        <f>IF(N1134="základní",J1134,0)</f>
        <v>0</v>
      </c>
      <c r="BF1134" s="188">
        <f>IF(N1134="snížená",J1134,0)</f>
        <v>0</v>
      </c>
      <c r="BG1134" s="188">
        <f>IF(N1134="zákl. přenesená",J1134,0)</f>
        <v>0</v>
      </c>
      <c r="BH1134" s="188">
        <f>IF(N1134="sníž. přenesená",J1134,0)</f>
        <v>0</v>
      </c>
      <c r="BI1134" s="188">
        <f>IF(N1134="nulová",J1134,0)</f>
        <v>0</v>
      </c>
      <c r="BJ1134" s="19" t="s">
        <v>86</v>
      </c>
      <c r="BK1134" s="188">
        <f>ROUND(I1134*H1134,2)</f>
        <v>0</v>
      </c>
      <c r="BL1134" s="19" t="s">
        <v>268</v>
      </c>
      <c r="BM1134" s="187" t="s">
        <v>1240</v>
      </c>
    </row>
    <row r="1135" spans="1:65" s="2" customFormat="1" ht="11.25">
      <c r="A1135" s="36"/>
      <c r="B1135" s="37"/>
      <c r="C1135" s="38"/>
      <c r="D1135" s="222" t="s">
        <v>190</v>
      </c>
      <c r="E1135" s="38"/>
      <c r="F1135" s="223" t="s">
        <v>1241</v>
      </c>
      <c r="G1135" s="38"/>
      <c r="H1135" s="38"/>
      <c r="I1135" s="224"/>
      <c r="J1135" s="38"/>
      <c r="K1135" s="38"/>
      <c r="L1135" s="41"/>
      <c r="M1135" s="225"/>
      <c r="N1135" s="226"/>
      <c r="O1135" s="66"/>
      <c r="P1135" s="66"/>
      <c r="Q1135" s="66"/>
      <c r="R1135" s="66"/>
      <c r="S1135" s="66"/>
      <c r="T1135" s="67"/>
      <c r="U1135" s="36"/>
      <c r="V1135" s="36"/>
      <c r="W1135" s="36"/>
      <c r="X1135" s="36"/>
      <c r="Y1135" s="36"/>
      <c r="Z1135" s="36"/>
      <c r="AA1135" s="36"/>
      <c r="AB1135" s="36"/>
      <c r="AC1135" s="36"/>
      <c r="AD1135" s="36"/>
      <c r="AE1135" s="36"/>
      <c r="AT1135" s="19" t="s">
        <v>190</v>
      </c>
      <c r="AU1135" s="19" t="s">
        <v>88</v>
      </c>
    </row>
    <row r="1136" spans="1:65" s="2" customFormat="1" ht="49.15" customHeight="1">
      <c r="A1136" s="36"/>
      <c r="B1136" s="37"/>
      <c r="C1136" s="176" t="s">
        <v>1242</v>
      </c>
      <c r="D1136" s="176" t="s">
        <v>174</v>
      </c>
      <c r="E1136" s="177" t="s">
        <v>1243</v>
      </c>
      <c r="F1136" s="178" t="s">
        <v>1244</v>
      </c>
      <c r="G1136" s="179" t="s">
        <v>630</v>
      </c>
      <c r="H1136" s="237"/>
      <c r="I1136" s="181"/>
      <c r="J1136" s="182">
        <f>ROUND(I1136*H1136,2)</f>
        <v>0</v>
      </c>
      <c r="K1136" s="178" t="s">
        <v>188</v>
      </c>
      <c r="L1136" s="41"/>
      <c r="M1136" s="183" t="s">
        <v>19</v>
      </c>
      <c r="N1136" s="184" t="s">
        <v>49</v>
      </c>
      <c r="O1136" s="66"/>
      <c r="P1136" s="185">
        <f>O1136*H1136</f>
        <v>0</v>
      </c>
      <c r="Q1136" s="185">
        <v>0</v>
      </c>
      <c r="R1136" s="185">
        <f>Q1136*H1136</f>
        <v>0</v>
      </c>
      <c r="S1136" s="185">
        <v>0</v>
      </c>
      <c r="T1136" s="186">
        <f>S1136*H1136</f>
        <v>0</v>
      </c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R1136" s="187" t="s">
        <v>268</v>
      </c>
      <c r="AT1136" s="187" t="s">
        <v>174</v>
      </c>
      <c r="AU1136" s="187" t="s">
        <v>88</v>
      </c>
      <c r="AY1136" s="19" t="s">
        <v>172</v>
      </c>
      <c r="BE1136" s="188">
        <f>IF(N1136="základní",J1136,0)</f>
        <v>0</v>
      </c>
      <c r="BF1136" s="188">
        <f>IF(N1136="snížená",J1136,0)</f>
        <v>0</v>
      </c>
      <c r="BG1136" s="188">
        <f>IF(N1136="zákl. přenesená",J1136,0)</f>
        <v>0</v>
      </c>
      <c r="BH1136" s="188">
        <f>IF(N1136="sníž. přenesená",J1136,0)</f>
        <v>0</v>
      </c>
      <c r="BI1136" s="188">
        <f>IF(N1136="nulová",J1136,0)</f>
        <v>0</v>
      </c>
      <c r="BJ1136" s="19" t="s">
        <v>86</v>
      </c>
      <c r="BK1136" s="188">
        <f>ROUND(I1136*H1136,2)</f>
        <v>0</v>
      </c>
      <c r="BL1136" s="19" t="s">
        <v>268</v>
      </c>
      <c r="BM1136" s="187" t="s">
        <v>1245</v>
      </c>
    </row>
    <row r="1137" spans="1:65" s="2" customFormat="1" ht="11.25">
      <c r="A1137" s="36"/>
      <c r="B1137" s="37"/>
      <c r="C1137" s="38"/>
      <c r="D1137" s="222" t="s">
        <v>190</v>
      </c>
      <c r="E1137" s="38"/>
      <c r="F1137" s="223" t="s">
        <v>1246</v>
      </c>
      <c r="G1137" s="38"/>
      <c r="H1137" s="38"/>
      <c r="I1137" s="224"/>
      <c r="J1137" s="38"/>
      <c r="K1137" s="38"/>
      <c r="L1137" s="41"/>
      <c r="M1137" s="225"/>
      <c r="N1137" s="226"/>
      <c r="O1137" s="66"/>
      <c r="P1137" s="66"/>
      <c r="Q1137" s="66"/>
      <c r="R1137" s="66"/>
      <c r="S1137" s="66"/>
      <c r="T1137" s="67"/>
      <c r="U1137" s="36"/>
      <c r="V1137" s="36"/>
      <c r="W1137" s="36"/>
      <c r="X1137" s="36"/>
      <c r="Y1137" s="36"/>
      <c r="Z1137" s="36"/>
      <c r="AA1137" s="36"/>
      <c r="AB1137" s="36"/>
      <c r="AC1137" s="36"/>
      <c r="AD1137" s="36"/>
      <c r="AE1137" s="36"/>
      <c r="AT1137" s="19" t="s">
        <v>190</v>
      </c>
      <c r="AU1137" s="19" t="s">
        <v>88</v>
      </c>
    </row>
    <row r="1138" spans="1:65" s="12" customFormat="1" ht="22.9" customHeight="1">
      <c r="B1138" s="160"/>
      <c r="C1138" s="161"/>
      <c r="D1138" s="162" t="s">
        <v>77</v>
      </c>
      <c r="E1138" s="174" t="s">
        <v>1247</v>
      </c>
      <c r="F1138" s="174" t="s">
        <v>1248</v>
      </c>
      <c r="G1138" s="161"/>
      <c r="H1138" s="161"/>
      <c r="I1138" s="164"/>
      <c r="J1138" s="175">
        <f>BK1138</f>
        <v>0</v>
      </c>
      <c r="K1138" s="161"/>
      <c r="L1138" s="166"/>
      <c r="M1138" s="167"/>
      <c r="N1138" s="168"/>
      <c r="O1138" s="168"/>
      <c r="P1138" s="169">
        <f>SUM(P1139:P1187)</f>
        <v>0</v>
      </c>
      <c r="Q1138" s="168"/>
      <c r="R1138" s="169">
        <f>SUM(R1139:R1187)</f>
        <v>0.96078000000000019</v>
      </c>
      <c r="S1138" s="168"/>
      <c r="T1138" s="170">
        <f>SUM(T1139:T1187)</f>
        <v>0</v>
      </c>
      <c r="AR1138" s="171" t="s">
        <v>88</v>
      </c>
      <c r="AT1138" s="172" t="s">
        <v>77</v>
      </c>
      <c r="AU1138" s="172" t="s">
        <v>86</v>
      </c>
      <c r="AY1138" s="171" t="s">
        <v>172</v>
      </c>
      <c r="BK1138" s="173">
        <f>SUM(BK1139:BK1187)</f>
        <v>0</v>
      </c>
    </row>
    <row r="1139" spans="1:65" s="2" customFormat="1" ht="16.5" customHeight="1">
      <c r="A1139" s="36"/>
      <c r="B1139" s="37"/>
      <c r="C1139" s="176" t="s">
        <v>1249</v>
      </c>
      <c r="D1139" s="176" t="s">
        <v>174</v>
      </c>
      <c r="E1139" s="177" t="s">
        <v>1250</v>
      </c>
      <c r="F1139" s="178" t="s">
        <v>1251</v>
      </c>
      <c r="G1139" s="179" t="s">
        <v>96</v>
      </c>
      <c r="H1139" s="180">
        <v>1963.7</v>
      </c>
      <c r="I1139" s="181"/>
      <c r="J1139" s="182">
        <f>ROUND(I1139*H1139,2)</f>
        <v>0</v>
      </c>
      <c r="K1139" s="178" t="s">
        <v>19</v>
      </c>
      <c r="L1139" s="41"/>
      <c r="M1139" s="183" t="s">
        <v>19</v>
      </c>
      <c r="N1139" s="184" t="s">
        <v>49</v>
      </c>
      <c r="O1139" s="66"/>
      <c r="P1139" s="185">
        <f>O1139*H1139</f>
        <v>0</v>
      </c>
      <c r="Q1139" s="185">
        <v>0</v>
      </c>
      <c r="R1139" s="185">
        <f>Q1139*H1139</f>
        <v>0</v>
      </c>
      <c r="S1139" s="185">
        <v>0</v>
      </c>
      <c r="T1139" s="186">
        <f>S1139*H1139</f>
        <v>0</v>
      </c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R1139" s="187" t="s">
        <v>268</v>
      </c>
      <c r="AT1139" s="187" t="s">
        <v>174</v>
      </c>
      <c r="AU1139" s="187" t="s">
        <v>88</v>
      </c>
      <c r="AY1139" s="19" t="s">
        <v>172</v>
      </c>
      <c r="BE1139" s="188">
        <f>IF(N1139="základní",J1139,0)</f>
        <v>0</v>
      </c>
      <c r="BF1139" s="188">
        <f>IF(N1139="snížená",J1139,0)</f>
        <v>0</v>
      </c>
      <c r="BG1139" s="188">
        <f>IF(N1139="zákl. přenesená",J1139,0)</f>
        <v>0</v>
      </c>
      <c r="BH1139" s="188">
        <f>IF(N1139="sníž. přenesená",J1139,0)</f>
        <v>0</v>
      </c>
      <c r="BI1139" s="188">
        <f>IF(N1139="nulová",J1139,0)</f>
        <v>0</v>
      </c>
      <c r="BJ1139" s="19" t="s">
        <v>86</v>
      </c>
      <c r="BK1139" s="188">
        <f>ROUND(I1139*H1139,2)</f>
        <v>0</v>
      </c>
      <c r="BL1139" s="19" t="s">
        <v>268</v>
      </c>
      <c r="BM1139" s="187" t="s">
        <v>1252</v>
      </c>
    </row>
    <row r="1140" spans="1:65" s="13" customFormat="1" ht="11.25">
      <c r="B1140" s="189"/>
      <c r="C1140" s="190"/>
      <c r="D1140" s="191" t="s">
        <v>180</v>
      </c>
      <c r="E1140" s="192" t="s">
        <v>19</v>
      </c>
      <c r="F1140" s="193" t="s">
        <v>704</v>
      </c>
      <c r="G1140" s="190"/>
      <c r="H1140" s="192" t="s">
        <v>19</v>
      </c>
      <c r="I1140" s="194"/>
      <c r="J1140" s="190"/>
      <c r="K1140" s="190"/>
      <c r="L1140" s="195"/>
      <c r="M1140" s="196"/>
      <c r="N1140" s="197"/>
      <c r="O1140" s="197"/>
      <c r="P1140" s="197"/>
      <c r="Q1140" s="197"/>
      <c r="R1140" s="197"/>
      <c r="S1140" s="197"/>
      <c r="T1140" s="198"/>
      <c r="AT1140" s="199" t="s">
        <v>180</v>
      </c>
      <c r="AU1140" s="199" t="s">
        <v>88</v>
      </c>
      <c r="AV1140" s="13" t="s">
        <v>86</v>
      </c>
      <c r="AW1140" s="13" t="s">
        <v>37</v>
      </c>
      <c r="AX1140" s="13" t="s">
        <v>78</v>
      </c>
      <c r="AY1140" s="199" t="s">
        <v>172</v>
      </c>
    </row>
    <row r="1141" spans="1:65" s="13" customFormat="1" ht="22.5">
      <c r="B1141" s="189"/>
      <c r="C1141" s="190"/>
      <c r="D1141" s="191" t="s">
        <v>180</v>
      </c>
      <c r="E1141" s="192" t="s">
        <v>19</v>
      </c>
      <c r="F1141" s="193" t="s">
        <v>1253</v>
      </c>
      <c r="G1141" s="190"/>
      <c r="H1141" s="192" t="s">
        <v>19</v>
      </c>
      <c r="I1141" s="194"/>
      <c r="J1141" s="190"/>
      <c r="K1141" s="190"/>
      <c r="L1141" s="195"/>
      <c r="M1141" s="196"/>
      <c r="N1141" s="197"/>
      <c r="O1141" s="197"/>
      <c r="P1141" s="197"/>
      <c r="Q1141" s="197"/>
      <c r="R1141" s="197"/>
      <c r="S1141" s="197"/>
      <c r="T1141" s="198"/>
      <c r="AT1141" s="199" t="s">
        <v>180</v>
      </c>
      <c r="AU1141" s="199" t="s">
        <v>88</v>
      </c>
      <c r="AV1141" s="13" t="s">
        <v>86</v>
      </c>
      <c r="AW1141" s="13" t="s">
        <v>37</v>
      </c>
      <c r="AX1141" s="13" t="s">
        <v>78</v>
      </c>
      <c r="AY1141" s="199" t="s">
        <v>172</v>
      </c>
    </row>
    <row r="1142" spans="1:65" s="13" customFormat="1" ht="11.25">
      <c r="B1142" s="189"/>
      <c r="C1142" s="190"/>
      <c r="D1142" s="191" t="s">
        <v>180</v>
      </c>
      <c r="E1142" s="192" t="s">
        <v>19</v>
      </c>
      <c r="F1142" s="193" t="s">
        <v>646</v>
      </c>
      <c r="G1142" s="190"/>
      <c r="H1142" s="192" t="s">
        <v>19</v>
      </c>
      <c r="I1142" s="194"/>
      <c r="J1142" s="190"/>
      <c r="K1142" s="190"/>
      <c r="L1142" s="195"/>
      <c r="M1142" s="196"/>
      <c r="N1142" s="197"/>
      <c r="O1142" s="197"/>
      <c r="P1142" s="197"/>
      <c r="Q1142" s="197"/>
      <c r="R1142" s="197"/>
      <c r="S1142" s="197"/>
      <c r="T1142" s="198"/>
      <c r="AT1142" s="199" t="s">
        <v>180</v>
      </c>
      <c r="AU1142" s="199" t="s">
        <v>88</v>
      </c>
      <c r="AV1142" s="13" t="s">
        <v>86</v>
      </c>
      <c r="AW1142" s="13" t="s">
        <v>37</v>
      </c>
      <c r="AX1142" s="13" t="s">
        <v>78</v>
      </c>
      <c r="AY1142" s="199" t="s">
        <v>172</v>
      </c>
    </row>
    <row r="1143" spans="1:65" s="14" customFormat="1" ht="11.25">
      <c r="B1143" s="200"/>
      <c r="C1143" s="201"/>
      <c r="D1143" s="191" t="s">
        <v>180</v>
      </c>
      <c r="E1143" s="202" t="s">
        <v>19</v>
      </c>
      <c r="F1143" s="203" t="s">
        <v>1254</v>
      </c>
      <c r="G1143" s="201"/>
      <c r="H1143" s="204">
        <v>1963.7</v>
      </c>
      <c r="I1143" s="205"/>
      <c r="J1143" s="201"/>
      <c r="K1143" s="201"/>
      <c r="L1143" s="206"/>
      <c r="M1143" s="207"/>
      <c r="N1143" s="208"/>
      <c r="O1143" s="208"/>
      <c r="P1143" s="208"/>
      <c r="Q1143" s="208"/>
      <c r="R1143" s="208"/>
      <c r="S1143" s="208"/>
      <c r="T1143" s="209"/>
      <c r="AT1143" s="210" t="s">
        <v>180</v>
      </c>
      <c r="AU1143" s="210" t="s">
        <v>88</v>
      </c>
      <c r="AV1143" s="14" t="s">
        <v>88</v>
      </c>
      <c r="AW1143" s="14" t="s">
        <v>37</v>
      </c>
      <c r="AX1143" s="14" t="s">
        <v>78</v>
      </c>
      <c r="AY1143" s="210" t="s">
        <v>172</v>
      </c>
    </row>
    <row r="1144" spans="1:65" s="15" customFormat="1" ht="11.25">
      <c r="B1144" s="211"/>
      <c r="C1144" s="212"/>
      <c r="D1144" s="191" t="s">
        <v>180</v>
      </c>
      <c r="E1144" s="213" t="s">
        <v>19</v>
      </c>
      <c r="F1144" s="214" t="s">
        <v>183</v>
      </c>
      <c r="G1144" s="212"/>
      <c r="H1144" s="215">
        <v>1963.7</v>
      </c>
      <c r="I1144" s="216"/>
      <c r="J1144" s="212"/>
      <c r="K1144" s="212"/>
      <c r="L1144" s="217"/>
      <c r="M1144" s="218"/>
      <c r="N1144" s="219"/>
      <c r="O1144" s="219"/>
      <c r="P1144" s="219"/>
      <c r="Q1144" s="219"/>
      <c r="R1144" s="219"/>
      <c r="S1144" s="219"/>
      <c r="T1144" s="220"/>
      <c r="AT1144" s="221" t="s">
        <v>180</v>
      </c>
      <c r="AU1144" s="221" t="s">
        <v>88</v>
      </c>
      <c r="AV1144" s="15" t="s">
        <v>178</v>
      </c>
      <c r="AW1144" s="15" t="s">
        <v>37</v>
      </c>
      <c r="AX1144" s="15" t="s">
        <v>86</v>
      </c>
      <c r="AY1144" s="221" t="s">
        <v>172</v>
      </c>
    </row>
    <row r="1145" spans="1:65" s="2" customFormat="1" ht="37.9" customHeight="1">
      <c r="A1145" s="36"/>
      <c r="B1145" s="37"/>
      <c r="C1145" s="176" t="s">
        <v>1255</v>
      </c>
      <c r="D1145" s="176" t="s">
        <v>174</v>
      </c>
      <c r="E1145" s="177" t="s">
        <v>1256</v>
      </c>
      <c r="F1145" s="178" t="s">
        <v>1257</v>
      </c>
      <c r="G1145" s="179" t="s">
        <v>96</v>
      </c>
      <c r="H1145" s="180">
        <v>1963.7</v>
      </c>
      <c r="I1145" s="181"/>
      <c r="J1145" s="182">
        <f>ROUND(I1145*H1145,2)</f>
        <v>0</v>
      </c>
      <c r="K1145" s="178" t="s">
        <v>19</v>
      </c>
      <c r="L1145" s="41"/>
      <c r="M1145" s="183" t="s">
        <v>19</v>
      </c>
      <c r="N1145" s="184" t="s">
        <v>49</v>
      </c>
      <c r="O1145" s="66"/>
      <c r="P1145" s="185">
        <f>O1145*H1145</f>
        <v>0</v>
      </c>
      <c r="Q1145" s="185">
        <v>2.0000000000000002E-5</v>
      </c>
      <c r="R1145" s="185">
        <f>Q1145*H1145</f>
        <v>3.9274000000000003E-2</v>
      </c>
      <c r="S1145" s="185">
        <v>0</v>
      </c>
      <c r="T1145" s="186">
        <f>S1145*H1145</f>
        <v>0</v>
      </c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R1145" s="187" t="s">
        <v>268</v>
      </c>
      <c r="AT1145" s="187" t="s">
        <v>174</v>
      </c>
      <c r="AU1145" s="187" t="s">
        <v>88</v>
      </c>
      <c r="AY1145" s="19" t="s">
        <v>172</v>
      </c>
      <c r="BE1145" s="188">
        <f>IF(N1145="základní",J1145,0)</f>
        <v>0</v>
      </c>
      <c r="BF1145" s="188">
        <f>IF(N1145="snížená",J1145,0)</f>
        <v>0</v>
      </c>
      <c r="BG1145" s="188">
        <f>IF(N1145="zákl. přenesená",J1145,0)</f>
        <v>0</v>
      </c>
      <c r="BH1145" s="188">
        <f>IF(N1145="sníž. přenesená",J1145,0)</f>
        <v>0</v>
      </c>
      <c r="BI1145" s="188">
        <f>IF(N1145="nulová",J1145,0)</f>
        <v>0</v>
      </c>
      <c r="BJ1145" s="19" t="s">
        <v>86</v>
      </c>
      <c r="BK1145" s="188">
        <f>ROUND(I1145*H1145,2)</f>
        <v>0</v>
      </c>
      <c r="BL1145" s="19" t="s">
        <v>268</v>
      </c>
      <c r="BM1145" s="187" t="s">
        <v>1258</v>
      </c>
    </row>
    <row r="1146" spans="1:65" s="13" customFormat="1" ht="11.25">
      <c r="B1146" s="189"/>
      <c r="C1146" s="190"/>
      <c r="D1146" s="191" t="s">
        <v>180</v>
      </c>
      <c r="E1146" s="192" t="s">
        <v>19</v>
      </c>
      <c r="F1146" s="193" t="s">
        <v>704</v>
      </c>
      <c r="G1146" s="190"/>
      <c r="H1146" s="192" t="s">
        <v>19</v>
      </c>
      <c r="I1146" s="194"/>
      <c r="J1146" s="190"/>
      <c r="K1146" s="190"/>
      <c r="L1146" s="195"/>
      <c r="M1146" s="196"/>
      <c r="N1146" s="197"/>
      <c r="O1146" s="197"/>
      <c r="P1146" s="197"/>
      <c r="Q1146" s="197"/>
      <c r="R1146" s="197"/>
      <c r="S1146" s="197"/>
      <c r="T1146" s="198"/>
      <c r="AT1146" s="199" t="s">
        <v>180</v>
      </c>
      <c r="AU1146" s="199" t="s">
        <v>88</v>
      </c>
      <c r="AV1146" s="13" t="s">
        <v>86</v>
      </c>
      <c r="AW1146" s="13" t="s">
        <v>37</v>
      </c>
      <c r="AX1146" s="13" t="s">
        <v>78</v>
      </c>
      <c r="AY1146" s="199" t="s">
        <v>172</v>
      </c>
    </row>
    <row r="1147" spans="1:65" s="13" customFormat="1" ht="22.5">
      <c r="B1147" s="189"/>
      <c r="C1147" s="190"/>
      <c r="D1147" s="191" t="s">
        <v>180</v>
      </c>
      <c r="E1147" s="192" t="s">
        <v>19</v>
      </c>
      <c r="F1147" s="193" t="s">
        <v>1253</v>
      </c>
      <c r="G1147" s="190"/>
      <c r="H1147" s="192" t="s">
        <v>19</v>
      </c>
      <c r="I1147" s="194"/>
      <c r="J1147" s="190"/>
      <c r="K1147" s="190"/>
      <c r="L1147" s="195"/>
      <c r="M1147" s="196"/>
      <c r="N1147" s="197"/>
      <c r="O1147" s="197"/>
      <c r="P1147" s="197"/>
      <c r="Q1147" s="197"/>
      <c r="R1147" s="197"/>
      <c r="S1147" s="197"/>
      <c r="T1147" s="198"/>
      <c r="AT1147" s="199" t="s">
        <v>180</v>
      </c>
      <c r="AU1147" s="199" t="s">
        <v>88</v>
      </c>
      <c r="AV1147" s="13" t="s">
        <v>86</v>
      </c>
      <c r="AW1147" s="13" t="s">
        <v>37</v>
      </c>
      <c r="AX1147" s="13" t="s">
        <v>78</v>
      </c>
      <c r="AY1147" s="199" t="s">
        <v>172</v>
      </c>
    </row>
    <row r="1148" spans="1:65" s="13" customFormat="1" ht="11.25">
      <c r="B1148" s="189"/>
      <c r="C1148" s="190"/>
      <c r="D1148" s="191" t="s">
        <v>180</v>
      </c>
      <c r="E1148" s="192" t="s">
        <v>19</v>
      </c>
      <c r="F1148" s="193" t="s">
        <v>646</v>
      </c>
      <c r="G1148" s="190"/>
      <c r="H1148" s="192" t="s">
        <v>19</v>
      </c>
      <c r="I1148" s="194"/>
      <c r="J1148" s="190"/>
      <c r="K1148" s="190"/>
      <c r="L1148" s="195"/>
      <c r="M1148" s="196"/>
      <c r="N1148" s="197"/>
      <c r="O1148" s="197"/>
      <c r="P1148" s="197"/>
      <c r="Q1148" s="197"/>
      <c r="R1148" s="197"/>
      <c r="S1148" s="197"/>
      <c r="T1148" s="198"/>
      <c r="AT1148" s="199" t="s">
        <v>180</v>
      </c>
      <c r="AU1148" s="199" t="s">
        <v>88</v>
      </c>
      <c r="AV1148" s="13" t="s">
        <v>86</v>
      </c>
      <c r="AW1148" s="13" t="s">
        <v>37</v>
      </c>
      <c r="AX1148" s="13" t="s">
        <v>78</v>
      </c>
      <c r="AY1148" s="199" t="s">
        <v>172</v>
      </c>
    </row>
    <row r="1149" spans="1:65" s="14" customFormat="1" ht="11.25">
      <c r="B1149" s="200"/>
      <c r="C1149" s="201"/>
      <c r="D1149" s="191" t="s">
        <v>180</v>
      </c>
      <c r="E1149" s="202" t="s">
        <v>19</v>
      </c>
      <c r="F1149" s="203" t="s">
        <v>1254</v>
      </c>
      <c r="G1149" s="201"/>
      <c r="H1149" s="204">
        <v>1963.7</v>
      </c>
      <c r="I1149" s="205"/>
      <c r="J1149" s="201"/>
      <c r="K1149" s="201"/>
      <c r="L1149" s="206"/>
      <c r="M1149" s="207"/>
      <c r="N1149" s="208"/>
      <c r="O1149" s="208"/>
      <c r="P1149" s="208"/>
      <c r="Q1149" s="208"/>
      <c r="R1149" s="208"/>
      <c r="S1149" s="208"/>
      <c r="T1149" s="209"/>
      <c r="AT1149" s="210" t="s">
        <v>180</v>
      </c>
      <c r="AU1149" s="210" t="s">
        <v>88</v>
      </c>
      <c r="AV1149" s="14" t="s">
        <v>88</v>
      </c>
      <c r="AW1149" s="14" t="s">
        <v>37</v>
      </c>
      <c r="AX1149" s="14" t="s">
        <v>78</v>
      </c>
      <c r="AY1149" s="210" t="s">
        <v>172</v>
      </c>
    </row>
    <row r="1150" spans="1:65" s="15" customFormat="1" ht="11.25">
      <c r="B1150" s="211"/>
      <c r="C1150" s="212"/>
      <c r="D1150" s="191" t="s">
        <v>180</v>
      </c>
      <c r="E1150" s="213" t="s">
        <v>19</v>
      </c>
      <c r="F1150" s="214" t="s">
        <v>183</v>
      </c>
      <c r="G1150" s="212"/>
      <c r="H1150" s="215">
        <v>1963.7</v>
      </c>
      <c r="I1150" s="216"/>
      <c r="J1150" s="212"/>
      <c r="K1150" s="212"/>
      <c r="L1150" s="217"/>
      <c r="M1150" s="218"/>
      <c r="N1150" s="219"/>
      <c r="O1150" s="219"/>
      <c r="P1150" s="219"/>
      <c r="Q1150" s="219"/>
      <c r="R1150" s="219"/>
      <c r="S1150" s="219"/>
      <c r="T1150" s="220"/>
      <c r="AT1150" s="221" t="s">
        <v>180</v>
      </c>
      <c r="AU1150" s="221" t="s">
        <v>88</v>
      </c>
      <c r="AV1150" s="15" t="s">
        <v>178</v>
      </c>
      <c r="AW1150" s="15" t="s">
        <v>37</v>
      </c>
      <c r="AX1150" s="15" t="s">
        <v>86</v>
      </c>
      <c r="AY1150" s="221" t="s">
        <v>172</v>
      </c>
    </row>
    <row r="1151" spans="1:65" s="2" customFormat="1" ht="49.15" customHeight="1">
      <c r="A1151" s="36"/>
      <c r="B1151" s="37"/>
      <c r="C1151" s="176" t="s">
        <v>1259</v>
      </c>
      <c r="D1151" s="176" t="s">
        <v>174</v>
      </c>
      <c r="E1151" s="177" t="s">
        <v>1260</v>
      </c>
      <c r="F1151" s="178" t="s">
        <v>1261</v>
      </c>
      <c r="G1151" s="179" t="s">
        <v>96</v>
      </c>
      <c r="H1151" s="180">
        <v>1963.7</v>
      </c>
      <c r="I1151" s="181"/>
      <c r="J1151" s="182">
        <f>ROUND(I1151*H1151,2)</f>
        <v>0</v>
      </c>
      <c r="K1151" s="178" t="s">
        <v>188</v>
      </c>
      <c r="L1151" s="41"/>
      <c r="M1151" s="183" t="s">
        <v>19</v>
      </c>
      <c r="N1151" s="184" t="s">
        <v>49</v>
      </c>
      <c r="O1151" s="66"/>
      <c r="P1151" s="185">
        <f>O1151*H1151</f>
        <v>0</v>
      </c>
      <c r="Q1151" s="185">
        <v>3.8000000000000002E-4</v>
      </c>
      <c r="R1151" s="185">
        <f>Q1151*H1151</f>
        <v>0.74620600000000004</v>
      </c>
      <c r="S1151" s="185">
        <v>0</v>
      </c>
      <c r="T1151" s="186">
        <f>S1151*H1151</f>
        <v>0</v>
      </c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R1151" s="187" t="s">
        <v>268</v>
      </c>
      <c r="AT1151" s="187" t="s">
        <v>174</v>
      </c>
      <c r="AU1151" s="187" t="s">
        <v>88</v>
      </c>
      <c r="AY1151" s="19" t="s">
        <v>172</v>
      </c>
      <c r="BE1151" s="188">
        <f>IF(N1151="základní",J1151,0)</f>
        <v>0</v>
      </c>
      <c r="BF1151" s="188">
        <f>IF(N1151="snížená",J1151,0)</f>
        <v>0</v>
      </c>
      <c r="BG1151" s="188">
        <f>IF(N1151="zákl. přenesená",J1151,0)</f>
        <v>0</v>
      </c>
      <c r="BH1151" s="188">
        <f>IF(N1151="sníž. přenesená",J1151,0)</f>
        <v>0</v>
      </c>
      <c r="BI1151" s="188">
        <f>IF(N1151="nulová",J1151,0)</f>
        <v>0</v>
      </c>
      <c r="BJ1151" s="19" t="s">
        <v>86</v>
      </c>
      <c r="BK1151" s="188">
        <f>ROUND(I1151*H1151,2)</f>
        <v>0</v>
      </c>
      <c r="BL1151" s="19" t="s">
        <v>268</v>
      </c>
      <c r="BM1151" s="187" t="s">
        <v>1262</v>
      </c>
    </row>
    <row r="1152" spans="1:65" s="2" customFormat="1" ht="11.25">
      <c r="A1152" s="36"/>
      <c r="B1152" s="37"/>
      <c r="C1152" s="38"/>
      <c r="D1152" s="222" t="s">
        <v>190</v>
      </c>
      <c r="E1152" s="38"/>
      <c r="F1152" s="223" t="s">
        <v>1263</v>
      </c>
      <c r="G1152" s="38"/>
      <c r="H1152" s="38"/>
      <c r="I1152" s="224"/>
      <c r="J1152" s="38"/>
      <c r="K1152" s="38"/>
      <c r="L1152" s="41"/>
      <c r="M1152" s="225"/>
      <c r="N1152" s="226"/>
      <c r="O1152" s="66"/>
      <c r="P1152" s="66"/>
      <c r="Q1152" s="66"/>
      <c r="R1152" s="66"/>
      <c r="S1152" s="66"/>
      <c r="T1152" s="67"/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T1152" s="19" t="s">
        <v>190</v>
      </c>
      <c r="AU1152" s="19" t="s">
        <v>88</v>
      </c>
    </row>
    <row r="1153" spans="1:65" s="13" customFormat="1" ht="11.25">
      <c r="B1153" s="189"/>
      <c r="C1153" s="190"/>
      <c r="D1153" s="191" t="s">
        <v>180</v>
      </c>
      <c r="E1153" s="192" t="s">
        <v>19</v>
      </c>
      <c r="F1153" s="193" t="s">
        <v>704</v>
      </c>
      <c r="G1153" s="190"/>
      <c r="H1153" s="192" t="s">
        <v>19</v>
      </c>
      <c r="I1153" s="194"/>
      <c r="J1153" s="190"/>
      <c r="K1153" s="190"/>
      <c r="L1153" s="195"/>
      <c r="M1153" s="196"/>
      <c r="N1153" s="197"/>
      <c r="O1153" s="197"/>
      <c r="P1153" s="197"/>
      <c r="Q1153" s="197"/>
      <c r="R1153" s="197"/>
      <c r="S1153" s="197"/>
      <c r="T1153" s="198"/>
      <c r="AT1153" s="199" t="s">
        <v>180</v>
      </c>
      <c r="AU1153" s="199" t="s">
        <v>88</v>
      </c>
      <c r="AV1153" s="13" t="s">
        <v>86</v>
      </c>
      <c r="AW1153" s="13" t="s">
        <v>37</v>
      </c>
      <c r="AX1153" s="13" t="s">
        <v>78</v>
      </c>
      <c r="AY1153" s="199" t="s">
        <v>172</v>
      </c>
    </row>
    <row r="1154" spans="1:65" s="13" customFormat="1" ht="22.5">
      <c r="B1154" s="189"/>
      <c r="C1154" s="190"/>
      <c r="D1154" s="191" t="s">
        <v>180</v>
      </c>
      <c r="E1154" s="192" t="s">
        <v>19</v>
      </c>
      <c r="F1154" s="193" t="s">
        <v>1253</v>
      </c>
      <c r="G1154" s="190"/>
      <c r="H1154" s="192" t="s">
        <v>19</v>
      </c>
      <c r="I1154" s="194"/>
      <c r="J1154" s="190"/>
      <c r="K1154" s="190"/>
      <c r="L1154" s="195"/>
      <c r="M1154" s="196"/>
      <c r="N1154" s="197"/>
      <c r="O1154" s="197"/>
      <c r="P1154" s="197"/>
      <c r="Q1154" s="197"/>
      <c r="R1154" s="197"/>
      <c r="S1154" s="197"/>
      <c r="T1154" s="198"/>
      <c r="AT1154" s="199" t="s">
        <v>180</v>
      </c>
      <c r="AU1154" s="199" t="s">
        <v>88</v>
      </c>
      <c r="AV1154" s="13" t="s">
        <v>86</v>
      </c>
      <c r="AW1154" s="13" t="s">
        <v>37</v>
      </c>
      <c r="AX1154" s="13" t="s">
        <v>78</v>
      </c>
      <c r="AY1154" s="199" t="s">
        <v>172</v>
      </c>
    </row>
    <row r="1155" spans="1:65" s="13" customFormat="1" ht="11.25">
      <c r="B1155" s="189"/>
      <c r="C1155" s="190"/>
      <c r="D1155" s="191" t="s">
        <v>180</v>
      </c>
      <c r="E1155" s="192" t="s">
        <v>19</v>
      </c>
      <c r="F1155" s="193" t="s">
        <v>646</v>
      </c>
      <c r="G1155" s="190"/>
      <c r="H1155" s="192" t="s">
        <v>19</v>
      </c>
      <c r="I1155" s="194"/>
      <c r="J1155" s="190"/>
      <c r="K1155" s="190"/>
      <c r="L1155" s="195"/>
      <c r="M1155" s="196"/>
      <c r="N1155" s="197"/>
      <c r="O1155" s="197"/>
      <c r="P1155" s="197"/>
      <c r="Q1155" s="197"/>
      <c r="R1155" s="197"/>
      <c r="S1155" s="197"/>
      <c r="T1155" s="198"/>
      <c r="AT1155" s="199" t="s">
        <v>180</v>
      </c>
      <c r="AU1155" s="199" t="s">
        <v>88</v>
      </c>
      <c r="AV1155" s="13" t="s">
        <v>86</v>
      </c>
      <c r="AW1155" s="13" t="s">
        <v>37</v>
      </c>
      <c r="AX1155" s="13" t="s">
        <v>78</v>
      </c>
      <c r="AY1155" s="199" t="s">
        <v>172</v>
      </c>
    </row>
    <row r="1156" spans="1:65" s="14" customFormat="1" ht="11.25">
      <c r="B1156" s="200"/>
      <c r="C1156" s="201"/>
      <c r="D1156" s="191" t="s">
        <v>180</v>
      </c>
      <c r="E1156" s="202" t="s">
        <v>19</v>
      </c>
      <c r="F1156" s="203" t="s">
        <v>1254</v>
      </c>
      <c r="G1156" s="201"/>
      <c r="H1156" s="204">
        <v>1963.7</v>
      </c>
      <c r="I1156" s="205"/>
      <c r="J1156" s="201"/>
      <c r="K1156" s="201"/>
      <c r="L1156" s="206"/>
      <c r="M1156" s="207"/>
      <c r="N1156" s="208"/>
      <c r="O1156" s="208"/>
      <c r="P1156" s="208"/>
      <c r="Q1156" s="208"/>
      <c r="R1156" s="208"/>
      <c r="S1156" s="208"/>
      <c r="T1156" s="209"/>
      <c r="AT1156" s="210" t="s">
        <v>180</v>
      </c>
      <c r="AU1156" s="210" t="s">
        <v>88</v>
      </c>
      <c r="AV1156" s="14" t="s">
        <v>88</v>
      </c>
      <c r="AW1156" s="14" t="s">
        <v>37</v>
      </c>
      <c r="AX1156" s="14" t="s">
        <v>78</v>
      </c>
      <c r="AY1156" s="210" t="s">
        <v>172</v>
      </c>
    </row>
    <row r="1157" spans="1:65" s="15" customFormat="1" ht="11.25">
      <c r="B1157" s="211"/>
      <c r="C1157" s="212"/>
      <c r="D1157" s="191" t="s">
        <v>180</v>
      </c>
      <c r="E1157" s="213" t="s">
        <v>19</v>
      </c>
      <c r="F1157" s="214" t="s">
        <v>183</v>
      </c>
      <c r="G1157" s="212"/>
      <c r="H1157" s="215">
        <v>1963.7</v>
      </c>
      <c r="I1157" s="216"/>
      <c r="J1157" s="212"/>
      <c r="K1157" s="212"/>
      <c r="L1157" s="217"/>
      <c r="M1157" s="218"/>
      <c r="N1157" s="219"/>
      <c r="O1157" s="219"/>
      <c r="P1157" s="219"/>
      <c r="Q1157" s="219"/>
      <c r="R1157" s="219"/>
      <c r="S1157" s="219"/>
      <c r="T1157" s="220"/>
      <c r="AT1157" s="221" t="s">
        <v>180</v>
      </c>
      <c r="AU1157" s="221" t="s">
        <v>88</v>
      </c>
      <c r="AV1157" s="15" t="s">
        <v>178</v>
      </c>
      <c r="AW1157" s="15" t="s">
        <v>37</v>
      </c>
      <c r="AX1157" s="15" t="s">
        <v>86</v>
      </c>
      <c r="AY1157" s="221" t="s">
        <v>172</v>
      </c>
    </row>
    <row r="1158" spans="1:65" s="2" customFormat="1" ht="16.5" customHeight="1">
      <c r="A1158" s="36"/>
      <c r="B1158" s="37"/>
      <c r="C1158" s="176" t="s">
        <v>1264</v>
      </c>
      <c r="D1158" s="176" t="s">
        <v>174</v>
      </c>
      <c r="E1158" s="177" t="s">
        <v>1265</v>
      </c>
      <c r="F1158" s="178" t="s">
        <v>1266</v>
      </c>
      <c r="G1158" s="179" t="s">
        <v>96</v>
      </c>
      <c r="H1158" s="180">
        <v>12.8</v>
      </c>
      <c r="I1158" s="181"/>
      <c r="J1158" s="182">
        <f>ROUND(I1158*H1158,2)</f>
        <v>0</v>
      </c>
      <c r="K1158" s="178" t="s">
        <v>19</v>
      </c>
      <c r="L1158" s="41"/>
      <c r="M1158" s="183" t="s">
        <v>19</v>
      </c>
      <c r="N1158" s="184" t="s">
        <v>49</v>
      </c>
      <c r="O1158" s="66"/>
      <c r="P1158" s="185">
        <f>O1158*H1158</f>
        <v>0</v>
      </c>
      <c r="Q1158" s="185">
        <v>0</v>
      </c>
      <c r="R1158" s="185">
        <f>Q1158*H1158</f>
        <v>0</v>
      </c>
      <c r="S1158" s="185">
        <v>0</v>
      </c>
      <c r="T1158" s="186">
        <f>S1158*H1158</f>
        <v>0</v>
      </c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R1158" s="187" t="s">
        <v>268</v>
      </c>
      <c r="AT1158" s="187" t="s">
        <v>174</v>
      </c>
      <c r="AU1158" s="187" t="s">
        <v>88</v>
      </c>
      <c r="AY1158" s="19" t="s">
        <v>172</v>
      </c>
      <c r="BE1158" s="188">
        <f>IF(N1158="základní",J1158,0)</f>
        <v>0</v>
      </c>
      <c r="BF1158" s="188">
        <f>IF(N1158="snížená",J1158,0)</f>
        <v>0</v>
      </c>
      <c r="BG1158" s="188">
        <f>IF(N1158="zákl. přenesená",J1158,0)</f>
        <v>0</v>
      </c>
      <c r="BH1158" s="188">
        <f>IF(N1158="sníž. přenesená",J1158,0)</f>
        <v>0</v>
      </c>
      <c r="BI1158" s="188">
        <f>IF(N1158="nulová",J1158,0)</f>
        <v>0</v>
      </c>
      <c r="BJ1158" s="19" t="s">
        <v>86</v>
      </c>
      <c r="BK1158" s="188">
        <f>ROUND(I1158*H1158,2)</f>
        <v>0</v>
      </c>
      <c r="BL1158" s="19" t="s">
        <v>268</v>
      </c>
      <c r="BM1158" s="187" t="s">
        <v>1267</v>
      </c>
    </row>
    <row r="1159" spans="1:65" s="13" customFormat="1" ht="11.25">
      <c r="B1159" s="189"/>
      <c r="C1159" s="190"/>
      <c r="D1159" s="191" t="s">
        <v>180</v>
      </c>
      <c r="E1159" s="192" t="s">
        <v>19</v>
      </c>
      <c r="F1159" s="193" t="s">
        <v>181</v>
      </c>
      <c r="G1159" s="190"/>
      <c r="H1159" s="192" t="s">
        <v>19</v>
      </c>
      <c r="I1159" s="194"/>
      <c r="J1159" s="190"/>
      <c r="K1159" s="190"/>
      <c r="L1159" s="195"/>
      <c r="M1159" s="196"/>
      <c r="N1159" s="197"/>
      <c r="O1159" s="197"/>
      <c r="P1159" s="197"/>
      <c r="Q1159" s="197"/>
      <c r="R1159" s="197"/>
      <c r="S1159" s="197"/>
      <c r="T1159" s="198"/>
      <c r="AT1159" s="199" t="s">
        <v>180</v>
      </c>
      <c r="AU1159" s="199" t="s">
        <v>88</v>
      </c>
      <c r="AV1159" s="13" t="s">
        <v>86</v>
      </c>
      <c r="AW1159" s="13" t="s">
        <v>37</v>
      </c>
      <c r="AX1159" s="13" t="s">
        <v>78</v>
      </c>
      <c r="AY1159" s="199" t="s">
        <v>172</v>
      </c>
    </row>
    <row r="1160" spans="1:65" s="13" customFormat="1" ht="11.25">
      <c r="B1160" s="189"/>
      <c r="C1160" s="190"/>
      <c r="D1160" s="191" t="s">
        <v>180</v>
      </c>
      <c r="E1160" s="192" t="s">
        <v>19</v>
      </c>
      <c r="F1160" s="193" t="s">
        <v>1268</v>
      </c>
      <c r="G1160" s="190"/>
      <c r="H1160" s="192" t="s">
        <v>19</v>
      </c>
      <c r="I1160" s="194"/>
      <c r="J1160" s="190"/>
      <c r="K1160" s="190"/>
      <c r="L1160" s="195"/>
      <c r="M1160" s="196"/>
      <c r="N1160" s="197"/>
      <c r="O1160" s="197"/>
      <c r="P1160" s="197"/>
      <c r="Q1160" s="197"/>
      <c r="R1160" s="197"/>
      <c r="S1160" s="197"/>
      <c r="T1160" s="198"/>
      <c r="AT1160" s="199" t="s">
        <v>180</v>
      </c>
      <c r="AU1160" s="199" t="s">
        <v>88</v>
      </c>
      <c r="AV1160" s="13" t="s">
        <v>86</v>
      </c>
      <c r="AW1160" s="13" t="s">
        <v>37</v>
      </c>
      <c r="AX1160" s="13" t="s">
        <v>78</v>
      </c>
      <c r="AY1160" s="199" t="s">
        <v>172</v>
      </c>
    </row>
    <row r="1161" spans="1:65" s="13" customFormat="1" ht="11.25">
      <c r="B1161" s="189"/>
      <c r="C1161" s="190"/>
      <c r="D1161" s="191" t="s">
        <v>180</v>
      </c>
      <c r="E1161" s="192" t="s">
        <v>19</v>
      </c>
      <c r="F1161" s="193" t="s">
        <v>1269</v>
      </c>
      <c r="G1161" s="190"/>
      <c r="H1161" s="192" t="s">
        <v>19</v>
      </c>
      <c r="I1161" s="194"/>
      <c r="J1161" s="190"/>
      <c r="K1161" s="190"/>
      <c r="L1161" s="195"/>
      <c r="M1161" s="196"/>
      <c r="N1161" s="197"/>
      <c r="O1161" s="197"/>
      <c r="P1161" s="197"/>
      <c r="Q1161" s="197"/>
      <c r="R1161" s="197"/>
      <c r="S1161" s="197"/>
      <c r="T1161" s="198"/>
      <c r="AT1161" s="199" t="s">
        <v>180</v>
      </c>
      <c r="AU1161" s="199" t="s">
        <v>88</v>
      </c>
      <c r="AV1161" s="13" t="s">
        <v>86</v>
      </c>
      <c r="AW1161" s="13" t="s">
        <v>37</v>
      </c>
      <c r="AX1161" s="13" t="s">
        <v>78</v>
      </c>
      <c r="AY1161" s="199" t="s">
        <v>172</v>
      </c>
    </row>
    <row r="1162" spans="1:65" s="14" customFormat="1" ht="11.25">
      <c r="B1162" s="200"/>
      <c r="C1162" s="201"/>
      <c r="D1162" s="191" t="s">
        <v>180</v>
      </c>
      <c r="E1162" s="202" t="s">
        <v>19</v>
      </c>
      <c r="F1162" s="203" t="s">
        <v>1270</v>
      </c>
      <c r="G1162" s="201"/>
      <c r="H1162" s="204">
        <v>12.8</v>
      </c>
      <c r="I1162" s="205"/>
      <c r="J1162" s="201"/>
      <c r="K1162" s="201"/>
      <c r="L1162" s="206"/>
      <c r="M1162" s="207"/>
      <c r="N1162" s="208"/>
      <c r="O1162" s="208"/>
      <c r="P1162" s="208"/>
      <c r="Q1162" s="208"/>
      <c r="R1162" s="208"/>
      <c r="S1162" s="208"/>
      <c r="T1162" s="209"/>
      <c r="AT1162" s="210" t="s">
        <v>180</v>
      </c>
      <c r="AU1162" s="210" t="s">
        <v>88</v>
      </c>
      <c r="AV1162" s="14" t="s">
        <v>88</v>
      </c>
      <c r="AW1162" s="14" t="s">
        <v>37</v>
      </c>
      <c r="AX1162" s="14" t="s">
        <v>78</v>
      </c>
      <c r="AY1162" s="210" t="s">
        <v>172</v>
      </c>
    </row>
    <row r="1163" spans="1:65" s="15" customFormat="1" ht="11.25">
      <c r="B1163" s="211"/>
      <c r="C1163" s="212"/>
      <c r="D1163" s="191" t="s">
        <v>180</v>
      </c>
      <c r="E1163" s="213" t="s">
        <v>19</v>
      </c>
      <c r="F1163" s="214" t="s">
        <v>183</v>
      </c>
      <c r="G1163" s="212"/>
      <c r="H1163" s="215">
        <v>12.8</v>
      </c>
      <c r="I1163" s="216"/>
      <c r="J1163" s="212"/>
      <c r="K1163" s="212"/>
      <c r="L1163" s="217"/>
      <c r="M1163" s="218"/>
      <c r="N1163" s="219"/>
      <c r="O1163" s="219"/>
      <c r="P1163" s="219"/>
      <c r="Q1163" s="219"/>
      <c r="R1163" s="219"/>
      <c r="S1163" s="219"/>
      <c r="T1163" s="220"/>
      <c r="AT1163" s="221" t="s">
        <v>180</v>
      </c>
      <c r="AU1163" s="221" t="s">
        <v>88</v>
      </c>
      <c r="AV1163" s="15" t="s">
        <v>178</v>
      </c>
      <c r="AW1163" s="15" t="s">
        <v>37</v>
      </c>
      <c r="AX1163" s="15" t="s">
        <v>86</v>
      </c>
      <c r="AY1163" s="221" t="s">
        <v>172</v>
      </c>
    </row>
    <row r="1164" spans="1:65" s="2" customFormat="1" ht="24.2" customHeight="1">
      <c r="A1164" s="36"/>
      <c r="B1164" s="37"/>
      <c r="C1164" s="176" t="s">
        <v>1271</v>
      </c>
      <c r="D1164" s="176" t="s">
        <v>174</v>
      </c>
      <c r="E1164" s="177" t="s">
        <v>1272</v>
      </c>
      <c r="F1164" s="178" t="s">
        <v>1273</v>
      </c>
      <c r="G1164" s="179" t="s">
        <v>96</v>
      </c>
      <c r="H1164" s="180">
        <v>12.8</v>
      </c>
      <c r="I1164" s="181"/>
      <c r="J1164" s="182">
        <f>ROUND(I1164*H1164,2)</f>
        <v>0</v>
      </c>
      <c r="K1164" s="178" t="s">
        <v>19</v>
      </c>
      <c r="L1164" s="41"/>
      <c r="M1164" s="183" t="s">
        <v>19</v>
      </c>
      <c r="N1164" s="184" t="s">
        <v>49</v>
      </c>
      <c r="O1164" s="66"/>
      <c r="P1164" s="185">
        <f>O1164*H1164</f>
        <v>0</v>
      </c>
      <c r="Q1164" s="185">
        <v>3.5E-4</v>
      </c>
      <c r="R1164" s="185">
        <f>Q1164*H1164</f>
        <v>4.4800000000000005E-3</v>
      </c>
      <c r="S1164" s="185">
        <v>0</v>
      </c>
      <c r="T1164" s="186">
        <f>S1164*H1164</f>
        <v>0</v>
      </c>
      <c r="U1164" s="36"/>
      <c r="V1164" s="36"/>
      <c r="W1164" s="36"/>
      <c r="X1164" s="36"/>
      <c r="Y1164" s="36"/>
      <c r="Z1164" s="36"/>
      <c r="AA1164" s="36"/>
      <c r="AB1164" s="36"/>
      <c r="AC1164" s="36"/>
      <c r="AD1164" s="36"/>
      <c r="AE1164" s="36"/>
      <c r="AR1164" s="187" t="s">
        <v>268</v>
      </c>
      <c r="AT1164" s="187" t="s">
        <v>174</v>
      </c>
      <c r="AU1164" s="187" t="s">
        <v>88</v>
      </c>
      <c r="AY1164" s="19" t="s">
        <v>172</v>
      </c>
      <c r="BE1164" s="188">
        <f>IF(N1164="základní",J1164,0)</f>
        <v>0</v>
      </c>
      <c r="BF1164" s="188">
        <f>IF(N1164="snížená",J1164,0)</f>
        <v>0</v>
      </c>
      <c r="BG1164" s="188">
        <f>IF(N1164="zákl. přenesená",J1164,0)</f>
        <v>0</v>
      </c>
      <c r="BH1164" s="188">
        <f>IF(N1164="sníž. přenesená",J1164,0)</f>
        <v>0</v>
      </c>
      <c r="BI1164" s="188">
        <f>IF(N1164="nulová",J1164,0)</f>
        <v>0</v>
      </c>
      <c r="BJ1164" s="19" t="s">
        <v>86</v>
      </c>
      <c r="BK1164" s="188">
        <f>ROUND(I1164*H1164,2)</f>
        <v>0</v>
      </c>
      <c r="BL1164" s="19" t="s">
        <v>268</v>
      </c>
      <c r="BM1164" s="187" t="s">
        <v>1274</v>
      </c>
    </row>
    <row r="1165" spans="1:65" s="13" customFormat="1" ht="11.25">
      <c r="B1165" s="189"/>
      <c r="C1165" s="190"/>
      <c r="D1165" s="191" t="s">
        <v>180</v>
      </c>
      <c r="E1165" s="192" t="s">
        <v>19</v>
      </c>
      <c r="F1165" s="193" t="s">
        <v>181</v>
      </c>
      <c r="G1165" s="190"/>
      <c r="H1165" s="192" t="s">
        <v>19</v>
      </c>
      <c r="I1165" s="194"/>
      <c r="J1165" s="190"/>
      <c r="K1165" s="190"/>
      <c r="L1165" s="195"/>
      <c r="M1165" s="196"/>
      <c r="N1165" s="197"/>
      <c r="O1165" s="197"/>
      <c r="P1165" s="197"/>
      <c r="Q1165" s="197"/>
      <c r="R1165" s="197"/>
      <c r="S1165" s="197"/>
      <c r="T1165" s="198"/>
      <c r="AT1165" s="199" t="s">
        <v>180</v>
      </c>
      <c r="AU1165" s="199" t="s">
        <v>88</v>
      </c>
      <c r="AV1165" s="13" t="s">
        <v>86</v>
      </c>
      <c r="AW1165" s="13" t="s">
        <v>37</v>
      </c>
      <c r="AX1165" s="13" t="s">
        <v>78</v>
      </c>
      <c r="AY1165" s="199" t="s">
        <v>172</v>
      </c>
    </row>
    <row r="1166" spans="1:65" s="13" customFormat="1" ht="11.25">
      <c r="B1166" s="189"/>
      <c r="C1166" s="190"/>
      <c r="D1166" s="191" t="s">
        <v>180</v>
      </c>
      <c r="E1166" s="192" t="s">
        <v>19</v>
      </c>
      <c r="F1166" s="193" t="s">
        <v>1268</v>
      </c>
      <c r="G1166" s="190"/>
      <c r="H1166" s="192" t="s">
        <v>19</v>
      </c>
      <c r="I1166" s="194"/>
      <c r="J1166" s="190"/>
      <c r="K1166" s="190"/>
      <c r="L1166" s="195"/>
      <c r="M1166" s="196"/>
      <c r="N1166" s="197"/>
      <c r="O1166" s="197"/>
      <c r="P1166" s="197"/>
      <c r="Q1166" s="197"/>
      <c r="R1166" s="197"/>
      <c r="S1166" s="197"/>
      <c r="T1166" s="198"/>
      <c r="AT1166" s="199" t="s">
        <v>180</v>
      </c>
      <c r="AU1166" s="199" t="s">
        <v>88</v>
      </c>
      <c r="AV1166" s="13" t="s">
        <v>86</v>
      </c>
      <c r="AW1166" s="13" t="s">
        <v>37</v>
      </c>
      <c r="AX1166" s="13" t="s">
        <v>78</v>
      </c>
      <c r="AY1166" s="199" t="s">
        <v>172</v>
      </c>
    </row>
    <row r="1167" spans="1:65" s="13" customFormat="1" ht="11.25">
      <c r="B1167" s="189"/>
      <c r="C1167" s="190"/>
      <c r="D1167" s="191" t="s">
        <v>180</v>
      </c>
      <c r="E1167" s="192" t="s">
        <v>19</v>
      </c>
      <c r="F1167" s="193" t="s">
        <v>1269</v>
      </c>
      <c r="G1167" s="190"/>
      <c r="H1167" s="192" t="s">
        <v>19</v>
      </c>
      <c r="I1167" s="194"/>
      <c r="J1167" s="190"/>
      <c r="K1167" s="190"/>
      <c r="L1167" s="195"/>
      <c r="M1167" s="196"/>
      <c r="N1167" s="197"/>
      <c r="O1167" s="197"/>
      <c r="P1167" s="197"/>
      <c r="Q1167" s="197"/>
      <c r="R1167" s="197"/>
      <c r="S1167" s="197"/>
      <c r="T1167" s="198"/>
      <c r="AT1167" s="199" t="s">
        <v>180</v>
      </c>
      <c r="AU1167" s="199" t="s">
        <v>88</v>
      </c>
      <c r="AV1167" s="13" t="s">
        <v>86</v>
      </c>
      <c r="AW1167" s="13" t="s">
        <v>37</v>
      </c>
      <c r="AX1167" s="13" t="s">
        <v>78</v>
      </c>
      <c r="AY1167" s="199" t="s">
        <v>172</v>
      </c>
    </row>
    <row r="1168" spans="1:65" s="14" customFormat="1" ht="11.25">
      <c r="B1168" s="200"/>
      <c r="C1168" s="201"/>
      <c r="D1168" s="191" t="s">
        <v>180</v>
      </c>
      <c r="E1168" s="202" t="s">
        <v>19</v>
      </c>
      <c r="F1168" s="203" t="s">
        <v>1270</v>
      </c>
      <c r="G1168" s="201"/>
      <c r="H1168" s="204">
        <v>12.8</v>
      </c>
      <c r="I1168" s="205"/>
      <c r="J1168" s="201"/>
      <c r="K1168" s="201"/>
      <c r="L1168" s="206"/>
      <c r="M1168" s="207"/>
      <c r="N1168" s="208"/>
      <c r="O1168" s="208"/>
      <c r="P1168" s="208"/>
      <c r="Q1168" s="208"/>
      <c r="R1168" s="208"/>
      <c r="S1168" s="208"/>
      <c r="T1168" s="209"/>
      <c r="AT1168" s="210" t="s">
        <v>180</v>
      </c>
      <c r="AU1168" s="210" t="s">
        <v>88</v>
      </c>
      <c r="AV1168" s="14" t="s">
        <v>88</v>
      </c>
      <c r="AW1168" s="14" t="s">
        <v>37</v>
      </c>
      <c r="AX1168" s="14" t="s">
        <v>78</v>
      </c>
      <c r="AY1168" s="210" t="s">
        <v>172</v>
      </c>
    </row>
    <row r="1169" spans="1:65" s="15" customFormat="1" ht="11.25">
      <c r="B1169" s="211"/>
      <c r="C1169" s="212"/>
      <c r="D1169" s="191" t="s">
        <v>180</v>
      </c>
      <c r="E1169" s="213" t="s">
        <v>19</v>
      </c>
      <c r="F1169" s="214" t="s">
        <v>183</v>
      </c>
      <c r="G1169" s="212"/>
      <c r="H1169" s="215">
        <v>12.8</v>
      </c>
      <c r="I1169" s="216"/>
      <c r="J1169" s="212"/>
      <c r="K1169" s="212"/>
      <c r="L1169" s="217"/>
      <c r="M1169" s="218"/>
      <c r="N1169" s="219"/>
      <c r="O1169" s="219"/>
      <c r="P1169" s="219"/>
      <c r="Q1169" s="219"/>
      <c r="R1169" s="219"/>
      <c r="S1169" s="219"/>
      <c r="T1169" s="220"/>
      <c r="AT1169" s="221" t="s">
        <v>180</v>
      </c>
      <c r="AU1169" s="221" t="s">
        <v>88</v>
      </c>
      <c r="AV1169" s="15" t="s">
        <v>178</v>
      </c>
      <c r="AW1169" s="15" t="s">
        <v>37</v>
      </c>
      <c r="AX1169" s="15" t="s">
        <v>86</v>
      </c>
      <c r="AY1169" s="221" t="s">
        <v>172</v>
      </c>
    </row>
    <row r="1170" spans="1:65" s="2" customFormat="1" ht="37.9" customHeight="1">
      <c r="A1170" s="36"/>
      <c r="B1170" s="37"/>
      <c r="C1170" s="176" t="s">
        <v>1275</v>
      </c>
      <c r="D1170" s="176" t="s">
        <v>174</v>
      </c>
      <c r="E1170" s="177" t="s">
        <v>1276</v>
      </c>
      <c r="F1170" s="178" t="s">
        <v>1277</v>
      </c>
      <c r="G1170" s="179" t="s">
        <v>96</v>
      </c>
      <c r="H1170" s="180">
        <v>94.9</v>
      </c>
      <c r="I1170" s="181"/>
      <c r="J1170" s="182">
        <f>ROUND(I1170*H1170,2)</f>
        <v>0</v>
      </c>
      <c r="K1170" s="178" t="s">
        <v>19</v>
      </c>
      <c r="L1170" s="41"/>
      <c r="M1170" s="183" t="s">
        <v>19</v>
      </c>
      <c r="N1170" s="184" t="s">
        <v>49</v>
      </c>
      <c r="O1170" s="66"/>
      <c r="P1170" s="185">
        <f>O1170*H1170</f>
        <v>0</v>
      </c>
      <c r="Q1170" s="185">
        <v>0</v>
      </c>
      <c r="R1170" s="185">
        <f>Q1170*H1170</f>
        <v>0</v>
      </c>
      <c r="S1170" s="185">
        <v>0</v>
      </c>
      <c r="T1170" s="186">
        <f>S1170*H1170</f>
        <v>0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187" t="s">
        <v>268</v>
      </c>
      <c r="AT1170" s="187" t="s">
        <v>174</v>
      </c>
      <c r="AU1170" s="187" t="s">
        <v>88</v>
      </c>
      <c r="AY1170" s="19" t="s">
        <v>172</v>
      </c>
      <c r="BE1170" s="188">
        <f>IF(N1170="základní",J1170,0)</f>
        <v>0</v>
      </c>
      <c r="BF1170" s="188">
        <f>IF(N1170="snížená",J1170,0)</f>
        <v>0</v>
      </c>
      <c r="BG1170" s="188">
        <f>IF(N1170="zákl. přenesená",J1170,0)</f>
        <v>0</v>
      </c>
      <c r="BH1170" s="188">
        <f>IF(N1170="sníž. přenesená",J1170,0)</f>
        <v>0</v>
      </c>
      <c r="BI1170" s="188">
        <f>IF(N1170="nulová",J1170,0)</f>
        <v>0</v>
      </c>
      <c r="BJ1170" s="19" t="s">
        <v>86</v>
      </c>
      <c r="BK1170" s="188">
        <f>ROUND(I1170*H1170,2)</f>
        <v>0</v>
      </c>
      <c r="BL1170" s="19" t="s">
        <v>268</v>
      </c>
      <c r="BM1170" s="187" t="s">
        <v>1278</v>
      </c>
    </row>
    <row r="1171" spans="1:65" s="13" customFormat="1" ht="11.25">
      <c r="B1171" s="189"/>
      <c r="C1171" s="190"/>
      <c r="D1171" s="191" t="s">
        <v>180</v>
      </c>
      <c r="E1171" s="192" t="s">
        <v>19</v>
      </c>
      <c r="F1171" s="193" t="s">
        <v>181</v>
      </c>
      <c r="G1171" s="190"/>
      <c r="H1171" s="192" t="s">
        <v>19</v>
      </c>
      <c r="I1171" s="194"/>
      <c r="J1171" s="190"/>
      <c r="K1171" s="190"/>
      <c r="L1171" s="195"/>
      <c r="M1171" s="196"/>
      <c r="N1171" s="197"/>
      <c r="O1171" s="197"/>
      <c r="P1171" s="197"/>
      <c r="Q1171" s="197"/>
      <c r="R1171" s="197"/>
      <c r="S1171" s="197"/>
      <c r="T1171" s="198"/>
      <c r="AT1171" s="199" t="s">
        <v>180</v>
      </c>
      <c r="AU1171" s="199" t="s">
        <v>88</v>
      </c>
      <c r="AV1171" s="13" t="s">
        <v>86</v>
      </c>
      <c r="AW1171" s="13" t="s">
        <v>37</v>
      </c>
      <c r="AX1171" s="13" t="s">
        <v>78</v>
      </c>
      <c r="AY1171" s="199" t="s">
        <v>172</v>
      </c>
    </row>
    <row r="1172" spans="1:65" s="13" customFormat="1" ht="11.25">
      <c r="B1172" s="189"/>
      <c r="C1172" s="190"/>
      <c r="D1172" s="191" t="s">
        <v>180</v>
      </c>
      <c r="E1172" s="192" t="s">
        <v>19</v>
      </c>
      <c r="F1172" s="193" t="s">
        <v>478</v>
      </c>
      <c r="G1172" s="190"/>
      <c r="H1172" s="192" t="s">
        <v>19</v>
      </c>
      <c r="I1172" s="194"/>
      <c r="J1172" s="190"/>
      <c r="K1172" s="190"/>
      <c r="L1172" s="195"/>
      <c r="M1172" s="196"/>
      <c r="N1172" s="197"/>
      <c r="O1172" s="197"/>
      <c r="P1172" s="197"/>
      <c r="Q1172" s="197"/>
      <c r="R1172" s="197"/>
      <c r="S1172" s="197"/>
      <c r="T1172" s="198"/>
      <c r="AT1172" s="199" t="s">
        <v>180</v>
      </c>
      <c r="AU1172" s="199" t="s">
        <v>88</v>
      </c>
      <c r="AV1172" s="13" t="s">
        <v>86</v>
      </c>
      <c r="AW1172" s="13" t="s">
        <v>37</v>
      </c>
      <c r="AX1172" s="13" t="s">
        <v>78</v>
      </c>
      <c r="AY1172" s="199" t="s">
        <v>172</v>
      </c>
    </row>
    <row r="1173" spans="1:65" s="13" customFormat="1" ht="11.25">
      <c r="B1173" s="189"/>
      <c r="C1173" s="190"/>
      <c r="D1173" s="191" t="s">
        <v>180</v>
      </c>
      <c r="E1173" s="192" t="s">
        <v>19</v>
      </c>
      <c r="F1173" s="193" t="s">
        <v>214</v>
      </c>
      <c r="G1173" s="190"/>
      <c r="H1173" s="192" t="s">
        <v>19</v>
      </c>
      <c r="I1173" s="194"/>
      <c r="J1173" s="190"/>
      <c r="K1173" s="190"/>
      <c r="L1173" s="195"/>
      <c r="M1173" s="196"/>
      <c r="N1173" s="197"/>
      <c r="O1173" s="197"/>
      <c r="P1173" s="197"/>
      <c r="Q1173" s="197"/>
      <c r="R1173" s="197"/>
      <c r="S1173" s="197"/>
      <c r="T1173" s="198"/>
      <c r="AT1173" s="199" t="s">
        <v>180</v>
      </c>
      <c r="AU1173" s="199" t="s">
        <v>88</v>
      </c>
      <c r="AV1173" s="13" t="s">
        <v>86</v>
      </c>
      <c r="AW1173" s="13" t="s">
        <v>37</v>
      </c>
      <c r="AX1173" s="13" t="s">
        <v>78</v>
      </c>
      <c r="AY1173" s="199" t="s">
        <v>172</v>
      </c>
    </row>
    <row r="1174" spans="1:65" s="14" customFormat="1" ht="11.25">
      <c r="B1174" s="200"/>
      <c r="C1174" s="201"/>
      <c r="D1174" s="191" t="s">
        <v>180</v>
      </c>
      <c r="E1174" s="202" t="s">
        <v>19</v>
      </c>
      <c r="F1174" s="203" t="s">
        <v>215</v>
      </c>
      <c r="G1174" s="201"/>
      <c r="H1174" s="204">
        <v>94.9</v>
      </c>
      <c r="I1174" s="205"/>
      <c r="J1174" s="201"/>
      <c r="K1174" s="201"/>
      <c r="L1174" s="206"/>
      <c r="M1174" s="207"/>
      <c r="N1174" s="208"/>
      <c r="O1174" s="208"/>
      <c r="P1174" s="208"/>
      <c r="Q1174" s="208"/>
      <c r="R1174" s="208"/>
      <c r="S1174" s="208"/>
      <c r="T1174" s="209"/>
      <c r="AT1174" s="210" t="s">
        <v>180</v>
      </c>
      <c r="AU1174" s="210" t="s">
        <v>88</v>
      </c>
      <c r="AV1174" s="14" t="s">
        <v>88</v>
      </c>
      <c r="AW1174" s="14" t="s">
        <v>37</v>
      </c>
      <c r="AX1174" s="14" t="s">
        <v>78</v>
      </c>
      <c r="AY1174" s="210" t="s">
        <v>172</v>
      </c>
    </row>
    <row r="1175" spans="1:65" s="15" customFormat="1" ht="11.25">
      <c r="B1175" s="211"/>
      <c r="C1175" s="212"/>
      <c r="D1175" s="191" t="s">
        <v>180</v>
      </c>
      <c r="E1175" s="213" t="s">
        <v>119</v>
      </c>
      <c r="F1175" s="214" t="s">
        <v>183</v>
      </c>
      <c r="G1175" s="212"/>
      <c r="H1175" s="215">
        <v>94.9</v>
      </c>
      <c r="I1175" s="216"/>
      <c r="J1175" s="212"/>
      <c r="K1175" s="212"/>
      <c r="L1175" s="217"/>
      <c r="M1175" s="218"/>
      <c r="N1175" s="219"/>
      <c r="O1175" s="219"/>
      <c r="P1175" s="219"/>
      <c r="Q1175" s="219"/>
      <c r="R1175" s="219"/>
      <c r="S1175" s="219"/>
      <c r="T1175" s="220"/>
      <c r="AT1175" s="221" t="s">
        <v>180</v>
      </c>
      <c r="AU1175" s="221" t="s">
        <v>88</v>
      </c>
      <c r="AV1175" s="15" t="s">
        <v>178</v>
      </c>
      <c r="AW1175" s="15" t="s">
        <v>37</v>
      </c>
      <c r="AX1175" s="15" t="s">
        <v>86</v>
      </c>
      <c r="AY1175" s="221" t="s">
        <v>172</v>
      </c>
    </row>
    <row r="1176" spans="1:65" s="2" customFormat="1" ht="62.65" customHeight="1">
      <c r="A1176" s="36"/>
      <c r="B1176" s="37"/>
      <c r="C1176" s="176" t="s">
        <v>1279</v>
      </c>
      <c r="D1176" s="176" t="s">
        <v>174</v>
      </c>
      <c r="E1176" s="177" t="s">
        <v>1280</v>
      </c>
      <c r="F1176" s="178" t="s">
        <v>1281</v>
      </c>
      <c r="G1176" s="179" t="s">
        <v>96</v>
      </c>
      <c r="H1176" s="180">
        <v>94.9</v>
      </c>
      <c r="I1176" s="181"/>
      <c r="J1176" s="182">
        <f>ROUND(I1176*H1176,2)</f>
        <v>0</v>
      </c>
      <c r="K1176" s="178" t="s">
        <v>188</v>
      </c>
      <c r="L1176" s="41"/>
      <c r="M1176" s="183" t="s">
        <v>19</v>
      </c>
      <c r="N1176" s="184" t="s">
        <v>49</v>
      </c>
      <c r="O1176" s="66"/>
      <c r="P1176" s="185">
        <f>O1176*H1176</f>
        <v>0</v>
      </c>
      <c r="Q1176" s="185">
        <v>3.4000000000000002E-4</v>
      </c>
      <c r="R1176" s="185">
        <f>Q1176*H1176</f>
        <v>3.2266000000000003E-2</v>
      </c>
      <c r="S1176" s="185">
        <v>0</v>
      </c>
      <c r="T1176" s="186">
        <f>S1176*H1176</f>
        <v>0</v>
      </c>
      <c r="U1176" s="36"/>
      <c r="V1176" s="36"/>
      <c r="W1176" s="36"/>
      <c r="X1176" s="36"/>
      <c r="Y1176" s="36"/>
      <c r="Z1176" s="36"/>
      <c r="AA1176" s="36"/>
      <c r="AB1176" s="36"/>
      <c r="AC1176" s="36"/>
      <c r="AD1176" s="36"/>
      <c r="AE1176" s="36"/>
      <c r="AR1176" s="187" t="s">
        <v>268</v>
      </c>
      <c r="AT1176" s="187" t="s">
        <v>174</v>
      </c>
      <c r="AU1176" s="187" t="s">
        <v>88</v>
      </c>
      <c r="AY1176" s="19" t="s">
        <v>172</v>
      </c>
      <c r="BE1176" s="188">
        <f>IF(N1176="základní",J1176,0)</f>
        <v>0</v>
      </c>
      <c r="BF1176" s="188">
        <f>IF(N1176="snížená",J1176,0)</f>
        <v>0</v>
      </c>
      <c r="BG1176" s="188">
        <f>IF(N1176="zákl. přenesená",J1176,0)</f>
        <v>0</v>
      </c>
      <c r="BH1176" s="188">
        <f>IF(N1176="sníž. přenesená",J1176,0)</f>
        <v>0</v>
      </c>
      <c r="BI1176" s="188">
        <f>IF(N1176="nulová",J1176,0)</f>
        <v>0</v>
      </c>
      <c r="BJ1176" s="19" t="s">
        <v>86</v>
      </c>
      <c r="BK1176" s="188">
        <f>ROUND(I1176*H1176,2)</f>
        <v>0</v>
      </c>
      <c r="BL1176" s="19" t="s">
        <v>268</v>
      </c>
      <c r="BM1176" s="187" t="s">
        <v>1282</v>
      </c>
    </row>
    <row r="1177" spans="1:65" s="2" customFormat="1" ht="11.25">
      <c r="A1177" s="36"/>
      <c r="B1177" s="37"/>
      <c r="C1177" s="38"/>
      <c r="D1177" s="222" t="s">
        <v>190</v>
      </c>
      <c r="E1177" s="38"/>
      <c r="F1177" s="223" t="s">
        <v>1283</v>
      </c>
      <c r="G1177" s="38"/>
      <c r="H1177" s="38"/>
      <c r="I1177" s="224"/>
      <c r="J1177" s="38"/>
      <c r="K1177" s="38"/>
      <c r="L1177" s="41"/>
      <c r="M1177" s="225"/>
      <c r="N1177" s="226"/>
      <c r="O1177" s="66"/>
      <c r="P1177" s="66"/>
      <c r="Q1177" s="66"/>
      <c r="R1177" s="66"/>
      <c r="S1177" s="66"/>
      <c r="T1177" s="67"/>
      <c r="U1177" s="36"/>
      <c r="V1177" s="36"/>
      <c r="W1177" s="36"/>
      <c r="X1177" s="36"/>
      <c r="Y1177" s="36"/>
      <c r="Z1177" s="36"/>
      <c r="AA1177" s="36"/>
      <c r="AB1177" s="36"/>
      <c r="AC1177" s="36"/>
      <c r="AD1177" s="36"/>
      <c r="AE1177" s="36"/>
      <c r="AT1177" s="19" t="s">
        <v>190</v>
      </c>
      <c r="AU1177" s="19" t="s">
        <v>88</v>
      </c>
    </row>
    <row r="1178" spans="1:65" s="14" customFormat="1" ht="11.25">
      <c r="B1178" s="200"/>
      <c r="C1178" s="201"/>
      <c r="D1178" s="191" t="s">
        <v>180</v>
      </c>
      <c r="E1178" s="202" t="s">
        <v>19</v>
      </c>
      <c r="F1178" s="203" t="s">
        <v>119</v>
      </c>
      <c r="G1178" s="201"/>
      <c r="H1178" s="204">
        <v>94.9</v>
      </c>
      <c r="I1178" s="205"/>
      <c r="J1178" s="201"/>
      <c r="K1178" s="201"/>
      <c r="L1178" s="206"/>
      <c r="M1178" s="207"/>
      <c r="N1178" s="208"/>
      <c r="O1178" s="208"/>
      <c r="P1178" s="208"/>
      <c r="Q1178" s="208"/>
      <c r="R1178" s="208"/>
      <c r="S1178" s="208"/>
      <c r="T1178" s="209"/>
      <c r="AT1178" s="210" t="s">
        <v>180</v>
      </c>
      <c r="AU1178" s="210" t="s">
        <v>88</v>
      </c>
      <c r="AV1178" s="14" t="s">
        <v>88</v>
      </c>
      <c r="AW1178" s="14" t="s">
        <v>37</v>
      </c>
      <c r="AX1178" s="14" t="s">
        <v>78</v>
      </c>
      <c r="AY1178" s="210" t="s">
        <v>172</v>
      </c>
    </row>
    <row r="1179" spans="1:65" s="15" customFormat="1" ht="11.25">
      <c r="B1179" s="211"/>
      <c r="C1179" s="212"/>
      <c r="D1179" s="191" t="s">
        <v>180</v>
      </c>
      <c r="E1179" s="213" t="s">
        <v>19</v>
      </c>
      <c r="F1179" s="214" t="s">
        <v>183</v>
      </c>
      <c r="G1179" s="212"/>
      <c r="H1179" s="215">
        <v>94.9</v>
      </c>
      <c r="I1179" s="216"/>
      <c r="J1179" s="212"/>
      <c r="K1179" s="212"/>
      <c r="L1179" s="217"/>
      <c r="M1179" s="218"/>
      <c r="N1179" s="219"/>
      <c r="O1179" s="219"/>
      <c r="P1179" s="219"/>
      <c r="Q1179" s="219"/>
      <c r="R1179" s="219"/>
      <c r="S1179" s="219"/>
      <c r="T1179" s="220"/>
      <c r="AT1179" s="221" t="s">
        <v>180</v>
      </c>
      <c r="AU1179" s="221" t="s">
        <v>88</v>
      </c>
      <c r="AV1179" s="15" t="s">
        <v>178</v>
      </c>
      <c r="AW1179" s="15" t="s">
        <v>37</v>
      </c>
      <c r="AX1179" s="15" t="s">
        <v>86</v>
      </c>
      <c r="AY1179" s="221" t="s">
        <v>172</v>
      </c>
    </row>
    <row r="1180" spans="1:65" s="2" customFormat="1" ht="37.9" customHeight="1">
      <c r="A1180" s="36"/>
      <c r="B1180" s="37"/>
      <c r="C1180" s="176" t="s">
        <v>1284</v>
      </c>
      <c r="D1180" s="176" t="s">
        <v>174</v>
      </c>
      <c r="E1180" s="177" t="s">
        <v>1285</v>
      </c>
      <c r="F1180" s="178" t="s">
        <v>1286</v>
      </c>
      <c r="G1180" s="179" t="s">
        <v>96</v>
      </c>
      <c r="H1180" s="180">
        <v>94.9</v>
      </c>
      <c r="I1180" s="181"/>
      <c r="J1180" s="182">
        <f>ROUND(I1180*H1180,2)</f>
        <v>0</v>
      </c>
      <c r="K1180" s="178" t="s">
        <v>188</v>
      </c>
      <c r="L1180" s="41"/>
      <c r="M1180" s="183" t="s">
        <v>19</v>
      </c>
      <c r="N1180" s="184" t="s">
        <v>49</v>
      </c>
      <c r="O1180" s="66"/>
      <c r="P1180" s="185">
        <f>O1180*H1180</f>
        <v>0</v>
      </c>
      <c r="Q1180" s="185">
        <v>7.3999999999999999E-4</v>
      </c>
      <c r="R1180" s="185">
        <f>Q1180*H1180</f>
        <v>7.0225999999999997E-2</v>
      </c>
      <c r="S1180" s="185">
        <v>0</v>
      </c>
      <c r="T1180" s="186">
        <f>S1180*H1180</f>
        <v>0</v>
      </c>
      <c r="U1180" s="36"/>
      <c r="V1180" s="36"/>
      <c r="W1180" s="36"/>
      <c r="X1180" s="36"/>
      <c r="Y1180" s="36"/>
      <c r="Z1180" s="36"/>
      <c r="AA1180" s="36"/>
      <c r="AB1180" s="36"/>
      <c r="AC1180" s="36"/>
      <c r="AD1180" s="36"/>
      <c r="AE1180" s="36"/>
      <c r="AR1180" s="187" t="s">
        <v>268</v>
      </c>
      <c r="AT1180" s="187" t="s">
        <v>174</v>
      </c>
      <c r="AU1180" s="187" t="s">
        <v>88</v>
      </c>
      <c r="AY1180" s="19" t="s">
        <v>172</v>
      </c>
      <c r="BE1180" s="188">
        <f>IF(N1180="základní",J1180,0)</f>
        <v>0</v>
      </c>
      <c r="BF1180" s="188">
        <f>IF(N1180="snížená",J1180,0)</f>
        <v>0</v>
      </c>
      <c r="BG1180" s="188">
        <f>IF(N1180="zákl. přenesená",J1180,0)</f>
        <v>0</v>
      </c>
      <c r="BH1180" s="188">
        <f>IF(N1180="sníž. přenesená",J1180,0)</f>
        <v>0</v>
      </c>
      <c r="BI1180" s="188">
        <f>IF(N1180="nulová",J1180,0)</f>
        <v>0</v>
      </c>
      <c r="BJ1180" s="19" t="s">
        <v>86</v>
      </c>
      <c r="BK1180" s="188">
        <f>ROUND(I1180*H1180,2)</f>
        <v>0</v>
      </c>
      <c r="BL1180" s="19" t="s">
        <v>268</v>
      </c>
      <c r="BM1180" s="187" t="s">
        <v>1287</v>
      </c>
    </row>
    <row r="1181" spans="1:65" s="2" customFormat="1" ht="11.25">
      <c r="A1181" s="36"/>
      <c r="B1181" s="37"/>
      <c r="C1181" s="38"/>
      <c r="D1181" s="222" t="s">
        <v>190</v>
      </c>
      <c r="E1181" s="38"/>
      <c r="F1181" s="223" t="s">
        <v>1288</v>
      </c>
      <c r="G1181" s="38"/>
      <c r="H1181" s="38"/>
      <c r="I1181" s="224"/>
      <c r="J1181" s="38"/>
      <c r="K1181" s="38"/>
      <c r="L1181" s="41"/>
      <c r="M1181" s="225"/>
      <c r="N1181" s="226"/>
      <c r="O1181" s="66"/>
      <c r="P1181" s="66"/>
      <c r="Q1181" s="66"/>
      <c r="R1181" s="66"/>
      <c r="S1181" s="66"/>
      <c r="T1181" s="67"/>
      <c r="U1181" s="36"/>
      <c r="V1181" s="36"/>
      <c r="W1181" s="36"/>
      <c r="X1181" s="36"/>
      <c r="Y1181" s="36"/>
      <c r="Z1181" s="36"/>
      <c r="AA1181" s="36"/>
      <c r="AB1181" s="36"/>
      <c r="AC1181" s="36"/>
      <c r="AD1181" s="36"/>
      <c r="AE1181" s="36"/>
      <c r="AT1181" s="19" t="s">
        <v>190</v>
      </c>
      <c r="AU1181" s="19" t="s">
        <v>88</v>
      </c>
    </row>
    <row r="1182" spans="1:65" s="14" customFormat="1" ht="11.25">
      <c r="B1182" s="200"/>
      <c r="C1182" s="201"/>
      <c r="D1182" s="191" t="s">
        <v>180</v>
      </c>
      <c r="E1182" s="202" t="s">
        <v>19</v>
      </c>
      <c r="F1182" s="203" t="s">
        <v>119</v>
      </c>
      <c r="G1182" s="201"/>
      <c r="H1182" s="204">
        <v>94.9</v>
      </c>
      <c r="I1182" s="205"/>
      <c r="J1182" s="201"/>
      <c r="K1182" s="201"/>
      <c r="L1182" s="206"/>
      <c r="M1182" s="207"/>
      <c r="N1182" s="208"/>
      <c r="O1182" s="208"/>
      <c r="P1182" s="208"/>
      <c r="Q1182" s="208"/>
      <c r="R1182" s="208"/>
      <c r="S1182" s="208"/>
      <c r="T1182" s="209"/>
      <c r="AT1182" s="210" t="s">
        <v>180</v>
      </c>
      <c r="AU1182" s="210" t="s">
        <v>88</v>
      </c>
      <c r="AV1182" s="14" t="s">
        <v>88</v>
      </c>
      <c r="AW1182" s="14" t="s">
        <v>37</v>
      </c>
      <c r="AX1182" s="14" t="s">
        <v>78</v>
      </c>
      <c r="AY1182" s="210" t="s">
        <v>172</v>
      </c>
    </row>
    <row r="1183" spans="1:65" s="15" customFormat="1" ht="11.25">
      <c r="B1183" s="211"/>
      <c r="C1183" s="212"/>
      <c r="D1183" s="191" t="s">
        <v>180</v>
      </c>
      <c r="E1183" s="213" t="s">
        <v>19</v>
      </c>
      <c r="F1183" s="214" t="s">
        <v>183</v>
      </c>
      <c r="G1183" s="212"/>
      <c r="H1183" s="215">
        <v>94.9</v>
      </c>
      <c r="I1183" s="216"/>
      <c r="J1183" s="212"/>
      <c r="K1183" s="212"/>
      <c r="L1183" s="217"/>
      <c r="M1183" s="218"/>
      <c r="N1183" s="219"/>
      <c r="O1183" s="219"/>
      <c r="P1183" s="219"/>
      <c r="Q1183" s="219"/>
      <c r="R1183" s="219"/>
      <c r="S1183" s="219"/>
      <c r="T1183" s="220"/>
      <c r="AT1183" s="221" t="s">
        <v>180</v>
      </c>
      <c r="AU1183" s="221" t="s">
        <v>88</v>
      </c>
      <c r="AV1183" s="15" t="s">
        <v>178</v>
      </c>
      <c r="AW1183" s="15" t="s">
        <v>37</v>
      </c>
      <c r="AX1183" s="15" t="s">
        <v>86</v>
      </c>
      <c r="AY1183" s="221" t="s">
        <v>172</v>
      </c>
    </row>
    <row r="1184" spans="1:65" s="2" customFormat="1" ht="44.25" customHeight="1">
      <c r="A1184" s="36"/>
      <c r="B1184" s="37"/>
      <c r="C1184" s="176" t="s">
        <v>1289</v>
      </c>
      <c r="D1184" s="176" t="s">
        <v>174</v>
      </c>
      <c r="E1184" s="177" t="s">
        <v>1290</v>
      </c>
      <c r="F1184" s="178" t="s">
        <v>1291</v>
      </c>
      <c r="G1184" s="179" t="s">
        <v>96</v>
      </c>
      <c r="H1184" s="180">
        <v>94.9</v>
      </c>
      <c r="I1184" s="181"/>
      <c r="J1184" s="182">
        <f>ROUND(I1184*H1184,2)</f>
        <v>0</v>
      </c>
      <c r="K1184" s="178" t="s">
        <v>188</v>
      </c>
      <c r="L1184" s="41"/>
      <c r="M1184" s="183" t="s">
        <v>19</v>
      </c>
      <c r="N1184" s="184" t="s">
        <v>49</v>
      </c>
      <c r="O1184" s="66"/>
      <c r="P1184" s="185">
        <f>O1184*H1184</f>
        <v>0</v>
      </c>
      <c r="Q1184" s="185">
        <v>7.2000000000000005E-4</v>
      </c>
      <c r="R1184" s="185">
        <f>Q1184*H1184</f>
        <v>6.8328000000000014E-2</v>
      </c>
      <c r="S1184" s="185">
        <v>0</v>
      </c>
      <c r="T1184" s="186">
        <f>S1184*H1184</f>
        <v>0</v>
      </c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R1184" s="187" t="s">
        <v>268</v>
      </c>
      <c r="AT1184" s="187" t="s">
        <v>174</v>
      </c>
      <c r="AU1184" s="187" t="s">
        <v>88</v>
      </c>
      <c r="AY1184" s="19" t="s">
        <v>172</v>
      </c>
      <c r="BE1184" s="188">
        <f>IF(N1184="základní",J1184,0)</f>
        <v>0</v>
      </c>
      <c r="BF1184" s="188">
        <f>IF(N1184="snížená",J1184,0)</f>
        <v>0</v>
      </c>
      <c r="BG1184" s="188">
        <f>IF(N1184="zákl. přenesená",J1184,0)</f>
        <v>0</v>
      </c>
      <c r="BH1184" s="188">
        <f>IF(N1184="sníž. přenesená",J1184,0)</f>
        <v>0</v>
      </c>
      <c r="BI1184" s="188">
        <f>IF(N1184="nulová",J1184,0)</f>
        <v>0</v>
      </c>
      <c r="BJ1184" s="19" t="s">
        <v>86</v>
      </c>
      <c r="BK1184" s="188">
        <f>ROUND(I1184*H1184,2)</f>
        <v>0</v>
      </c>
      <c r="BL1184" s="19" t="s">
        <v>268</v>
      </c>
      <c r="BM1184" s="187" t="s">
        <v>1292</v>
      </c>
    </row>
    <row r="1185" spans="1:65" s="2" customFormat="1" ht="11.25">
      <c r="A1185" s="36"/>
      <c r="B1185" s="37"/>
      <c r="C1185" s="38"/>
      <c r="D1185" s="222" t="s">
        <v>190</v>
      </c>
      <c r="E1185" s="38"/>
      <c r="F1185" s="223" t="s">
        <v>1293</v>
      </c>
      <c r="G1185" s="38"/>
      <c r="H1185" s="38"/>
      <c r="I1185" s="224"/>
      <c r="J1185" s="38"/>
      <c r="K1185" s="38"/>
      <c r="L1185" s="41"/>
      <c r="M1185" s="225"/>
      <c r="N1185" s="226"/>
      <c r="O1185" s="66"/>
      <c r="P1185" s="66"/>
      <c r="Q1185" s="66"/>
      <c r="R1185" s="66"/>
      <c r="S1185" s="66"/>
      <c r="T1185" s="67"/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T1185" s="19" t="s">
        <v>190</v>
      </c>
      <c r="AU1185" s="19" t="s">
        <v>88</v>
      </c>
    </row>
    <row r="1186" spans="1:65" s="14" customFormat="1" ht="11.25">
      <c r="B1186" s="200"/>
      <c r="C1186" s="201"/>
      <c r="D1186" s="191" t="s">
        <v>180</v>
      </c>
      <c r="E1186" s="202" t="s">
        <v>19</v>
      </c>
      <c r="F1186" s="203" t="s">
        <v>119</v>
      </c>
      <c r="G1186" s="201"/>
      <c r="H1186" s="204">
        <v>94.9</v>
      </c>
      <c r="I1186" s="205"/>
      <c r="J1186" s="201"/>
      <c r="K1186" s="201"/>
      <c r="L1186" s="206"/>
      <c r="M1186" s="207"/>
      <c r="N1186" s="208"/>
      <c r="O1186" s="208"/>
      <c r="P1186" s="208"/>
      <c r="Q1186" s="208"/>
      <c r="R1186" s="208"/>
      <c r="S1186" s="208"/>
      <c r="T1186" s="209"/>
      <c r="AT1186" s="210" t="s">
        <v>180</v>
      </c>
      <c r="AU1186" s="210" t="s">
        <v>88</v>
      </c>
      <c r="AV1186" s="14" t="s">
        <v>88</v>
      </c>
      <c r="AW1186" s="14" t="s">
        <v>37</v>
      </c>
      <c r="AX1186" s="14" t="s">
        <v>78</v>
      </c>
      <c r="AY1186" s="210" t="s">
        <v>172</v>
      </c>
    </row>
    <row r="1187" spans="1:65" s="15" customFormat="1" ht="11.25">
      <c r="B1187" s="211"/>
      <c r="C1187" s="212"/>
      <c r="D1187" s="191" t="s">
        <v>180</v>
      </c>
      <c r="E1187" s="213" t="s">
        <v>19</v>
      </c>
      <c r="F1187" s="214" t="s">
        <v>183</v>
      </c>
      <c r="G1187" s="212"/>
      <c r="H1187" s="215">
        <v>94.9</v>
      </c>
      <c r="I1187" s="216"/>
      <c r="J1187" s="212"/>
      <c r="K1187" s="212"/>
      <c r="L1187" s="217"/>
      <c r="M1187" s="218"/>
      <c r="N1187" s="219"/>
      <c r="O1187" s="219"/>
      <c r="P1187" s="219"/>
      <c r="Q1187" s="219"/>
      <c r="R1187" s="219"/>
      <c r="S1187" s="219"/>
      <c r="T1187" s="220"/>
      <c r="AT1187" s="221" t="s">
        <v>180</v>
      </c>
      <c r="AU1187" s="221" t="s">
        <v>88</v>
      </c>
      <c r="AV1187" s="15" t="s">
        <v>178</v>
      </c>
      <c r="AW1187" s="15" t="s">
        <v>37</v>
      </c>
      <c r="AX1187" s="15" t="s">
        <v>86</v>
      </c>
      <c r="AY1187" s="221" t="s">
        <v>172</v>
      </c>
    </row>
    <row r="1188" spans="1:65" s="12" customFormat="1" ht="22.9" customHeight="1">
      <c r="B1188" s="160"/>
      <c r="C1188" s="161"/>
      <c r="D1188" s="162" t="s">
        <v>77</v>
      </c>
      <c r="E1188" s="174" t="s">
        <v>1294</v>
      </c>
      <c r="F1188" s="174" t="s">
        <v>1295</v>
      </c>
      <c r="G1188" s="161"/>
      <c r="H1188" s="161"/>
      <c r="I1188" s="164"/>
      <c r="J1188" s="175">
        <f>BK1188</f>
        <v>0</v>
      </c>
      <c r="K1188" s="161"/>
      <c r="L1188" s="166"/>
      <c r="M1188" s="167"/>
      <c r="N1188" s="168"/>
      <c r="O1188" s="168"/>
      <c r="P1188" s="169">
        <f>SUM(P1189:P1194)</f>
        <v>0</v>
      </c>
      <c r="Q1188" s="168"/>
      <c r="R1188" s="169">
        <f>SUM(R1189:R1194)</f>
        <v>0</v>
      </c>
      <c r="S1188" s="168"/>
      <c r="T1188" s="170">
        <f>SUM(T1189:T1194)</f>
        <v>0</v>
      </c>
      <c r="AR1188" s="171" t="s">
        <v>88</v>
      </c>
      <c r="AT1188" s="172" t="s">
        <v>77</v>
      </c>
      <c r="AU1188" s="172" t="s">
        <v>86</v>
      </c>
      <c r="AY1188" s="171" t="s">
        <v>172</v>
      </c>
      <c r="BK1188" s="173">
        <f>SUM(BK1189:BK1194)</f>
        <v>0</v>
      </c>
    </row>
    <row r="1189" spans="1:65" s="2" customFormat="1" ht="24.2" customHeight="1">
      <c r="A1189" s="36"/>
      <c r="B1189" s="37"/>
      <c r="C1189" s="176" t="s">
        <v>1296</v>
      </c>
      <c r="D1189" s="176" t="s">
        <v>174</v>
      </c>
      <c r="E1189" s="177" t="s">
        <v>1297</v>
      </c>
      <c r="F1189" s="178" t="s">
        <v>1298</v>
      </c>
      <c r="G1189" s="179" t="s">
        <v>96</v>
      </c>
      <c r="H1189" s="180">
        <v>350</v>
      </c>
      <c r="I1189" s="181"/>
      <c r="J1189" s="182">
        <f>ROUND(I1189*H1189,2)</f>
        <v>0</v>
      </c>
      <c r="K1189" s="178" t="s">
        <v>19</v>
      </c>
      <c r="L1189" s="41"/>
      <c r="M1189" s="183" t="s">
        <v>19</v>
      </c>
      <c r="N1189" s="184" t="s">
        <v>49</v>
      </c>
      <c r="O1189" s="66"/>
      <c r="P1189" s="185">
        <f>O1189*H1189</f>
        <v>0</v>
      </c>
      <c r="Q1189" s="185">
        <v>0</v>
      </c>
      <c r="R1189" s="185">
        <f>Q1189*H1189</f>
        <v>0</v>
      </c>
      <c r="S1189" s="185">
        <v>0</v>
      </c>
      <c r="T1189" s="186">
        <f>S1189*H1189</f>
        <v>0</v>
      </c>
      <c r="U1189" s="36"/>
      <c r="V1189" s="36"/>
      <c r="W1189" s="36"/>
      <c r="X1189" s="36"/>
      <c r="Y1189" s="36"/>
      <c r="Z1189" s="36"/>
      <c r="AA1189" s="36"/>
      <c r="AB1189" s="36"/>
      <c r="AC1189" s="36"/>
      <c r="AD1189" s="36"/>
      <c r="AE1189" s="36"/>
      <c r="AR1189" s="187" t="s">
        <v>268</v>
      </c>
      <c r="AT1189" s="187" t="s">
        <v>174</v>
      </c>
      <c r="AU1189" s="187" t="s">
        <v>88</v>
      </c>
      <c r="AY1189" s="19" t="s">
        <v>172</v>
      </c>
      <c r="BE1189" s="188">
        <f>IF(N1189="základní",J1189,0)</f>
        <v>0</v>
      </c>
      <c r="BF1189" s="188">
        <f>IF(N1189="snížená",J1189,0)</f>
        <v>0</v>
      </c>
      <c r="BG1189" s="188">
        <f>IF(N1189="zákl. přenesená",J1189,0)</f>
        <v>0</v>
      </c>
      <c r="BH1189" s="188">
        <f>IF(N1189="sníž. přenesená",J1189,0)</f>
        <v>0</v>
      </c>
      <c r="BI1189" s="188">
        <f>IF(N1189="nulová",J1189,0)</f>
        <v>0</v>
      </c>
      <c r="BJ1189" s="19" t="s">
        <v>86</v>
      </c>
      <c r="BK1189" s="188">
        <f>ROUND(I1189*H1189,2)</f>
        <v>0</v>
      </c>
      <c r="BL1189" s="19" t="s">
        <v>268</v>
      </c>
      <c r="BM1189" s="187" t="s">
        <v>1299</v>
      </c>
    </row>
    <row r="1190" spans="1:65" s="13" customFormat="1" ht="11.25">
      <c r="B1190" s="189"/>
      <c r="C1190" s="190"/>
      <c r="D1190" s="191" t="s">
        <v>180</v>
      </c>
      <c r="E1190" s="192" t="s">
        <v>19</v>
      </c>
      <c r="F1190" s="193" t="s">
        <v>181</v>
      </c>
      <c r="G1190" s="190"/>
      <c r="H1190" s="192" t="s">
        <v>19</v>
      </c>
      <c r="I1190" s="194"/>
      <c r="J1190" s="190"/>
      <c r="K1190" s="190"/>
      <c r="L1190" s="195"/>
      <c r="M1190" s="196"/>
      <c r="N1190" s="197"/>
      <c r="O1190" s="197"/>
      <c r="P1190" s="197"/>
      <c r="Q1190" s="197"/>
      <c r="R1190" s="197"/>
      <c r="S1190" s="197"/>
      <c r="T1190" s="198"/>
      <c r="AT1190" s="199" t="s">
        <v>180</v>
      </c>
      <c r="AU1190" s="199" t="s">
        <v>88</v>
      </c>
      <c r="AV1190" s="13" t="s">
        <v>86</v>
      </c>
      <c r="AW1190" s="13" t="s">
        <v>37</v>
      </c>
      <c r="AX1190" s="13" t="s">
        <v>78</v>
      </c>
      <c r="AY1190" s="199" t="s">
        <v>172</v>
      </c>
    </row>
    <row r="1191" spans="1:65" s="13" customFormat="1" ht="22.5">
      <c r="B1191" s="189"/>
      <c r="C1191" s="190"/>
      <c r="D1191" s="191" t="s">
        <v>180</v>
      </c>
      <c r="E1191" s="192" t="s">
        <v>19</v>
      </c>
      <c r="F1191" s="193" t="s">
        <v>1253</v>
      </c>
      <c r="G1191" s="190"/>
      <c r="H1191" s="192" t="s">
        <v>19</v>
      </c>
      <c r="I1191" s="194"/>
      <c r="J1191" s="190"/>
      <c r="K1191" s="190"/>
      <c r="L1191" s="195"/>
      <c r="M1191" s="196"/>
      <c r="N1191" s="197"/>
      <c r="O1191" s="197"/>
      <c r="P1191" s="197"/>
      <c r="Q1191" s="197"/>
      <c r="R1191" s="197"/>
      <c r="S1191" s="197"/>
      <c r="T1191" s="198"/>
      <c r="AT1191" s="199" t="s">
        <v>180</v>
      </c>
      <c r="AU1191" s="199" t="s">
        <v>88</v>
      </c>
      <c r="AV1191" s="13" t="s">
        <v>86</v>
      </c>
      <c r="AW1191" s="13" t="s">
        <v>37</v>
      </c>
      <c r="AX1191" s="13" t="s">
        <v>78</v>
      </c>
      <c r="AY1191" s="199" t="s">
        <v>172</v>
      </c>
    </row>
    <row r="1192" spans="1:65" s="13" customFormat="1" ht="11.25">
      <c r="B1192" s="189"/>
      <c r="C1192" s="190"/>
      <c r="D1192" s="191" t="s">
        <v>180</v>
      </c>
      <c r="E1192" s="192" t="s">
        <v>19</v>
      </c>
      <c r="F1192" s="193" t="s">
        <v>1300</v>
      </c>
      <c r="G1192" s="190"/>
      <c r="H1192" s="192" t="s">
        <v>19</v>
      </c>
      <c r="I1192" s="194"/>
      <c r="J1192" s="190"/>
      <c r="K1192" s="190"/>
      <c r="L1192" s="195"/>
      <c r="M1192" s="196"/>
      <c r="N1192" s="197"/>
      <c r="O1192" s="197"/>
      <c r="P1192" s="197"/>
      <c r="Q1192" s="197"/>
      <c r="R1192" s="197"/>
      <c r="S1192" s="197"/>
      <c r="T1192" s="198"/>
      <c r="AT1192" s="199" t="s">
        <v>180</v>
      </c>
      <c r="AU1192" s="199" t="s">
        <v>88</v>
      </c>
      <c r="AV1192" s="13" t="s">
        <v>86</v>
      </c>
      <c r="AW1192" s="13" t="s">
        <v>37</v>
      </c>
      <c r="AX1192" s="13" t="s">
        <v>78</v>
      </c>
      <c r="AY1192" s="199" t="s">
        <v>172</v>
      </c>
    </row>
    <row r="1193" spans="1:65" s="14" customFormat="1" ht="11.25">
      <c r="B1193" s="200"/>
      <c r="C1193" s="201"/>
      <c r="D1193" s="191" t="s">
        <v>180</v>
      </c>
      <c r="E1193" s="202" t="s">
        <v>19</v>
      </c>
      <c r="F1193" s="203" t="s">
        <v>1301</v>
      </c>
      <c r="G1193" s="201"/>
      <c r="H1193" s="204">
        <v>350</v>
      </c>
      <c r="I1193" s="205"/>
      <c r="J1193" s="201"/>
      <c r="K1193" s="201"/>
      <c r="L1193" s="206"/>
      <c r="M1193" s="207"/>
      <c r="N1193" s="208"/>
      <c r="O1193" s="208"/>
      <c r="P1193" s="208"/>
      <c r="Q1193" s="208"/>
      <c r="R1193" s="208"/>
      <c r="S1193" s="208"/>
      <c r="T1193" s="209"/>
      <c r="AT1193" s="210" t="s">
        <v>180</v>
      </c>
      <c r="AU1193" s="210" t="s">
        <v>88</v>
      </c>
      <c r="AV1193" s="14" t="s">
        <v>88</v>
      </c>
      <c r="AW1193" s="14" t="s">
        <v>37</v>
      </c>
      <c r="AX1193" s="14" t="s">
        <v>78</v>
      </c>
      <c r="AY1193" s="210" t="s">
        <v>172</v>
      </c>
    </row>
    <row r="1194" spans="1:65" s="15" customFormat="1" ht="11.25">
      <c r="B1194" s="211"/>
      <c r="C1194" s="212"/>
      <c r="D1194" s="191" t="s">
        <v>180</v>
      </c>
      <c r="E1194" s="213" t="s">
        <v>19</v>
      </c>
      <c r="F1194" s="214" t="s">
        <v>183</v>
      </c>
      <c r="G1194" s="212"/>
      <c r="H1194" s="215">
        <v>350</v>
      </c>
      <c r="I1194" s="216"/>
      <c r="J1194" s="212"/>
      <c r="K1194" s="212"/>
      <c r="L1194" s="217"/>
      <c r="M1194" s="218"/>
      <c r="N1194" s="219"/>
      <c r="O1194" s="219"/>
      <c r="P1194" s="219"/>
      <c r="Q1194" s="219"/>
      <c r="R1194" s="219"/>
      <c r="S1194" s="219"/>
      <c r="T1194" s="220"/>
      <c r="AT1194" s="221" t="s">
        <v>180</v>
      </c>
      <c r="AU1194" s="221" t="s">
        <v>88</v>
      </c>
      <c r="AV1194" s="15" t="s">
        <v>178</v>
      </c>
      <c r="AW1194" s="15" t="s">
        <v>37</v>
      </c>
      <c r="AX1194" s="15" t="s">
        <v>86</v>
      </c>
      <c r="AY1194" s="221" t="s">
        <v>172</v>
      </c>
    </row>
    <row r="1195" spans="1:65" s="12" customFormat="1" ht="25.9" customHeight="1">
      <c r="B1195" s="160"/>
      <c r="C1195" s="161"/>
      <c r="D1195" s="162" t="s">
        <v>77</v>
      </c>
      <c r="E1195" s="163" t="s">
        <v>1302</v>
      </c>
      <c r="F1195" s="163" t="s">
        <v>1303</v>
      </c>
      <c r="G1195" s="161"/>
      <c r="H1195" s="161"/>
      <c r="I1195" s="164"/>
      <c r="J1195" s="165">
        <f>BK1195</f>
        <v>0</v>
      </c>
      <c r="K1195" s="161"/>
      <c r="L1195" s="166"/>
      <c r="M1195" s="167"/>
      <c r="N1195" s="168"/>
      <c r="O1195" s="168"/>
      <c r="P1195" s="169">
        <f>SUM(P1196:P1208)</f>
        <v>0</v>
      </c>
      <c r="Q1195" s="168"/>
      <c r="R1195" s="169">
        <f>SUM(R1196:R1208)</f>
        <v>0</v>
      </c>
      <c r="S1195" s="168"/>
      <c r="T1195" s="170">
        <f>SUM(T1196:T1208)</f>
        <v>0</v>
      </c>
      <c r="AR1195" s="171" t="s">
        <v>178</v>
      </c>
      <c r="AT1195" s="172" t="s">
        <v>77</v>
      </c>
      <c r="AU1195" s="172" t="s">
        <v>78</v>
      </c>
      <c r="AY1195" s="171" t="s">
        <v>172</v>
      </c>
      <c r="BK1195" s="173">
        <f>SUM(BK1196:BK1208)</f>
        <v>0</v>
      </c>
    </row>
    <row r="1196" spans="1:65" s="2" customFormat="1" ht="24.2" customHeight="1">
      <c r="A1196" s="36"/>
      <c r="B1196" s="37"/>
      <c r="C1196" s="176" t="s">
        <v>1304</v>
      </c>
      <c r="D1196" s="176" t="s">
        <v>174</v>
      </c>
      <c r="E1196" s="177" t="s">
        <v>1305</v>
      </c>
      <c r="F1196" s="178" t="s">
        <v>1306</v>
      </c>
      <c r="G1196" s="179" t="s">
        <v>1307</v>
      </c>
      <c r="H1196" s="180">
        <v>80</v>
      </c>
      <c r="I1196" s="181"/>
      <c r="J1196" s="182">
        <f>ROUND(I1196*H1196,2)</f>
        <v>0</v>
      </c>
      <c r="K1196" s="178" t="s">
        <v>188</v>
      </c>
      <c r="L1196" s="41"/>
      <c r="M1196" s="183" t="s">
        <v>19</v>
      </c>
      <c r="N1196" s="184" t="s">
        <v>49</v>
      </c>
      <c r="O1196" s="66"/>
      <c r="P1196" s="185">
        <f>O1196*H1196</f>
        <v>0</v>
      </c>
      <c r="Q1196" s="185">
        <v>0</v>
      </c>
      <c r="R1196" s="185">
        <f>Q1196*H1196</f>
        <v>0</v>
      </c>
      <c r="S1196" s="185">
        <v>0</v>
      </c>
      <c r="T1196" s="186">
        <f>S1196*H1196</f>
        <v>0</v>
      </c>
      <c r="U1196" s="36"/>
      <c r="V1196" s="36"/>
      <c r="W1196" s="36"/>
      <c r="X1196" s="36"/>
      <c r="Y1196" s="36"/>
      <c r="Z1196" s="36"/>
      <c r="AA1196" s="36"/>
      <c r="AB1196" s="36"/>
      <c r="AC1196" s="36"/>
      <c r="AD1196" s="36"/>
      <c r="AE1196" s="36"/>
      <c r="AR1196" s="187" t="s">
        <v>1308</v>
      </c>
      <c r="AT1196" s="187" t="s">
        <v>174</v>
      </c>
      <c r="AU1196" s="187" t="s">
        <v>86</v>
      </c>
      <c r="AY1196" s="19" t="s">
        <v>172</v>
      </c>
      <c r="BE1196" s="188">
        <f>IF(N1196="základní",J1196,0)</f>
        <v>0</v>
      </c>
      <c r="BF1196" s="188">
        <f>IF(N1196="snížená",J1196,0)</f>
        <v>0</v>
      </c>
      <c r="BG1196" s="188">
        <f>IF(N1196="zákl. přenesená",J1196,0)</f>
        <v>0</v>
      </c>
      <c r="BH1196" s="188">
        <f>IF(N1196="sníž. přenesená",J1196,0)</f>
        <v>0</v>
      </c>
      <c r="BI1196" s="188">
        <f>IF(N1196="nulová",J1196,0)</f>
        <v>0</v>
      </c>
      <c r="BJ1196" s="19" t="s">
        <v>86</v>
      </c>
      <c r="BK1196" s="188">
        <f>ROUND(I1196*H1196,2)</f>
        <v>0</v>
      </c>
      <c r="BL1196" s="19" t="s">
        <v>1308</v>
      </c>
      <c r="BM1196" s="187" t="s">
        <v>1309</v>
      </c>
    </row>
    <row r="1197" spans="1:65" s="2" customFormat="1" ht="11.25">
      <c r="A1197" s="36"/>
      <c r="B1197" s="37"/>
      <c r="C1197" s="38"/>
      <c r="D1197" s="222" t="s">
        <v>190</v>
      </c>
      <c r="E1197" s="38"/>
      <c r="F1197" s="223" t="s">
        <v>1310</v>
      </c>
      <c r="G1197" s="38"/>
      <c r="H1197" s="38"/>
      <c r="I1197" s="224"/>
      <c r="J1197" s="38"/>
      <c r="K1197" s="38"/>
      <c r="L1197" s="41"/>
      <c r="M1197" s="225"/>
      <c r="N1197" s="226"/>
      <c r="O1197" s="66"/>
      <c r="P1197" s="66"/>
      <c r="Q1197" s="66"/>
      <c r="R1197" s="66"/>
      <c r="S1197" s="66"/>
      <c r="T1197" s="67"/>
      <c r="U1197" s="36"/>
      <c r="V1197" s="36"/>
      <c r="W1197" s="36"/>
      <c r="X1197" s="36"/>
      <c r="Y1197" s="36"/>
      <c r="Z1197" s="36"/>
      <c r="AA1197" s="36"/>
      <c r="AB1197" s="36"/>
      <c r="AC1197" s="36"/>
      <c r="AD1197" s="36"/>
      <c r="AE1197" s="36"/>
      <c r="AT1197" s="19" t="s">
        <v>190</v>
      </c>
      <c r="AU1197" s="19" t="s">
        <v>86</v>
      </c>
    </row>
    <row r="1198" spans="1:65" s="13" customFormat="1" ht="11.25">
      <c r="B1198" s="189"/>
      <c r="C1198" s="190"/>
      <c r="D1198" s="191" t="s">
        <v>180</v>
      </c>
      <c r="E1198" s="192" t="s">
        <v>19</v>
      </c>
      <c r="F1198" s="193" t="s">
        <v>181</v>
      </c>
      <c r="G1198" s="190"/>
      <c r="H1198" s="192" t="s">
        <v>19</v>
      </c>
      <c r="I1198" s="194"/>
      <c r="J1198" s="190"/>
      <c r="K1198" s="190"/>
      <c r="L1198" s="195"/>
      <c r="M1198" s="196"/>
      <c r="N1198" s="197"/>
      <c r="O1198" s="197"/>
      <c r="P1198" s="197"/>
      <c r="Q1198" s="197"/>
      <c r="R1198" s="197"/>
      <c r="S1198" s="197"/>
      <c r="T1198" s="198"/>
      <c r="AT1198" s="199" t="s">
        <v>180</v>
      </c>
      <c r="AU1198" s="199" t="s">
        <v>86</v>
      </c>
      <c r="AV1198" s="13" t="s">
        <v>86</v>
      </c>
      <c r="AW1198" s="13" t="s">
        <v>37</v>
      </c>
      <c r="AX1198" s="13" t="s">
        <v>78</v>
      </c>
      <c r="AY1198" s="199" t="s">
        <v>172</v>
      </c>
    </row>
    <row r="1199" spans="1:65" s="13" customFormat="1" ht="11.25">
      <c r="B1199" s="189"/>
      <c r="C1199" s="190"/>
      <c r="D1199" s="191" t="s">
        <v>180</v>
      </c>
      <c r="E1199" s="192" t="s">
        <v>19</v>
      </c>
      <c r="F1199" s="193" t="s">
        <v>1268</v>
      </c>
      <c r="G1199" s="190"/>
      <c r="H1199" s="192" t="s">
        <v>19</v>
      </c>
      <c r="I1199" s="194"/>
      <c r="J1199" s="190"/>
      <c r="K1199" s="190"/>
      <c r="L1199" s="195"/>
      <c r="M1199" s="196"/>
      <c r="N1199" s="197"/>
      <c r="O1199" s="197"/>
      <c r="P1199" s="197"/>
      <c r="Q1199" s="197"/>
      <c r="R1199" s="197"/>
      <c r="S1199" s="197"/>
      <c r="T1199" s="198"/>
      <c r="AT1199" s="199" t="s">
        <v>180</v>
      </c>
      <c r="AU1199" s="199" t="s">
        <v>86</v>
      </c>
      <c r="AV1199" s="13" t="s">
        <v>86</v>
      </c>
      <c r="AW1199" s="13" t="s">
        <v>37</v>
      </c>
      <c r="AX1199" s="13" t="s">
        <v>78</v>
      </c>
      <c r="AY1199" s="199" t="s">
        <v>172</v>
      </c>
    </row>
    <row r="1200" spans="1:65" s="14" customFormat="1" ht="22.5">
      <c r="B1200" s="200"/>
      <c r="C1200" s="201"/>
      <c r="D1200" s="191" t="s">
        <v>180</v>
      </c>
      <c r="E1200" s="202" t="s">
        <v>19</v>
      </c>
      <c r="F1200" s="203" t="s">
        <v>1311</v>
      </c>
      <c r="G1200" s="201"/>
      <c r="H1200" s="204">
        <v>80</v>
      </c>
      <c r="I1200" s="205"/>
      <c r="J1200" s="201"/>
      <c r="K1200" s="201"/>
      <c r="L1200" s="206"/>
      <c r="M1200" s="207"/>
      <c r="N1200" s="208"/>
      <c r="O1200" s="208"/>
      <c r="P1200" s="208"/>
      <c r="Q1200" s="208"/>
      <c r="R1200" s="208"/>
      <c r="S1200" s="208"/>
      <c r="T1200" s="209"/>
      <c r="AT1200" s="210" t="s">
        <v>180</v>
      </c>
      <c r="AU1200" s="210" t="s">
        <v>86</v>
      </c>
      <c r="AV1200" s="14" t="s">
        <v>88</v>
      </c>
      <c r="AW1200" s="14" t="s">
        <v>37</v>
      </c>
      <c r="AX1200" s="14" t="s">
        <v>78</v>
      </c>
      <c r="AY1200" s="210" t="s">
        <v>172</v>
      </c>
    </row>
    <row r="1201" spans="1:65" s="15" customFormat="1" ht="11.25">
      <c r="B1201" s="211"/>
      <c r="C1201" s="212"/>
      <c r="D1201" s="191" t="s">
        <v>180</v>
      </c>
      <c r="E1201" s="213" t="s">
        <v>19</v>
      </c>
      <c r="F1201" s="214" t="s">
        <v>183</v>
      </c>
      <c r="G1201" s="212"/>
      <c r="H1201" s="215">
        <v>80</v>
      </c>
      <c r="I1201" s="216"/>
      <c r="J1201" s="212"/>
      <c r="K1201" s="212"/>
      <c r="L1201" s="217"/>
      <c r="M1201" s="218"/>
      <c r="N1201" s="219"/>
      <c r="O1201" s="219"/>
      <c r="P1201" s="219"/>
      <c r="Q1201" s="219"/>
      <c r="R1201" s="219"/>
      <c r="S1201" s="219"/>
      <c r="T1201" s="220"/>
      <c r="AT1201" s="221" t="s">
        <v>180</v>
      </c>
      <c r="AU1201" s="221" t="s">
        <v>86</v>
      </c>
      <c r="AV1201" s="15" t="s">
        <v>178</v>
      </c>
      <c r="AW1201" s="15" t="s">
        <v>37</v>
      </c>
      <c r="AX1201" s="15" t="s">
        <v>86</v>
      </c>
      <c r="AY1201" s="221" t="s">
        <v>172</v>
      </c>
    </row>
    <row r="1202" spans="1:65" s="2" customFormat="1" ht="24.2" customHeight="1">
      <c r="A1202" s="36"/>
      <c r="B1202" s="37"/>
      <c r="C1202" s="176" t="s">
        <v>1312</v>
      </c>
      <c r="D1202" s="176" t="s">
        <v>174</v>
      </c>
      <c r="E1202" s="177" t="s">
        <v>1313</v>
      </c>
      <c r="F1202" s="178" t="s">
        <v>1314</v>
      </c>
      <c r="G1202" s="179" t="s">
        <v>1307</v>
      </c>
      <c r="H1202" s="180">
        <v>8</v>
      </c>
      <c r="I1202" s="181"/>
      <c r="J1202" s="182">
        <f>ROUND(I1202*H1202,2)</f>
        <v>0</v>
      </c>
      <c r="K1202" s="178" t="s">
        <v>188</v>
      </c>
      <c r="L1202" s="41"/>
      <c r="M1202" s="183" t="s">
        <v>19</v>
      </c>
      <c r="N1202" s="184" t="s">
        <v>49</v>
      </c>
      <c r="O1202" s="66"/>
      <c r="P1202" s="185">
        <f>O1202*H1202</f>
        <v>0</v>
      </c>
      <c r="Q1202" s="185">
        <v>0</v>
      </c>
      <c r="R1202" s="185">
        <f>Q1202*H1202</f>
        <v>0</v>
      </c>
      <c r="S1202" s="185">
        <v>0</v>
      </c>
      <c r="T1202" s="186">
        <f>S1202*H1202</f>
        <v>0</v>
      </c>
      <c r="U1202" s="36"/>
      <c r="V1202" s="36"/>
      <c r="W1202" s="36"/>
      <c r="X1202" s="36"/>
      <c r="Y1202" s="36"/>
      <c r="Z1202" s="36"/>
      <c r="AA1202" s="36"/>
      <c r="AB1202" s="36"/>
      <c r="AC1202" s="36"/>
      <c r="AD1202" s="36"/>
      <c r="AE1202" s="36"/>
      <c r="AR1202" s="187" t="s">
        <v>1308</v>
      </c>
      <c r="AT1202" s="187" t="s">
        <v>174</v>
      </c>
      <c r="AU1202" s="187" t="s">
        <v>86</v>
      </c>
      <c r="AY1202" s="19" t="s">
        <v>172</v>
      </c>
      <c r="BE1202" s="188">
        <f>IF(N1202="základní",J1202,0)</f>
        <v>0</v>
      </c>
      <c r="BF1202" s="188">
        <f>IF(N1202="snížená",J1202,0)</f>
        <v>0</v>
      </c>
      <c r="BG1202" s="188">
        <f>IF(N1202="zákl. přenesená",J1202,0)</f>
        <v>0</v>
      </c>
      <c r="BH1202" s="188">
        <f>IF(N1202="sníž. přenesená",J1202,0)</f>
        <v>0</v>
      </c>
      <c r="BI1202" s="188">
        <f>IF(N1202="nulová",J1202,0)</f>
        <v>0</v>
      </c>
      <c r="BJ1202" s="19" t="s">
        <v>86</v>
      </c>
      <c r="BK1202" s="188">
        <f>ROUND(I1202*H1202,2)</f>
        <v>0</v>
      </c>
      <c r="BL1202" s="19" t="s">
        <v>1308</v>
      </c>
      <c r="BM1202" s="187" t="s">
        <v>1315</v>
      </c>
    </row>
    <row r="1203" spans="1:65" s="2" customFormat="1" ht="11.25">
      <c r="A1203" s="36"/>
      <c r="B1203" s="37"/>
      <c r="C1203" s="38"/>
      <c r="D1203" s="222" t="s">
        <v>190</v>
      </c>
      <c r="E1203" s="38"/>
      <c r="F1203" s="223" t="s">
        <v>1316</v>
      </c>
      <c r="G1203" s="38"/>
      <c r="H1203" s="38"/>
      <c r="I1203" s="224"/>
      <c r="J1203" s="38"/>
      <c r="K1203" s="38"/>
      <c r="L1203" s="41"/>
      <c r="M1203" s="225"/>
      <c r="N1203" s="226"/>
      <c r="O1203" s="66"/>
      <c r="P1203" s="66"/>
      <c r="Q1203" s="66"/>
      <c r="R1203" s="66"/>
      <c r="S1203" s="66"/>
      <c r="T1203" s="67"/>
      <c r="U1203" s="36"/>
      <c r="V1203" s="36"/>
      <c r="W1203" s="36"/>
      <c r="X1203" s="36"/>
      <c r="Y1203" s="36"/>
      <c r="Z1203" s="36"/>
      <c r="AA1203" s="36"/>
      <c r="AB1203" s="36"/>
      <c r="AC1203" s="36"/>
      <c r="AD1203" s="36"/>
      <c r="AE1203" s="36"/>
      <c r="AT1203" s="19" t="s">
        <v>190</v>
      </c>
      <c r="AU1203" s="19" t="s">
        <v>86</v>
      </c>
    </row>
    <row r="1204" spans="1:65" s="13" customFormat="1" ht="11.25">
      <c r="B1204" s="189"/>
      <c r="C1204" s="190"/>
      <c r="D1204" s="191" t="s">
        <v>180</v>
      </c>
      <c r="E1204" s="192" t="s">
        <v>19</v>
      </c>
      <c r="F1204" s="193" t="s">
        <v>704</v>
      </c>
      <c r="G1204" s="190"/>
      <c r="H1204" s="192" t="s">
        <v>19</v>
      </c>
      <c r="I1204" s="194"/>
      <c r="J1204" s="190"/>
      <c r="K1204" s="190"/>
      <c r="L1204" s="195"/>
      <c r="M1204" s="196"/>
      <c r="N1204" s="197"/>
      <c r="O1204" s="197"/>
      <c r="P1204" s="197"/>
      <c r="Q1204" s="197"/>
      <c r="R1204" s="197"/>
      <c r="S1204" s="197"/>
      <c r="T1204" s="198"/>
      <c r="AT1204" s="199" t="s">
        <v>180</v>
      </c>
      <c r="AU1204" s="199" t="s">
        <v>86</v>
      </c>
      <c r="AV1204" s="13" t="s">
        <v>86</v>
      </c>
      <c r="AW1204" s="13" t="s">
        <v>37</v>
      </c>
      <c r="AX1204" s="13" t="s">
        <v>78</v>
      </c>
      <c r="AY1204" s="199" t="s">
        <v>172</v>
      </c>
    </row>
    <row r="1205" spans="1:65" s="13" customFormat="1" ht="22.5">
      <c r="B1205" s="189"/>
      <c r="C1205" s="190"/>
      <c r="D1205" s="191" t="s">
        <v>180</v>
      </c>
      <c r="E1205" s="192" t="s">
        <v>19</v>
      </c>
      <c r="F1205" s="193" t="s">
        <v>1253</v>
      </c>
      <c r="G1205" s="190"/>
      <c r="H1205" s="192" t="s">
        <v>19</v>
      </c>
      <c r="I1205" s="194"/>
      <c r="J1205" s="190"/>
      <c r="K1205" s="190"/>
      <c r="L1205" s="195"/>
      <c r="M1205" s="196"/>
      <c r="N1205" s="197"/>
      <c r="O1205" s="197"/>
      <c r="P1205" s="197"/>
      <c r="Q1205" s="197"/>
      <c r="R1205" s="197"/>
      <c r="S1205" s="197"/>
      <c r="T1205" s="198"/>
      <c r="AT1205" s="199" t="s">
        <v>180</v>
      </c>
      <c r="AU1205" s="199" t="s">
        <v>86</v>
      </c>
      <c r="AV1205" s="13" t="s">
        <v>86</v>
      </c>
      <c r="AW1205" s="13" t="s">
        <v>37</v>
      </c>
      <c r="AX1205" s="13" t="s">
        <v>78</v>
      </c>
      <c r="AY1205" s="199" t="s">
        <v>172</v>
      </c>
    </row>
    <row r="1206" spans="1:65" s="13" customFormat="1" ht="11.25">
      <c r="B1206" s="189"/>
      <c r="C1206" s="190"/>
      <c r="D1206" s="191" t="s">
        <v>180</v>
      </c>
      <c r="E1206" s="192" t="s">
        <v>19</v>
      </c>
      <c r="F1206" s="193" t="s">
        <v>646</v>
      </c>
      <c r="G1206" s="190"/>
      <c r="H1206" s="192" t="s">
        <v>19</v>
      </c>
      <c r="I1206" s="194"/>
      <c r="J1206" s="190"/>
      <c r="K1206" s="190"/>
      <c r="L1206" s="195"/>
      <c r="M1206" s="196"/>
      <c r="N1206" s="197"/>
      <c r="O1206" s="197"/>
      <c r="P1206" s="197"/>
      <c r="Q1206" s="197"/>
      <c r="R1206" s="197"/>
      <c r="S1206" s="197"/>
      <c r="T1206" s="198"/>
      <c r="AT1206" s="199" t="s">
        <v>180</v>
      </c>
      <c r="AU1206" s="199" t="s">
        <v>86</v>
      </c>
      <c r="AV1206" s="13" t="s">
        <v>86</v>
      </c>
      <c r="AW1206" s="13" t="s">
        <v>37</v>
      </c>
      <c r="AX1206" s="13" t="s">
        <v>78</v>
      </c>
      <c r="AY1206" s="199" t="s">
        <v>172</v>
      </c>
    </row>
    <row r="1207" spans="1:65" s="14" customFormat="1" ht="11.25">
      <c r="B1207" s="200"/>
      <c r="C1207" s="201"/>
      <c r="D1207" s="191" t="s">
        <v>180</v>
      </c>
      <c r="E1207" s="202" t="s">
        <v>19</v>
      </c>
      <c r="F1207" s="203" t="s">
        <v>1317</v>
      </c>
      <c r="G1207" s="201"/>
      <c r="H1207" s="204">
        <v>8</v>
      </c>
      <c r="I1207" s="205"/>
      <c r="J1207" s="201"/>
      <c r="K1207" s="201"/>
      <c r="L1207" s="206"/>
      <c r="M1207" s="207"/>
      <c r="N1207" s="208"/>
      <c r="O1207" s="208"/>
      <c r="P1207" s="208"/>
      <c r="Q1207" s="208"/>
      <c r="R1207" s="208"/>
      <c r="S1207" s="208"/>
      <c r="T1207" s="209"/>
      <c r="AT1207" s="210" t="s">
        <v>180</v>
      </c>
      <c r="AU1207" s="210" t="s">
        <v>86</v>
      </c>
      <c r="AV1207" s="14" t="s">
        <v>88</v>
      </c>
      <c r="AW1207" s="14" t="s">
        <v>37</v>
      </c>
      <c r="AX1207" s="14" t="s">
        <v>78</v>
      </c>
      <c r="AY1207" s="210" t="s">
        <v>172</v>
      </c>
    </row>
    <row r="1208" spans="1:65" s="15" customFormat="1" ht="11.25">
      <c r="B1208" s="211"/>
      <c r="C1208" s="212"/>
      <c r="D1208" s="191" t="s">
        <v>180</v>
      </c>
      <c r="E1208" s="213" t="s">
        <v>19</v>
      </c>
      <c r="F1208" s="214" t="s">
        <v>183</v>
      </c>
      <c r="G1208" s="212"/>
      <c r="H1208" s="215">
        <v>8</v>
      </c>
      <c r="I1208" s="216"/>
      <c r="J1208" s="212"/>
      <c r="K1208" s="212"/>
      <c r="L1208" s="217"/>
      <c r="M1208" s="249"/>
      <c r="N1208" s="250"/>
      <c r="O1208" s="250"/>
      <c r="P1208" s="250"/>
      <c r="Q1208" s="250"/>
      <c r="R1208" s="250"/>
      <c r="S1208" s="250"/>
      <c r="T1208" s="251"/>
      <c r="AT1208" s="221" t="s">
        <v>180</v>
      </c>
      <c r="AU1208" s="221" t="s">
        <v>86</v>
      </c>
      <c r="AV1208" s="15" t="s">
        <v>178</v>
      </c>
      <c r="AW1208" s="15" t="s">
        <v>37</v>
      </c>
      <c r="AX1208" s="15" t="s">
        <v>86</v>
      </c>
      <c r="AY1208" s="221" t="s">
        <v>172</v>
      </c>
    </row>
    <row r="1209" spans="1:65" s="2" customFormat="1" ht="6.95" customHeight="1">
      <c r="A1209" s="36"/>
      <c r="B1209" s="49"/>
      <c r="C1209" s="50"/>
      <c r="D1209" s="50"/>
      <c r="E1209" s="50"/>
      <c r="F1209" s="50"/>
      <c r="G1209" s="50"/>
      <c r="H1209" s="50"/>
      <c r="I1209" s="50"/>
      <c r="J1209" s="50"/>
      <c r="K1209" s="50"/>
      <c r="L1209" s="41"/>
      <c r="M1209" s="36"/>
      <c r="O1209" s="36"/>
      <c r="P1209" s="36"/>
      <c r="Q1209" s="36"/>
      <c r="R1209" s="36"/>
      <c r="S1209" s="36"/>
      <c r="T1209" s="36"/>
      <c r="U1209" s="36"/>
      <c r="V1209" s="36"/>
      <c r="W1209" s="36"/>
      <c r="X1209" s="36"/>
      <c r="Y1209" s="36"/>
      <c r="Z1209" s="36"/>
      <c r="AA1209" s="36"/>
      <c r="AB1209" s="36"/>
      <c r="AC1209" s="36"/>
      <c r="AD1209" s="36"/>
      <c r="AE1209" s="36"/>
    </row>
  </sheetData>
  <sheetProtection algorithmName="SHA-512" hashValue="7mLo6z5I61g7CJ01hW6EkY0zingu7d7vP4MCCD134dn2I1jzPnVPZIF5tOdCi/U9r99KqbQA8lLdByBp+XEbBA==" saltValue="1zBkBn7xyIk78gVRrTOBcCZgK3eKbVdmU2kDDtoc7MJLeiVNLGaF6D779KQ6k5UbWn31uM0gFbJ81UjJUc4YjQ==" spinCount="100000" sheet="1" objects="1" scenarios="1" formatColumns="0" formatRows="0" autoFilter="0"/>
  <autoFilter ref="C97:K1208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8" r:id="rId1"/>
    <hyperlink ref="F115" r:id="rId2"/>
    <hyperlink ref="F123" r:id="rId3"/>
    <hyperlink ref="F138" r:id="rId4"/>
    <hyperlink ref="F143" r:id="rId5"/>
    <hyperlink ref="F192" r:id="rId6"/>
    <hyperlink ref="F200" r:id="rId7"/>
    <hyperlink ref="F204" r:id="rId8"/>
    <hyperlink ref="F206" r:id="rId9"/>
    <hyperlink ref="F210" r:id="rId10"/>
    <hyperlink ref="F216" r:id="rId11"/>
    <hyperlink ref="F222" r:id="rId12"/>
    <hyperlink ref="F224" r:id="rId13"/>
    <hyperlink ref="F232" r:id="rId14"/>
    <hyperlink ref="F240" r:id="rId15"/>
    <hyperlink ref="F265" r:id="rId16"/>
    <hyperlink ref="F267" r:id="rId17"/>
    <hyperlink ref="F271" r:id="rId18"/>
    <hyperlink ref="F273" r:id="rId19"/>
    <hyperlink ref="F279" r:id="rId20"/>
    <hyperlink ref="F286" r:id="rId21"/>
    <hyperlink ref="F297" r:id="rId22"/>
    <hyperlink ref="F305" r:id="rId23"/>
    <hyperlink ref="F341" r:id="rId24"/>
    <hyperlink ref="F348" r:id="rId25"/>
    <hyperlink ref="F355" r:id="rId26"/>
    <hyperlink ref="F362" r:id="rId27"/>
    <hyperlink ref="F366" r:id="rId28"/>
    <hyperlink ref="F372" r:id="rId29"/>
    <hyperlink ref="F374" r:id="rId30"/>
    <hyperlink ref="F376" r:id="rId31"/>
    <hyperlink ref="F378" r:id="rId32"/>
    <hyperlink ref="F380" r:id="rId33"/>
    <hyperlink ref="F383" r:id="rId34"/>
    <hyperlink ref="F385" r:id="rId35"/>
    <hyperlink ref="F387" r:id="rId36"/>
    <hyperlink ref="F391" r:id="rId37"/>
    <hyperlink ref="F407" r:id="rId38"/>
    <hyperlink ref="F413" r:id="rId39"/>
    <hyperlink ref="F419" r:id="rId40"/>
    <hyperlink ref="F423" r:id="rId41"/>
    <hyperlink ref="F433" r:id="rId42"/>
    <hyperlink ref="F435" r:id="rId43"/>
    <hyperlink ref="F438" r:id="rId44"/>
    <hyperlink ref="F456" r:id="rId45"/>
    <hyperlink ref="F458" r:id="rId46"/>
    <hyperlink ref="F468" r:id="rId47"/>
    <hyperlink ref="F482" r:id="rId48"/>
    <hyperlink ref="F484" r:id="rId49"/>
    <hyperlink ref="F488" r:id="rId50"/>
    <hyperlink ref="F497" r:id="rId51"/>
    <hyperlink ref="F512" r:id="rId52"/>
    <hyperlink ref="F519" r:id="rId53"/>
    <hyperlink ref="F581" r:id="rId54"/>
    <hyperlink ref="F588" r:id="rId55"/>
    <hyperlink ref="F596" r:id="rId56"/>
    <hyperlink ref="F604" r:id="rId57"/>
    <hyperlink ref="F609" r:id="rId58"/>
    <hyperlink ref="F624" r:id="rId59"/>
    <hyperlink ref="F632" r:id="rId60"/>
    <hyperlink ref="F640" r:id="rId61"/>
    <hyperlink ref="F649" r:id="rId62"/>
    <hyperlink ref="F657" r:id="rId63"/>
    <hyperlink ref="F665" r:id="rId64"/>
    <hyperlink ref="F673" r:id="rId65"/>
    <hyperlink ref="F681" r:id="rId66"/>
    <hyperlink ref="F696" r:id="rId67"/>
    <hyperlink ref="F713" r:id="rId68"/>
    <hyperlink ref="F730" r:id="rId69"/>
    <hyperlink ref="F745" r:id="rId70"/>
    <hyperlink ref="F760" r:id="rId71"/>
    <hyperlink ref="F767" r:id="rId72"/>
    <hyperlink ref="F777" r:id="rId73"/>
    <hyperlink ref="F784" r:id="rId74"/>
    <hyperlink ref="F792" r:id="rId75"/>
    <hyperlink ref="F800" r:id="rId76"/>
    <hyperlink ref="F815" r:id="rId77"/>
    <hyperlink ref="F821" r:id="rId78"/>
    <hyperlink ref="F823" r:id="rId79"/>
    <hyperlink ref="F834" r:id="rId80"/>
    <hyperlink ref="F838" r:id="rId81"/>
    <hyperlink ref="F845" r:id="rId82"/>
    <hyperlink ref="F847" r:id="rId83"/>
    <hyperlink ref="F849" r:id="rId84"/>
    <hyperlink ref="F851" r:id="rId85"/>
    <hyperlink ref="F853" r:id="rId86"/>
    <hyperlink ref="F857" r:id="rId87"/>
    <hyperlink ref="F863" r:id="rId88"/>
    <hyperlink ref="F881" r:id="rId89"/>
    <hyperlink ref="F889" r:id="rId90"/>
    <hyperlink ref="F898" r:id="rId91"/>
    <hyperlink ref="F907" r:id="rId92"/>
    <hyperlink ref="F924" r:id="rId93"/>
    <hyperlink ref="F939" r:id="rId94"/>
    <hyperlink ref="F956" r:id="rId95"/>
    <hyperlink ref="F973" r:id="rId96"/>
    <hyperlink ref="F997" r:id="rId97"/>
    <hyperlink ref="F1013" r:id="rId98"/>
    <hyperlink ref="F1022" r:id="rId99"/>
    <hyperlink ref="F1043" r:id="rId100"/>
    <hyperlink ref="F1045" r:id="rId101"/>
    <hyperlink ref="F1048" r:id="rId102"/>
    <hyperlink ref="F1054" r:id="rId103"/>
    <hyperlink ref="F1072" r:id="rId104"/>
    <hyperlink ref="F1126" r:id="rId105"/>
    <hyperlink ref="F1135" r:id="rId106"/>
    <hyperlink ref="F1137" r:id="rId107"/>
    <hyperlink ref="F1152" r:id="rId108"/>
    <hyperlink ref="F1177" r:id="rId109"/>
    <hyperlink ref="F1181" r:id="rId110"/>
    <hyperlink ref="F1185" r:id="rId111"/>
    <hyperlink ref="F1197" r:id="rId112"/>
    <hyperlink ref="F1203" r:id="rId11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19" t="s">
        <v>91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</row>
    <row r="4" spans="1:46" s="1" customFormat="1" ht="24.95" customHeight="1">
      <c r="B4" s="22"/>
      <c r="D4" s="106" t="s">
        <v>101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26.25" customHeight="1">
      <c r="B7" s="22"/>
      <c r="E7" s="392" t="str">
        <f>'Rekapitulace stavby'!K6</f>
        <v>Oprava krovu a stropu nad hledištěm (část B) Smetanova domu, Komenského 402 v Litomyšli</v>
      </c>
      <c r="F7" s="393"/>
      <c r="G7" s="393"/>
      <c r="H7" s="393"/>
      <c r="L7" s="22"/>
    </row>
    <row r="8" spans="1:46" s="2" customFormat="1" ht="12" customHeight="1">
      <c r="A8" s="36"/>
      <c r="B8" s="41"/>
      <c r="C8" s="36"/>
      <c r="D8" s="108" t="s">
        <v>114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30" customHeight="1">
      <c r="A9" s="36"/>
      <c r="B9" s="41"/>
      <c r="C9" s="36"/>
      <c r="D9" s="36"/>
      <c r="E9" s="394" t="s">
        <v>1318</v>
      </c>
      <c r="F9" s="395"/>
      <c r="G9" s="395"/>
      <c r="H9" s="395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13. 7. 2023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30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6" t="str">
        <f>'Rekapitulace stavby'!E14</f>
        <v>Vyplň údaj</v>
      </c>
      <c r="F18" s="397"/>
      <c r="G18" s="397"/>
      <c r="H18" s="397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26</v>
      </c>
      <c r="J20" s="110" t="s">
        <v>1319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1320</v>
      </c>
      <c r="F21" s="36"/>
      <c r="G21" s="36"/>
      <c r="H21" s="36"/>
      <c r="I21" s="108" t="s">
        <v>29</v>
      </c>
      <c r="J21" s="110" t="s">
        <v>1321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38</v>
      </c>
      <c r="E23" s="36"/>
      <c r="F23" s="36"/>
      <c r="G23" s="36"/>
      <c r="H23" s="36"/>
      <c r="I23" s="108" t="s">
        <v>26</v>
      </c>
      <c r="J23" s="110" t="s">
        <v>1319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1320</v>
      </c>
      <c r="F24" s="36"/>
      <c r="G24" s="36"/>
      <c r="H24" s="36"/>
      <c r="I24" s="108" t="s">
        <v>29</v>
      </c>
      <c r="J24" s="110" t="s">
        <v>1321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42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98" t="s">
        <v>19</v>
      </c>
      <c r="F27" s="398"/>
      <c r="G27" s="398"/>
      <c r="H27" s="39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ROUND(J80,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48</v>
      </c>
      <c r="E33" s="108" t="s">
        <v>49</v>
      </c>
      <c r="F33" s="120">
        <f>ROUND((SUM(BE80:BE82)),  2)</f>
        <v>0</v>
      </c>
      <c r="G33" s="36"/>
      <c r="H33" s="36"/>
      <c r="I33" s="121">
        <v>0.21</v>
      </c>
      <c r="J33" s="120">
        <f>ROUND(((SUM(BE80:BE82))*I33),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50</v>
      </c>
      <c r="F34" s="120">
        <f>ROUND((SUM(BF80:BF82)),  2)</f>
        <v>0</v>
      </c>
      <c r="G34" s="36"/>
      <c r="H34" s="36"/>
      <c r="I34" s="121">
        <v>0.15</v>
      </c>
      <c r="J34" s="120">
        <f>ROUND(((SUM(BF80:BF82))*I34),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51</v>
      </c>
      <c r="F35" s="120">
        <f>ROUND((SUM(BG80:BG82)),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52</v>
      </c>
      <c r="F36" s="120">
        <f>ROUND((SUM(BH80:BH82)),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53</v>
      </c>
      <c r="F37" s="120">
        <f>ROUND((SUM(BI80:BI82)),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134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99" t="str">
        <f>E7</f>
        <v>Oprava krovu a stropu nad hledištěm (část B) Smetanova domu, Komenského 402 v Litomyšli</v>
      </c>
      <c r="F48" s="400"/>
      <c r="G48" s="400"/>
      <c r="H48" s="400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114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30" customHeight="1">
      <c r="A50" s="36"/>
      <c r="B50" s="37"/>
      <c r="C50" s="38"/>
      <c r="D50" s="38"/>
      <c r="E50" s="371" t="str">
        <f>E9</f>
        <v>D.1.4.5 - Silnoproudá elektrotechnika včetně ochrany před bleskem</v>
      </c>
      <c r="F50" s="401"/>
      <c r="G50" s="401"/>
      <c r="H50" s="401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Litomyšl</v>
      </c>
      <c r="G52" s="38"/>
      <c r="H52" s="38"/>
      <c r="I52" s="31" t="s">
        <v>23</v>
      </c>
      <c r="J52" s="61" t="str">
        <f>IF(J12="","",J12)</f>
        <v>13. 7. 2023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Litomyšl</v>
      </c>
      <c r="G54" s="38"/>
      <c r="H54" s="38"/>
      <c r="I54" s="31" t="s">
        <v>33</v>
      </c>
      <c r="J54" s="34" t="str">
        <f>E21</f>
        <v>Ing. M. Jágr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Ing. M. Jágr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135</v>
      </c>
      <c r="D57" s="134"/>
      <c r="E57" s="134"/>
      <c r="F57" s="134"/>
      <c r="G57" s="134"/>
      <c r="H57" s="134"/>
      <c r="I57" s="134"/>
      <c r="J57" s="135" t="s">
        <v>136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137</v>
      </c>
    </row>
    <row r="60" spans="1:47" s="9" customFormat="1" ht="24.95" customHeight="1">
      <c r="B60" s="137"/>
      <c r="C60" s="138"/>
      <c r="D60" s="139" t="s">
        <v>1318</v>
      </c>
      <c r="E60" s="140"/>
      <c r="F60" s="140"/>
      <c r="G60" s="140"/>
      <c r="H60" s="140"/>
      <c r="I60" s="140"/>
      <c r="J60" s="141">
        <f>J81</f>
        <v>0</v>
      </c>
      <c r="K60" s="138"/>
      <c r="L60" s="142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9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157</v>
      </c>
      <c r="D67" s="38"/>
      <c r="E67" s="38"/>
      <c r="F67" s="38"/>
      <c r="G67" s="38"/>
      <c r="H67" s="38"/>
      <c r="I67" s="38"/>
      <c r="J67" s="38"/>
      <c r="K67" s="38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26.25" customHeight="1">
      <c r="A70" s="36"/>
      <c r="B70" s="37"/>
      <c r="C70" s="38"/>
      <c r="D70" s="38"/>
      <c r="E70" s="399" t="str">
        <f>E7</f>
        <v>Oprava krovu a stropu nad hledištěm (část B) Smetanova domu, Komenského 402 v Litomyšli</v>
      </c>
      <c r="F70" s="400"/>
      <c r="G70" s="400"/>
      <c r="H70" s="400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114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30" customHeight="1">
      <c r="A72" s="36"/>
      <c r="B72" s="37"/>
      <c r="C72" s="38"/>
      <c r="D72" s="38"/>
      <c r="E72" s="371" t="str">
        <f>E9</f>
        <v>D.1.4.5 - Silnoproudá elektrotechnika včetně ochrany před bleskem</v>
      </c>
      <c r="F72" s="401"/>
      <c r="G72" s="401"/>
      <c r="H72" s="401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>Litomyšl</v>
      </c>
      <c r="G74" s="38"/>
      <c r="H74" s="38"/>
      <c r="I74" s="31" t="s">
        <v>23</v>
      </c>
      <c r="J74" s="61" t="str">
        <f>IF(J12="","",J12)</f>
        <v>13. 7. 2023</v>
      </c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2" customHeight="1">
      <c r="A76" s="36"/>
      <c r="B76" s="37"/>
      <c r="C76" s="31" t="s">
        <v>25</v>
      </c>
      <c r="D76" s="38"/>
      <c r="E76" s="38"/>
      <c r="F76" s="29" t="str">
        <f>E15</f>
        <v>Město Litomyšl</v>
      </c>
      <c r="G76" s="38"/>
      <c r="H76" s="38"/>
      <c r="I76" s="31" t="s">
        <v>33</v>
      </c>
      <c r="J76" s="34" t="str">
        <f>E21</f>
        <v>Ing. M. Jágr</v>
      </c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31</v>
      </c>
      <c r="D77" s="38"/>
      <c r="E77" s="38"/>
      <c r="F77" s="29" t="str">
        <f>IF(E18="","",E18)</f>
        <v>Vyplň údaj</v>
      </c>
      <c r="G77" s="38"/>
      <c r="H77" s="38"/>
      <c r="I77" s="31" t="s">
        <v>38</v>
      </c>
      <c r="J77" s="34" t="str">
        <f>E24</f>
        <v>Ing. M. Jágr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9"/>
      <c r="B79" s="150"/>
      <c r="C79" s="151" t="s">
        <v>158</v>
      </c>
      <c r="D79" s="152" t="s">
        <v>63</v>
      </c>
      <c r="E79" s="152" t="s">
        <v>59</v>
      </c>
      <c r="F79" s="152" t="s">
        <v>60</v>
      </c>
      <c r="G79" s="152" t="s">
        <v>159</v>
      </c>
      <c r="H79" s="152" t="s">
        <v>160</v>
      </c>
      <c r="I79" s="152" t="s">
        <v>161</v>
      </c>
      <c r="J79" s="152" t="s">
        <v>136</v>
      </c>
      <c r="K79" s="153" t="s">
        <v>162</v>
      </c>
      <c r="L79" s="154"/>
      <c r="M79" s="70" t="s">
        <v>19</v>
      </c>
      <c r="N79" s="71" t="s">
        <v>48</v>
      </c>
      <c r="O79" s="71" t="s">
        <v>163</v>
      </c>
      <c r="P79" s="71" t="s">
        <v>164</v>
      </c>
      <c r="Q79" s="71" t="s">
        <v>165</v>
      </c>
      <c r="R79" s="71" t="s">
        <v>166</v>
      </c>
      <c r="S79" s="71" t="s">
        <v>167</v>
      </c>
      <c r="T79" s="72" t="s">
        <v>168</v>
      </c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</row>
    <row r="80" spans="1:63" s="2" customFormat="1" ht="22.9" customHeight="1">
      <c r="A80" s="36"/>
      <c r="B80" s="37"/>
      <c r="C80" s="77" t="s">
        <v>169</v>
      </c>
      <c r="D80" s="38"/>
      <c r="E80" s="38"/>
      <c r="F80" s="38"/>
      <c r="G80" s="38"/>
      <c r="H80" s="38"/>
      <c r="I80" s="38"/>
      <c r="J80" s="155">
        <f>BK80</f>
        <v>0</v>
      </c>
      <c r="K80" s="38"/>
      <c r="L80" s="41"/>
      <c r="M80" s="73"/>
      <c r="N80" s="156"/>
      <c r="O80" s="74"/>
      <c r="P80" s="157">
        <f>P81</f>
        <v>0</v>
      </c>
      <c r="Q80" s="74"/>
      <c r="R80" s="157">
        <f>R81</f>
        <v>0</v>
      </c>
      <c r="S80" s="74"/>
      <c r="T80" s="15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77</v>
      </c>
      <c r="AU80" s="19" t="s">
        <v>137</v>
      </c>
      <c r="BK80" s="159">
        <f>BK81</f>
        <v>0</v>
      </c>
    </row>
    <row r="81" spans="1:65" s="12" customFormat="1" ht="25.9" customHeight="1">
      <c r="B81" s="160"/>
      <c r="C81" s="161"/>
      <c r="D81" s="162" t="s">
        <v>77</v>
      </c>
      <c r="E81" s="163" t="s">
        <v>89</v>
      </c>
      <c r="F81" s="163" t="s">
        <v>90</v>
      </c>
      <c r="G81" s="161"/>
      <c r="H81" s="161"/>
      <c r="I81" s="164"/>
      <c r="J81" s="165">
        <f>BK81</f>
        <v>0</v>
      </c>
      <c r="K81" s="161"/>
      <c r="L81" s="166"/>
      <c r="M81" s="167"/>
      <c r="N81" s="168"/>
      <c r="O81" s="168"/>
      <c r="P81" s="169">
        <f>P82</f>
        <v>0</v>
      </c>
      <c r="Q81" s="168"/>
      <c r="R81" s="169">
        <f>R82</f>
        <v>0</v>
      </c>
      <c r="S81" s="168"/>
      <c r="T81" s="170">
        <f>T82</f>
        <v>0</v>
      </c>
      <c r="AR81" s="171" t="s">
        <v>88</v>
      </c>
      <c r="AT81" s="172" t="s">
        <v>77</v>
      </c>
      <c r="AU81" s="172" t="s">
        <v>78</v>
      </c>
      <c r="AY81" s="171" t="s">
        <v>172</v>
      </c>
      <c r="BK81" s="173">
        <f>BK82</f>
        <v>0</v>
      </c>
    </row>
    <row r="82" spans="1:65" s="2" customFormat="1" ht="24.2" customHeight="1">
      <c r="A82" s="36"/>
      <c r="B82" s="37"/>
      <c r="C82" s="176" t="s">
        <v>86</v>
      </c>
      <c r="D82" s="176" t="s">
        <v>174</v>
      </c>
      <c r="E82" s="177" t="s">
        <v>89</v>
      </c>
      <c r="F82" s="178" t="s">
        <v>1322</v>
      </c>
      <c r="G82" s="179" t="s">
        <v>177</v>
      </c>
      <c r="H82" s="180">
        <v>1</v>
      </c>
      <c r="I82" s="181"/>
      <c r="J82" s="182">
        <f>ROUND(I82*H82,2)</f>
        <v>0</v>
      </c>
      <c r="K82" s="178" t="s">
        <v>19</v>
      </c>
      <c r="L82" s="41"/>
      <c r="M82" s="252" t="s">
        <v>19</v>
      </c>
      <c r="N82" s="253" t="s">
        <v>49</v>
      </c>
      <c r="O82" s="254"/>
      <c r="P82" s="255">
        <f>O82*H82</f>
        <v>0</v>
      </c>
      <c r="Q82" s="255">
        <v>0</v>
      </c>
      <c r="R82" s="255">
        <f>Q82*H82</f>
        <v>0</v>
      </c>
      <c r="S82" s="255">
        <v>0</v>
      </c>
      <c r="T82" s="256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7" t="s">
        <v>268</v>
      </c>
      <c r="AT82" s="187" t="s">
        <v>174</v>
      </c>
      <c r="AU82" s="187" t="s">
        <v>86</v>
      </c>
      <c r="AY82" s="19" t="s">
        <v>172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9" t="s">
        <v>86</v>
      </c>
      <c r="BK82" s="188">
        <f>ROUND(I82*H82,2)</f>
        <v>0</v>
      </c>
      <c r="BL82" s="19" t="s">
        <v>268</v>
      </c>
      <c r="BM82" s="187" t="s">
        <v>1323</v>
      </c>
    </row>
    <row r="83" spans="1:65" s="2" customFormat="1" ht="6.95" customHeight="1">
      <c r="A83" s="36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41"/>
      <c r="M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</sheetData>
  <sheetProtection algorithmName="SHA-512" hashValue="AheNdCYUMAyu4DALGD9ufIGJnBDa5Q8gUEPBJ7ZcssDwQJF35EYWm8PncSj6W6NG99W6TdfsrtGD2Bf8BCuK7Q==" saltValue="ToG50AEm4azbUMWGUaNzcw/+MXGPjSvGFOiCJSyzGFCGAg5zzeB7+ZjAFyf0UQj/RjYOxw46dveKR9ry9hLp0Q==" spinCount="100000" sheet="1" objects="1" scenarios="1" formatColumns="0" formatRows="0" autoFilter="0"/>
  <autoFilter ref="C79:K8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19" sqref="C19"/>
    </sheetView>
  </sheetViews>
  <sheetFormatPr defaultRowHeight="15"/>
  <cols>
    <col min="1" max="1" width="33.83203125" style="423" bestFit="1" customWidth="1"/>
    <col min="2" max="2" width="9.6640625" style="424" bestFit="1" customWidth="1"/>
    <col min="3" max="3" width="16.5" style="424" bestFit="1" customWidth="1"/>
    <col min="4" max="256" width="9.33203125" style="413"/>
    <col min="257" max="257" width="33.83203125" style="413" bestFit="1" customWidth="1"/>
    <col min="258" max="258" width="9.6640625" style="413" bestFit="1" customWidth="1"/>
    <col min="259" max="259" width="16.5" style="413" bestFit="1" customWidth="1"/>
    <col min="260" max="512" width="9.33203125" style="413"/>
    <col min="513" max="513" width="33.83203125" style="413" bestFit="1" customWidth="1"/>
    <col min="514" max="514" width="9.6640625" style="413" bestFit="1" customWidth="1"/>
    <col min="515" max="515" width="16.5" style="413" bestFit="1" customWidth="1"/>
    <col min="516" max="768" width="9.33203125" style="413"/>
    <col min="769" max="769" width="33.83203125" style="413" bestFit="1" customWidth="1"/>
    <col min="770" max="770" width="9.6640625" style="413" bestFit="1" customWidth="1"/>
    <col min="771" max="771" width="16.5" style="413" bestFit="1" customWidth="1"/>
    <col min="772" max="1024" width="9.33203125" style="413"/>
    <col min="1025" max="1025" width="33.83203125" style="413" bestFit="1" customWidth="1"/>
    <col min="1026" max="1026" width="9.6640625" style="413" bestFit="1" customWidth="1"/>
    <col min="1027" max="1027" width="16.5" style="413" bestFit="1" customWidth="1"/>
    <col min="1028" max="1280" width="9.33203125" style="413"/>
    <col min="1281" max="1281" width="33.83203125" style="413" bestFit="1" customWidth="1"/>
    <col min="1282" max="1282" width="9.6640625" style="413" bestFit="1" customWidth="1"/>
    <col min="1283" max="1283" width="16.5" style="413" bestFit="1" customWidth="1"/>
    <col min="1284" max="1536" width="9.33203125" style="413"/>
    <col min="1537" max="1537" width="33.83203125" style="413" bestFit="1" customWidth="1"/>
    <col min="1538" max="1538" width="9.6640625" style="413" bestFit="1" customWidth="1"/>
    <col min="1539" max="1539" width="16.5" style="413" bestFit="1" customWidth="1"/>
    <col min="1540" max="1792" width="9.33203125" style="413"/>
    <col min="1793" max="1793" width="33.83203125" style="413" bestFit="1" customWidth="1"/>
    <col min="1794" max="1794" width="9.6640625" style="413" bestFit="1" customWidth="1"/>
    <col min="1795" max="1795" width="16.5" style="413" bestFit="1" customWidth="1"/>
    <col min="1796" max="2048" width="9.33203125" style="413"/>
    <col min="2049" max="2049" width="33.83203125" style="413" bestFit="1" customWidth="1"/>
    <col min="2050" max="2050" width="9.6640625" style="413" bestFit="1" customWidth="1"/>
    <col min="2051" max="2051" width="16.5" style="413" bestFit="1" customWidth="1"/>
    <col min="2052" max="2304" width="9.33203125" style="413"/>
    <col min="2305" max="2305" width="33.83203125" style="413" bestFit="1" customWidth="1"/>
    <col min="2306" max="2306" width="9.6640625" style="413" bestFit="1" customWidth="1"/>
    <col min="2307" max="2307" width="16.5" style="413" bestFit="1" customWidth="1"/>
    <col min="2308" max="2560" width="9.33203125" style="413"/>
    <col min="2561" max="2561" width="33.83203125" style="413" bestFit="1" customWidth="1"/>
    <col min="2562" max="2562" width="9.6640625" style="413" bestFit="1" customWidth="1"/>
    <col min="2563" max="2563" width="16.5" style="413" bestFit="1" customWidth="1"/>
    <col min="2564" max="2816" width="9.33203125" style="413"/>
    <col min="2817" max="2817" width="33.83203125" style="413" bestFit="1" customWidth="1"/>
    <col min="2818" max="2818" width="9.6640625" style="413" bestFit="1" customWidth="1"/>
    <col min="2819" max="2819" width="16.5" style="413" bestFit="1" customWidth="1"/>
    <col min="2820" max="3072" width="9.33203125" style="413"/>
    <col min="3073" max="3073" width="33.83203125" style="413" bestFit="1" customWidth="1"/>
    <col min="3074" max="3074" width="9.6640625" style="413" bestFit="1" customWidth="1"/>
    <col min="3075" max="3075" width="16.5" style="413" bestFit="1" customWidth="1"/>
    <col min="3076" max="3328" width="9.33203125" style="413"/>
    <col min="3329" max="3329" width="33.83203125" style="413" bestFit="1" customWidth="1"/>
    <col min="3330" max="3330" width="9.6640625" style="413" bestFit="1" customWidth="1"/>
    <col min="3331" max="3331" width="16.5" style="413" bestFit="1" customWidth="1"/>
    <col min="3332" max="3584" width="9.33203125" style="413"/>
    <col min="3585" max="3585" width="33.83203125" style="413" bestFit="1" customWidth="1"/>
    <col min="3586" max="3586" width="9.6640625" style="413" bestFit="1" customWidth="1"/>
    <col min="3587" max="3587" width="16.5" style="413" bestFit="1" customWidth="1"/>
    <col min="3588" max="3840" width="9.33203125" style="413"/>
    <col min="3841" max="3841" width="33.83203125" style="413" bestFit="1" customWidth="1"/>
    <col min="3842" max="3842" width="9.6640625" style="413" bestFit="1" customWidth="1"/>
    <col min="3843" max="3843" width="16.5" style="413" bestFit="1" customWidth="1"/>
    <col min="3844" max="4096" width="9.33203125" style="413"/>
    <col min="4097" max="4097" width="33.83203125" style="413" bestFit="1" customWidth="1"/>
    <col min="4098" max="4098" width="9.6640625" style="413" bestFit="1" customWidth="1"/>
    <col min="4099" max="4099" width="16.5" style="413" bestFit="1" customWidth="1"/>
    <col min="4100" max="4352" width="9.33203125" style="413"/>
    <col min="4353" max="4353" width="33.83203125" style="413" bestFit="1" customWidth="1"/>
    <col min="4354" max="4354" width="9.6640625" style="413" bestFit="1" customWidth="1"/>
    <col min="4355" max="4355" width="16.5" style="413" bestFit="1" customWidth="1"/>
    <col min="4356" max="4608" width="9.33203125" style="413"/>
    <col min="4609" max="4609" width="33.83203125" style="413" bestFit="1" customWidth="1"/>
    <col min="4610" max="4610" width="9.6640625" style="413" bestFit="1" customWidth="1"/>
    <col min="4611" max="4611" width="16.5" style="413" bestFit="1" customWidth="1"/>
    <col min="4612" max="4864" width="9.33203125" style="413"/>
    <col min="4865" max="4865" width="33.83203125" style="413" bestFit="1" customWidth="1"/>
    <col min="4866" max="4866" width="9.6640625" style="413" bestFit="1" customWidth="1"/>
    <col min="4867" max="4867" width="16.5" style="413" bestFit="1" customWidth="1"/>
    <col min="4868" max="5120" width="9.33203125" style="413"/>
    <col min="5121" max="5121" width="33.83203125" style="413" bestFit="1" customWidth="1"/>
    <col min="5122" max="5122" width="9.6640625" style="413" bestFit="1" customWidth="1"/>
    <col min="5123" max="5123" width="16.5" style="413" bestFit="1" customWidth="1"/>
    <col min="5124" max="5376" width="9.33203125" style="413"/>
    <col min="5377" max="5377" width="33.83203125" style="413" bestFit="1" customWidth="1"/>
    <col min="5378" max="5378" width="9.6640625" style="413" bestFit="1" customWidth="1"/>
    <col min="5379" max="5379" width="16.5" style="413" bestFit="1" customWidth="1"/>
    <col min="5380" max="5632" width="9.33203125" style="413"/>
    <col min="5633" max="5633" width="33.83203125" style="413" bestFit="1" customWidth="1"/>
    <col min="5634" max="5634" width="9.6640625" style="413" bestFit="1" customWidth="1"/>
    <col min="5635" max="5635" width="16.5" style="413" bestFit="1" customWidth="1"/>
    <col min="5636" max="5888" width="9.33203125" style="413"/>
    <col min="5889" max="5889" width="33.83203125" style="413" bestFit="1" customWidth="1"/>
    <col min="5890" max="5890" width="9.6640625" style="413" bestFit="1" customWidth="1"/>
    <col min="5891" max="5891" width="16.5" style="413" bestFit="1" customWidth="1"/>
    <col min="5892" max="6144" width="9.33203125" style="413"/>
    <col min="6145" max="6145" width="33.83203125" style="413" bestFit="1" customWidth="1"/>
    <col min="6146" max="6146" width="9.6640625" style="413" bestFit="1" customWidth="1"/>
    <col min="6147" max="6147" width="16.5" style="413" bestFit="1" customWidth="1"/>
    <col min="6148" max="6400" width="9.33203125" style="413"/>
    <col min="6401" max="6401" width="33.83203125" style="413" bestFit="1" customWidth="1"/>
    <col min="6402" max="6402" width="9.6640625" style="413" bestFit="1" customWidth="1"/>
    <col min="6403" max="6403" width="16.5" style="413" bestFit="1" customWidth="1"/>
    <col min="6404" max="6656" width="9.33203125" style="413"/>
    <col min="6657" max="6657" width="33.83203125" style="413" bestFit="1" customWidth="1"/>
    <col min="6658" max="6658" width="9.6640625" style="413" bestFit="1" customWidth="1"/>
    <col min="6659" max="6659" width="16.5" style="413" bestFit="1" customWidth="1"/>
    <col min="6660" max="6912" width="9.33203125" style="413"/>
    <col min="6913" max="6913" width="33.83203125" style="413" bestFit="1" customWidth="1"/>
    <col min="6914" max="6914" width="9.6640625" style="413" bestFit="1" customWidth="1"/>
    <col min="6915" max="6915" width="16.5" style="413" bestFit="1" customWidth="1"/>
    <col min="6916" max="7168" width="9.33203125" style="413"/>
    <col min="7169" max="7169" width="33.83203125" style="413" bestFit="1" customWidth="1"/>
    <col min="7170" max="7170" width="9.6640625" style="413" bestFit="1" customWidth="1"/>
    <col min="7171" max="7171" width="16.5" style="413" bestFit="1" customWidth="1"/>
    <col min="7172" max="7424" width="9.33203125" style="413"/>
    <col min="7425" max="7425" width="33.83203125" style="413" bestFit="1" customWidth="1"/>
    <col min="7426" max="7426" width="9.6640625" style="413" bestFit="1" customWidth="1"/>
    <col min="7427" max="7427" width="16.5" style="413" bestFit="1" customWidth="1"/>
    <col min="7428" max="7680" width="9.33203125" style="413"/>
    <col min="7681" max="7681" width="33.83203125" style="413" bestFit="1" customWidth="1"/>
    <col min="7682" max="7682" width="9.6640625" style="413" bestFit="1" customWidth="1"/>
    <col min="7683" max="7683" width="16.5" style="413" bestFit="1" customWidth="1"/>
    <col min="7684" max="7936" width="9.33203125" style="413"/>
    <col min="7937" max="7937" width="33.83203125" style="413" bestFit="1" customWidth="1"/>
    <col min="7938" max="7938" width="9.6640625" style="413" bestFit="1" customWidth="1"/>
    <col min="7939" max="7939" width="16.5" style="413" bestFit="1" customWidth="1"/>
    <col min="7940" max="8192" width="9.33203125" style="413"/>
    <col min="8193" max="8193" width="33.83203125" style="413" bestFit="1" customWidth="1"/>
    <col min="8194" max="8194" width="9.6640625" style="413" bestFit="1" customWidth="1"/>
    <col min="8195" max="8195" width="16.5" style="413" bestFit="1" customWidth="1"/>
    <col min="8196" max="8448" width="9.33203125" style="413"/>
    <col min="8449" max="8449" width="33.83203125" style="413" bestFit="1" customWidth="1"/>
    <col min="8450" max="8450" width="9.6640625" style="413" bestFit="1" customWidth="1"/>
    <col min="8451" max="8451" width="16.5" style="413" bestFit="1" customWidth="1"/>
    <col min="8452" max="8704" width="9.33203125" style="413"/>
    <col min="8705" max="8705" width="33.83203125" style="413" bestFit="1" customWidth="1"/>
    <col min="8706" max="8706" width="9.6640625" style="413" bestFit="1" customWidth="1"/>
    <col min="8707" max="8707" width="16.5" style="413" bestFit="1" customWidth="1"/>
    <col min="8708" max="8960" width="9.33203125" style="413"/>
    <col min="8961" max="8961" width="33.83203125" style="413" bestFit="1" customWidth="1"/>
    <col min="8962" max="8962" width="9.6640625" style="413" bestFit="1" customWidth="1"/>
    <col min="8963" max="8963" width="16.5" style="413" bestFit="1" customWidth="1"/>
    <col min="8964" max="9216" width="9.33203125" style="413"/>
    <col min="9217" max="9217" width="33.83203125" style="413" bestFit="1" customWidth="1"/>
    <col min="9218" max="9218" width="9.6640625" style="413" bestFit="1" customWidth="1"/>
    <col min="9219" max="9219" width="16.5" style="413" bestFit="1" customWidth="1"/>
    <col min="9220" max="9472" width="9.33203125" style="413"/>
    <col min="9473" max="9473" width="33.83203125" style="413" bestFit="1" customWidth="1"/>
    <col min="9474" max="9474" width="9.6640625" style="413" bestFit="1" customWidth="1"/>
    <col min="9475" max="9475" width="16.5" style="413" bestFit="1" customWidth="1"/>
    <col min="9476" max="9728" width="9.33203125" style="413"/>
    <col min="9729" max="9729" width="33.83203125" style="413" bestFit="1" customWidth="1"/>
    <col min="9730" max="9730" width="9.6640625" style="413" bestFit="1" customWidth="1"/>
    <col min="9731" max="9731" width="16.5" style="413" bestFit="1" customWidth="1"/>
    <col min="9732" max="9984" width="9.33203125" style="413"/>
    <col min="9985" max="9985" width="33.83203125" style="413" bestFit="1" customWidth="1"/>
    <col min="9986" max="9986" width="9.6640625" style="413" bestFit="1" customWidth="1"/>
    <col min="9987" max="9987" width="16.5" style="413" bestFit="1" customWidth="1"/>
    <col min="9988" max="10240" width="9.33203125" style="413"/>
    <col min="10241" max="10241" width="33.83203125" style="413" bestFit="1" customWidth="1"/>
    <col min="10242" max="10242" width="9.6640625" style="413" bestFit="1" customWidth="1"/>
    <col min="10243" max="10243" width="16.5" style="413" bestFit="1" customWidth="1"/>
    <col min="10244" max="10496" width="9.33203125" style="413"/>
    <col min="10497" max="10497" width="33.83203125" style="413" bestFit="1" customWidth="1"/>
    <col min="10498" max="10498" width="9.6640625" style="413" bestFit="1" customWidth="1"/>
    <col min="10499" max="10499" width="16.5" style="413" bestFit="1" customWidth="1"/>
    <col min="10500" max="10752" width="9.33203125" style="413"/>
    <col min="10753" max="10753" width="33.83203125" style="413" bestFit="1" customWidth="1"/>
    <col min="10754" max="10754" width="9.6640625" style="413" bestFit="1" customWidth="1"/>
    <col min="10755" max="10755" width="16.5" style="413" bestFit="1" customWidth="1"/>
    <col min="10756" max="11008" width="9.33203125" style="413"/>
    <col min="11009" max="11009" width="33.83203125" style="413" bestFit="1" customWidth="1"/>
    <col min="11010" max="11010" width="9.6640625" style="413" bestFit="1" customWidth="1"/>
    <col min="11011" max="11011" width="16.5" style="413" bestFit="1" customWidth="1"/>
    <col min="11012" max="11264" width="9.33203125" style="413"/>
    <col min="11265" max="11265" width="33.83203125" style="413" bestFit="1" customWidth="1"/>
    <col min="11266" max="11266" width="9.6640625" style="413" bestFit="1" customWidth="1"/>
    <col min="11267" max="11267" width="16.5" style="413" bestFit="1" customWidth="1"/>
    <col min="11268" max="11520" width="9.33203125" style="413"/>
    <col min="11521" max="11521" width="33.83203125" style="413" bestFit="1" customWidth="1"/>
    <col min="11522" max="11522" width="9.6640625" style="413" bestFit="1" customWidth="1"/>
    <col min="11523" max="11523" width="16.5" style="413" bestFit="1" customWidth="1"/>
    <col min="11524" max="11776" width="9.33203125" style="413"/>
    <col min="11777" max="11777" width="33.83203125" style="413" bestFit="1" customWidth="1"/>
    <col min="11778" max="11778" width="9.6640625" style="413" bestFit="1" customWidth="1"/>
    <col min="11779" max="11779" width="16.5" style="413" bestFit="1" customWidth="1"/>
    <col min="11780" max="12032" width="9.33203125" style="413"/>
    <col min="12033" max="12033" width="33.83203125" style="413" bestFit="1" customWidth="1"/>
    <col min="12034" max="12034" width="9.6640625" style="413" bestFit="1" customWidth="1"/>
    <col min="12035" max="12035" width="16.5" style="413" bestFit="1" customWidth="1"/>
    <col min="12036" max="12288" width="9.33203125" style="413"/>
    <col min="12289" max="12289" width="33.83203125" style="413" bestFit="1" customWidth="1"/>
    <col min="12290" max="12290" width="9.6640625" style="413" bestFit="1" customWidth="1"/>
    <col min="12291" max="12291" width="16.5" style="413" bestFit="1" customWidth="1"/>
    <col min="12292" max="12544" width="9.33203125" style="413"/>
    <col min="12545" max="12545" width="33.83203125" style="413" bestFit="1" customWidth="1"/>
    <col min="12546" max="12546" width="9.6640625" style="413" bestFit="1" customWidth="1"/>
    <col min="12547" max="12547" width="16.5" style="413" bestFit="1" customWidth="1"/>
    <col min="12548" max="12800" width="9.33203125" style="413"/>
    <col min="12801" max="12801" width="33.83203125" style="413" bestFit="1" customWidth="1"/>
    <col min="12802" max="12802" width="9.6640625" style="413" bestFit="1" customWidth="1"/>
    <col min="12803" max="12803" width="16.5" style="413" bestFit="1" customWidth="1"/>
    <col min="12804" max="13056" width="9.33203125" style="413"/>
    <col min="13057" max="13057" width="33.83203125" style="413" bestFit="1" customWidth="1"/>
    <col min="13058" max="13058" width="9.6640625" style="413" bestFit="1" customWidth="1"/>
    <col min="13059" max="13059" width="16.5" style="413" bestFit="1" customWidth="1"/>
    <col min="13060" max="13312" width="9.33203125" style="413"/>
    <col min="13313" max="13313" width="33.83203125" style="413" bestFit="1" customWidth="1"/>
    <col min="13314" max="13314" width="9.6640625" style="413" bestFit="1" customWidth="1"/>
    <col min="13315" max="13315" width="16.5" style="413" bestFit="1" customWidth="1"/>
    <col min="13316" max="13568" width="9.33203125" style="413"/>
    <col min="13569" max="13569" width="33.83203125" style="413" bestFit="1" customWidth="1"/>
    <col min="13570" max="13570" width="9.6640625" style="413" bestFit="1" customWidth="1"/>
    <col min="13571" max="13571" width="16.5" style="413" bestFit="1" customWidth="1"/>
    <col min="13572" max="13824" width="9.33203125" style="413"/>
    <col min="13825" max="13825" width="33.83203125" style="413" bestFit="1" customWidth="1"/>
    <col min="13826" max="13826" width="9.6640625" style="413" bestFit="1" customWidth="1"/>
    <col min="13827" max="13827" width="16.5" style="413" bestFit="1" customWidth="1"/>
    <col min="13828" max="14080" width="9.33203125" style="413"/>
    <col min="14081" max="14081" width="33.83203125" style="413" bestFit="1" customWidth="1"/>
    <col min="14082" max="14082" width="9.6640625" style="413" bestFit="1" customWidth="1"/>
    <col min="14083" max="14083" width="16.5" style="413" bestFit="1" customWidth="1"/>
    <col min="14084" max="14336" width="9.33203125" style="413"/>
    <col min="14337" max="14337" width="33.83203125" style="413" bestFit="1" customWidth="1"/>
    <col min="14338" max="14338" width="9.6640625" style="413" bestFit="1" customWidth="1"/>
    <col min="14339" max="14339" width="16.5" style="413" bestFit="1" customWidth="1"/>
    <col min="14340" max="14592" width="9.33203125" style="413"/>
    <col min="14593" max="14593" width="33.83203125" style="413" bestFit="1" customWidth="1"/>
    <col min="14594" max="14594" width="9.6640625" style="413" bestFit="1" customWidth="1"/>
    <col min="14595" max="14595" width="16.5" style="413" bestFit="1" customWidth="1"/>
    <col min="14596" max="14848" width="9.33203125" style="413"/>
    <col min="14849" max="14849" width="33.83203125" style="413" bestFit="1" customWidth="1"/>
    <col min="14850" max="14850" width="9.6640625" style="413" bestFit="1" customWidth="1"/>
    <col min="14851" max="14851" width="16.5" style="413" bestFit="1" customWidth="1"/>
    <col min="14852" max="15104" width="9.33203125" style="413"/>
    <col min="15105" max="15105" width="33.83203125" style="413" bestFit="1" customWidth="1"/>
    <col min="15106" max="15106" width="9.6640625" style="413" bestFit="1" customWidth="1"/>
    <col min="15107" max="15107" width="16.5" style="413" bestFit="1" customWidth="1"/>
    <col min="15108" max="15360" width="9.33203125" style="413"/>
    <col min="15361" max="15361" width="33.83203125" style="413" bestFit="1" customWidth="1"/>
    <col min="15362" max="15362" width="9.6640625" style="413" bestFit="1" customWidth="1"/>
    <col min="15363" max="15363" width="16.5" style="413" bestFit="1" customWidth="1"/>
    <col min="15364" max="15616" width="9.33203125" style="413"/>
    <col min="15617" max="15617" width="33.83203125" style="413" bestFit="1" customWidth="1"/>
    <col min="15618" max="15618" width="9.6640625" style="413" bestFit="1" customWidth="1"/>
    <col min="15619" max="15619" width="16.5" style="413" bestFit="1" customWidth="1"/>
    <col min="15620" max="15872" width="9.33203125" style="413"/>
    <col min="15873" max="15873" width="33.83203125" style="413" bestFit="1" customWidth="1"/>
    <col min="15874" max="15874" width="9.6640625" style="413" bestFit="1" customWidth="1"/>
    <col min="15875" max="15875" width="16.5" style="413" bestFit="1" customWidth="1"/>
    <col min="15876" max="16128" width="9.33203125" style="413"/>
    <col min="16129" max="16129" width="33.83203125" style="413" bestFit="1" customWidth="1"/>
    <col min="16130" max="16130" width="9.6640625" style="413" bestFit="1" customWidth="1"/>
    <col min="16131" max="16131" width="16.5" style="413" bestFit="1" customWidth="1"/>
    <col min="16132" max="16384" width="9.33203125" style="413"/>
  </cols>
  <sheetData>
    <row r="1" spans="1:3">
      <c r="A1" s="411" t="s">
        <v>1460</v>
      </c>
      <c r="B1" s="412" t="s">
        <v>1580</v>
      </c>
      <c r="C1" s="412" t="s">
        <v>1581</v>
      </c>
    </row>
    <row r="2" spans="1:3">
      <c r="A2" s="414" t="s">
        <v>1582</v>
      </c>
      <c r="B2" s="415"/>
      <c r="C2" s="415"/>
    </row>
    <row r="3" spans="1:3">
      <c r="A3" s="416" t="s">
        <v>1583</v>
      </c>
      <c r="B3" s="417"/>
      <c r="C3" s="417">
        <f>'D.1.4.5 Rozpočet'!E69</f>
        <v>0</v>
      </c>
    </row>
    <row r="4" spans="1:3">
      <c r="A4" s="416" t="s">
        <v>1584</v>
      </c>
      <c r="B4" s="417"/>
      <c r="C4" s="417">
        <f>'D.1.4.5 Rozpočet'!H69</f>
        <v>0</v>
      </c>
    </row>
    <row r="5" spans="1:3">
      <c r="A5" s="418" t="s">
        <v>1585</v>
      </c>
      <c r="B5" s="419">
        <v>0</v>
      </c>
      <c r="C5" s="419">
        <f>SUM(C3:C4)</f>
        <v>0</v>
      </c>
    </row>
    <row r="6" spans="1:3">
      <c r="A6" s="416" t="s">
        <v>1586</v>
      </c>
      <c r="B6" s="417"/>
      <c r="C6" s="417">
        <f>6*C5/100</f>
        <v>0</v>
      </c>
    </row>
    <row r="7" spans="1:3">
      <c r="A7" s="418" t="s">
        <v>1587</v>
      </c>
      <c r="B7" s="419">
        <v>0</v>
      </c>
      <c r="C7" s="419">
        <f>C6+C5</f>
        <v>0</v>
      </c>
    </row>
    <row r="8" spans="1:3">
      <c r="A8" s="414" t="s">
        <v>1588</v>
      </c>
      <c r="B8" s="415"/>
      <c r="C8" s="415">
        <f>C7</f>
        <v>0</v>
      </c>
    </row>
    <row r="9" spans="1:3">
      <c r="A9" s="416" t="s">
        <v>19</v>
      </c>
      <c r="B9" s="417"/>
      <c r="C9" s="417"/>
    </row>
    <row r="10" spans="1:3">
      <c r="A10" s="420" t="s">
        <v>1589</v>
      </c>
      <c r="B10" s="421"/>
      <c r="C10" s="421">
        <f>C8</f>
        <v>0</v>
      </c>
    </row>
    <row r="11" spans="1:3">
      <c r="A11" s="416" t="s">
        <v>19</v>
      </c>
      <c r="B11" s="417"/>
      <c r="C11" s="417"/>
    </row>
    <row r="12" spans="1:3">
      <c r="A12" s="414" t="s">
        <v>1590</v>
      </c>
      <c r="B12" s="422" t="s">
        <v>1591</v>
      </c>
      <c r="C12" s="422" t="s">
        <v>1592</v>
      </c>
    </row>
    <row r="13" spans="1:3">
      <c r="A13" s="416" t="s">
        <v>1593</v>
      </c>
      <c r="B13" s="417">
        <f>'D.1.4.5 Rozpočet'!E69</f>
        <v>0</v>
      </c>
      <c r="C13" s="417">
        <f>'D.1.4.5 Rozpočet'!H69</f>
        <v>0</v>
      </c>
    </row>
    <row r="14" spans="1:3">
      <c r="A14" s="416" t="s">
        <v>1594</v>
      </c>
      <c r="B14" s="417">
        <f>'D.1.4.5 Rozpočet'!E33</f>
        <v>0</v>
      </c>
      <c r="C14" s="417">
        <f>'D.1.4.5 Rozpočet'!H33</f>
        <v>0</v>
      </c>
    </row>
    <row r="15" spans="1:3">
      <c r="A15" s="416" t="s">
        <v>1595</v>
      </c>
      <c r="B15" s="417">
        <v>0</v>
      </c>
      <c r="C15" s="417">
        <f>'D.1.4.5 Rozpočet'!H13</f>
        <v>0</v>
      </c>
    </row>
    <row r="16" spans="1:3">
      <c r="A16" s="416" t="s">
        <v>1596</v>
      </c>
      <c r="B16" s="417">
        <f>'D.1.4.5 Rozpočet'!E53</f>
        <v>0</v>
      </c>
      <c r="C16" s="417">
        <f>'D.1.4.5 Rozpočet'!H33</f>
        <v>0</v>
      </c>
    </row>
    <row r="17" spans="1:3">
      <c r="A17" s="416" t="s">
        <v>1595</v>
      </c>
      <c r="B17" s="417">
        <v>0</v>
      </c>
      <c r="C17" s="417">
        <f>'D.1.4.5 Rozpočet'!H13</f>
        <v>0</v>
      </c>
    </row>
    <row r="18" spans="1:3">
      <c r="A18" s="416" t="s">
        <v>1597</v>
      </c>
      <c r="B18" s="417">
        <v>0</v>
      </c>
      <c r="C18" s="417">
        <f>'D.1.4.5 Rozpočet'!H65</f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opLeftCell="A34" workbookViewId="0">
      <selection activeCell="C19" sqref="C19"/>
    </sheetView>
  </sheetViews>
  <sheetFormatPr defaultRowHeight="15"/>
  <cols>
    <col min="1" max="1" width="73" style="423" bestFit="1" customWidth="1"/>
    <col min="2" max="2" width="4.1640625" style="423" bestFit="1" customWidth="1"/>
    <col min="3" max="3" width="6.83203125" style="424" bestFit="1" customWidth="1"/>
    <col min="4" max="4" width="8.33203125" style="424" bestFit="1" customWidth="1"/>
    <col min="5" max="5" width="14.6640625" style="424" bestFit="1" customWidth="1"/>
    <col min="6" max="6" width="7.1640625" style="423" bestFit="1" customWidth="1"/>
    <col min="7" max="7" width="8.33203125" style="424" bestFit="1" customWidth="1"/>
    <col min="8" max="8" width="14.6640625" style="424" bestFit="1" customWidth="1"/>
    <col min="9" max="9" width="8.33203125" style="424" bestFit="1" customWidth="1"/>
    <col min="10" max="10" width="16.5" style="424" bestFit="1" customWidth="1"/>
    <col min="11" max="256" width="9.33203125" style="413"/>
    <col min="257" max="257" width="73" style="413" bestFit="1" customWidth="1"/>
    <col min="258" max="258" width="4.1640625" style="413" bestFit="1" customWidth="1"/>
    <col min="259" max="259" width="6.83203125" style="413" bestFit="1" customWidth="1"/>
    <col min="260" max="260" width="8.33203125" style="413" bestFit="1" customWidth="1"/>
    <col min="261" max="261" width="14.6640625" style="413" bestFit="1" customWidth="1"/>
    <col min="262" max="262" width="7.1640625" style="413" bestFit="1" customWidth="1"/>
    <col min="263" max="263" width="8.33203125" style="413" bestFit="1" customWidth="1"/>
    <col min="264" max="264" width="14.6640625" style="413" bestFit="1" customWidth="1"/>
    <col min="265" max="265" width="8.33203125" style="413" bestFit="1" customWidth="1"/>
    <col min="266" max="266" width="16.5" style="413" bestFit="1" customWidth="1"/>
    <col min="267" max="512" width="9.33203125" style="413"/>
    <col min="513" max="513" width="73" style="413" bestFit="1" customWidth="1"/>
    <col min="514" max="514" width="4.1640625" style="413" bestFit="1" customWidth="1"/>
    <col min="515" max="515" width="6.83203125" style="413" bestFit="1" customWidth="1"/>
    <col min="516" max="516" width="8.33203125" style="413" bestFit="1" customWidth="1"/>
    <col min="517" max="517" width="14.6640625" style="413" bestFit="1" customWidth="1"/>
    <col min="518" max="518" width="7.1640625" style="413" bestFit="1" customWidth="1"/>
    <col min="519" max="519" width="8.33203125" style="413" bestFit="1" customWidth="1"/>
    <col min="520" max="520" width="14.6640625" style="413" bestFit="1" customWidth="1"/>
    <col min="521" max="521" width="8.33203125" style="413" bestFit="1" customWidth="1"/>
    <col min="522" max="522" width="16.5" style="413" bestFit="1" customWidth="1"/>
    <col min="523" max="768" width="9.33203125" style="413"/>
    <col min="769" max="769" width="73" style="413" bestFit="1" customWidth="1"/>
    <col min="770" max="770" width="4.1640625" style="413" bestFit="1" customWidth="1"/>
    <col min="771" max="771" width="6.83203125" style="413" bestFit="1" customWidth="1"/>
    <col min="772" max="772" width="8.33203125" style="413" bestFit="1" customWidth="1"/>
    <col min="773" max="773" width="14.6640625" style="413" bestFit="1" customWidth="1"/>
    <col min="774" max="774" width="7.1640625" style="413" bestFit="1" customWidth="1"/>
    <col min="775" max="775" width="8.33203125" style="413" bestFit="1" customWidth="1"/>
    <col min="776" max="776" width="14.6640625" style="413" bestFit="1" customWidth="1"/>
    <col min="777" max="777" width="8.33203125" style="413" bestFit="1" customWidth="1"/>
    <col min="778" max="778" width="16.5" style="413" bestFit="1" customWidth="1"/>
    <col min="779" max="1024" width="9.33203125" style="413"/>
    <col min="1025" max="1025" width="73" style="413" bestFit="1" customWidth="1"/>
    <col min="1026" max="1026" width="4.1640625" style="413" bestFit="1" customWidth="1"/>
    <col min="1027" max="1027" width="6.83203125" style="413" bestFit="1" customWidth="1"/>
    <col min="1028" max="1028" width="8.33203125" style="413" bestFit="1" customWidth="1"/>
    <col min="1029" max="1029" width="14.6640625" style="413" bestFit="1" customWidth="1"/>
    <col min="1030" max="1030" width="7.1640625" style="413" bestFit="1" customWidth="1"/>
    <col min="1031" max="1031" width="8.33203125" style="413" bestFit="1" customWidth="1"/>
    <col min="1032" max="1032" width="14.6640625" style="413" bestFit="1" customWidth="1"/>
    <col min="1033" max="1033" width="8.33203125" style="413" bestFit="1" customWidth="1"/>
    <col min="1034" max="1034" width="16.5" style="413" bestFit="1" customWidth="1"/>
    <col min="1035" max="1280" width="9.33203125" style="413"/>
    <col min="1281" max="1281" width="73" style="413" bestFit="1" customWidth="1"/>
    <col min="1282" max="1282" width="4.1640625" style="413" bestFit="1" customWidth="1"/>
    <col min="1283" max="1283" width="6.83203125" style="413" bestFit="1" customWidth="1"/>
    <col min="1284" max="1284" width="8.33203125" style="413" bestFit="1" customWidth="1"/>
    <col min="1285" max="1285" width="14.6640625" style="413" bestFit="1" customWidth="1"/>
    <col min="1286" max="1286" width="7.1640625" style="413" bestFit="1" customWidth="1"/>
    <col min="1287" max="1287" width="8.33203125" style="413" bestFit="1" customWidth="1"/>
    <col min="1288" max="1288" width="14.6640625" style="413" bestFit="1" customWidth="1"/>
    <col min="1289" max="1289" width="8.33203125" style="413" bestFit="1" customWidth="1"/>
    <col min="1290" max="1290" width="16.5" style="413" bestFit="1" customWidth="1"/>
    <col min="1291" max="1536" width="9.33203125" style="413"/>
    <col min="1537" max="1537" width="73" style="413" bestFit="1" customWidth="1"/>
    <col min="1538" max="1538" width="4.1640625" style="413" bestFit="1" customWidth="1"/>
    <col min="1539" max="1539" width="6.83203125" style="413" bestFit="1" customWidth="1"/>
    <col min="1540" max="1540" width="8.33203125" style="413" bestFit="1" customWidth="1"/>
    <col min="1541" max="1541" width="14.6640625" style="413" bestFit="1" customWidth="1"/>
    <col min="1542" max="1542" width="7.1640625" style="413" bestFit="1" customWidth="1"/>
    <col min="1543" max="1543" width="8.33203125" style="413" bestFit="1" customWidth="1"/>
    <col min="1544" max="1544" width="14.6640625" style="413" bestFit="1" customWidth="1"/>
    <col min="1545" max="1545" width="8.33203125" style="413" bestFit="1" customWidth="1"/>
    <col min="1546" max="1546" width="16.5" style="413" bestFit="1" customWidth="1"/>
    <col min="1547" max="1792" width="9.33203125" style="413"/>
    <col min="1793" max="1793" width="73" style="413" bestFit="1" customWidth="1"/>
    <col min="1794" max="1794" width="4.1640625" style="413" bestFit="1" customWidth="1"/>
    <col min="1795" max="1795" width="6.83203125" style="413" bestFit="1" customWidth="1"/>
    <col min="1796" max="1796" width="8.33203125" style="413" bestFit="1" customWidth="1"/>
    <col min="1797" max="1797" width="14.6640625" style="413" bestFit="1" customWidth="1"/>
    <col min="1798" max="1798" width="7.1640625" style="413" bestFit="1" customWidth="1"/>
    <col min="1799" max="1799" width="8.33203125" style="413" bestFit="1" customWidth="1"/>
    <col min="1800" max="1800" width="14.6640625" style="413" bestFit="1" customWidth="1"/>
    <col min="1801" max="1801" width="8.33203125" style="413" bestFit="1" customWidth="1"/>
    <col min="1802" max="1802" width="16.5" style="413" bestFit="1" customWidth="1"/>
    <col min="1803" max="2048" width="9.33203125" style="413"/>
    <col min="2049" max="2049" width="73" style="413" bestFit="1" customWidth="1"/>
    <col min="2050" max="2050" width="4.1640625" style="413" bestFit="1" customWidth="1"/>
    <col min="2051" max="2051" width="6.83203125" style="413" bestFit="1" customWidth="1"/>
    <col min="2052" max="2052" width="8.33203125" style="413" bestFit="1" customWidth="1"/>
    <col min="2053" max="2053" width="14.6640625" style="413" bestFit="1" customWidth="1"/>
    <col min="2054" max="2054" width="7.1640625" style="413" bestFit="1" customWidth="1"/>
    <col min="2055" max="2055" width="8.33203125" style="413" bestFit="1" customWidth="1"/>
    <col min="2056" max="2056" width="14.6640625" style="413" bestFit="1" customWidth="1"/>
    <col min="2057" max="2057" width="8.33203125" style="413" bestFit="1" customWidth="1"/>
    <col min="2058" max="2058" width="16.5" style="413" bestFit="1" customWidth="1"/>
    <col min="2059" max="2304" width="9.33203125" style="413"/>
    <col min="2305" max="2305" width="73" style="413" bestFit="1" customWidth="1"/>
    <col min="2306" max="2306" width="4.1640625" style="413" bestFit="1" customWidth="1"/>
    <col min="2307" max="2307" width="6.83203125" style="413" bestFit="1" customWidth="1"/>
    <col min="2308" max="2308" width="8.33203125" style="413" bestFit="1" customWidth="1"/>
    <col min="2309" max="2309" width="14.6640625" style="413" bestFit="1" customWidth="1"/>
    <col min="2310" max="2310" width="7.1640625" style="413" bestFit="1" customWidth="1"/>
    <col min="2311" max="2311" width="8.33203125" style="413" bestFit="1" customWidth="1"/>
    <col min="2312" max="2312" width="14.6640625" style="413" bestFit="1" customWidth="1"/>
    <col min="2313" max="2313" width="8.33203125" style="413" bestFit="1" customWidth="1"/>
    <col min="2314" max="2314" width="16.5" style="413" bestFit="1" customWidth="1"/>
    <col min="2315" max="2560" width="9.33203125" style="413"/>
    <col min="2561" max="2561" width="73" style="413" bestFit="1" customWidth="1"/>
    <col min="2562" max="2562" width="4.1640625" style="413" bestFit="1" customWidth="1"/>
    <col min="2563" max="2563" width="6.83203125" style="413" bestFit="1" customWidth="1"/>
    <col min="2564" max="2564" width="8.33203125" style="413" bestFit="1" customWidth="1"/>
    <col min="2565" max="2565" width="14.6640625" style="413" bestFit="1" customWidth="1"/>
    <col min="2566" max="2566" width="7.1640625" style="413" bestFit="1" customWidth="1"/>
    <col min="2567" max="2567" width="8.33203125" style="413" bestFit="1" customWidth="1"/>
    <col min="2568" max="2568" width="14.6640625" style="413" bestFit="1" customWidth="1"/>
    <col min="2569" max="2569" width="8.33203125" style="413" bestFit="1" customWidth="1"/>
    <col min="2570" max="2570" width="16.5" style="413" bestFit="1" customWidth="1"/>
    <col min="2571" max="2816" width="9.33203125" style="413"/>
    <col min="2817" max="2817" width="73" style="413" bestFit="1" customWidth="1"/>
    <col min="2818" max="2818" width="4.1640625" style="413" bestFit="1" customWidth="1"/>
    <col min="2819" max="2819" width="6.83203125" style="413" bestFit="1" customWidth="1"/>
    <col min="2820" max="2820" width="8.33203125" style="413" bestFit="1" customWidth="1"/>
    <col min="2821" max="2821" width="14.6640625" style="413" bestFit="1" customWidth="1"/>
    <col min="2822" max="2822" width="7.1640625" style="413" bestFit="1" customWidth="1"/>
    <col min="2823" max="2823" width="8.33203125" style="413" bestFit="1" customWidth="1"/>
    <col min="2824" max="2824" width="14.6640625" style="413" bestFit="1" customWidth="1"/>
    <col min="2825" max="2825" width="8.33203125" style="413" bestFit="1" customWidth="1"/>
    <col min="2826" max="2826" width="16.5" style="413" bestFit="1" customWidth="1"/>
    <col min="2827" max="3072" width="9.33203125" style="413"/>
    <col min="3073" max="3073" width="73" style="413" bestFit="1" customWidth="1"/>
    <col min="3074" max="3074" width="4.1640625" style="413" bestFit="1" customWidth="1"/>
    <col min="3075" max="3075" width="6.83203125" style="413" bestFit="1" customWidth="1"/>
    <col min="3076" max="3076" width="8.33203125" style="413" bestFit="1" customWidth="1"/>
    <col min="3077" max="3077" width="14.6640625" style="413" bestFit="1" customWidth="1"/>
    <col min="3078" max="3078" width="7.1640625" style="413" bestFit="1" customWidth="1"/>
    <col min="3079" max="3079" width="8.33203125" style="413" bestFit="1" customWidth="1"/>
    <col min="3080" max="3080" width="14.6640625" style="413" bestFit="1" customWidth="1"/>
    <col min="3081" max="3081" width="8.33203125" style="413" bestFit="1" customWidth="1"/>
    <col min="3082" max="3082" width="16.5" style="413" bestFit="1" customWidth="1"/>
    <col min="3083" max="3328" width="9.33203125" style="413"/>
    <col min="3329" max="3329" width="73" style="413" bestFit="1" customWidth="1"/>
    <col min="3330" max="3330" width="4.1640625" style="413" bestFit="1" customWidth="1"/>
    <col min="3331" max="3331" width="6.83203125" style="413" bestFit="1" customWidth="1"/>
    <col min="3332" max="3332" width="8.33203125" style="413" bestFit="1" customWidth="1"/>
    <col min="3333" max="3333" width="14.6640625" style="413" bestFit="1" customWidth="1"/>
    <col min="3334" max="3334" width="7.1640625" style="413" bestFit="1" customWidth="1"/>
    <col min="3335" max="3335" width="8.33203125" style="413" bestFit="1" customWidth="1"/>
    <col min="3336" max="3336" width="14.6640625" style="413" bestFit="1" customWidth="1"/>
    <col min="3337" max="3337" width="8.33203125" style="413" bestFit="1" customWidth="1"/>
    <col min="3338" max="3338" width="16.5" style="413" bestFit="1" customWidth="1"/>
    <col min="3339" max="3584" width="9.33203125" style="413"/>
    <col min="3585" max="3585" width="73" style="413" bestFit="1" customWidth="1"/>
    <col min="3586" max="3586" width="4.1640625" style="413" bestFit="1" customWidth="1"/>
    <col min="3587" max="3587" width="6.83203125" style="413" bestFit="1" customWidth="1"/>
    <col min="3588" max="3588" width="8.33203125" style="413" bestFit="1" customWidth="1"/>
    <col min="3589" max="3589" width="14.6640625" style="413" bestFit="1" customWidth="1"/>
    <col min="3590" max="3590" width="7.1640625" style="413" bestFit="1" customWidth="1"/>
    <col min="3591" max="3591" width="8.33203125" style="413" bestFit="1" customWidth="1"/>
    <col min="3592" max="3592" width="14.6640625" style="413" bestFit="1" customWidth="1"/>
    <col min="3593" max="3593" width="8.33203125" style="413" bestFit="1" customWidth="1"/>
    <col min="3594" max="3594" width="16.5" style="413" bestFit="1" customWidth="1"/>
    <col min="3595" max="3840" width="9.33203125" style="413"/>
    <col min="3841" max="3841" width="73" style="413" bestFit="1" customWidth="1"/>
    <col min="3842" max="3842" width="4.1640625" style="413" bestFit="1" customWidth="1"/>
    <col min="3843" max="3843" width="6.83203125" style="413" bestFit="1" customWidth="1"/>
    <col min="3844" max="3844" width="8.33203125" style="413" bestFit="1" customWidth="1"/>
    <col min="3845" max="3845" width="14.6640625" style="413" bestFit="1" customWidth="1"/>
    <col min="3846" max="3846" width="7.1640625" style="413" bestFit="1" customWidth="1"/>
    <col min="3847" max="3847" width="8.33203125" style="413" bestFit="1" customWidth="1"/>
    <col min="3848" max="3848" width="14.6640625" style="413" bestFit="1" customWidth="1"/>
    <col min="3849" max="3849" width="8.33203125" style="413" bestFit="1" customWidth="1"/>
    <col min="3850" max="3850" width="16.5" style="413" bestFit="1" customWidth="1"/>
    <col min="3851" max="4096" width="9.33203125" style="413"/>
    <col min="4097" max="4097" width="73" style="413" bestFit="1" customWidth="1"/>
    <col min="4098" max="4098" width="4.1640625" style="413" bestFit="1" customWidth="1"/>
    <col min="4099" max="4099" width="6.83203125" style="413" bestFit="1" customWidth="1"/>
    <col min="4100" max="4100" width="8.33203125" style="413" bestFit="1" customWidth="1"/>
    <col min="4101" max="4101" width="14.6640625" style="413" bestFit="1" customWidth="1"/>
    <col min="4102" max="4102" width="7.1640625" style="413" bestFit="1" customWidth="1"/>
    <col min="4103" max="4103" width="8.33203125" style="413" bestFit="1" customWidth="1"/>
    <col min="4104" max="4104" width="14.6640625" style="413" bestFit="1" customWidth="1"/>
    <col min="4105" max="4105" width="8.33203125" style="413" bestFit="1" customWidth="1"/>
    <col min="4106" max="4106" width="16.5" style="413" bestFit="1" customWidth="1"/>
    <col min="4107" max="4352" width="9.33203125" style="413"/>
    <col min="4353" max="4353" width="73" style="413" bestFit="1" customWidth="1"/>
    <col min="4354" max="4354" width="4.1640625" style="413" bestFit="1" customWidth="1"/>
    <col min="4355" max="4355" width="6.83203125" style="413" bestFit="1" customWidth="1"/>
    <col min="4356" max="4356" width="8.33203125" style="413" bestFit="1" customWidth="1"/>
    <col min="4357" max="4357" width="14.6640625" style="413" bestFit="1" customWidth="1"/>
    <col min="4358" max="4358" width="7.1640625" style="413" bestFit="1" customWidth="1"/>
    <col min="4359" max="4359" width="8.33203125" style="413" bestFit="1" customWidth="1"/>
    <col min="4360" max="4360" width="14.6640625" style="413" bestFit="1" customWidth="1"/>
    <col min="4361" max="4361" width="8.33203125" style="413" bestFit="1" customWidth="1"/>
    <col min="4362" max="4362" width="16.5" style="413" bestFit="1" customWidth="1"/>
    <col min="4363" max="4608" width="9.33203125" style="413"/>
    <col min="4609" max="4609" width="73" style="413" bestFit="1" customWidth="1"/>
    <col min="4610" max="4610" width="4.1640625" style="413" bestFit="1" customWidth="1"/>
    <col min="4611" max="4611" width="6.83203125" style="413" bestFit="1" customWidth="1"/>
    <col min="4612" max="4612" width="8.33203125" style="413" bestFit="1" customWidth="1"/>
    <col min="4613" max="4613" width="14.6640625" style="413" bestFit="1" customWidth="1"/>
    <col min="4614" max="4614" width="7.1640625" style="413" bestFit="1" customWidth="1"/>
    <col min="4615" max="4615" width="8.33203125" style="413" bestFit="1" customWidth="1"/>
    <col min="4616" max="4616" width="14.6640625" style="413" bestFit="1" customWidth="1"/>
    <col min="4617" max="4617" width="8.33203125" style="413" bestFit="1" customWidth="1"/>
    <col min="4618" max="4618" width="16.5" style="413" bestFit="1" customWidth="1"/>
    <col min="4619" max="4864" width="9.33203125" style="413"/>
    <col min="4865" max="4865" width="73" style="413" bestFit="1" customWidth="1"/>
    <col min="4866" max="4866" width="4.1640625" style="413" bestFit="1" customWidth="1"/>
    <col min="4867" max="4867" width="6.83203125" style="413" bestFit="1" customWidth="1"/>
    <col min="4868" max="4868" width="8.33203125" style="413" bestFit="1" customWidth="1"/>
    <col min="4869" max="4869" width="14.6640625" style="413" bestFit="1" customWidth="1"/>
    <col min="4870" max="4870" width="7.1640625" style="413" bestFit="1" customWidth="1"/>
    <col min="4871" max="4871" width="8.33203125" style="413" bestFit="1" customWidth="1"/>
    <col min="4872" max="4872" width="14.6640625" style="413" bestFit="1" customWidth="1"/>
    <col min="4873" max="4873" width="8.33203125" style="413" bestFit="1" customWidth="1"/>
    <col min="4874" max="4874" width="16.5" style="413" bestFit="1" customWidth="1"/>
    <col min="4875" max="5120" width="9.33203125" style="413"/>
    <col min="5121" max="5121" width="73" style="413" bestFit="1" customWidth="1"/>
    <col min="5122" max="5122" width="4.1640625" style="413" bestFit="1" customWidth="1"/>
    <col min="5123" max="5123" width="6.83203125" style="413" bestFit="1" customWidth="1"/>
    <col min="5124" max="5124" width="8.33203125" style="413" bestFit="1" customWidth="1"/>
    <col min="5125" max="5125" width="14.6640625" style="413" bestFit="1" customWidth="1"/>
    <col min="5126" max="5126" width="7.1640625" style="413" bestFit="1" customWidth="1"/>
    <col min="5127" max="5127" width="8.33203125" style="413" bestFit="1" customWidth="1"/>
    <col min="5128" max="5128" width="14.6640625" style="413" bestFit="1" customWidth="1"/>
    <col min="5129" max="5129" width="8.33203125" style="413" bestFit="1" customWidth="1"/>
    <col min="5130" max="5130" width="16.5" style="413" bestFit="1" customWidth="1"/>
    <col min="5131" max="5376" width="9.33203125" style="413"/>
    <col min="5377" max="5377" width="73" style="413" bestFit="1" customWidth="1"/>
    <col min="5378" max="5378" width="4.1640625" style="413" bestFit="1" customWidth="1"/>
    <col min="5379" max="5379" width="6.83203125" style="413" bestFit="1" customWidth="1"/>
    <col min="5380" max="5380" width="8.33203125" style="413" bestFit="1" customWidth="1"/>
    <col min="5381" max="5381" width="14.6640625" style="413" bestFit="1" customWidth="1"/>
    <col min="5382" max="5382" width="7.1640625" style="413" bestFit="1" customWidth="1"/>
    <col min="5383" max="5383" width="8.33203125" style="413" bestFit="1" customWidth="1"/>
    <col min="5384" max="5384" width="14.6640625" style="413" bestFit="1" customWidth="1"/>
    <col min="5385" max="5385" width="8.33203125" style="413" bestFit="1" customWidth="1"/>
    <col min="5386" max="5386" width="16.5" style="413" bestFit="1" customWidth="1"/>
    <col min="5387" max="5632" width="9.33203125" style="413"/>
    <col min="5633" max="5633" width="73" style="413" bestFit="1" customWidth="1"/>
    <col min="5634" max="5634" width="4.1640625" style="413" bestFit="1" customWidth="1"/>
    <col min="5635" max="5635" width="6.83203125" style="413" bestFit="1" customWidth="1"/>
    <col min="5636" max="5636" width="8.33203125" style="413" bestFit="1" customWidth="1"/>
    <col min="5637" max="5637" width="14.6640625" style="413" bestFit="1" customWidth="1"/>
    <col min="5638" max="5638" width="7.1640625" style="413" bestFit="1" customWidth="1"/>
    <col min="5639" max="5639" width="8.33203125" style="413" bestFit="1" customWidth="1"/>
    <col min="5640" max="5640" width="14.6640625" style="413" bestFit="1" customWidth="1"/>
    <col min="5641" max="5641" width="8.33203125" style="413" bestFit="1" customWidth="1"/>
    <col min="5642" max="5642" width="16.5" style="413" bestFit="1" customWidth="1"/>
    <col min="5643" max="5888" width="9.33203125" style="413"/>
    <col min="5889" max="5889" width="73" style="413" bestFit="1" customWidth="1"/>
    <col min="5890" max="5890" width="4.1640625" style="413" bestFit="1" customWidth="1"/>
    <col min="5891" max="5891" width="6.83203125" style="413" bestFit="1" customWidth="1"/>
    <col min="5892" max="5892" width="8.33203125" style="413" bestFit="1" customWidth="1"/>
    <col min="5893" max="5893" width="14.6640625" style="413" bestFit="1" customWidth="1"/>
    <col min="5894" max="5894" width="7.1640625" style="413" bestFit="1" customWidth="1"/>
    <col min="5895" max="5895" width="8.33203125" style="413" bestFit="1" customWidth="1"/>
    <col min="5896" max="5896" width="14.6640625" style="413" bestFit="1" customWidth="1"/>
    <col min="5897" max="5897" width="8.33203125" style="413" bestFit="1" customWidth="1"/>
    <col min="5898" max="5898" width="16.5" style="413" bestFit="1" customWidth="1"/>
    <col min="5899" max="6144" width="9.33203125" style="413"/>
    <col min="6145" max="6145" width="73" style="413" bestFit="1" customWidth="1"/>
    <col min="6146" max="6146" width="4.1640625" style="413" bestFit="1" customWidth="1"/>
    <col min="6147" max="6147" width="6.83203125" style="413" bestFit="1" customWidth="1"/>
    <col min="6148" max="6148" width="8.33203125" style="413" bestFit="1" customWidth="1"/>
    <col min="6149" max="6149" width="14.6640625" style="413" bestFit="1" customWidth="1"/>
    <col min="6150" max="6150" width="7.1640625" style="413" bestFit="1" customWidth="1"/>
    <col min="6151" max="6151" width="8.33203125" style="413" bestFit="1" customWidth="1"/>
    <col min="6152" max="6152" width="14.6640625" style="413" bestFit="1" customWidth="1"/>
    <col min="6153" max="6153" width="8.33203125" style="413" bestFit="1" customWidth="1"/>
    <col min="6154" max="6154" width="16.5" style="413" bestFit="1" customWidth="1"/>
    <col min="6155" max="6400" width="9.33203125" style="413"/>
    <col min="6401" max="6401" width="73" style="413" bestFit="1" customWidth="1"/>
    <col min="6402" max="6402" width="4.1640625" style="413" bestFit="1" customWidth="1"/>
    <col min="6403" max="6403" width="6.83203125" style="413" bestFit="1" customWidth="1"/>
    <col min="6404" max="6404" width="8.33203125" style="413" bestFit="1" customWidth="1"/>
    <col min="6405" max="6405" width="14.6640625" style="413" bestFit="1" customWidth="1"/>
    <col min="6406" max="6406" width="7.1640625" style="413" bestFit="1" customWidth="1"/>
    <col min="6407" max="6407" width="8.33203125" style="413" bestFit="1" customWidth="1"/>
    <col min="6408" max="6408" width="14.6640625" style="413" bestFit="1" customWidth="1"/>
    <col min="6409" max="6409" width="8.33203125" style="413" bestFit="1" customWidth="1"/>
    <col min="6410" max="6410" width="16.5" style="413" bestFit="1" customWidth="1"/>
    <col min="6411" max="6656" width="9.33203125" style="413"/>
    <col min="6657" max="6657" width="73" style="413" bestFit="1" customWidth="1"/>
    <col min="6658" max="6658" width="4.1640625" style="413" bestFit="1" customWidth="1"/>
    <col min="6659" max="6659" width="6.83203125" style="413" bestFit="1" customWidth="1"/>
    <col min="6660" max="6660" width="8.33203125" style="413" bestFit="1" customWidth="1"/>
    <col min="6661" max="6661" width="14.6640625" style="413" bestFit="1" customWidth="1"/>
    <col min="6662" max="6662" width="7.1640625" style="413" bestFit="1" customWidth="1"/>
    <col min="6663" max="6663" width="8.33203125" style="413" bestFit="1" customWidth="1"/>
    <col min="6664" max="6664" width="14.6640625" style="413" bestFit="1" customWidth="1"/>
    <col min="6665" max="6665" width="8.33203125" style="413" bestFit="1" customWidth="1"/>
    <col min="6666" max="6666" width="16.5" style="413" bestFit="1" customWidth="1"/>
    <col min="6667" max="6912" width="9.33203125" style="413"/>
    <col min="6913" max="6913" width="73" style="413" bestFit="1" customWidth="1"/>
    <col min="6914" max="6914" width="4.1640625" style="413" bestFit="1" customWidth="1"/>
    <col min="6915" max="6915" width="6.83203125" style="413" bestFit="1" customWidth="1"/>
    <col min="6916" max="6916" width="8.33203125" style="413" bestFit="1" customWidth="1"/>
    <col min="6917" max="6917" width="14.6640625" style="413" bestFit="1" customWidth="1"/>
    <col min="6918" max="6918" width="7.1640625" style="413" bestFit="1" customWidth="1"/>
    <col min="6919" max="6919" width="8.33203125" style="413" bestFit="1" customWidth="1"/>
    <col min="6920" max="6920" width="14.6640625" style="413" bestFit="1" customWidth="1"/>
    <col min="6921" max="6921" width="8.33203125" style="413" bestFit="1" customWidth="1"/>
    <col min="6922" max="6922" width="16.5" style="413" bestFit="1" customWidth="1"/>
    <col min="6923" max="7168" width="9.33203125" style="413"/>
    <col min="7169" max="7169" width="73" style="413" bestFit="1" customWidth="1"/>
    <col min="7170" max="7170" width="4.1640625" style="413" bestFit="1" customWidth="1"/>
    <col min="7171" max="7171" width="6.83203125" style="413" bestFit="1" customWidth="1"/>
    <col min="7172" max="7172" width="8.33203125" style="413" bestFit="1" customWidth="1"/>
    <col min="7173" max="7173" width="14.6640625" style="413" bestFit="1" customWidth="1"/>
    <col min="7174" max="7174" width="7.1640625" style="413" bestFit="1" customWidth="1"/>
    <col min="7175" max="7175" width="8.33203125" style="413" bestFit="1" customWidth="1"/>
    <col min="7176" max="7176" width="14.6640625" style="413" bestFit="1" customWidth="1"/>
    <col min="7177" max="7177" width="8.33203125" style="413" bestFit="1" customWidth="1"/>
    <col min="7178" max="7178" width="16.5" style="413" bestFit="1" customWidth="1"/>
    <col min="7179" max="7424" width="9.33203125" style="413"/>
    <col min="7425" max="7425" width="73" style="413" bestFit="1" customWidth="1"/>
    <col min="7426" max="7426" width="4.1640625" style="413" bestFit="1" customWidth="1"/>
    <col min="7427" max="7427" width="6.83203125" style="413" bestFit="1" customWidth="1"/>
    <col min="7428" max="7428" width="8.33203125" style="413" bestFit="1" customWidth="1"/>
    <col min="7429" max="7429" width="14.6640625" style="413" bestFit="1" customWidth="1"/>
    <col min="7430" max="7430" width="7.1640625" style="413" bestFit="1" customWidth="1"/>
    <col min="7431" max="7431" width="8.33203125" style="413" bestFit="1" customWidth="1"/>
    <col min="7432" max="7432" width="14.6640625" style="413" bestFit="1" customWidth="1"/>
    <col min="7433" max="7433" width="8.33203125" style="413" bestFit="1" customWidth="1"/>
    <col min="7434" max="7434" width="16.5" style="413" bestFit="1" customWidth="1"/>
    <col min="7435" max="7680" width="9.33203125" style="413"/>
    <col min="7681" max="7681" width="73" style="413" bestFit="1" customWidth="1"/>
    <col min="7682" max="7682" width="4.1640625" style="413" bestFit="1" customWidth="1"/>
    <col min="7683" max="7683" width="6.83203125" style="413" bestFit="1" customWidth="1"/>
    <col min="7684" max="7684" width="8.33203125" style="413" bestFit="1" customWidth="1"/>
    <col min="7685" max="7685" width="14.6640625" style="413" bestFit="1" customWidth="1"/>
    <col min="7686" max="7686" width="7.1640625" style="413" bestFit="1" customWidth="1"/>
    <col min="7687" max="7687" width="8.33203125" style="413" bestFit="1" customWidth="1"/>
    <col min="7688" max="7688" width="14.6640625" style="413" bestFit="1" customWidth="1"/>
    <col min="7689" max="7689" width="8.33203125" style="413" bestFit="1" customWidth="1"/>
    <col min="7690" max="7690" width="16.5" style="413" bestFit="1" customWidth="1"/>
    <col min="7691" max="7936" width="9.33203125" style="413"/>
    <col min="7937" max="7937" width="73" style="413" bestFit="1" customWidth="1"/>
    <col min="7938" max="7938" width="4.1640625" style="413" bestFit="1" customWidth="1"/>
    <col min="7939" max="7939" width="6.83203125" style="413" bestFit="1" customWidth="1"/>
    <col min="7940" max="7940" width="8.33203125" style="413" bestFit="1" customWidth="1"/>
    <col min="7941" max="7941" width="14.6640625" style="413" bestFit="1" customWidth="1"/>
    <col min="7942" max="7942" width="7.1640625" style="413" bestFit="1" customWidth="1"/>
    <col min="7943" max="7943" width="8.33203125" style="413" bestFit="1" customWidth="1"/>
    <col min="7944" max="7944" width="14.6640625" style="413" bestFit="1" customWidth="1"/>
    <col min="7945" max="7945" width="8.33203125" style="413" bestFit="1" customWidth="1"/>
    <col min="7946" max="7946" width="16.5" style="413" bestFit="1" customWidth="1"/>
    <col min="7947" max="8192" width="9.33203125" style="413"/>
    <col min="8193" max="8193" width="73" style="413" bestFit="1" customWidth="1"/>
    <col min="8194" max="8194" width="4.1640625" style="413" bestFit="1" customWidth="1"/>
    <col min="8195" max="8195" width="6.83203125" style="413" bestFit="1" customWidth="1"/>
    <col min="8196" max="8196" width="8.33203125" style="413" bestFit="1" customWidth="1"/>
    <col min="8197" max="8197" width="14.6640625" style="413" bestFit="1" customWidth="1"/>
    <col min="8198" max="8198" width="7.1640625" style="413" bestFit="1" customWidth="1"/>
    <col min="8199" max="8199" width="8.33203125" style="413" bestFit="1" customWidth="1"/>
    <col min="8200" max="8200" width="14.6640625" style="413" bestFit="1" customWidth="1"/>
    <col min="8201" max="8201" width="8.33203125" style="413" bestFit="1" customWidth="1"/>
    <col min="8202" max="8202" width="16.5" style="413" bestFit="1" customWidth="1"/>
    <col min="8203" max="8448" width="9.33203125" style="413"/>
    <col min="8449" max="8449" width="73" style="413" bestFit="1" customWidth="1"/>
    <col min="8450" max="8450" width="4.1640625" style="413" bestFit="1" customWidth="1"/>
    <col min="8451" max="8451" width="6.83203125" style="413" bestFit="1" customWidth="1"/>
    <col min="8452" max="8452" width="8.33203125" style="413" bestFit="1" customWidth="1"/>
    <col min="8453" max="8453" width="14.6640625" style="413" bestFit="1" customWidth="1"/>
    <col min="8454" max="8454" width="7.1640625" style="413" bestFit="1" customWidth="1"/>
    <col min="8455" max="8455" width="8.33203125" style="413" bestFit="1" customWidth="1"/>
    <col min="8456" max="8456" width="14.6640625" style="413" bestFit="1" customWidth="1"/>
    <col min="8457" max="8457" width="8.33203125" style="413" bestFit="1" customWidth="1"/>
    <col min="8458" max="8458" width="16.5" style="413" bestFit="1" customWidth="1"/>
    <col min="8459" max="8704" width="9.33203125" style="413"/>
    <col min="8705" max="8705" width="73" style="413" bestFit="1" customWidth="1"/>
    <col min="8706" max="8706" width="4.1640625" style="413" bestFit="1" customWidth="1"/>
    <col min="8707" max="8707" width="6.83203125" style="413" bestFit="1" customWidth="1"/>
    <col min="8708" max="8708" width="8.33203125" style="413" bestFit="1" customWidth="1"/>
    <col min="8709" max="8709" width="14.6640625" style="413" bestFit="1" customWidth="1"/>
    <col min="8710" max="8710" width="7.1640625" style="413" bestFit="1" customWidth="1"/>
    <col min="8711" max="8711" width="8.33203125" style="413" bestFit="1" customWidth="1"/>
    <col min="8712" max="8712" width="14.6640625" style="413" bestFit="1" customWidth="1"/>
    <col min="8713" max="8713" width="8.33203125" style="413" bestFit="1" customWidth="1"/>
    <col min="8714" max="8714" width="16.5" style="413" bestFit="1" customWidth="1"/>
    <col min="8715" max="8960" width="9.33203125" style="413"/>
    <col min="8961" max="8961" width="73" style="413" bestFit="1" customWidth="1"/>
    <col min="8962" max="8962" width="4.1640625" style="413" bestFit="1" customWidth="1"/>
    <col min="8963" max="8963" width="6.83203125" style="413" bestFit="1" customWidth="1"/>
    <col min="8964" max="8964" width="8.33203125" style="413" bestFit="1" customWidth="1"/>
    <col min="8965" max="8965" width="14.6640625" style="413" bestFit="1" customWidth="1"/>
    <col min="8966" max="8966" width="7.1640625" style="413" bestFit="1" customWidth="1"/>
    <col min="8967" max="8967" width="8.33203125" style="413" bestFit="1" customWidth="1"/>
    <col min="8968" max="8968" width="14.6640625" style="413" bestFit="1" customWidth="1"/>
    <col min="8969" max="8969" width="8.33203125" style="413" bestFit="1" customWidth="1"/>
    <col min="8970" max="8970" width="16.5" style="413" bestFit="1" customWidth="1"/>
    <col min="8971" max="9216" width="9.33203125" style="413"/>
    <col min="9217" max="9217" width="73" style="413" bestFit="1" customWidth="1"/>
    <col min="9218" max="9218" width="4.1640625" style="413" bestFit="1" customWidth="1"/>
    <col min="9219" max="9219" width="6.83203125" style="413" bestFit="1" customWidth="1"/>
    <col min="9220" max="9220" width="8.33203125" style="413" bestFit="1" customWidth="1"/>
    <col min="9221" max="9221" width="14.6640625" style="413" bestFit="1" customWidth="1"/>
    <col min="9222" max="9222" width="7.1640625" style="413" bestFit="1" customWidth="1"/>
    <col min="9223" max="9223" width="8.33203125" style="413" bestFit="1" customWidth="1"/>
    <col min="9224" max="9224" width="14.6640625" style="413" bestFit="1" customWidth="1"/>
    <col min="9225" max="9225" width="8.33203125" style="413" bestFit="1" customWidth="1"/>
    <col min="9226" max="9226" width="16.5" style="413" bestFit="1" customWidth="1"/>
    <col min="9227" max="9472" width="9.33203125" style="413"/>
    <col min="9473" max="9473" width="73" style="413" bestFit="1" customWidth="1"/>
    <col min="9474" max="9474" width="4.1640625" style="413" bestFit="1" customWidth="1"/>
    <col min="9475" max="9475" width="6.83203125" style="413" bestFit="1" customWidth="1"/>
    <col min="9476" max="9476" width="8.33203125" style="413" bestFit="1" customWidth="1"/>
    <col min="9477" max="9477" width="14.6640625" style="413" bestFit="1" customWidth="1"/>
    <col min="9478" max="9478" width="7.1640625" style="413" bestFit="1" customWidth="1"/>
    <col min="9479" max="9479" width="8.33203125" style="413" bestFit="1" customWidth="1"/>
    <col min="9480" max="9480" width="14.6640625" style="413" bestFit="1" customWidth="1"/>
    <col min="9481" max="9481" width="8.33203125" style="413" bestFit="1" customWidth="1"/>
    <col min="9482" max="9482" width="16.5" style="413" bestFit="1" customWidth="1"/>
    <col min="9483" max="9728" width="9.33203125" style="413"/>
    <col min="9729" max="9729" width="73" style="413" bestFit="1" customWidth="1"/>
    <col min="9730" max="9730" width="4.1640625" style="413" bestFit="1" customWidth="1"/>
    <col min="9731" max="9731" width="6.83203125" style="413" bestFit="1" customWidth="1"/>
    <col min="9732" max="9732" width="8.33203125" style="413" bestFit="1" customWidth="1"/>
    <col min="9733" max="9733" width="14.6640625" style="413" bestFit="1" customWidth="1"/>
    <col min="9734" max="9734" width="7.1640625" style="413" bestFit="1" customWidth="1"/>
    <col min="9735" max="9735" width="8.33203125" style="413" bestFit="1" customWidth="1"/>
    <col min="9736" max="9736" width="14.6640625" style="413" bestFit="1" customWidth="1"/>
    <col min="9737" max="9737" width="8.33203125" style="413" bestFit="1" customWidth="1"/>
    <col min="9738" max="9738" width="16.5" style="413" bestFit="1" customWidth="1"/>
    <col min="9739" max="9984" width="9.33203125" style="413"/>
    <col min="9985" max="9985" width="73" style="413" bestFit="1" customWidth="1"/>
    <col min="9986" max="9986" width="4.1640625" style="413" bestFit="1" customWidth="1"/>
    <col min="9987" max="9987" width="6.83203125" style="413" bestFit="1" customWidth="1"/>
    <col min="9988" max="9988" width="8.33203125" style="413" bestFit="1" customWidth="1"/>
    <col min="9989" max="9989" width="14.6640625" style="413" bestFit="1" customWidth="1"/>
    <col min="9990" max="9990" width="7.1640625" style="413" bestFit="1" customWidth="1"/>
    <col min="9991" max="9991" width="8.33203125" style="413" bestFit="1" customWidth="1"/>
    <col min="9992" max="9992" width="14.6640625" style="413" bestFit="1" customWidth="1"/>
    <col min="9993" max="9993" width="8.33203125" style="413" bestFit="1" customWidth="1"/>
    <col min="9994" max="9994" width="16.5" style="413" bestFit="1" customWidth="1"/>
    <col min="9995" max="10240" width="9.33203125" style="413"/>
    <col min="10241" max="10241" width="73" style="413" bestFit="1" customWidth="1"/>
    <col min="10242" max="10242" width="4.1640625" style="413" bestFit="1" customWidth="1"/>
    <col min="10243" max="10243" width="6.83203125" style="413" bestFit="1" customWidth="1"/>
    <col min="10244" max="10244" width="8.33203125" style="413" bestFit="1" customWidth="1"/>
    <col min="10245" max="10245" width="14.6640625" style="413" bestFit="1" customWidth="1"/>
    <col min="10246" max="10246" width="7.1640625" style="413" bestFit="1" customWidth="1"/>
    <col min="10247" max="10247" width="8.33203125" style="413" bestFit="1" customWidth="1"/>
    <col min="10248" max="10248" width="14.6640625" style="413" bestFit="1" customWidth="1"/>
    <col min="10249" max="10249" width="8.33203125" style="413" bestFit="1" customWidth="1"/>
    <col min="10250" max="10250" width="16.5" style="413" bestFit="1" customWidth="1"/>
    <col min="10251" max="10496" width="9.33203125" style="413"/>
    <col min="10497" max="10497" width="73" style="413" bestFit="1" customWidth="1"/>
    <col min="10498" max="10498" width="4.1640625" style="413" bestFit="1" customWidth="1"/>
    <col min="10499" max="10499" width="6.83203125" style="413" bestFit="1" customWidth="1"/>
    <col min="10500" max="10500" width="8.33203125" style="413" bestFit="1" customWidth="1"/>
    <col min="10501" max="10501" width="14.6640625" style="413" bestFit="1" customWidth="1"/>
    <col min="10502" max="10502" width="7.1640625" style="413" bestFit="1" customWidth="1"/>
    <col min="10503" max="10503" width="8.33203125" style="413" bestFit="1" customWidth="1"/>
    <col min="10504" max="10504" width="14.6640625" style="413" bestFit="1" customWidth="1"/>
    <col min="10505" max="10505" width="8.33203125" style="413" bestFit="1" customWidth="1"/>
    <col min="10506" max="10506" width="16.5" style="413" bestFit="1" customWidth="1"/>
    <col min="10507" max="10752" width="9.33203125" style="413"/>
    <col min="10753" max="10753" width="73" style="413" bestFit="1" customWidth="1"/>
    <col min="10754" max="10754" width="4.1640625" style="413" bestFit="1" customWidth="1"/>
    <col min="10755" max="10755" width="6.83203125" style="413" bestFit="1" customWidth="1"/>
    <col min="10756" max="10756" width="8.33203125" style="413" bestFit="1" customWidth="1"/>
    <col min="10757" max="10757" width="14.6640625" style="413" bestFit="1" customWidth="1"/>
    <col min="10758" max="10758" width="7.1640625" style="413" bestFit="1" customWidth="1"/>
    <col min="10759" max="10759" width="8.33203125" style="413" bestFit="1" customWidth="1"/>
    <col min="10760" max="10760" width="14.6640625" style="413" bestFit="1" customWidth="1"/>
    <col min="10761" max="10761" width="8.33203125" style="413" bestFit="1" customWidth="1"/>
    <col min="10762" max="10762" width="16.5" style="413" bestFit="1" customWidth="1"/>
    <col min="10763" max="11008" width="9.33203125" style="413"/>
    <col min="11009" max="11009" width="73" style="413" bestFit="1" customWidth="1"/>
    <col min="11010" max="11010" width="4.1640625" style="413" bestFit="1" customWidth="1"/>
    <col min="11011" max="11011" width="6.83203125" style="413" bestFit="1" customWidth="1"/>
    <col min="11012" max="11012" width="8.33203125" style="413" bestFit="1" customWidth="1"/>
    <col min="11013" max="11013" width="14.6640625" style="413" bestFit="1" customWidth="1"/>
    <col min="11014" max="11014" width="7.1640625" style="413" bestFit="1" customWidth="1"/>
    <col min="11015" max="11015" width="8.33203125" style="413" bestFit="1" customWidth="1"/>
    <col min="11016" max="11016" width="14.6640625" style="413" bestFit="1" customWidth="1"/>
    <col min="11017" max="11017" width="8.33203125" style="413" bestFit="1" customWidth="1"/>
    <col min="11018" max="11018" width="16.5" style="413" bestFit="1" customWidth="1"/>
    <col min="11019" max="11264" width="9.33203125" style="413"/>
    <col min="11265" max="11265" width="73" style="413" bestFit="1" customWidth="1"/>
    <col min="11266" max="11266" width="4.1640625" style="413" bestFit="1" customWidth="1"/>
    <col min="11267" max="11267" width="6.83203125" style="413" bestFit="1" customWidth="1"/>
    <col min="11268" max="11268" width="8.33203125" style="413" bestFit="1" customWidth="1"/>
    <col min="11269" max="11269" width="14.6640625" style="413" bestFit="1" customWidth="1"/>
    <col min="11270" max="11270" width="7.1640625" style="413" bestFit="1" customWidth="1"/>
    <col min="11271" max="11271" width="8.33203125" style="413" bestFit="1" customWidth="1"/>
    <col min="11272" max="11272" width="14.6640625" style="413" bestFit="1" customWidth="1"/>
    <col min="11273" max="11273" width="8.33203125" style="413" bestFit="1" customWidth="1"/>
    <col min="11274" max="11274" width="16.5" style="413" bestFit="1" customWidth="1"/>
    <col min="11275" max="11520" width="9.33203125" style="413"/>
    <col min="11521" max="11521" width="73" style="413" bestFit="1" customWidth="1"/>
    <col min="11522" max="11522" width="4.1640625" style="413" bestFit="1" customWidth="1"/>
    <col min="11523" max="11523" width="6.83203125" style="413" bestFit="1" customWidth="1"/>
    <col min="11524" max="11524" width="8.33203125" style="413" bestFit="1" customWidth="1"/>
    <col min="11525" max="11525" width="14.6640625" style="413" bestFit="1" customWidth="1"/>
    <col min="11526" max="11526" width="7.1640625" style="413" bestFit="1" customWidth="1"/>
    <col min="11527" max="11527" width="8.33203125" style="413" bestFit="1" customWidth="1"/>
    <col min="11528" max="11528" width="14.6640625" style="413" bestFit="1" customWidth="1"/>
    <col min="11529" max="11529" width="8.33203125" style="413" bestFit="1" customWidth="1"/>
    <col min="11530" max="11530" width="16.5" style="413" bestFit="1" customWidth="1"/>
    <col min="11531" max="11776" width="9.33203125" style="413"/>
    <col min="11777" max="11777" width="73" style="413" bestFit="1" customWidth="1"/>
    <col min="11778" max="11778" width="4.1640625" style="413" bestFit="1" customWidth="1"/>
    <col min="11779" max="11779" width="6.83203125" style="413" bestFit="1" customWidth="1"/>
    <col min="11780" max="11780" width="8.33203125" style="413" bestFit="1" customWidth="1"/>
    <col min="11781" max="11781" width="14.6640625" style="413" bestFit="1" customWidth="1"/>
    <col min="11782" max="11782" width="7.1640625" style="413" bestFit="1" customWidth="1"/>
    <col min="11783" max="11783" width="8.33203125" style="413" bestFit="1" customWidth="1"/>
    <col min="11784" max="11784" width="14.6640625" style="413" bestFit="1" customWidth="1"/>
    <col min="11785" max="11785" width="8.33203125" style="413" bestFit="1" customWidth="1"/>
    <col min="11786" max="11786" width="16.5" style="413" bestFit="1" customWidth="1"/>
    <col min="11787" max="12032" width="9.33203125" style="413"/>
    <col min="12033" max="12033" width="73" style="413" bestFit="1" customWidth="1"/>
    <col min="12034" max="12034" width="4.1640625" style="413" bestFit="1" customWidth="1"/>
    <col min="12035" max="12035" width="6.83203125" style="413" bestFit="1" customWidth="1"/>
    <col min="12036" max="12036" width="8.33203125" style="413" bestFit="1" customWidth="1"/>
    <col min="12037" max="12037" width="14.6640625" style="413" bestFit="1" customWidth="1"/>
    <col min="12038" max="12038" width="7.1640625" style="413" bestFit="1" customWidth="1"/>
    <col min="12039" max="12039" width="8.33203125" style="413" bestFit="1" customWidth="1"/>
    <col min="12040" max="12040" width="14.6640625" style="413" bestFit="1" customWidth="1"/>
    <col min="12041" max="12041" width="8.33203125" style="413" bestFit="1" customWidth="1"/>
    <col min="12042" max="12042" width="16.5" style="413" bestFit="1" customWidth="1"/>
    <col min="12043" max="12288" width="9.33203125" style="413"/>
    <col min="12289" max="12289" width="73" style="413" bestFit="1" customWidth="1"/>
    <col min="12290" max="12290" width="4.1640625" style="413" bestFit="1" customWidth="1"/>
    <col min="12291" max="12291" width="6.83203125" style="413" bestFit="1" customWidth="1"/>
    <col min="12292" max="12292" width="8.33203125" style="413" bestFit="1" customWidth="1"/>
    <col min="12293" max="12293" width="14.6640625" style="413" bestFit="1" customWidth="1"/>
    <col min="12294" max="12294" width="7.1640625" style="413" bestFit="1" customWidth="1"/>
    <col min="12295" max="12295" width="8.33203125" style="413" bestFit="1" customWidth="1"/>
    <col min="12296" max="12296" width="14.6640625" style="413" bestFit="1" customWidth="1"/>
    <col min="12297" max="12297" width="8.33203125" style="413" bestFit="1" customWidth="1"/>
    <col min="12298" max="12298" width="16.5" style="413" bestFit="1" customWidth="1"/>
    <col min="12299" max="12544" width="9.33203125" style="413"/>
    <col min="12545" max="12545" width="73" style="413" bestFit="1" customWidth="1"/>
    <col min="12546" max="12546" width="4.1640625" style="413" bestFit="1" customWidth="1"/>
    <col min="12547" max="12547" width="6.83203125" style="413" bestFit="1" customWidth="1"/>
    <col min="12548" max="12548" width="8.33203125" style="413" bestFit="1" customWidth="1"/>
    <col min="12549" max="12549" width="14.6640625" style="413" bestFit="1" customWidth="1"/>
    <col min="12550" max="12550" width="7.1640625" style="413" bestFit="1" customWidth="1"/>
    <col min="12551" max="12551" width="8.33203125" style="413" bestFit="1" customWidth="1"/>
    <col min="12552" max="12552" width="14.6640625" style="413" bestFit="1" customWidth="1"/>
    <col min="12553" max="12553" width="8.33203125" style="413" bestFit="1" customWidth="1"/>
    <col min="12554" max="12554" width="16.5" style="413" bestFit="1" customWidth="1"/>
    <col min="12555" max="12800" width="9.33203125" style="413"/>
    <col min="12801" max="12801" width="73" style="413" bestFit="1" customWidth="1"/>
    <col min="12802" max="12802" width="4.1640625" style="413" bestFit="1" customWidth="1"/>
    <col min="12803" max="12803" width="6.83203125" style="413" bestFit="1" customWidth="1"/>
    <col min="12804" max="12804" width="8.33203125" style="413" bestFit="1" customWidth="1"/>
    <col min="12805" max="12805" width="14.6640625" style="413" bestFit="1" customWidth="1"/>
    <col min="12806" max="12806" width="7.1640625" style="413" bestFit="1" customWidth="1"/>
    <col min="12807" max="12807" width="8.33203125" style="413" bestFit="1" customWidth="1"/>
    <col min="12808" max="12808" width="14.6640625" style="413" bestFit="1" customWidth="1"/>
    <col min="12809" max="12809" width="8.33203125" style="413" bestFit="1" customWidth="1"/>
    <col min="12810" max="12810" width="16.5" style="413" bestFit="1" customWidth="1"/>
    <col min="12811" max="13056" width="9.33203125" style="413"/>
    <col min="13057" max="13057" width="73" style="413" bestFit="1" customWidth="1"/>
    <col min="13058" max="13058" width="4.1640625" style="413" bestFit="1" customWidth="1"/>
    <col min="13059" max="13059" width="6.83203125" style="413" bestFit="1" customWidth="1"/>
    <col min="13060" max="13060" width="8.33203125" style="413" bestFit="1" customWidth="1"/>
    <col min="13061" max="13061" width="14.6640625" style="413" bestFit="1" customWidth="1"/>
    <col min="13062" max="13062" width="7.1640625" style="413" bestFit="1" customWidth="1"/>
    <col min="13063" max="13063" width="8.33203125" style="413" bestFit="1" customWidth="1"/>
    <col min="13064" max="13064" width="14.6640625" style="413" bestFit="1" customWidth="1"/>
    <col min="13065" max="13065" width="8.33203125" style="413" bestFit="1" customWidth="1"/>
    <col min="13066" max="13066" width="16.5" style="413" bestFit="1" customWidth="1"/>
    <col min="13067" max="13312" width="9.33203125" style="413"/>
    <col min="13313" max="13313" width="73" style="413" bestFit="1" customWidth="1"/>
    <col min="13314" max="13314" width="4.1640625" style="413" bestFit="1" customWidth="1"/>
    <col min="13315" max="13315" width="6.83203125" style="413" bestFit="1" customWidth="1"/>
    <col min="13316" max="13316" width="8.33203125" style="413" bestFit="1" customWidth="1"/>
    <col min="13317" max="13317" width="14.6640625" style="413" bestFit="1" customWidth="1"/>
    <col min="13318" max="13318" width="7.1640625" style="413" bestFit="1" customWidth="1"/>
    <col min="13319" max="13319" width="8.33203125" style="413" bestFit="1" customWidth="1"/>
    <col min="13320" max="13320" width="14.6640625" style="413" bestFit="1" customWidth="1"/>
    <col min="13321" max="13321" width="8.33203125" style="413" bestFit="1" customWidth="1"/>
    <col min="13322" max="13322" width="16.5" style="413" bestFit="1" customWidth="1"/>
    <col min="13323" max="13568" width="9.33203125" style="413"/>
    <col min="13569" max="13569" width="73" style="413" bestFit="1" customWidth="1"/>
    <col min="13570" max="13570" width="4.1640625" style="413" bestFit="1" customWidth="1"/>
    <col min="13571" max="13571" width="6.83203125" style="413" bestFit="1" customWidth="1"/>
    <col min="13572" max="13572" width="8.33203125" style="413" bestFit="1" customWidth="1"/>
    <col min="13573" max="13573" width="14.6640625" style="413" bestFit="1" customWidth="1"/>
    <col min="13574" max="13574" width="7.1640625" style="413" bestFit="1" customWidth="1"/>
    <col min="13575" max="13575" width="8.33203125" style="413" bestFit="1" customWidth="1"/>
    <col min="13576" max="13576" width="14.6640625" style="413" bestFit="1" customWidth="1"/>
    <col min="13577" max="13577" width="8.33203125" style="413" bestFit="1" customWidth="1"/>
    <col min="13578" max="13578" width="16.5" style="413" bestFit="1" customWidth="1"/>
    <col min="13579" max="13824" width="9.33203125" style="413"/>
    <col min="13825" max="13825" width="73" style="413" bestFit="1" customWidth="1"/>
    <col min="13826" max="13826" width="4.1640625" style="413" bestFit="1" customWidth="1"/>
    <col min="13827" max="13827" width="6.83203125" style="413" bestFit="1" customWidth="1"/>
    <col min="13828" max="13828" width="8.33203125" style="413" bestFit="1" customWidth="1"/>
    <col min="13829" max="13829" width="14.6640625" style="413" bestFit="1" customWidth="1"/>
    <col min="13830" max="13830" width="7.1640625" style="413" bestFit="1" customWidth="1"/>
    <col min="13831" max="13831" width="8.33203125" style="413" bestFit="1" customWidth="1"/>
    <col min="13832" max="13832" width="14.6640625" style="413" bestFit="1" customWidth="1"/>
    <col min="13833" max="13833" width="8.33203125" style="413" bestFit="1" customWidth="1"/>
    <col min="13834" max="13834" width="16.5" style="413" bestFit="1" customWidth="1"/>
    <col min="13835" max="14080" width="9.33203125" style="413"/>
    <col min="14081" max="14081" width="73" style="413" bestFit="1" customWidth="1"/>
    <col min="14082" max="14082" width="4.1640625" style="413" bestFit="1" customWidth="1"/>
    <col min="14083" max="14083" width="6.83203125" style="413" bestFit="1" customWidth="1"/>
    <col min="14084" max="14084" width="8.33203125" style="413" bestFit="1" customWidth="1"/>
    <col min="14085" max="14085" width="14.6640625" style="413" bestFit="1" customWidth="1"/>
    <col min="14086" max="14086" width="7.1640625" style="413" bestFit="1" customWidth="1"/>
    <col min="14087" max="14087" width="8.33203125" style="413" bestFit="1" customWidth="1"/>
    <col min="14088" max="14088" width="14.6640625" style="413" bestFit="1" customWidth="1"/>
    <col min="14089" max="14089" width="8.33203125" style="413" bestFit="1" customWidth="1"/>
    <col min="14090" max="14090" width="16.5" style="413" bestFit="1" customWidth="1"/>
    <col min="14091" max="14336" width="9.33203125" style="413"/>
    <col min="14337" max="14337" width="73" style="413" bestFit="1" customWidth="1"/>
    <col min="14338" max="14338" width="4.1640625" style="413" bestFit="1" customWidth="1"/>
    <col min="14339" max="14339" width="6.83203125" style="413" bestFit="1" customWidth="1"/>
    <col min="14340" max="14340" width="8.33203125" style="413" bestFit="1" customWidth="1"/>
    <col min="14341" max="14341" width="14.6640625" style="413" bestFit="1" customWidth="1"/>
    <col min="14342" max="14342" width="7.1640625" style="413" bestFit="1" customWidth="1"/>
    <col min="14343" max="14343" width="8.33203125" style="413" bestFit="1" customWidth="1"/>
    <col min="14344" max="14344" width="14.6640625" style="413" bestFit="1" customWidth="1"/>
    <col min="14345" max="14345" width="8.33203125" style="413" bestFit="1" customWidth="1"/>
    <col min="14346" max="14346" width="16.5" style="413" bestFit="1" customWidth="1"/>
    <col min="14347" max="14592" width="9.33203125" style="413"/>
    <col min="14593" max="14593" width="73" style="413" bestFit="1" customWidth="1"/>
    <col min="14594" max="14594" width="4.1640625" style="413" bestFit="1" customWidth="1"/>
    <col min="14595" max="14595" width="6.83203125" style="413" bestFit="1" customWidth="1"/>
    <col min="14596" max="14596" width="8.33203125" style="413" bestFit="1" customWidth="1"/>
    <col min="14597" max="14597" width="14.6640625" style="413" bestFit="1" customWidth="1"/>
    <col min="14598" max="14598" width="7.1640625" style="413" bestFit="1" customWidth="1"/>
    <col min="14599" max="14599" width="8.33203125" style="413" bestFit="1" customWidth="1"/>
    <col min="14600" max="14600" width="14.6640625" style="413" bestFit="1" customWidth="1"/>
    <col min="14601" max="14601" width="8.33203125" style="413" bestFit="1" customWidth="1"/>
    <col min="14602" max="14602" width="16.5" style="413" bestFit="1" customWidth="1"/>
    <col min="14603" max="14848" width="9.33203125" style="413"/>
    <col min="14849" max="14849" width="73" style="413" bestFit="1" customWidth="1"/>
    <col min="14850" max="14850" width="4.1640625" style="413" bestFit="1" customWidth="1"/>
    <col min="14851" max="14851" width="6.83203125" style="413" bestFit="1" customWidth="1"/>
    <col min="14852" max="14852" width="8.33203125" style="413" bestFit="1" customWidth="1"/>
    <col min="14853" max="14853" width="14.6640625" style="413" bestFit="1" customWidth="1"/>
    <col min="14854" max="14854" width="7.1640625" style="413" bestFit="1" customWidth="1"/>
    <col min="14855" max="14855" width="8.33203125" style="413" bestFit="1" customWidth="1"/>
    <col min="14856" max="14856" width="14.6640625" style="413" bestFit="1" customWidth="1"/>
    <col min="14857" max="14857" width="8.33203125" style="413" bestFit="1" customWidth="1"/>
    <col min="14858" max="14858" width="16.5" style="413" bestFit="1" customWidth="1"/>
    <col min="14859" max="15104" width="9.33203125" style="413"/>
    <col min="15105" max="15105" width="73" style="413" bestFit="1" customWidth="1"/>
    <col min="15106" max="15106" width="4.1640625" style="413" bestFit="1" customWidth="1"/>
    <col min="15107" max="15107" width="6.83203125" style="413" bestFit="1" customWidth="1"/>
    <col min="15108" max="15108" width="8.33203125" style="413" bestFit="1" customWidth="1"/>
    <col min="15109" max="15109" width="14.6640625" style="413" bestFit="1" customWidth="1"/>
    <col min="15110" max="15110" width="7.1640625" style="413" bestFit="1" customWidth="1"/>
    <col min="15111" max="15111" width="8.33203125" style="413" bestFit="1" customWidth="1"/>
    <col min="15112" max="15112" width="14.6640625" style="413" bestFit="1" customWidth="1"/>
    <col min="15113" max="15113" width="8.33203125" style="413" bestFit="1" customWidth="1"/>
    <col min="15114" max="15114" width="16.5" style="413" bestFit="1" customWidth="1"/>
    <col min="15115" max="15360" width="9.33203125" style="413"/>
    <col min="15361" max="15361" width="73" style="413" bestFit="1" customWidth="1"/>
    <col min="15362" max="15362" width="4.1640625" style="413" bestFit="1" customWidth="1"/>
    <col min="15363" max="15363" width="6.83203125" style="413" bestFit="1" customWidth="1"/>
    <col min="15364" max="15364" width="8.33203125" style="413" bestFit="1" customWidth="1"/>
    <col min="15365" max="15365" width="14.6640625" style="413" bestFit="1" customWidth="1"/>
    <col min="15366" max="15366" width="7.1640625" style="413" bestFit="1" customWidth="1"/>
    <col min="15367" max="15367" width="8.33203125" style="413" bestFit="1" customWidth="1"/>
    <col min="15368" max="15368" width="14.6640625" style="413" bestFit="1" customWidth="1"/>
    <col min="15369" max="15369" width="8.33203125" style="413" bestFit="1" customWidth="1"/>
    <col min="15370" max="15370" width="16.5" style="413" bestFit="1" customWidth="1"/>
    <col min="15371" max="15616" width="9.33203125" style="413"/>
    <col min="15617" max="15617" width="73" style="413" bestFit="1" customWidth="1"/>
    <col min="15618" max="15618" width="4.1640625" style="413" bestFit="1" customWidth="1"/>
    <col min="15619" max="15619" width="6.83203125" style="413" bestFit="1" customWidth="1"/>
    <col min="15620" max="15620" width="8.33203125" style="413" bestFit="1" customWidth="1"/>
    <col min="15621" max="15621" width="14.6640625" style="413" bestFit="1" customWidth="1"/>
    <col min="15622" max="15622" width="7.1640625" style="413" bestFit="1" customWidth="1"/>
    <col min="15623" max="15623" width="8.33203125" style="413" bestFit="1" customWidth="1"/>
    <col min="15624" max="15624" width="14.6640625" style="413" bestFit="1" customWidth="1"/>
    <col min="15625" max="15625" width="8.33203125" style="413" bestFit="1" customWidth="1"/>
    <col min="15626" max="15626" width="16.5" style="413" bestFit="1" customWidth="1"/>
    <col min="15627" max="15872" width="9.33203125" style="413"/>
    <col min="15873" max="15873" width="73" style="413" bestFit="1" customWidth="1"/>
    <col min="15874" max="15874" width="4.1640625" style="413" bestFit="1" customWidth="1"/>
    <col min="15875" max="15875" width="6.83203125" style="413" bestFit="1" customWidth="1"/>
    <col min="15876" max="15876" width="8.33203125" style="413" bestFit="1" customWidth="1"/>
    <col min="15877" max="15877" width="14.6640625" style="413" bestFit="1" customWidth="1"/>
    <col min="15878" max="15878" width="7.1640625" style="413" bestFit="1" customWidth="1"/>
    <col min="15879" max="15879" width="8.33203125" style="413" bestFit="1" customWidth="1"/>
    <col min="15880" max="15880" width="14.6640625" style="413" bestFit="1" customWidth="1"/>
    <col min="15881" max="15881" width="8.33203125" style="413" bestFit="1" customWidth="1"/>
    <col min="15882" max="15882" width="16.5" style="413" bestFit="1" customWidth="1"/>
    <col min="15883" max="16128" width="9.33203125" style="413"/>
    <col min="16129" max="16129" width="73" style="413" bestFit="1" customWidth="1"/>
    <col min="16130" max="16130" width="4.1640625" style="413" bestFit="1" customWidth="1"/>
    <col min="16131" max="16131" width="6.83203125" style="413" bestFit="1" customWidth="1"/>
    <col min="16132" max="16132" width="8.33203125" style="413" bestFit="1" customWidth="1"/>
    <col min="16133" max="16133" width="14.6640625" style="413" bestFit="1" customWidth="1"/>
    <col min="16134" max="16134" width="7.1640625" style="413" bestFit="1" customWidth="1"/>
    <col min="16135" max="16135" width="8.33203125" style="413" bestFit="1" customWidth="1"/>
    <col min="16136" max="16136" width="14.6640625" style="413" bestFit="1" customWidth="1"/>
    <col min="16137" max="16137" width="8.33203125" style="413" bestFit="1" customWidth="1"/>
    <col min="16138" max="16138" width="16.5" style="413" bestFit="1" customWidth="1"/>
    <col min="16139" max="16384" width="9.33203125" style="413"/>
  </cols>
  <sheetData>
    <row r="1" spans="1:10">
      <c r="A1" s="411" t="s">
        <v>1460</v>
      </c>
      <c r="B1" s="411" t="s">
        <v>1598</v>
      </c>
      <c r="C1" s="412" t="s">
        <v>1599</v>
      </c>
      <c r="D1" s="412" t="s">
        <v>1591</v>
      </c>
      <c r="E1" s="412" t="s">
        <v>1600</v>
      </c>
      <c r="F1" s="411" t="s">
        <v>1601</v>
      </c>
      <c r="G1" s="412" t="s">
        <v>1592</v>
      </c>
      <c r="H1" s="412" t="s">
        <v>1602</v>
      </c>
      <c r="I1" s="412" t="s">
        <v>1603</v>
      </c>
      <c r="J1" s="412" t="s">
        <v>1530</v>
      </c>
    </row>
    <row r="2" spans="1:10">
      <c r="A2" s="420" t="s">
        <v>1593</v>
      </c>
      <c r="B2" s="420" t="s">
        <v>19</v>
      </c>
      <c r="C2" s="421"/>
      <c r="D2" s="421"/>
      <c r="E2" s="421"/>
      <c r="F2" s="420" t="s">
        <v>19</v>
      </c>
      <c r="G2" s="421"/>
      <c r="H2" s="421"/>
      <c r="I2" s="421"/>
      <c r="J2" s="421"/>
    </row>
    <row r="3" spans="1:10">
      <c r="A3" s="418" t="s">
        <v>1604</v>
      </c>
      <c r="B3" s="418" t="s">
        <v>19</v>
      </c>
      <c r="C3" s="419"/>
      <c r="D3" s="419"/>
      <c r="E3" s="419"/>
      <c r="F3" s="418" t="s">
        <v>19</v>
      </c>
      <c r="G3" s="419"/>
      <c r="H3" s="419"/>
      <c r="I3" s="419"/>
      <c r="J3" s="419"/>
    </row>
    <row r="4" spans="1:10">
      <c r="A4" s="425" t="s">
        <v>1605</v>
      </c>
      <c r="B4" s="425" t="s">
        <v>19</v>
      </c>
      <c r="C4" s="426"/>
      <c r="D4" s="426"/>
      <c r="E4" s="426"/>
      <c r="F4" s="425" t="s">
        <v>19</v>
      </c>
      <c r="G4" s="426"/>
      <c r="H4" s="426"/>
      <c r="I4" s="426"/>
      <c r="J4" s="426"/>
    </row>
    <row r="5" spans="1:10">
      <c r="A5" s="425" t="s">
        <v>1606</v>
      </c>
      <c r="B5" s="425" t="s">
        <v>19</v>
      </c>
      <c r="C5" s="426"/>
      <c r="D5" s="426"/>
      <c r="E5" s="426"/>
      <c r="F5" s="425" t="s">
        <v>19</v>
      </c>
      <c r="G5" s="426"/>
      <c r="H5" s="426"/>
      <c r="I5" s="426"/>
      <c r="J5" s="426"/>
    </row>
    <row r="6" spans="1:10">
      <c r="A6" s="416" t="s">
        <v>1607</v>
      </c>
      <c r="B6" s="416" t="s">
        <v>337</v>
      </c>
      <c r="C6" s="417">
        <v>200</v>
      </c>
      <c r="D6" s="417"/>
      <c r="E6" s="417">
        <f>C6*D6</f>
        <v>0</v>
      </c>
      <c r="F6" s="417" t="s">
        <v>19</v>
      </c>
      <c r="G6" s="417"/>
      <c r="H6" s="417">
        <f>C6*G6</f>
        <v>0</v>
      </c>
      <c r="I6" s="417">
        <f>D6+G6</f>
        <v>0</v>
      </c>
      <c r="J6" s="417">
        <f>I6*C6</f>
        <v>0</v>
      </c>
    </row>
    <row r="7" spans="1:10">
      <c r="A7" s="425" t="s">
        <v>1608</v>
      </c>
      <c r="B7" s="425" t="s">
        <v>19</v>
      </c>
      <c r="C7" s="427"/>
      <c r="D7" s="427"/>
      <c r="E7" s="427"/>
      <c r="F7" s="427"/>
      <c r="G7" s="427"/>
      <c r="H7" s="427"/>
      <c r="I7" s="427"/>
      <c r="J7" s="427"/>
    </row>
    <row r="8" spans="1:10">
      <c r="A8" s="416" t="s">
        <v>1609</v>
      </c>
      <c r="B8" s="416" t="s">
        <v>337</v>
      </c>
      <c r="C8" s="417">
        <v>40</v>
      </c>
      <c r="D8" s="417"/>
      <c r="E8" s="417">
        <f t="shared" ref="E8:E64" si="0">C8*D8</f>
        <v>0</v>
      </c>
      <c r="F8" s="417" t="s">
        <v>19</v>
      </c>
      <c r="G8" s="417"/>
      <c r="H8" s="417">
        <f t="shared" ref="H8:H64" si="1">C8*G8</f>
        <v>0</v>
      </c>
      <c r="I8" s="417">
        <f t="shared" ref="I8:I64" si="2">D8+G8</f>
        <v>0</v>
      </c>
      <c r="J8" s="417">
        <f t="shared" ref="J8:J64" si="3">I8*C8</f>
        <v>0</v>
      </c>
    </row>
    <row r="9" spans="1:10">
      <c r="A9" s="425" t="s">
        <v>1610</v>
      </c>
      <c r="B9" s="425" t="s">
        <v>19</v>
      </c>
      <c r="C9" s="427"/>
      <c r="D9" s="427"/>
      <c r="E9" s="427"/>
      <c r="F9" s="427"/>
      <c r="G9" s="427"/>
      <c r="H9" s="427"/>
      <c r="I9" s="427"/>
      <c r="J9" s="427"/>
    </row>
    <row r="10" spans="1:10">
      <c r="A10" s="416" t="s">
        <v>1611</v>
      </c>
      <c r="B10" s="416" t="s">
        <v>337</v>
      </c>
      <c r="C10" s="417">
        <v>48</v>
      </c>
      <c r="D10" s="417"/>
      <c r="E10" s="417">
        <f t="shared" si="0"/>
        <v>0</v>
      </c>
      <c r="F10" s="417" t="s">
        <v>19</v>
      </c>
      <c r="G10" s="417"/>
      <c r="H10" s="417">
        <f t="shared" si="1"/>
        <v>0</v>
      </c>
      <c r="I10" s="417">
        <f t="shared" si="2"/>
        <v>0</v>
      </c>
      <c r="J10" s="417">
        <f t="shared" si="3"/>
        <v>0</v>
      </c>
    </row>
    <row r="11" spans="1:10">
      <c r="A11" s="425" t="s">
        <v>1612</v>
      </c>
      <c r="B11" s="425" t="s">
        <v>19</v>
      </c>
      <c r="C11" s="427"/>
      <c r="D11" s="427"/>
      <c r="E11" s="427"/>
      <c r="F11" s="427"/>
      <c r="G11" s="427"/>
      <c r="H11" s="427"/>
      <c r="I11" s="427"/>
      <c r="J11" s="427"/>
    </row>
    <row r="12" spans="1:10">
      <c r="A12" s="416" t="s">
        <v>1613</v>
      </c>
      <c r="B12" s="416" t="s">
        <v>1614</v>
      </c>
      <c r="C12" s="417">
        <v>8</v>
      </c>
      <c r="D12" s="417"/>
      <c r="E12" s="417">
        <f t="shared" si="0"/>
        <v>0</v>
      </c>
      <c r="F12" s="417" t="s">
        <v>19</v>
      </c>
      <c r="G12" s="417"/>
      <c r="H12" s="417">
        <f t="shared" si="1"/>
        <v>0</v>
      </c>
      <c r="I12" s="417">
        <f t="shared" si="2"/>
        <v>0</v>
      </c>
      <c r="J12" s="417">
        <f t="shared" si="3"/>
        <v>0</v>
      </c>
    </row>
    <row r="13" spans="1:10">
      <c r="A13" s="425" t="s">
        <v>1615</v>
      </c>
      <c r="B13" s="425" t="s">
        <v>19</v>
      </c>
      <c r="C13" s="426"/>
      <c r="D13" s="426"/>
      <c r="E13" s="426">
        <f>SUM(E6:E12)</f>
        <v>0</v>
      </c>
      <c r="F13" s="426"/>
      <c r="G13" s="426"/>
      <c r="H13" s="426">
        <f>SUM(H6:H12)</f>
        <v>0</v>
      </c>
      <c r="I13" s="426"/>
      <c r="J13" s="426">
        <f>E13+H13</f>
        <v>0</v>
      </c>
    </row>
    <row r="14" spans="1:10">
      <c r="A14" s="416" t="s">
        <v>19</v>
      </c>
      <c r="B14" s="416" t="s">
        <v>19</v>
      </c>
      <c r="C14" s="417"/>
      <c r="D14" s="417"/>
      <c r="E14" s="417">
        <f t="shared" si="0"/>
        <v>0</v>
      </c>
      <c r="F14" s="417" t="s">
        <v>19</v>
      </c>
      <c r="G14" s="417"/>
      <c r="H14" s="417">
        <f t="shared" si="1"/>
        <v>0</v>
      </c>
      <c r="I14" s="417">
        <f t="shared" si="2"/>
        <v>0</v>
      </c>
      <c r="J14" s="417">
        <f t="shared" si="3"/>
        <v>0</v>
      </c>
    </row>
    <row r="15" spans="1:10">
      <c r="A15" s="425" t="s">
        <v>1608</v>
      </c>
      <c r="B15" s="425" t="s">
        <v>19</v>
      </c>
      <c r="C15" s="426"/>
      <c r="D15" s="426"/>
      <c r="E15" s="426"/>
      <c r="F15" s="426"/>
      <c r="G15" s="426"/>
      <c r="H15" s="426"/>
      <c r="I15" s="426"/>
      <c r="J15" s="426"/>
    </row>
    <row r="16" spans="1:10">
      <c r="A16" s="416" t="s">
        <v>1609</v>
      </c>
      <c r="B16" s="416" t="s">
        <v>337</v>
      </c>
      <c r="C16" s="417">
        <v>40</v>
      </c>
      <c r="D16" s="417"/>
      <c r="E16" s="417">
        <f t="shared" si="0"/>
        <v>0</v>
      </c>
      <c r="F16" s="417" t="s">
        <v>19</v>
      </c>
      <c r="G16" s="417"/>
      <c r="H16" s="417">
        <f t="shared" si="1"/>
        <v>0</v>
      </c>
      <c r="I16" s="417">
        <f t="shared" si="2"/>
        <v>0</v>
      </c>
      <c r="J16" s="417">
        <f t="shared" si="3"/>
        <v>0</v>
      </c>
    </row>
    <row r="17" spans="1:10">
      <c r="A17" s="425" t="s">
        <v>1610</v>
      </c>
      <c r="B17" s="425" t="s">
        <v>19</v>
      </c>
      <c r="C17" s="426"/>
      <c r="D17" s="426"/>
      <c r="E17" s="426"/>
      <c r="F17" s="426"/>
      <c r="G17" s="426"/>
      <c r="H17" s="426"/>
      <c r="I17" s="426"/>
      <c r="J17" s="426"/>
    </row>
    <row r="18" spans="1:10">
      <c r="A18" s="416" t="s">
        <v>1611</v>
      </c>
      <c r="B18" s="416" t="s">
        <v>337</v>
      </c>
      <c r="C18" s="417">
        <v>48</v>
      </c>
      <c r="D18" s="417"/>
      <c r="E18" s="417">
        <f t="shared" si="0"/>
        <v>0</v>
      </c>
      <c r="F18" s="417" t="s">
        <v>19</v>
      </c>
      <c r="G18" s="417"/>
      <c r="H18" s="417">
        <f t="shared" si="1"/>
        <v>0</v>
      </c>
      <c r="I18" s="417">
        <f t="shared" si="2"/>
        <v>0</v>
      </c>
      <c r="J18" s="417">
        <f t="shared" si="3"/>
        <v>0</v>
      </c>
    </row>
    <row r="19" spans="1:10">
      <c r="A19" s="425" t="s">
        <v>1612</v>
      </c>
      <c r="B19" s="425" t="s">
        <v>19</v>
      </c>
      <c r="C19" s="426"/>
      <c r="D19" s="426"/>
      <c r="E19" s="426"/>
      <c r="F19" s="426"/>
      <c r="G19" s="426"/>
      <c r="H19" s="426"/>
      <c r="I19" s="426"/>
      <c r="J19" s="426"/>
    </row>
    <row r="20" spans="1:10">
      <c r="A20" s="416" t="s">
        <v>1613</v>
      </c>
      <c r="B20" s="416" t="s">
        <v>1614</v>
      </c>
      <c r="C20" s="417">
        <v>8</v>
      </c>
      <c r="D20" s="417"/>
      <c r="E20" s="417">
        <f t="shared" si="0"/>
        <v>0</v>
      </c>
      <c r="F20" s="417" t="s">
        <v>19</v>
      </c>
      <c r="G20" s="417"/>
      <c r="H20" s="417">
        <f t="shared" si="1"/>
        <v>0</v>
      </c>
      <c r="I20" s="417">
        <f t="shared" si="2"/>
        <v>0</v>
      </c>
      <c r="J20" s="417">
        <f t="shared" si="3"/>
        <v>0</v>
      </c>
    </row>
    <row r="21" spans="1:10">
      <c r="A21" s="425" t="s">
        <v>1616</v>
      </c>
      <c r="B21" s="425" t="s">
        <v>19</v>
      </c>
      <c r="C21" s="426"/>
      <c r="D21" s="426"/>
      <c r="E21" s="426"/>
      <c r="F21" s="426"/>
      <c r="G21" s="426"/>
      <c r="H21" s="426"/>
      <c r="I21" s="426"/>
      <c r="J21" s="426"/>
    </row>
    <row r="22" spans="1:10">
      <c r="A22" s="425" t="s">
        <v>1617</v>
      </c>
      <c r="B22" s="425" t="s">
        <v>19</v>
      </c>
      <c r="C22" s="426"/>
      <c r="D22" s="426"/>
      <c r="E22" s="426"/>
      <c r="F22" s="426"/>
      <c r="G22" s="426"/>
      <c r="H22" s="426"/>
      <c r="I22" s="426"/>
      <c r="J22" s="426"/>
    </row>
    <row r="23" spans="1:10">
      <c r="A23" s="416" t="s">
        <v>1618</v>
      </c>
      <c r="B23" s="416" t="s">
        <v>1614</v>
      </c>
      <c r="C23" s="417">
        <v>4</v>
      </c>
      <c r="D23" s="417"/>
      <c r="E23" s="417">
        <f t="shared" si="0"/>
        <v>0</v>
      </c>
      <c r="F23" s="417" t="s">
        <v>19</v>
      </c>
      <c r="G23" s="417"/>
      <c r="H23" s="417">
        <f t="shared" si="1"/>
        <v>0</v>
      </c>
      <c r="I23" s="417">
        <f t="shared" si="2"/>
        <v>0</v>
      </c>
      <c r="J23" s="417">
        <f t="shared" si="3"/>
        <v>0</v>
      </c>
    </row>
    <row r="24" spans="1:10">
      <c r="A24" s="425" t="s">
        <v>1619</v>
      </c>
      <c r="B24" s="425" t="s">
        <v>19</v>
      </c>
      <c r="C24" s="426"/>
      <c r="D24" s="426"/>
      <c r="E24" s="426"/>
      <c r="F24" s="426"/>
      <c r="G24" s="426"/>
      <c r="H24" s="426"/>
      <c r="I24" s="426"/>
      <c r="J24" s="426"/>
    </row>
    <row r="25" spans="1:10">
      <c r="A25" s="425" t="s">
        <v>1620</v>
      </c>
      <c r="B25" s="425" t="s">
        <v>19</v>
      </c>
      <c r="C25" s="426"/>
      <c r="D25" s="426"/>
      <c r="E25" s="426"/>
      <c r="F25" s="426"/>
      <c r="G25" s="426"/>
      <c r="H25" s="426"/>
      <c r="I25" s="426"/>
      <c r="J25" s="426"/>
    </row>
    <row r="26" spans="1:10">
      <c r="A26" s="416" t="s">
        <v>1621</v>
      </c>
      <c r="B26" s="416" t="s">
        <v>1614</v>
      </c>
      <c r="C26" s="417">
        <v>1</v>
      </c>
      <c r="D26" s="417"/>
      <c r="E26" s="417">
        <f t="shared" si="0"/>
        <v>0</v>
      </c>
      <c r="F26" s="417" t="s">
        <v>19</v>
      </c>
      <c r="G26" s="417"/>
      <c r="H26" s="417">
        <f t="shared" si="1"/>
        <v>0</v>
      </c>
      <c r="I26" s="417">
        <f t="shared" si="2"/>
        <v>0</v>
      </c>
      <c r="J26" s="417">
        <f t="shared" si="3"/>
        <v>0</v>
      </c>
    </row>
    <row r="27" spans="1:10">
      <c r="A27" s="416" t="s">
        <v>1622</v>
      </c>
      <c r="B27" s="416" t="s">
        <v>1614</v>
      </c>
      <c r="C27" s="417">
        <v>3</v>
      </c>
      <c r="D27" s="417"/>
      <c r="E27" s="417">
        <f t="shared" si="0"/>
        <v>0</v>
      </c>
      <c r="F27" s="417" t="s">
        <v>19</v>
      </c>
      <c r="G27" s="417"/>
      <c r="H27" s="417">
        <f t="shared" si="1"/>
        <v>0</v>
      </c>
      <c r="I27" s="417">
        <f t="shared" si="2"/>
        <v>0</v>
      </c>
      <c r="J27" s="417">
        <f t="shared" si="3"/>
        <v>0</v>
      </c>
    </row>
    <row r="28" spans="1:10">
      <c r="A28" s="425" t="s">
        <v>1623</v>
      </c>
      <c r="B28" s="425" t="s">
        <v>19</v>
      </c>
      <c r="C28" s="426"/>
      <c r="D28" s="426"/>
      <c r="E28" s="426"/>
      <c r="F28" s="426"/>
      <c r="G28" s="426"/>
      <c r="H28" s="426"/>
      <c r="I28" s="426"/>
      <c r="J28" s="426"/>
    </row>
    <row r="29" spans="1:10">
      <c r="A29" s="425" t="s">
        <v>1624</v>
      </c>
      <c r="B29" s="425" t="s">
        <v>19</v>
      </c>
      <c r="C29" s="426"/>
      <c r="D29" s="426"/>
      <c r="E29" s="426"/>
      <c r="F29" s="426"/>
      <c r="G29" s="426"/>
      <c r="H29" s="426"/>
      <c r="I29" s="426"/>
      <c r="J29" s="426"/>
    </row>
    <row r="30" spans="1:10">
      <c r="A30" s="416" t="s">
        <v>1625</v>
      </c>
      <c r="B30" s="416" t="s">
        <v>1614</v>
      </c>
      <c r="C30" s="417">
        <v>300</v>
      </c>
      <c r="D30" s="417"/>
      <c r="E30" s="417">
        <f t="shared" si="0"/>
        <v>0</v>
      </c>
      <c r="F30" s="417" t="s">
        <v>19</v>
      </c>
      <c r="G30" s="417"/>
      <c r="H30" s="417">
        <f t="shared" si="1"/>
        <v>0</v>
      </c>
      <c r="I30" s="417">
        <f t="shared" si="2"/>
        <v>0</v>
      </c>
      <c r="J30" s="417">
        <f t="shared" si="3"/>
        <v>0</v>
      </c>
    </row>
    <row r="31" spans="1:10">
      <c r="A31" s="416" t="s">
        <v>1626</v>
      </c>
      <c r="B31" s="416" t="s">
        <v>1614</v>
      </c>
      <c r="C31" s="417">
        <v>2</v>
      </c>
      <c r="D31" s="417"/>
      <c r="E31" s="417">
        <f t="shared" si="0"/>
        <v>0</v>
      </c>
      <c r="F31" s="417" t="s">
        <v>19</v>
      </c>
      <c r="G31" s="417"/>
      <c r="H31" s="417">
        <f t="shared" si="1"/>
        <v>0</v>
      </c>
      <c r="I31" s="417">
        <f t="shared" si="2"/>
        <v>0</v>
      </c>
      <c r="J31" s="417">
        <f t="shared" si="3"/>
        <v>0</v>
      </c>
    </row>
    <row r="32" spans="1:10">
      <c r="A32" s="416" t="s">
        <v>1627</v>
      </c>
      <c r="B32" s="416" t="s">
        <v>1614</v>
      </c>
      <c r="C32" s="417">
        <v>4</v>
      </c>
      <c r="D32" s="417"/>
      <c r="E32" s="417">
        <f t="shared" si="0"/>
        <v>0</v>
      </c>
      <c r="F32" s="417" t="s">
        <v>19</v>
      </c>
      <c r="G32" s="417"/>
      <c r="H32" s="417">
        <f t="shared" si="1"/>
        <v>0</v>
      </c>
      <c r="I32" s="417">
        <f t="shared" si="2"/>
        <v>0</v>
      </c>
      <c r="J32" s="417">
        <f t="shared" si="3"/>
        <v>0</v>
      </c>
    </row>
    <row r="33" spans="1:10">
      <c r="A33" s="418" t="s">
        <v>1628</v>
      </c>
      <c r="B33" s="418" t="s">
        <v>19</v>
      </c>
      <c r="C33" s="419"/>
      <c r="D33" s="419"/>
      <c r="E33" s="419">
        <f>SUM(E13:E32)</f>
        <v>0</v>
      </c>
      <c r="F33" s="419" t="s">
        <v>19</v>
      </c>
      <c r="G33" s="419"/>
      <c r="H33" s="419">
        <f>SUM(H13:H32)</f>
        <v>0</v>
      </c>
      <c r="I33" s="419"/>
      <c r="J33" s="419">
        <f>E33+H33</f>
        <v>0</v>
      </c>
    </row>
    <row r="34" spans="1:10">
      <c r="A34" s="418" t="s">
        <v>1629</v>
      </c>
      <c r="B34" s="418" t="s">
        <v>19</v>
      </c>
      <c r="C34" s="419"/>
      <c r="D34" s="419"/>
      <c r="E34" s="419"/>
      <c r="F34" s="419"/>
      <c r="G34" s="419"/>
      <c r="H34" s="419"/>
      <c r="I34" s="419"/>
      <c r="J34" s="419"/>
    </row>
    <row r="35" spans="1:10">
      <c r="A35" s="425" t="s">
        <v>1605</v>
      </c>
      <c r="B35" s="425" t="s">
        <v>19</v>
      </c>
      <c r="C35" s="426"/>
      <c r="D35" s="426"/>
      <c r="E35" s="426"/>
      <c r="F35" s="426"/>
      <c r="G35" s="426"/>
      <c r="H35" s="426"/>
      <c r="I35" s="426"/>
      <c r="J35" s="426"/>
    </row>
    <row r="36" spans="1:10">
      <c r="A36" s="425" t="s">
        <v>1630</v>
      </c>
      <c r="B36" s="425" t="s">
        <v>19</v>
      </c>
      <c r="C36" s="426"/>
      <c r="D36" s="426"/>
      <c r="E36" s="426"/>
      <c r="F36" s="426"/>
      <c r="G36" s="426"/>
      <c r="H36" s="426"/>
      <c r="I36" s="426"/>
      <c r="J36" s="426"/>
    </row>
    <row r="37" spans="1:10">
      <c r="A37" s="416" t="s">
        <v>1631</v>
      </c>
      <c r="B37" s="416" t="s">
        <v>337</v>
      </c>
      <c r="C37" s="417">
        <v>35</v>
      </c>
      <c r="D37" s="417"/>
      <c r="E37" s="417">
        <f t="shared" si="0"/>
        <v>0</v>
      </c>
      <c r="F37" s="417"/>
      <c r="G37" s="417"/>
      <c r="H37" s="417">
        <f t="shared" si="1"/>
        <v>0</v>
      </c>
      <c r="I37" s="417">
        <f t="shared" si="2"/>
        <v>0</v>
      </c>
      <c r="J37" s="417">
        <f t="shared" si="3"/>
        <v>0</v>
      </c>
    </row>
    <row r="38" spans="1:10">
      <c r="A38" s="425" t="s">
        <v>1615</v>
      </c>
      <c r="B38" s="425" t="s">
        <v>19</v>
      </c>
      <c r="C38" s="426"/>
      <c r="D38" s="426"/>
      <c r="E38" s="426">
        <f>SUM(E37)</f>
        <v>0</v>
      </c>
      <c r="F38" s="426"/>
      <c r="G38" s="426"/>
      <c r="H38" s="426">
        <f>SUM(H37)</f>
        <v>0</v>
      </c>
      <c r="I38" s="426"/>
      <c r="J38" s="426">
        <f>E38+H38</f>
        <v>0</v>
      </c>
    </row>
    <row r="39" spans="1:10">
      <c r="A39" s="416" t="s">
        <v>19</v>
      </c>
      <c r="B39" s="416" t="s">
        <v>19</v>
      </c>
      <c r="C39" s="417"/>
      <c r="D39" s="417"/>
      <c r="E39" s="417">
        <f t="shared" si="0"/>
        <v>0</v>
      </c>
      <c r="F39" s="417"/>
      <c r="G39" s="417"/>
      <c r="H39" s="417">
        <f t="shared" si="1"/>
        <v>0</v>
      </c>
      <c r="I39" s="417">
        <f t="shared" si="2"/>
        <v>0</v>
      </c>
      <c r="J39" s="417">
        <f t="shared" si="3"/>
        <v>0</v>
      </c>
    </row>
    <row r="40" spans="1:10">
      <c r="A40" s="425" t="s">
        <v>1632</v>
      </c>
      <c r="B40" s="425" t="s">
        <v>19</v>
      </c>
      <c r="C40" s="426"/>
      <c r="D40" s="426"/>
      <c r="E40" s="426"/>
      <c r="F40" s="426"/>
      <c r="G40" s="426"/>
      <c r="H40" s="426"/>
      <c r="I40" s="426"/>
      <c r="J40" s="426"/>
    </row>
    <row r="41" spans="1:10">
      <c r="A41" s="425" t="s">
        <v>1633</v>
      </c>
      <c r="B41" s="425" t="s">
        <v>19</v>
      </c>
      <c r="C41" s="426"/>
      <c r="D41" s="426"/>
      <c r="E41" s="426"/>
      <c r="F41" s="426"/>
      <c r="G41" s="426"/>
      <c r="H41" s="426"/>
      <c r="I41" s="426"/>
      <c r="J41" s="426"/>
    </row>
    <row r="42" spans="1:10">
      <c r="A42" s="416" t="s">
        <v>1634</v>
      </c>
      <c r="B42" s="416" t="s">
        <v>337</v>
      </c>
      <c r="C42" s="417">
        <v>40</v>
      </c>
      <c r="D42" s="417"/>
      <c r="E42" s="417">
        <f t="shared" si="0"/>
        <v>0</v>
      </c>
      <c r="F42" s="417"/>
      <c r="G42" s="417"/>
      <c r="H42" s="417">
        <f t="shared" si="1"/>
        <v>0</v>
      </c>
      <c r="I42" s="417">
        <f t="shared" si="2"/>
        <v>0</v>
      </c>
      <c r="J42" s="417">
        <f t="shared" si="3"/>
        <v>0</v>
      </c>
    </row>
    <row r="43" spans="1:10">
      <c r="A43" s="425" t="s">
        <v>1635</v>
      </c>
      <c r="B43" s="425" t="s">
        <v>19</v>
      </c>
      <c r="C43" s="426"/>
      <c r="D43" s="426"/>
      <c r="E43" s="426"/>
      <c r="F43" s="426"/>
      <c r="G43" s="426"/>
      <c r="H43" s="426"/>
      <c r="I43" s="426"/>
      <c r="J43" s="426"/>
    </row>
    <row r="44" spans="1:10">
      <c r="A44" s="416" t="s">
        <v>1636</v>
      </c>
      <c r="B44" s="416" t="s">
        <v>1614</v>
      </c>
      <c r="C44" s="417">
        <v>37</v>
      </c>
      <c r="D44" s="417"/>
      <c r="E44" s="417">
        <f t="shared" si="0"/>
        <v>0</v>
      </c>
      <c r="F44" s="417"/>
      <c r="G44" s="417"/>
      <c r="H44" s="417">
        <f t="shared" si="1"/>
        <v>0</v>
      </c>
      <c r="I44" s="417">
        <f t="shared" si="2"/>
        <v>0</v>
      </c>
      <c r="J44" s="417">
        <f t="shared" si="3"/>
        <v>0</v>
      </c>
    </row>
    <row r="45" spans="1:10">
      <c r="A45" s="416" t="s">
        <v>1637</v>
      </c>
      <c r="B45" s="416" t="s">
        <v>1614</v>
      </c>
      <c r="C45" s="417">
        <v>4</v>
      </c>
      <c r="D45" s="417"/>
      <c r="E45" s="417">
        <f t="shared" si="0"/>
        <v>0</v>
      </c>
      <c r="F45" s="417"/>
      <c r="G45" s="417"/>
      <c r="H45" s="417">
        <f t="shared" si="1"/>
        <v>0</v>
      </c>
      <c r="I45" s="417">
        <f t="shared" si="2"/>
        <v>0</v>
      </c>
      <c r="J45" s="417">
        <f t="shared" si="3"/>
        <v>0</v>
      </c>
    </row>
    <row r="46" spans="1:10">
      <c r="A46" s="416" t="s">
        <v>1638</v>
      </c>
      <c r="B46" s="416" t="s">
        <v>1614</v>
      </c>
      <c r="C46" s="417">
        <v>8</v>
      </c>
      <c r="D46" s="417"/>
      <c r="E46" s="417">
        <f t="shared" si="0"/>
        <v>0</v>
      </c>
      <c r="F46" s="417"/>
      <c r="G46" s="417"/>
      <c r="H46" s="417">
        <f t="shared" si="1"/>
        <v>0</v>
      </c>
      <c r="I46" s="417">
        <f t="shared" si="2"/>
        <v>0</v>
      </c>
      <c r="J46" s="417">
        <f t="shared" si="3"/>
        <v>0</v>
      </c>
    </row>
    <row r="47" spans="1:10">
      <c r="A47" s="416" t="s">
        <v>1639</v>
      </c>
      <c r="B47" s="416" t="s">
        <v>1614</v>
      </c>
      <c r="C47" s="417">
        <v>1</v>
      </c>
      <c r="D47" s="417"/>
      <c r="E47" s="417">
        <f t="shared" si="0"/>
        <v>0</v>
      </c>
      <c r="F47" s="417"/>
      <c r="G47" s="417"/>
      <c r="H47" s="417">
        <f t="shared" si="1"/>
        <v>0</v>
      </c>
      <c r="I47" s="417">
        <f t="shared" si="2"/>
        <v>0</v>
      </c>
      <c r="J47" s="417">
        <f t="shared" si="3"/>
        <v>0</v>
      </c>
    </row>
    <row r="48" spans="1:10">
      <c r="A48" s="416" t="s">
        <v>1640</v>
      </c>
      <c r="B48" s="416" t="s">
        <v>1614</v>
      </c>
      <c r="C48" s="417">
        <v>2</v>
      </c>
      <c r="D48" s="417"/>
      <c r="E48" s="417">
        <f t="shared" si="0"/>
        <v>0</v>
      </c>
      <c r="F48" s="417"/>
      <c r="G48" s="417"/>
      <c r="H48" s="417">
        <f t="shared" si="1"/>
        <v>0</v>
      </c>
      <c r="I48" s="417">
        <f t="shared" si="2"/>
        <v>0</v>
      </c>
      <c r="J48" s="417">
        <f t="shared" si="3"/>
        <v>0</v>
      </c>
    </row>
    <row r="49" spans="1:10">
      <c r="A49" s="425" t="s">
        <v>1641</v>
      </c>
      <c r="B49" s="425" t="s">
        <v>19</v>
      </c>
      <c r="C49" s="426"/>
      <c r="D49" s="426"/>
      <c r="E49" s="426"/>
      <c r="F49" s="426"/>
      <c r="G49" s="426"/>
      <c r="H49" s="426"/>
      <c r="I49" s="426"/>
      <c r="J49" s="426"/>
    </row>
    <row r="50" spans="1:10">
      <c r="A50" s="416" t="s">
        <v>1642</v>
      </c>
      <c r="B50" s="416" t="s">
        <v>1614</v>
      </c>
      <c r="C50" s="417">
        <v>6</v>
      </c>
      <c r="D50" s="417"/>
      <c r="E50" s="417">
        <f t="shared" si="0"/>
        <v>0</v>
      </c>
      <c r="F50" s="417"/>
      <c r="G50" s="417"/>
      <c r="H50" s="417">
        <f t="shared" si="1"/>
        <v>0</v>
      </c>
      <c r="I50" s="417">
        <f t="shared" si="2"/>
        <v>0</v>
      </c>
      <c r="J50" s="417">
        <f t="shared" si="3"/>
        <v>0</v>
      </c>
    </row>
    <row r="51" spans="1:10">
      <c r="A51" s="425" t="s">
        <v>1643</v>
      </c>
      <c r="B51" s="425" t="s">
        <v>19</v>
      </c>
      <c r="C51" s="426"/>
      <c r="D51" s="426"/>
      <c r="E51" s="426"/>
      <c r="F51" s="426"/>
      <c r="G51" s="426"/>
      <c r="H51" s="426"/>
      <c r="I51" s="426"/>
      <c r="J51" s="426"/>
    </row>
    <row r="52" spans="1:10">
      <c r="A52" s="416" t="s">
        <v>1644</v>
      </c>
      <c r="B52" s="416" t="s">
        <v>1614</v>
      </c>
      <c r="C52" s="417">
        <v>9</v>
      </c>
      <c r="D52" s="417"/>
      <c r="E52" s="417">
        <f t="shared" si="0"/>
        <v>0</v>
      </c>
      <c r="F52" s="417"/>
      <c r="G52" s="417"/>
      <c r="H52" s="417">
        <f t="shared" si="1"/>
        <v>0</v>
      </c>
      <c r="I52" s="417">
        <f t="shared" si="2"/>
        <v>0</v>
      </c>
      <c r="J52" s="417">
        <f t="shared" si="3"/>
        <v>0</v>
      </c>
    </row>
    <row r="53" spans="1:10">
      <c r="A53" s="418" t="s">
        <v>1645</v>
      </c>
      <c r="B53" s="418" t="s">
        <v>19</v>
      </c>
      <c r="C53" s="419"/>
      <c r="D53" s="419"/>
      <c r="E53" s="419">
        <f>SUM(E38:E52)</f>
        <v>0</v>
      </c>
      <c r="F53" s="419"/>
      <c r="G53" s="419"/>
      <c r="H53" s="419">
        <f>SUM(H38:H52)</f>
        <v>0</v>
      </c>
      <c r="I53" s="419"/>
      <c r="J53" s="419">
        <f>E53+H53</f>
        <v>0</v>
      </c>
    </row>
    <row r="54" spans="1:10">
      <c r="A54" s="428" t="s">
        <v>1303</v>
      </c>
      <c r="B54" s="428" t="s">
        <v>19</v>
      </c>
      <c r="C54" s="429"/>
      <c r="D54" s="429"/>
      <c r="E54" s="429"/>
      <c r="F54" s="429"/>
      <c r="G54" s="429"/>
      <c r="H54" s="429"/>
      <c r="I54" s="429"/>
      <c r="J54" s="429"/>
    </row>
    <row r="55" spans="1:10">
      <c r="A55" s="416" t="s">
        <v>1646</v>
      </c>
      <c r="B55" s="416" t="s">
        <v>1307</v>
      </c>
      <c r="C55" s="417">
        <v>1</v>
      </c>
      <c r="D55" s="417"/>
      <c r="E55" s="417">
        <f t="shared" si="0"/>
        <v>0</v>
      </c>
      <c r="F55" s="417"/>
      <c r="G55" s="417"/>
      <c r="H55" s="417">
        <f t="shared" si="1"/>
        <v>0</v>
      </c>
      <c r="I55" s="417">
        <f t="shared" si="2"/>
        <v>0</v>
      </c>
      <c r="J55" s="417">
        <f t="shared" si="3"/>
        <v>0</v>
      </c>
    </row>
    <row r="56" spans="1:10">
      <c r="A56" s="416" t="s">
        <v>1647</v>
      </c>
      <c r="B56" s="416" t="s">
        <v>1307</v>
      </c>
      <c r="C56" s="417">
        <v>4</v>
      </c>
      <c r="D56" s="417"/>
      <c r="E56" s="417">
        <f t="shared" si="0"/>
        <v>0</v>
      </c>
      <c r="F56" s="417"/>
      <c r="G56" s="417"/>
      <c r="H56" s="417">
        <f t="shared" si="1"/>
        <v>0</v>
      </c>
      <c r="I56" s="417">
        <f t="shared" si="2"/>
        <v>0</v>
      </c>
      <c r="J56" s="417">
        <f t="shared" si="3"/>
        <v>0</v>
      </c>
    </row>
    <row r="57" spans="1:10">
      <c r="A57" s="416" t="s">
        <v>1648</v>
      </c>
      <c r="B57" s="416" t="s">
        <v>1307</v>
      </c>
      <c r="C57" s="417">
        <v>1</v>
      </c>
      <c r="D57" s="417"/>
      <c r="E57" s="417">
        <f t="shared" si="0"/>
        <v>0</v>
      </c>
      <c r="F57" s="417"/>
      <c r="G57" s="417"/>
      <c r="H57" s="417">
        <f t="shared" si="1"/>
        <v>0</v>
      </c>
      <c r="I57" s="417">
        <f t="shared" si="2"/>
        <v>0</v>
      </c>
      <c r="J57" s="417">
        <f t="shared" si="3"/>
        <v>0</v>
      </c>
    </row>
    <row r="58" spans="1:10">
      <c r="A58" s="416" t="s">
        <v>1649</v>
      </c>
      <c r="B58" s="416" t="s">
        <v>1307</v>
      </c>
      <c r="C58" s="417">
        <v>1</v>
      </c>
      <c r="D58" s="417"/>
      <c r="E58" s="417">
        <f t="shared" si="0"/>
        <v>0</v>
      </c>
      <c r="F58" s="417"/>
      <c r="G58" s="417"/>
      <c r="H58" s="417">
        <f t="shared" si="1"/>
        <v>0</v>
      </c>
      <c r="I58" s="417">
        <f t="shared" si="2"/>
        <v>0</v>
      </c>
      <c r="J58" s="417">
        <f t="shared" si="3"/>
        <v>0</v>
      </c>
    </row>
    <row r="59" spans="1:10">
      <c r="A59" s="416" t="s">
        <v>1650</v>
      </c>
      <c r="B59" s="416" t="s">
        <v>1307</v>
      </c>
      <c r="C59" s="417">
        <v>5</v>
      </c>
      <c r="D59" s="417"/>
      <c r="E59" s="417">
        <f t="shared" si="0"/>
        <v>0</v>
      </c>
      <c r="F59" s="417"/>
      <c r="G59" s="417"/>
      <c r="H59" s="417">
        <f t="shared" si="1"/>
        <v>0</v>
      </c>
      <c r="I59" s="417">
        <f t="shared" si="2"/>
        <v>0</v>
      </c>
      <c r="J59" s="417">
        <f t="shared" si="3"/>
        <v>0</v>
      </c>
    </row>
    <row r="60" spans="1:10">
      <c r="A60" s="425" t="s">
        <v>1651</v>
      </c>
      <c r="B60" s="425" t="s">
        <v>19</v>
      </c>
      <c r="C60" s="426"/>
      <c r="D60" s="426"/>
      <c r="E60" s="426"/>
      <c r="F60" s="426"/>
      <c r="G60" s="426"/>
      <c r="H60" s="426"/>
      <c r="I60" s="426"/>
      <c r="J60" s="426"/>
    </row>
    <row r="61" spans="1:10">
      <c r="A61" s="416" t="s">
        <v>1652</v>
      </c>
      <c r="B61" s="416" t="s">
        <v>1307</v>
      </c>
      <c r="C61" s="417">
        <v>1</v>
      </c>
      <c r="D61" s="417"/>
      <c r="E61" s="417">
        <f t="shared" si="0"/>
        <v>0</v>
      </c>
      <c r="F61" s="417"/>
      <c r="G61" s="417"/>
      <c r="H61" s="417">
        <f t="shared" si="1"/>
        <v>0</v>
      </c>
      <c r="I61" s="417">
        <f t="shared" si="2"/>
        <v>0</v>
      </c>
      <c r="J61" s="417">
        <f t="shared" si="3"/>
        <v>0</v>
      </c>
    </row>
    <row r="62" spans="1:10">
      <c r="A62" s="425" t="s">
        <v>1653</v>
      </c>
      <c r="B62" s="425" t="s">
        <v>19</v>
      </c>
      <c r="C62" s="426"/>
      <c r="D62" s="426"/>
      <c r="E62" s="426"/>
      <c r="F62" s="426"/>
      <c r="G62" s="426"/>
      <c r="H62" s="426"/>
      <c r="I62" s="426"/>
      <c r="J62" s="426"/>
    </row>
    <row r="63" spans="1:10">
      <c r="A63" s="425" t="s">
        <v>1654</v>
      </c>
      <c r="B63" s="425" t="s">
        <v>19</v>
      </c>
      <c r="C63" s="426"/>
      <c r="D63" s="426"/>
      <c r="E63" s="426"/>
      <c r="F63" s="426"/>
      <c r="G63" s="426"/>
      <c r="H63" s="426"/>
      <c r="I63" s="426"/>
      <c r="J63" s="426"/>
    </row>
    <row r="64" spans="1:10">
      <c r="A64" s="416" t="s">
        <v>1655</v>
      </c>
      <c r="B64" s="416" t="s">
        <v>1307</v>
      </c>
      <c r="C64" s="417">
        <v>15</v>
      </c>
      <c r="D64" s="417"/>
      <c r="E64" s="417">
        <f t="shared" si="0"/>
        <v>0</v>
      </c>
      <c r="F64" s="417"/>
      <c r="G64" s="417"/>
      <c r="H64" s="417">
        <f t="shared" si="1"/>
        <v>0</v>
      </c>
      <c r="I64" s="417">
        <f t="shared" si="2"/>
        <v>0</v>
      </c>
      <c r="J64" s="417">
        <f t="shared" si="3"/>
        <v>0</v>
      </c>
    </row>
    <row r="65" spans="1:10">
      <c r="A65" s="428" t="s">
        <v>1656</v>
      </c>
      <c r="B65" s="428" t="s">
        <v>19</v>
      </c>
      <c r="C65" s="429"/>
      <c r="D65" s="429"/>
      <c r="E65" s="429"/>
      <c r="F65" s="428"/>
      <c r="G65" s="429"/>
      <c r="H65" s="429">
        <f>SUM(H55:H64)</f>
        <v>0</v>
      </c>
      <c r="I65" s="429"/>
      <c r="J65" s="429">
        <f>H65</f>
        <v>0</v>
      </c>
    </row>
    <row r="66" spans="1:10">
      <c r="A66" s="425" t="s">
        <v>1657</v>
      </c>
      <c r="B66" s="425" t="s">
        <v>19</v>
      </c>
      <c r="C66" s="426"/>
      <c r="D66" s="426"/>
      <c r="E66" s="426"/>
      <c r="F66" s="425"/>
      <c r="G66" s="426"/>
      <c r="H66" s="426"/>
      <c r="I66" s="426"/>
      <c r="J66" s="426"/>
    </row>
    <row r="67" spans="1:10">
      <c r="A67" s="416" t="s">
        <v>19</v>
      </c>
      <c r="B67" s="416" t="s">
        <v>19</v>
      </c>
      <c r="C67" s="417"/>
      <c r="D67" s="417"/>
      <c r="E67" s="417"/>
      <c r="F67" s="416"/>
      <c r="G67" s="417"/>
      <c r="H67" s="417"/>
      <c r="I67" s="417"/>
      <c r="J67" s="417"/>
    </row>
    <row r="68" spans="1:10">
      <c r="A68" s="416" t="s">
        <v>1658</v>
      </c>
      <c r="B68" s="416" t="s">
        <v>19</v>
      </c>
      <c r="C68" s="430"/>
      <c r="D68" s="430"/>
      <c r="E68" s="417">
        <v>0</v>
      </c>
      <c r="F68" s="416"/>
      <c r="G68" s="430"/>
      <c r="H68" s="430"/>
      <c r="I68" s="430"/>
      <c r="J68" s="417">
        <f>E68</f>
        <v>0</v>
      </c>
    </row>
    <row r="69" spans="1:10">
      <c r="A69" s="420" t="s">
        <v>1659</v>
      </c>
      <c r="B69" s="420" t="s">
        <v>19</v>
      </c>
      <c r="C69" s="421"/>
      <c r="D69" s="421"/>
      <c r="E69" s="421">
        <f>E53+E33+E68</f>
        <v>0</v>
      </c>
      <c r="F69" s="420"/>
      <c r="G69" s="421"/>
      <c r="H69" s="421">
        <f>H65+H53+H33</f>
        <v>0</v>
      </c>
      <c r="I69" s="421"/>
      <c r="J69" s="421">
        <f>E69+H69</f>
        <v>0</v>
      </c>
    </row>
    <row r="70" spans="1:10">
      <c r="A70" s="416" t="s">
        <v>19</v>
      </c>
      <c r="B70" s="416" t="s">
        <v>19</v>
      </c>
      <c r="C70" s="417"/>
      <c r="D70" s="417"/>
      <c r="E70" s="417"/>
      <c r="F70" s="416" t="s">
        <v>19</v>
      </c>
      <c r="G70" s="417"/>
      <c r="H70" s="417"/>
      <c r="I70" s="417"/>
      <c r="J70" s="417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C19" sqref="C19"/>
    </sheetView>
  </sheetViews>
  <sheetFormatPr defaultRowHeight="15"/>
  <cols>
    <col min="1" max="1" width="16.83203125" style="423" bestFit="1" customWidth="1"/>
    <col min="2" max="2" width="98.6640625" style="423" bestFit="1" customWidth="1"/>
    <col min="3" max="256" width="9.33203125" style="413"/>
    <col min="257" max="257" width="16.83203125" style="413" bestFit="1" customWidth="1"/>
    <col min="258" max="258" width="98.6640625" style="413" bestFit="1" customWidth="1"/>
    <col min="259" max="512" width="9.33203125" style="413"/>
    <col min="513" max="513" width="16.83203125" style="413" bestFit="1" customWidth="1"/>
    <col min="514" max="514" width="98.6640625" style="413" bestFit="1" customWidth="1"/>
    <col min="515" max="768" width="9.33203125" style="413"/>
    <col min="769" max="769" width="16.83203125" style="413" bestFit="1" customWidth="1"/>
    <col min="770" max="770" width="98.6640625" style="413" bestFit="1" customWidth="1"/>
    <col min="771" max="1024" width="9.33203125" style="413"/>
    <col min="1025" max="1025" width="16.83203125" style="413" bestFit="1" customWidth="1"/>
    <col min="1026" max="1026" width="98.6640625" style="413" bestFit="1" customWidth="1"/>
    <col min="1027" max="1280" width="9.33203125" style="413"/>
    <col min="1281" max="1281" width="16.83203125" style="413" bestFit="1" customWidth="1"/>
    <col min="1282" max="1282" width="98.6640625" style="413" bestFit="1" customWidth="1"/>
    <col min="1283" max="1536" width="9.33203125" style="413"/>
    <col min="1537" max="1537" width="16.83203125" style="413" bestFit="1" customWidth="1"/>
    <col min="1538" max="1538" width="98.6640625" style="413" bestFit="1" customWidth="1"/>
    <col min="1539" max="1792" width="9.33203125" style="413"/>
    <col min="1793" max="1793" width="16.83203125" style="413" bestFit="1" customWidth="1"/>
    <col min="1794" max="1794" width="98.6640625" style="413" bestFit="1" customWidth="1"/>
    <col min="1795" max="2048" width="9.33203125" style="413"/>
    <col min="2049" max="2049" width="16.83203125" style="413" bestFit="1" customWidth="1"/>
    <col min="2050" max="2050" width="98.6640625" style="413" bestFit="1" customWidth="1"/>
    <col min="2051" max="2304" width="9.33203125" style="413"/>
    <col min="2305" max="2305" width="16.83203125" style="413" bestFit="1" customWidth="1"/>
    <col min="2306" max="2306" width="98.6640625" style="413" bestFit="1" customWidth="1"/>
    <col min="2307" max="2560" width="9.33203125" style="413"/>
    <col min="2561" max="2561" width="16.83203125" style="413" bestFit="1" customWidth="1"/>
    <col min="2562" max="2562" width="98.6640625" style="413" bestFit="1" customWidth="1"/>
    <col min="2563" max="2816" width="9.33203125" style="413"/>
    <col min="2817" max="2817" width="16.83203125" style="413" bestFit="1" customWidth="1"/>
    <col min="2818" max="2818" width="98.6640625" style="413" bestFit="1" customWidth="1"/>
    <col min="2819" max="3072" width="9.33203125" style="413"/>
    <col min="3073" max="3073" width="16.83203125" style="413" bestFit="1" customWidth="1"/>
    <col min="3074" max="3074" width="98.6640625" style="413" bestFit="1" customWidth="1"/>
    <col min="3075" max="3328" width="9.33203125" style="413"/>
    <col min="3329" max="3329" width="16.83203125" style="413" bestFit="1" customWidth="1"/>
    <col min="3330" max="3330" width="98.6640625" style="413" bestFit="1" customWidth="1"/>
    <col min="3331" max="3584" width="9.33203125" style="413"/>
    <col min="3585" max="3585" width="16.83203125" style="413" bestFit="1" customWidth="1"/>
    <col min="3586" max="3586" width="98.6640625" style="413" bestFit="1" customWidth="1"/>
    <col min="3587" max="3840" width="9.33203125" style="413"/>
    <col min="3841" max="3841" width="16.83203125" style="413" bestFit="1" customWidth="1"/>
    <col min="3842" max="3842" width="98.6640625" style="413" bestFit="1" customWidth="1"/>
    <col min="3843" max="4096" width="9.33203125" style="413"/>
    <col min="4097" max="4097" width="16.83203125" style="413" bestFit="1" customWidth="1"/>
    <col min="4098" max="4098" width="98.6640625" style="413" bestFit="1" customWidth="1"/>
    <col min="4099" max="4352" width="9.33203125" style="413"/>
    <col min="4353" max="4353" width="16.83203125" style="413" bestFit="1" customWidth="1"/>
    <col min="4354" max="4354" width="98.6640625" style="413" bestFit="1" customWidth="1"/>
    <col min="4355" max="4608" width="9.33203125" style="413"/>
    <col min="4609" max="4609" width="16.83203125" style="413" bestFit="1" customWidth="1"/>
    <col min="4610" max="4610" width="98.6640625" style="413" bestFit="1" customWidth="1"/>
    <col min="4611" max="4864" width="9.33203125" style="413"/>
    <col min="4865" max="4865" width="16.83203125" style="413" bestFit="1" customWidth="1"/>
    <col min="4866" max="4866" width="98.6640625" style="413" bestFit="1" customWidth="1"/>
    <col min="4867" max="5120" width="9.33203125" style="413"/>
    <col min="5121" max="5121" width="16.83203125" style="413" bestFit="1" customWidth="1"/>
    <col min="5122" max="5122" width="98.6640625" style="413" bestFit="1" customWidth="1"/>
    <col min="5123" max="5376" width="9.33203125" style="413"/>
    <col min="5377" max="5377" width="16.83203125" style="413" bestFit="1" customWidth="1"/>
    <col min="5378" max="5378" width="98.6640625" style="413" bestFit="1" customWidth="1"/>
    <col min="5379" max="5632" width="9.33203125" style="413"/>
    <col min="5633" max="5633" width="16.83203125" style="413" bestFit="1" customWidth="1"/>
    <col min="5634" max="5634" width="98.6640625" style="413" bestFit="1" customWidth="1"/>
    <col min="5635" max="5888" width="9.33203125" style="413"/>
    <col min="5889" max="5889" width="16.83203125" style="413" bestFit="1" customWidth="1"/>
    <col min="5890" max="5890" width="98.6640625" style="413" bestFit="1" customWidth="1"/>
    <col min="5891" max="6144" width="9.33203125" style="413"/>
    <col min="6145" max="6145" width="16.83203125" style="413" bestFit="1" customWidth="1"/>
    <col min="6146" max="6146" width="98.6640625" style="413" bestFit="1" customWidth="1"/>
    <col min="6147" max="6400" width="9.33203125" style="413"/>
    <col min="6401" max="6401" width="16.83203125" style="413" bestFit="1" customWidth="1"/>
    <col min="6402" max="6402" width="98.6640625" style="413" bestFit="1" customWidth="1"/>
    <col min="6403" max="6656" width="9.33203125" style="413"/>
    <col min="6657" max="6657" width="16.83203125" style="413" bestFit="1" customWidth="1"/>
    <col min="6658" max="6658" width="98.6640625" style="413" bestFit="1" customWidth="1"/>
    <col min="6659" max="6912" width="9.33203125" style="413"/>
    <col min="6913" max="6913" width="16.83203125" style="413" bestFit="1" customWidth="1"/>
    <col min="6914" max="6914" width="98.6640625" style="413" bestFit="1" customWidth="1"/>
    <col min="6915" max="7168" width="9.33203125" style="413"/>
    <col min="7169" max="7169" width="16.83203125" style="413" bestFit="1" customWidth="1"/>
    <col min="7170" max="7170" width="98.6640625" style="413" bestFit="1" customWidth="1"/>
    <col min="7171" max="7424" width="9.33203125" style="413"/>
    <col min="7425" max="7425" width="16.83203125" style="413" bestFit="1" customWidth="1"/>
    <col min="7426" max="7426" width="98.6640625" style="413" bestFit="1" customWidth="1"/>
    <col min="7427" max="7680" width="9.33203125" style="413"/>
    <col min="7681" max="7681" width="16.83203125" style="413" bestFit="1" customWidth="1"/>
    <col min="7682" max="7682" width="98.6640625" style="413" bestFit="1" customWidth="1"/>
    <col min="7683" max="7936" width="9.33203125" style="413"/>
    <col min="7937" max="7937" width="16.83203125" style="413" bestFit="1" customWidth="1"/>
    <col min="7938" max="7938" width="98.6640625" style="413" bestFit="1" customWidth="1"/>
    <col min="7939" max="8192" width="9.33203125" style="413"/>
    <col min="8193" max="8193" width="16.83203125" style="413" bestFit="1" customWidth="1"/>
    <col min="8194" max="8194" width="98.6640625" style="413" bestFit="1" customWidth="1"/>
    <col min="8195" max="8448" width="9.33203125" style="413"/>
    <col min="8449" max="8449" width="16.83203125" style="413" bestFit="1" customWidth="1"/>
    <col min="8450" max="8450" width="98.6640625" style="413" bestFit="1" customWidth="1"/>
    <col min="8451" max="8704" width="9.33203125" style="413"/>
    <col min="8705" max="8705" width="16.83203125" style="413" bestFit="1" customWidth="1"/>
    <col min="8706" max="8706" width="98.6640625" style="413" bestFit="1" customWidth="1"/>
    <col min="8707" max="8960" width="9.33203125" style="413"/>
    <col min="8961" max="8961" width="16.83203125" style="413" bestFit="1" customWidth="1"/>
    <col min="8962" max="8962" width="98.6640625" style="413" bestFit="1" customWidth="1"/>
    <col min="8963" max="9216" width="9.33203125" style="413"/>
    <col min="9217" max="9217" width="16.83203125" style="413" bestFit="1" customWidth="1"/>
    <col min="9218" max="9218" width="98.6640625" style="413" bestFit="1" customWidth="1"/>
    <col min="9219" max="9472" width="9.33203125" style="413"/>
    <col min="9473" max="9473" width="16.83203125" style="413" bestFit="1" customWidth="1"/>
    <col min="9474" max="9474" width="98.6640625" style="413" bestFit="1" customWidth="1"/>
    <col min="9475" max="9728" width="9.33203125" style="413"/>
    <col min="9729" max="9729" width="16.83203125" style="413" bestFit="1" customWidth="1"/>
    <col min="9730" max="9730" width="98.6640625" style="413" bestFit="1" customWidth="1"/>
    <col min="9731" max="9984" width="9.33203125" style="413"/>
    <col min="9985" max="9985" width="16.83203125" style="413" bestFit="1" customWidth="1"/>
    <col min="9986" max="9986" width="98.6640625" style="413" bestFit="1" customWidth="1"/>
    <col min="9987" max="10240" width="9.33203125" style="413"/>
    <col min="10241" max="10241" width="16.83203125" style="413" bestFit="1" customWidth="1"/>
    <col min="10242" max="10242" width="98.6640625" style="413" bestFit="1" customWidth="1"/>
    <col min="10243" max="10496" width="9.33203125" style="413"/>
    <col min="10497" max="10497" width="16.83203125" style="413" bestFit="1" customWidth="1"/>
    <col min="10498" max="10498" width="98.6640625" style="413" bestFit="1" customWidth="1"/>
    <col min="10499" max="10752" width="9.33203125" style="413"/>
    <col min="10753" max="10753" width="16.83203125" style="413" bestFit="1" customWidth="1"/>
    <col min="10754" max="10754" width="98.6640625" style="413" bestFit="1" customWidth="1"/>
    <col min="10755" max="11008" width="9.33203125" style="413"/>
    <col min="11009" max="11009" width="16.83203125" style="413" bestFit="1" customWidth="1"/>
    <col min="11010" max="11010" width="98.6640625" style="413" bestFit="1" customWidth="1"/>
    <col min="11011" max="11264" width="9.33203125" style="413"/>
    <col min="11265" max="11265" width="16.83203125" style="413" bestFit="1" customWidth="1"/>
    <col min="11266" max="11266" width="98.6640625" style="413" bestFit="1" customWidth="1"/>
    <col min="11267" max="11520" width="9.33203125" style="413"/>
    <col min="11521" max="11521" width="16.83203125" style="413" bestFit="1" customWidth="1"/>
    <col min="11522" max="11522" width="98.6640625" style="413" bestFit="1" customWidth="1"/>
    <col min="11523" max="11776" width="9.33203125" style="413"/>
    <col min="11777" max="11777" width="16.83203125" style="413" bestFit="1" customWidth="1"/>
    <col min="11778" max="11778" width="98.6640625" style="413" bestFit="1" customWidth="1"/>
    <col min="11779" max="12032" width="9.33203125" style="413"/>
    <col min="12033" max="12033" width="16.83203125" style="413" bestFit="1" customWidth="1"/>
    <col min="12034" max="12034" width="98.6640625" style="413" bestFit="1" customWidth="1"/>
    <col min="12035" max="12288" width="9.33203125" style="413"/>
    <col min="12289" max="12289" width="16.83203125" style="413" bestFit="1" customWidth="1"/>
    <col min="12290" max="12290" width="98.6640625" style="413" bestFit="1" customWidth="1"/>
    <col min="12291" max="12544" width="9.33203125" style="413"/>
    <col min="12545" max="12545" width="16.83203125" style="413" bestFit="1" customWidth="1"/>
    <col min="12546" max="12546" width="98.6640625" style="413" bestFit="1" customWidth="1"/>
    <col min="12547" max="12800" width="9.33203125" style="413"/>
    <col min="12801" max="12801" width="16.83203125" style="413" bestFit="1" customWidth="1"/>
    <col min="12802" max="12802" width="98.6640625" style="413" bestFit="1" customWidth="1"/>
    <col min="12803" max="13056" width="9.33203125" style="413"/>
    <col min="13057" max="13057" width="16.83203125" style="413" bestFit="1" customWidth="1"/>
    <col min="13058" max="13058" width="98.6640625" style="413" bestFit="1" customWidth="1"/>
    <col min="13059" max="13312" width="9.33203125" style="413"/>
    <col min="13313" max="13313" width="16.83203125" style="413" bestFit="1" customWidth="1"/>
    <col min="13314" max="13314" width="98.6640625" style="413" bestFit="1" customWidth="1"/>
    <col min="13315" max="13568" width="9.33203125" style="413"/>
    <col min="13569" max="13569" width="16.83203125" style="413" bestFit="1" customWidth="1"/>
    <col min="13570" max="13570" width="98.6640625" style="413" bestFit="1" customWidth="1"/>
    <col min="13571" max="13824" width="9.33203125" style="413"/>
    <col min="13825" max="13825" width="16.83203125" style="413" bestFit="1" customWidth="1"/>
    <col min="13826" max="13826" width="98.6640625" style="413" bestFit="1" customWidth="1"/>
    <col min="13827" max="14080" width="9.33203125" style="413"/>
    <col min="14081" max="14081" width="16.83203125" style="413" bestFit="1" customWidth="1"/>
    <col min="14082" max="14082" width="98.6640625" style="413" bestFit="1" customWidth="1"/>
    <col min="14083" max="14336" width="9.33203125" style="413"/>
    <col min="14337" max="14337" width="16.83203125" style="413" bestFit="1" customWidth="1"/>
    <col min="14338" max="14338" width="98.6640625" style="413" bestFit="1" customWidth="1"/>
    <col min="14339" max="14592" width="9.33203125" style="413"/>
    <col min="14593" max="14593" width="16.83203125" style="413" bestFit="1" customWidth="1"/>
    <col min="14594" max="14594" width="98.6640625" style="413" bestFit="1" customWidth="1"/>
    <col min="14595" max="14848" width="9.33203125" style="413"/>
    <col min="14849" max="14849" width="16.83203125" style="413" bestFit="1" customWidth="1"/>
    <col min="14850" max="14850" width="98.6640625" style="413" bestFit="1" customWidth="1"/>
    <col min="14851" max="15104" width="9.33203125" style="413"/>
    <col min="15105" max="15105" width="16.83203125" style="413" bestFit="1" customWidth="1"/>
    <col min="15106" max="15106" width="98.6640625" style="413" bestFit="1" customWidth="1"/>
    <col min="15107" max="15360" width="9.33203125" style="413"/>
    <col min="15361" max="15361" width="16.83203125" style="413" bestFit="1" customWidth="1"/>
    <col min="15362" max="15362" width="98.6640625" style="413" bestFit="1" customWidth="1"/>
    <col min="15363" max="15616" width="9.33203125" style="413"/>
    <col min="15617" max="15617" width="16.83203125" style="413" bestFit="1" customWidth="1"/>
    <col min="15618" max="15618" width="98.6640625" style="413" bestFit="1" customWidth="1"/>
    <col min="15619" max="15872" width="9.33203125" style="413"/>
    <col min="15873" max="15873" width="16.83203125" style="413" bestFit="1" customWidth="1"/>
    <col min="15874" max="15874" width="98.6640625" style="413" bestFit="1" customWidth="1"/>
    <col min="15875" max="16128" width="9.33203125" style="413"/>
    <col min="16129" max="16129" width="16.83203125" style="413" bestFit="1" customWidth="1"/>
    <col min="16130" max="16130" width="98.6640625" style="413" bestFit="1" customWidth="1"/>
    <col min="16131" max="16384" width="9.33203125" style="413"/>
  </cols>
  <sheetData>
    <row r="1" spans="1:2">
      <c r="A1" s="411" t="s">
        <v>1460</v>
      </c>
      <c r="B1" s="411" t="s">
        <v>1566</v>
      </c>
    </row>
    <row r="2" spans="1:2">
      <c r="A2" s="411" t="s">
        <v>1660</v>
      </c>
      <c r="B2" s="420" t="s">
        <v>1661</v>
      </c>
    </row>
    <row r="3" spans="1:2">
      <c r="A3" s="411" t="s">
        <v>1662</v>
      </c>
      <c r="B3" s="414" t="s">
        <v>1663</v>
      </c>
    </row>
    <row r="4" spans="1:2">
      <c r="A4" s="411" t="s">
        <v>1664</v>
      </c>
      <c r="B4" s="414" t="s">
        <v>1665</v>
      </c>
    </row>
    <row r="5" spans="1:2">
      <c r="A5" s="411" t="s">
        <v>1666</v>
      </c>
      <c r="B5" s="414" t="s">
        <v>1667</v>
      </c>
    </row>
    <row r="6" spans="1:2">
      <c r="A6" s="411" t="s">
        <v>1668</v>
      </c>
      <c r="B6" s="414" t="s">
        <v>19</v>
      </c>
    </row>
    <row r="7" spans="1:2">
      <c r="A7" s="411" t="s">
        <v>1669</v>
      </c>
      <c r="B7" s="414" t="s">
        <v>1670</v>
      </c>
    </row>
    <row r="8" spans="1:2">
      <c r="A8" s="411" t="s">
        <v>1671</v>
      </c>
      <c r="B8" s="414" t="s">
        <v>19</v>
      </c>
    </row>
    <row r="9" spans="1:2">
      <c r="A9" s="411" t="s">
        <v>1672</v>
      </c>
      <c r="B9" s="414" t="s">
        <v>1673</v>
      </c>
    </row>
    <row r="10" spans="1:2">
      <c r="A10" s="411" t="s">
        <v>1674</v>
      </c>
      <c r="B10" s="414" t="s">
        <v>19</v>
      </c>
    </row>
    <row r="11" spans="1:2">
      <c r="A11" s="411" t="s">
        <v>1474</v>
      </c>
      <c r="B11" s="414" t="s">
        <v>1675</v>
      </c>
    </row>
    <row r="12" spans="1:2">
      <c r="A12" s="411" t="s">
        <v>1676</v>
      </c>
      <c r="B12" s="414" t="s">
        <v>19</v>
      </c>
    </row>
    <row r="13" spans="1:2">
      <c r="A13" s="411" t="s">
        <v>1677</v>
      </c>
      <c r="B13" s="414" t="s">
        <v>1678</v>
      </c>
    </row>
    <row r="14" spans="1:2">
      <c r="A14" s="411" t="s">
        <v>1494</v>
      </c>
      <c r="B14" s="414" t="s">
        <v>1679</v>
      </c>
    </row>
    <row r="15" spans="1:2">
      <c r="A15" s="411" t="s">
        <v>19</v>
      </c>
      <c r="B15" s="416" t="s">
        <v>19</v>
      </c>
    </row>
    <row r="16" spans="1:2">
      <c r="A16" s="411" t="s">
        <v>1680</v>
      </c>
      <c r="B16" s="418" t="s">
        <v>1681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AT2" s="19" t="s">
        <v>94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</row>
    <row r="4" spans="1:46" s="1" customFormat="1" ht="24.95" customHeight="1">
      <c r="B4" s="22"/>
      <c r="D4" s="106" t="s">
        <v>101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26.25" customHeight="1">
      <c r="B7" s="22"/>
      <c r="E7" s="392" t="str">
        <f>'Rekapitulace stavby'!K6</f>
        <v>Oprava krovu a stropu nad hledištěm (část B) Smetanova domu, Komenského 402 v Litomyšli</v>
      </c>
      <c r="F7" s="393"/>
      <c r="G7" s="393"/>
      <c r="H7" s="393"/>
      <c r="L7" s="22"/>
    </row>
    <row r="8" spans="1:46" s="2" customFormat="1" ht="12" customHeight="1">
      <c r="A8" s="36"/>
      <c r="B8" s="41"/>
      <c r="C8" s="36"/>
      <c r="D8" s="108" t="s">
        <v>114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4" t="s">
        <v>1324</v>
      </c>
      <c r="F9" s="395"/>
      <c r="G9" s="395"/>
      <c r="H9" s="395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13. 7. 2023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27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30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6" t="str">
        <f>'Rekapitulace stavby'!E14</f>
        <v>Vyplň údaj</v>
      </c>
      <c r="F18" s="397"/>
      <c r="G18" s="397"/>
      <c r="H18" s="397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26</v>
      </c>
      <c r="J20" s="110" t="s">
        <v>34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35</v>
      </c>
      <c r="F21" s="36"/>
      <c r="G21" s="36"/>
      <c r="H21" s="36"/>
      <c r="I21" s="108" t="s">
        <v>29</v>
      </c>
      <c r="J21" s="110" t="s">
        <v>36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38</v>
      </c>
      <c r="E23" s="36"/>
      <c r="F23" s="36"/>
      <c r="G23" s="36"/>
      <c r="H23" s="36"/>
      <c r="I23" s="108" t="s">
        <v>26</v>
      </c>
      <c r="J23" s="110" t="s">
        <v>39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40</v>
      </c>
      <c r="F24" s="36"/>
      <c r="G24" s="36"/>
      <c r="H24" s="36"/>
      <c r="I24" s="108" t="s">
        <v>29</v>
      </c>
      <c r="J24" s="110" t="s">
        <v>41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42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98" t="s">
        <v>19</v>
      </c>
      <c r="F27" s="398"/>
      <c r="G27" s="398"/>
      <c r="H27" s="39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44</v>
      </c>
      <c r="E30" s="36"/>
      <c r="F30" s="36"/>
      <c r="G30" s="36"/>
      <c r="H30" s="36"/>
      <c r="I30" s="36"/>
      <c r="J30" s="117">
        <f>ROUND(J83,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46</v>
      </c>
      <c r="G32" s="36"/>
      <c r="H32" s="36"/>
      <c r="I32" s="118" t="s">
        <v>45</v>
      </c>
      <c r="J32" s="118" t="s">
        <v>47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48</v>
      </c>
      <c r="E33" s="108" t="s">
        <v>49</v>
      </c>
      <c r="F33" s="120">
        <f>ROUND((SUM(BE83:BE94)),  2)</f>
        <v>0</v>
      </c>
      <c r="G33" s="36"/>
      <c r="H33" s="36"/>
      <c r="I33" s="121">
        <v>0.21</v>
      </c>
      <c r="J33" s="120">
        <f>ROUND(((SUM(BE83:BE94))*I33),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50</v>
      </c>
      <c r="F34" s="120">
        <f>ROUND((SUM(BF83:BF94)),  2)</f>
        <v>0</v>
      </c>
      <c r="G34" s="36"/>
      <c r="H34" s="36"/>
      <c r="I34" s="121">
        <v>0.15</v>
      </c>
      <c r="J34" s="120">
        <f>ROUND(((SUM(BF83:BF94))*I34),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51</v>
      </c>
      <c r="F35" s="120">
        <f>ROUND((SUM(BG83:BG94)),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52</v>
      </c>
      <c r="F36" s="120">
        <f>ROUND((SUM(BH83:BH94)),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53</v>
      </c>
      <c r="F37" s="120">
        <f>ROUND((SUM(BI83:BI94)),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54</v>
      </c>
      <c r="E39" s="124"/>
      <c r="F39" s="124"/>
      <c r="G39" s="125" t="s">
        <v>55</v>
      </c>
      <c r="H39" s="126" t="s">
        <v>56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134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26.25" customHeight="1">
      <c r="A48" s="36"/>
      <c r="B48" s="37"/>
      <c r="C48" s="38"/>
      <c r="D48" s="38"/>
      <c r="E48" s="399" t="str">
        <f>E7</f>
        <v>Oprava krovu a stropu nad hledištěm (část B) Smetanova domu, Komenského 402 v Litomyšli</v>
      </c>
      <c r="F48" s="400"/>
      <c r="G48" s="400"/>
      <c r="H48" s="400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114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1" t="str">
        <f>E9</f>
        <v>VRN - Vedlejší rozpočtové náklady</v>
      </c>
      <c r="F50" s="401"/>
      <c r="G50" s="401"/>
      <c r="H50" s="401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Litomyšl</v>
      </c>
      <c r="G52" s="38"/>
      <c r="H52" s="38"/>
      <c r="I52" s="31" t="s">
        <v>23</v>
      </c>
      <c r="J52" s="61" t="str">
        <f>IF(J12="","",J12)</f>
        <v>13. 7. 2023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Litomyšl</v>
      </c>
      <c r="G54" s="38"/>
      <c r="H54" s="38"/>
      <c r="I54" s="31" t="s">
        <v>33</v>
      </c>
      <c r="J54" s="34" t="str">
        <f>E21</f>
        <v>INRECO s.r.o.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BACing s.r.o.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135</v>
      </c>
      <c r="D57" s="134"/>
      <c r="E57" s="134"/>
      <c r="F57" s="134"/>
      <c r="G57" s="134"/>
      <c r="H57" s="134"/>
      <c r="I57" s="134"/>
      <c r="J57" s="135" t="s">
        <v>136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76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137</v>
      </c>
    </row>
    <row r="60" spans="1:47" s="9" customFormat="1" ht="24.95" customHeight="1">
      <c r="B60" s="137"/>
      <c r="C60" s="138"/>
      <c r="D60" s="139" t="s">
        <v>1324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1325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1326</v>
      </c>
      <c r="E62" s="146"/>
      <c r="F62" s="146"/>
      <c r="G62" s="146"/>
      <c r="H62" s="146"/>
      <c r="I62" s="146"/>
      <c r="J62" s="147">
        <f>J90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1327</v>
      </c>
      <c r="E63" s="146"/>
      <c r="F63" s="146"/>
      <c r="G63" s="146"/>
      <c r="H63" s="146"/>
      <c r="I63" s="146"/>
      <c r="J63" s="147">
        <f>J92</f>
        <v>0</v>
      </c>
      <c r="K63" s="144"/>
      <c r="L63" s="148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>
      <c r="A70" s="36"/>
      <c r="B70" s="37"/>
      <c r="C70" s="25" t="s">
        <v>157</v>
      </c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6.25" customHeight="1">
      <c r="A73" s="36"/>
      <c r="B73" s="37"/>
      <c r="C73" s="38"/>
      <c r="D73" s="38"/>
      <c r="E73" s="399" t="str">
        <f>E7</f>
        <v>Oprava krovu a stropu nad hledištěm (část B) Smetanova domu, Komenského 402 v Litomyšli</v>
      </c>
      <c r="F73" s="400"/>
      <c r="G73" s="400"/>
      <c r="H73" s="400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114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1" t="str">
        <f>E9</f>
        <v>VRN - Vedlejší rozpočtové náklady</v>
      </c>
      <c r="F75" s="401"/>
      <c r="G75" s="401"/>
      <c r="H75" s="401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21</v>
      </c>
      <c r="D77" s="38"/>
      <c r="E77" s="38"/>
      <c r="F77" s="29" t="str">
        <f>F12</f>
        <v>Litomyšl</v>
      </c>
      <c r="G77" s="38"/>
      <c r="H77" s="38"/>
      <c r="I77" s="31" t="s">
        <v>23</v>
      </c>
      <c r="J77" s="61" t="str">
        <f>IF(J12="","",J12)</f>
        <v>13. 7. 2023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25</v>
      </c>
      <c r="D79" s="38"/>
      <c r="E79" s="38"/>
      <c r="F79" s="29" t="str">
        <f>E15</f>
        <v>Město Litomyšl</v>
      </c>
      <c r="G79" s="38"/>
      <c r="H79" s="38"/>
      <c r="I79" s="31" t="s">
        <v>33</v>
      </c>
      <c r="J79" s="34" t="str">
        <f>E21</f>
        <v>INRECO s.r.o.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31</v>
      </c>
      <c r="D80" s="38"/>
      <c r="E80" s="38"/>
      <c r="F80" s="29" t="str">
        <f>IF(E18="","",E18)</f>
        <v>Vyplň údaj</v>
      </c>
      <c r="G80" s="38"/>
      <c r="H80" s="38"/>
      <c r="I80" s="31" t="s">
        <v>38</v>
      </c>
      <c r="J80" s="34" t="str">
        <f>E24</f>
        <v>BACing s.r.o.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49"/>
      <c r="B82" s="150"/>
      <c r="C82" s="151" t="s">
        <v>158</v>
      </c>
      <c r="D82" s="152" t="s">
        <v>63</v>
      </c>
      <c r="E82" s="152" t="s">
        <v>59</v>
      </c>
      <c r="F82" s="152" t="s">
        <v>60</v>
      </c>
      <c r="G82" s="152" t="s">
        <v>159</v>
      </c>
      <c r="H82" s="152" t="s">
        <v>160</v>
      </c>
      <c r="I82" s="152" t="s">
        <v>161</v>
      </c>
      <c r="J82" s="152" t="s">
        <v>136</v>
      </c>
      <c r="K82" s="153" t="s">
        <v>162</v>
      </c>
      <c r="L82" s="154"/>
      <c r="M82" s="70" t="s">
        <v>19</v>
      </c>
      <c r="N82" s="71" t="s">
        <v>48</v>
      </c>
      <c r="O82" s="71" t="s">
        <v>163</v>
      </c>
      <c r="P82" s="71" t="s">
        <v>164</v>
      </c>
      <c r="Q82" s="71" t="s">
        <v>165</v>
      </c>
      <c r="R82" s="71" t="s">
        <v>166</v>
      </c>
      <c r="S82" s="71" t="s">
        <v>167</v>
      </c>
      <c r="T82" s="72" t="s">
        <v>168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9" customHeight="1">
      <c r="A83" s="36"/>
      <c r="B83" s="37"/>
      <c r="C83" s="77" t="s">
        <v>169</v>
      </c>
      <c r="D83" s="38"/>
      <c r="E83" s="38"/>
      <c r="F83" s="38"/>
      <c r="G83" s="38"/>
      <c r="H83" s="38"/>
      <c r="I83" s="38"/>
      <c r="J83" s="155">
        <f>BK83</f>
        <v>0</v>
      </c>
      <c r="K83" s="38"/>
      <c r="L83" s="41"/>
      <c r="M83" s="73"/>
      <c r="N83" s="156"/>
      <c r="O83" s="74"/>
      <c r="P83" s="157">
        <f>P84</f>
        <v>0</v>
      </c>
      <c r="Q83" s="74"/>
      <c r="R83" s="157">
        <f>R84</f>
        <v>0</v>
      </c>
      <c r="S83" s="74"/>
      <c r="T83" s="158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77</v>
      </c>
      <c r="AU83" s="19" t="s">
        <v>137</v>
      </c>
      <c r="BK83" s="159">
        <f>BK84</f>
        <v>0</v>
      </c>
    </row>
    <row r="84" spans="1:65" s="12" customFormat="1" ht="25.9" customHeight="1">
      <c r="B84" s="160"/>
      <c r="C84" s="161"/>
      <c r="D84" s="162" t="s">
        <v>77</v>
      </c>
      <c r="E84" s="163" t="s">
        <v>92</v>
      </c>
      <c r="F84" s="163" t="s">
        <v>93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P85+P90+P92</f>
        <v>0</v>
      </c>
      <c r="Q84" s="168"/>
      <c r="R84" s="169">
        <f>R85+R90+R92</f>
        <v>0</v>
      </c>
      <c r="S84" s="168"/>
      <c r="T84" s="170">
        <f>T85+T90+T92</f>
        <v>0</v>
      </c>
      <c r="AR84" s="171" t="s">
        <v>209</v>
      </c>
      <c r="AT84" s="172" t="s">
        <v>77</v>
      </c>
      <c r="AU84" s="172" t="s">
        <v>78</v>
      </c>
      <c r="AY84" s="171" t="s">
        <v>172</v>
      </c>
      <c r="BK84" s="173">
        <f>BK85+BK90+BK92</f>
        <v>0</v>
      </c>
    </row>
    <row r="85" spans="1:65" s="12" customFormat="1" ht="22.9" customHeight="1">
      <c r="B85" s="160"/>
      <c r="C85" s="161"/>
      <c r="D85" s="162" t="s">
        <v>77</v>
      </c>
      <c r="E85" s="174" t="s">
        <v>1328</v>
      </c>
      <c r="F85" s="174" t="s">
        <v>1329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SUM(P86:P89)</f>
        <v>0</v>
      </c>
      <c r="Q85" s="168"/>
      <c r="R85" s="169">
        <f>SUM(R86:R89)</f>
        <v>0</v>
      </c>
      <c r="S85" s="168"/>
      <c r="T85" s="170">
        <f>SUM(T86:T89)</f>
        <v>0</v>
      </c>
      <c r="AR85" s="171" t="s">
        <v>209</v>
      </c>
      <c r="AT85" s="172" t="s">
        <v>77</v>
      </c>
      <c r="AU85" s="172" t="s">
        <v>86</v>
      </c>
      <c r="AY85" s="171" t="s">
        <v>172</v>
      </c>
      <c r="BK85" s="173">
        <f>SUM(BK86:BK89)</f>
        <v>0</v>
      </c>
    </row>
    <row r="86" spans="1:65" s="2" customFormat="1" ht="24.2" customHeight="1">
      <c r="A86" s="36"/>
      <c r="B86" s="37"/>
      <c r="C86" s="176" t="s">
        <v>86</v>
      </c>
      <c r="D86" s="176" t="s">
        <v>174</v>
      </c>
      <c r="E86" s="177" t="s">
        <v>1330</v>
      </c>
      <c r="F86" s="178" t="s">
        <v>1331</v>
      </c>
      <c r="G86" s="179" t="s">
        <v>177</v>
      </c>
      <c r="H86" s="180">
        <v>1</v>
      </c>
      <c r="I86" s="181"/>
      <c r="J86" s="182">
        <f>ROUND(I86*H86,2)</f>
        <v>0</v>
      </c>
      <c r="K86" s="178" t="s">
        <v>19</v>
      </c>
      <c r="L86" s="41"/>
      <c r="M86" s="183" t="s">
        <v>19</v>
      </c>
      <c r="N86" s="184" t="s">
        <v>49</v>
      </c>
      <c r="O86" s="66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1332</v>
      </c>
      <c r="AT86" s="187" t="s">
        <v>174</v>
      </c>
      <c r="AU86" s="187" t="s">
        <v>88</v>
      </c>
      <c r="AY86" s="19" t="s">
        <v>172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9" t="s">
        <v>86</v>
      </c>
      <c r="BK86" s="188">
        <f>ROUND(I86*H86,2)</f>
        <v>0</v>
      </c>
      <c r="BL86" s="19" t="s">
        <v>1332</v>
      </c>
      <c r="BM86" s="187" t="s">
        <v>1333</v>
      </c>
    </row>
    <row r="87" spans="1:65" s="2" customFormat="1" ht="33" customHeight="1">
      <c r="A87" s="36"/>
      <c r="B87" s="37"/>
      <c r="C87" s="176" t="s">
        <v>88</v>
      </c>
      <c r="D87" s="176" t="s">
        <v>174</v>
      </c>
      <c r="E87" s="177" t="s">
        <v>1334</v>
      </c>
      <c r="F87" s="178" t="s">
        <v>1335</v>
      </c>
      <c r="G87" s="179" t="s">
        <v>177</v>
      </c>
      <c r="H87" s="180">
        <v>1</v>
      </c>
      <c r="I87" s="181"/>
      <c r="J87" s="182">
        <f>ROUND(I87*H87,2)</f>
        <v>0</v>
      </c>
      <c r="K87" s="178" t="s">
        <v>19</v>
      </c>
      <c r="L87" s="41"/>
      <c r="M87" s="183" t="s">
        <v>19</v>
      </c>
      <c r="N87" s="184" t="s">
        <v>49</v>
      </c>
      <c r="O87" s="66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1332</v>
      </c>
      <c r="AT87" s="187" t="s">
        <v>174</v>
      </c>
      <c r="AU87" s="187" t="s">
        <v>88</v>
      </c>
      <c r="AY87" s="19" t="s">
        <v>172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9" t="s">
        <v>86</v>
      </c>
      <c r="BK87" s="188">
        <f>ROUND(I87*H87,2)</f>
        <v>0</v>
      </c>
      <c r="BL87" s="19" t="s">
        <v>1332</v>
      </c>
      <c r="BM87" s="187" t="s">
        <v>1336</v>
      </c>
    </row>
    <row r="88" spans="1:65" s="2" customFormat="1" ht="16.5" customHeight="1">
      <c r="A88" s="36"/>
      <c r="B88" s="37"/>
      <c r="C88" s="176" t="s">
        <v>184</v>
      </c>
      <c r="D88" s="176" t="s">
        <v>174</v>
      </c>
      <c r="E88" s="177" t="s">
        <v>1337</v>
      </c>
      <c r="F88" s="178" t="s">
        <v>1338</v>
      </c>
      <c r="G88" s="179" t="s">
        <v>177</v>
      </c>
      <c r="H88" s="180">
        <v>1</v>
      </c>
      <c r="I88" s="181"/>
      <c r="J88" s="182">
        <f>ROUND(I88*H88,2)</f>
        <v>0</v>
      </c>
      <c r="K88" s="178" t="s">
        <v>19</v>
      </c>
      <c r="L88" s="41"/>
      <c r="M88" s="183" t="s">
        <v>19</v>
      </c>
      <c r="N88" s="184" t="s">
        <v>49</v>
      </c>
      <c r="O88" s="66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1332</v>
      </c>
      <c r="AT88" s="187" t="s">
        <v>174</v>
      </c>
      <c r="AU88" s="187" t="s">
        <v>88</v>
      </c>
      <c r="AY88" s="19" t="s">
        <v>172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9" t="s">
        <v>86</v>
      </c>
      <c r="BK88" s="188">
        <f>ROUND(I88*H88,2)</f>
        <v>0</v>
      </c>
      <c r="BL88" s="19" t="s">
        <v>1332</v>
      </c>
      <c r="BM88" s="187" t="s">
        <v>1339</v>
      </c>
    </row>
    <row r="89" spans="1:65" s="2" customFormat="1" ht="24.2" customHeight="1">
      <c r="A89" s="36"/>
      <c r="B89" s="37"/>
      <c r="C89" s="176" t="s">
        <v>178</v>
      </c>
      <c r="D89" s="176" t="s">
        <v>174</v>
      </c>
      <c r="E89" s="177" t="s">
        <v>1340</v>
      </c>
      <c r="F89" s="178" t="s">
        <v>1341</v>
      </c>
      <c r="G89" s="179" t="s">
        <v>177</v>
      </c>
      <c r="H89" s="180">
        <v>1</v>
      </c>
      <c r="I89" s="181"/>
      <c r="J89" s="182">
        <f>ROUND(I89*H89,2)</f>
        <v>0</v>
      </c>
      <c r="K89" s="178" t="s">
        <v>19</v>
      </c>
      <c r="L89" s="41"/>
      <c r="M89" s="183" t="s">
        <v>19</v>
      </c>
      <c r="N89" s="184" t="s">
        <v>49</v>
      </c>
      <c r="O89" s="66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1332</v>
      </c>
      <c r="AT89" s="187" t="s">
        <v>174</v>
      </c>
      <c r="AU89" s="187" t="s">
        <v>88</v>
      </c>
      <c r="AY89" s="19" t="s">
        <v>172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9" t="s">
        <v>86</v>
      </c>
      <c r="BK89" s="188">
        <f>ROUND(I89*H89,2)</f>
        <v>0</v>
      </c>
      <c r="BL89" s="19" t="s">
        <v>1332</v>
      </c>
      <c r="BM89" s="187" t="s">
        <v>1342</v>
      </c>
    </row>
    <row r="90" spans="1:65" s="12" customFormat="1" ht="22.9" customHeight="1">
      <c r="B90" s="160"/>
      <c r="C90" s="161"/>
      <c r="D90" s="162" t="s">
        <v>77</v>
      </c>
      <c r="E90" s="174" t="s">
        <v>1343</v>
      </c>
      <c r="F90" s="174" t="s">
        <v>1344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P91</f>
        <v>0</v>
      </c>
      <c r="Q90" s="168"/>
      <c r="R90" s="169">
        <f>R91</f>
        <v>0</v>
      </c>
      <c r="S90" s="168"/>
      <c r="T90" s="170">
        <f>T91</f>
        <v>0</v>
      </c>
      <c r="AR90" s="171" t="s">
        <v>209</v>
      </c>
      <c r="AT90" s="172" t="s">
        <v>77</v>
      </c>
      <c r="AU90" s="172" t="s">
        <v>86</v>
      </c>
      <c r="AY90" s="171" t="s">
        <v>172</v>
      </c>
      <c r="BK90" s="173">
        <f>BK91</f>
        <v>0</v>
      </c>
    </row>
    <row r="91" spans="1:65" s="2" customFormat="1" ht="16.5" customHeight="1">
      <c r="A91" s="36"/>
      <c r="B91" s="37"/>
      <c r="C91" s="176" t="s">
        <v>209</v>
      </c>
      <c r="D91" s="176" t="s">
        <v>174</v>
      </c>
      <c r="E91" s="177" t="s">
        <v>1345</v>
      </c>
      <c r="F91" s="178" t="s">
        <v>1346</v>
      </c>
      <c r="G91" s="179" t="s">
        <v>1347</v>
      </c>
      <c r="H91" s="180">
        <v>1</v>
      </c>
      <c r="I91" s="181"/>
      <c r="J91" s="182">
        <f>ROUND(I91*H91,2)</f>
        <v>0</v>
      </c>
      <c r="K91" s="178" t="s">
        <v>19</v>
      </c>
      <c r="L91" s="41"/>
      <c r="M91" s="183" t="s">
        <v>19</v>
      </c>
      <c r="N91" s="184" t="s">
        <v>49</v>
      </c>
      <c r="O91" s="66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1332</v>
      </c>
      <c r="AT91" s="187" t="s">
        <v>174</v>
      </c>
      <c r="AU91" s="187" t="s">
        <v>88</v>
      </c>
      <c r="AY91" s="19" t="s">
        <v>172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9" t="s">
        <v>86</v>
      </c>
      <c r="BK91" s="188">
        <f>ROUND(I91*H91,2)</f>
        <v>0</v>
      </c>
      <c r="BL91" s="19" t="s">
        <v>1332</v>
      </c>
      <c r="BM91" s="187" t="s">
        <v>1348</v>
      </c>
    </row>
    <row r="92" spans="1:65" s="12" customFormat="1" ht="22.9" customHeight="1">
      <c r="B92" s="160"/>
      <c r="C92" s="161"/>
      <c r="D92" s="162" t="s">
        <v>77</v>
      </c>
      <c r="E92" s="174" t="s">
        <v>1349</v>
      </c>
      <c r="F92" s="174" t="s">
        <v>1350</v>
      </c>
      <c r="G92" s="161"/>
      <c r="H92" s="161"/>
      <c r="I92" s="164"/>
      <c r="J92" s="175">
        <f>BK92</f>
        <v>0</v>
      </c>
      <c r="K92" s="161"/>
      <c r="L92" s="166"/>
      <c r="M92" s="167"/>
      <c r="N92" s="168"/>
      <c r="O92" s="168"/>
      <c r="P92" s="169">
        <f>SUM(P93:P94)</f>
        <v>0</v>
      </c>
      <c r="Q92" s="168"/>
      <c r="R92" s="169">
        <f>SUM(R93:R94)</f>
        <v>0</v>
      </c>
      <c r="S92" s="168"/>
      <c r="T92" s="170">
        <f>SUM(T93:T94)</f>
        <v>0</v>
      </c>
      <c r="AR92" s="171" t="s">
        <v>209</v>
      </c>
      <c r="AT92" s="172" t="s">
        <v>77</v>
      </c>
      <c r="AU92" s="172" t="s">
        <v>86</v>
      </c>
      <c r="AY92" s="171" t="s">
        <v>172</v>
      </c>
      <c r="BK92" s="173">
        <f>SUM(BK93:BK94)</f>
        <v>0</v>
      </c>
    </row>
    <row r="93" spans="1:65" s="2" customFormat="1" ht="16.5" customHeight="1">
      <c r="A93" s="36"/>
      <c r="B93" s="37"/>
      <c r="C93" s="176" t="s">
        <v>194</v>
      </c>
      <c r="D93" s="176" t="s">
        <v>174</v>
      </c>
      <c r="E93" s="177" t="s">
        <v>1351</v>
      </c>
      <c r="F93" s="178" t="s">
        <v>1352</v>
      </c>
      <c r="G93" s="179" t="s">
        <v>1347</v>
      </c>
      <c r="H93" s="180">
        <v>1</v>
      </c>
      <c r="I93" s="181"/>
      <c r="J93" s="182">
        <f>ROUND(I93*H93,2)</f>
        <v>0</v>
      </c>
      <c r="K93" s="178" t="s">
        <v>19</v>
      </c>
      <c r="L93" s="41"/>
      <c r="M93" s="183" t="s">
        <v>19</v>
      </c>
      <c r="N93" s="184" t="s">
        <v>49</v>
      </c>
      <c r="O93" s="66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1332</v>
      </c>
      <c r="AT93" s="187" t="s">
        <v>174</v>
      </c>
      <c r="AU93" s="187" t="s">
        <v>88</v>
      </c>
      <c r="AY93" s="19" t="s">
        <v>172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86</v>
      </c>
      <c r="BK93" s="188">
        <f>ROUND(I93*H93,2)</f>
        <v>0</v>
      </c>
      <c r="BL93" s="19" t="s">
        <v>1332</v>
      </c>
      <c r="BM93" s="187" t="s">
        <v>1353</v>
      </c>
    </row>
    <row r="94" spans="1:65" s="2" customFormat="1" ht="16.5" customHeight="1">
      <c r="A94" s="36"/>
      <c r="B94" s="37"/>
      <c r="C94" s="176" t="s">
        <v>222</v>
      </c>
      <c r="D94" s="176" t="s">
        <v>174</v>
      </c>
      <c r="E94" s="177" t="s">
        <v>1354</v>
      </c>
      <c r="F94" s="178" t="s">
        <v>1355</v>
      </c>
      <c r="G94" s="179" t="s">
        <v>1347</v>
      </c>
      <c r="H94" s="180">
        <v>1</v>
      </c>
      <c r="I94" s="181"/>
      <c r="J94" s="182">
        <f>ROUND(I94*H94,2)</f>
        <v>0</v>
      </c>
      <c r="K94" s="178" t="s">
        <v>19</v>
      </c>
      <c r="L94" s="41"/>
      <c r="M94" s="252" t="s">
        <v>19</v>
      </c>
      <c r="N94" s="253" t="s">
        <v>49</v>
      </c>
      <c r="O94" s="254"/>
      <c r="P94" s="255">
        <f>O94*H94</f>
        <v>0</v>
      </c>
      <c r="Q94" s="255">
        <v>0</v>
      </c>
      <c r="R94" s="255">
        <f>Q94*H94</f>
        <v>0</v>
      </c>
      <c r="S94" s="255">
        <v>0</v>
      </c>
      <c r="T94" s="25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1332</v>
      </c>
      <c r="AT94" s="187" t="s">
        <v>174</v>
      </c>
      <c r="AU94" s="187" t="s">
        <v>88</v>
      </c>
      <c r="AY94" s="19" t="s">
        <v>172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86</v>
      </c>
      <c r="BK94" s="188">
        <f>ROUND(I94*H94,2)</f>
        <v>0</v>
      </c>
      <c r="BL94" s="19" t="s">
        <v>1332</v>
      </c>
      <c r="BM94" s="187" t="s">
        <v>1356</v>
      </c>
    </row>
    <row r="95" spans="1:65" s="2" customFormat="1" ht="6.95" customHeight="1">
      <c r="A95" s="36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41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algorithmName="SHA-512" hashValue="/5bb1glqAdPfyqEQ1GxUsQQBIWvoK3K6DBG3edCkApU/wycEJgZdL4VayW/9uoVnwnm7m4v3skXJfxlY3cb8fg==" saltValue="Q0S7y0z5qyfB0Gyc82/a3tBrHq5zur8+DBqp/cVBImkXgsfQMSblaK11WRt3iZiyiwwUlLSu+3f9W/hl+dtDpw==" spinCount="100000" sheet="1" objects="1" scenarios="1" formatColumns="0" formatRows="0" autoFilter="0"/>
  <autoFilter ref="C82:K9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2"/>
    </row>
    <row r="4" spans="1:8" s="1" customFormat="1" ht="24.95" customHeight="1">
      <c r="B4" s="22"/>
      <c r="C4" s="106" t="s">
        <v>1357</v>
      </c>
      <c r="H4" s="22"/>
    </row>
    <row r="5" spans="1:8" s="1" customFormat="1" ht="12" customHeight="1">
      <c r="B5" s="22"/>
      <c r="C5" s="257" t="s">
        <v>13</v>
      </c>
      <c r="D5" s="398" t="s">
        <v>14</v>
      </c>
      <c r="E5" s="391"/>
      <c r="F5" s="391"/>
      <c r="H5" s="22"/>
    </row>
    <row r="6" spans="1:8" s="1" customFormat="1" ht="36.950000000000003" customHeight="1">
      <c r="B6" s="22"/>
      <c r="C6" s="258" t="s">
        <v>16</v>
      </c>
      <c r="D6" s="402" t="s">
        <v>17</v>
      </c>
      <c r="E6" s="391"/>
      <c r="F6" s="391"/>
      <c r="H6" s="22"/>
    </row>
    <row r="7" spans="1:8" s="1" customFormat="1" ht="24.75" customHeight="1">
      <c r="B7" s="22"/>
      <c r="C7" s="108" t="s">
        <v>23</v>
      </c>
      <c r="D7" s="111" t="str">
        <f>'Rekapitulace stavby'!AN8</f>
        <v>13. 7. 2023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9"/>
      <c r="B9" s="259"/>
      <c r="C9" s="260" t="s">
        <v>59</v>
      </c>
      <c r="D9" s="261" t="s">
        <v>60</v>
      </c>
      <c r="E9" s="261" t="s">
        <v>159</v>
      </c>
      <c r="F9" s="262" t="s">
        <v>1358</v>
      </c>
      <c r="G9" s="149"/>
      <c r="H9" s="259"/>
    </row>
    <row r="10" spans="1:8" s="2" customFormat="1" ht="26.45" customHeight="1">
      <c r="A10" s="36"/>
      <c r="B10" s="41"/>
      <c r="C10" s="263" t="s">
        <v>1359</v>
      </c>
      <c r="D10" s="263" t="s">
        <v>84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64" t="s">
        <v>108</v>
      </c>
      <c r="D11" s="265" t="s">
        <v>109</v>
      </c>
      <c r="E11" s="266" t="s">
        <v>110</v>
      </c>
      <c r="F11" s="267">
        <v>1.905</v>
      </c>
      <c r="G11" s="36"/>
      <c r="H11" s="41"/>
    </row>
    <row r="12" spans="1:8" s="2" customFormat="1" ht="16.899999999999999" customHeight="1">
      <c r="A12" s="36"/>
      <c r="B12" s="41"/>
      <c r="C12" s="268" t="s">
        <v>19</v>
      </c>
      <c r="D12" s="268" t="s">
        <v>729</v>
      </c>
      <c r="E12" s="19" t="s">
        <v>19</v>
      </c>
      <c r="F12" s="269">
        <v>1.905</v>
      </c>
      <c r="G12" s="36"/>
      <c r="H12" s="41"/>
    </row>
    <row r="13" spans="1:8" s="2" customFormat="1" ht="16.899999999999999" customHeight="1">
      <c r="A13" s="36"/>
      <c r="B13" s="41"/>
      <c r="C13" s="268" t="s">
        <v>108</v>
      </c>
      <c r="D13" s="268" t="s">
        <v>183</v>
      </c>
      <c r="E13" s="19" t="s">
        <v>19</v>
      </c>
      <c r="F13" s="269">
        <v>1.905</v>
      </c>
      <c r="G13" s="36"/>
      <c r="H13" s="41"/>
    </row>
    <row r="14" spans="1:8" s="2" customFormat="1" ht="16.899999999999999" customHeight="1">
      <c r="A14" s="36"/>
      <c r="B14" s="41"/>
      <c r="C14" s="270" t="s">
        <v>1360</v>
      </c>
      <c r="D14" s="36"/>
      <c r="E14" s="36"/>
      <c r="F14" s="36"/>
      <c r="G14" s="36"/>
      <c r="H14" s="41"/>
    </row>
    <row r="15" spans="1:8" s="2" customFormat="1" ht="16.899999999999999" customHeight="1">
      <c r="A15" s="36"/>
      <c r="B15" s="41"/>
      <c r="C15" s="268" t="s">
        <v>726</v>
      </c>
      <c r="D15" s="268" t="s">
        <v>727</v>
      </c>
      <c r="E15" s="19" t="s">
        <v>110</v>
      </c>
      <c r="F15" s="269">
        <v>1.905</v>
      </c>
      <c r="G15" s="36"/>
      <c r="H15" s="41"/>
    </row>
    <row r="16" spans="1:8" s="2" customFormat="1" ht="22.5">
      <c r="A16" s="36"/>
      <c r="B16" s="41"/>
      <c r="C16" s="268" t="s">
        <v>676</v>
      </c>
      <c r="D16" s="268" t="s">
        <v>1361</v>
      </c>
      <c r="E16" s="19" t="s">
        <v>110</v>
      </c>
      <c r="F16" s="269">
        <v>19.754000000000001</v>
      </c>
      <c r="G16" s="36"/>
      <c r="H16" s="41"/>
    </row>
    <row r="17" spans="1:8" s="2" customFormat="1" ht="16.899999999999999" customHeight="1">
      <c r="A17" s="36"/>
      <c r="B17" s="41"/>
      <c r="C17" s="268" t="s">
        <v>792</v>
      </c>
      <c r="D17" s="268" t="s">
        <v>1362</v>
      </c>
      <c r="E17" s="19" t="s">
        <v>110</v>
      </c>
      <c r="F17" s="269">
        <v>5.8090000000000002</v>
      </c>
      <c r="G17" s="36"/>
      <c r="H17" s="41"/>
    </row>
    <row r="18" spans="1:8" s="2" customFormat="1" ht="16.899999999999999" customHeight="1">
      <c r="A18" s="36"/>
      <c r="B18" s="41"/>
      <c r="C18" s="264" t="s">
        <v>95</v>
      </c>
      <c r="D18" s="265" t="s">
        <v>95</v>
      </c>
      <c r="E18" s="266" t="s">
        <v>96</v>
      </c>
      <c r="F18" s="267">
        <v>863.4</v>
      </c>
      <c r="G18" s="36"/>
      <c r="H18" s="41"/>
    </row>
    <row r="19" spans="1:8" s="2" customFormat="1" ht="16.899999999999999" customHeight="1">
      <c r="A19" s="36"/>
      <c r="B19" s="41"/>
      <c r="C19" s="268" t="s">
        <v>19</v>
      </c>
      <c r="D19" s="268" t="s">
        <v>181</v>
      </c>
      <c r="E19" s="19" t="s">
        <v>19</v>
      </c>
      <c r="F19" s="269">
        <v>0</v>
      </c>
      <c r="G19" s="36"/>
      <c r="H19" s="41"/>
    </row>
    <row r="20" spans="1:8" s="2" customFormat="1" ht="16.899999999999999" customHeight="1">
      <c r="A20" s="36"/>
      <c r="B20" s="41"/>
      <c r="C20" s="268" t="s">
        <v>19</v>
      </c>
      <c r="D20" s="268" t="s">
        <v>200</v>
      </c>
      <c r="E20" s="19" t="s">
        <v>19</v>
      </c>
      <c r="F20" s="269">
        <v>0</v>
      </c>
      <c r="G20" s="36"/>
      <c r="H20" s="41"/>
    </row>
    <row r="21" spans="1:8" s="2" customFormat="1" ht="16.899999999999999" customHeight="1">
      <c r="A21" s="36"/>
      <c r="B21" s="41"/>
      <c r="C21" s="268" t="s">
        <v>19</v>
      </c>
      <c r="D21" s="268" t="s">
        <v>315</v>
      </c>
      <c r="E21" s="19" t="s">
        <v>19</v>
      </c>
      <c r="F21" s="269">
        <v>25.5</v>
      </c>
      <c r="G21" s="36"/>
      <c r="H21" s="41"/>
    </row>
    <row r="22" spans="1:8" s="2" customFormat="1" ht="16.899999999999999" customHeight="1">
      <c r="A22" s="36"/>
      <c r="B22" s="41"/>
      <c r="C22" s="268" t="s">
        <v>19</v>
      </c>
      <c r="D22" s="268" t="s">
        <v>316</v>
      </c>
      <c r="E22" s="19" t="s">
        <v>19</v>
      </c>
      <c r="F22" s="269">
        <v>269.5</v>
      </c>
      <c r="G22" s="36"/>
      <c r="H22" s="41"/>
    </row>
    <row r="23" spans="1:8" s="2" customFormat="1" ht="16.899999999999999" customHeight="1">
      <c r="A23" s="36"/>
      <c r="B23" s="41"/>
      <c r="C23" s="268" t="s">
        <v>19</v>
      </c>
      <c r="D23" s="268" t="s">
        <v>317</v>
      </c>
      <c r="E23" s="19" t="s">
        <v>19</v>
      </c>
      <c r="F23" s="269">
        <v>568.4</v>
      </c>
      <c r="G23" s="36"/>
      <c r="H23" s="41"/>
    </row>
    <row r="24" spans="1:8" s="2" customFormat="1" ht="16.899999999999999" customHeight="1">
      <c r="A24" s="36"/>
      <c r="B24" s="41"/>
      <c r="C24" s="268" t="s">
        <v>95</v>
      </c>
      <c r="D24" s="268" t="s">
        <v>183</v>
      </c>
      <c r="E24" s="19" t="s">
        <v>19</v>
      </c>
      <c r="F24" s="269">
        <v>863.4</v>
      </c>
      <c r="G24" s="36"/>
      <c r="H24" s="41"/>
    </row>
    <row r="25" spans="1:8" s="2" customFormat="1" ht="16.899999999999999" customHeight="1">
      <c r="A25" s="36"/>
      <c r="B25" s="41"/>
      <c r="C25" s="270" t="s">
        <v>1360</v>
      </c>
      <c r="D25" s="36"/>
      <c r="E25" s="36"/>
      <c r="F25" s="36"/>
      <c r="G25" s="36"/>
      <c r="H25" s="41"/>
    </row>
    <row r="26" spans="1:8" s="2" customFormat="1" ht="22.5">
      <c r="A26" s="36"/>
      <c r="B26" s="41"/>
      <c r="C26" s="268" t="s">
        <v>311</v>
      </c>
      <c r="D26" s="268" t="s">
        <v>1363</v>
      </c>
      <c r="E26" s="19" t="s">
        <v>96</v>
      </c>
      <c r="F26" s="269">
        <v>863.4</v>
      </c>
      <c r="G26" s="36"/>
      <c r="H26" s="41"/>
    </row>
    <row r="27" spans="1:8" s="2" customFormat="1" ht="22.5">
      <c r="A27" s="36"/>
      <c r="B27" s="41"/>
      <c r="C27" s="268" t="s">
        <v>319</v>
      </c>
      <c r="D27" s="268" t="s">
        <v>1364</v>
      </c>
      <c r="E27" s="19" t="s">
        <v>96</v>
      </c>
      <c r="F27" s="269">
        <v>414432</v>
      </c>
      <c r="G27" s="36"/>
      <c r="H27" s="41"/>
    </row>
    <row r="28" spans="1:8" s="2" customFormat="1" ht="22.5">
      <c r="A28" s="36"/>
      <c r="B28" s="41"/>
      <c r="C28" s="268" t="s">
        <v>330</v>
      </c>
      <c r="D28" s="268" t="s">
        <v>1365</v>
      </c>
      <c r="E28" s="19" t="s">
        <v>96</v>
      </c>
      <c r="F28" s="269">
        <v>863.4</v>
      </c>
      <c r="G28" s="36"/>
      <c r="H28" s="41"/>
    </row>
    <row r="29" spans="1:8" s="2" customFormat="1" ht="22.5">
      <c r="A29" s="36"/>
      <c r="B29" s="41"/>
      <c r="C29" s="268" t="s">
        <v>391</v>
      </c>
      <c r="D29" s="268" t="s">
        <v>392</v>
      </c>
      <c r="E29" s="19" t="s">
        <v>96</v>
      </c>
      <c r="F29" s="269">
        <v>863.4</v>
      </c>
      <c r="G29" s="36"/>
      <c r="H29" s="41"/>
    </row>
    <row r="30" spans="1:8" s="2" customFormat="1" ht="22.5">
      <c r="A30" s="36"/>
      <c r="B30" s="41"/>
      <c r="C30" s="268" t="s">
        <v>395</v>
      </c>
      <c r="D30" s="268" t="s">
        <v>1366</v>
      </c>
      <c r="E30" s="19" t="s">
        <v>96</v>
      </c>
      <c r="F30" s="269">
        <v>414432</v>
      </c>
      <c r="G30" s="36"/>
      <c r="H30" s="41"/>
    </row>
    <row r="31" spans="1:8" s="2" customFormat="1" ht="22.5">
      <c r="A31" s="36"/>
      <c r="B31" s="41"/>
      <c r="C31" s="268" t="s">
        <v>400</v>
      </c>
      <c r="D31" s="268" t="s">
        <v>401</v>
      </c>
      <c r="E31" s="19" t="s">
        <v>96</v>
      </c>
      <c r="F31" s="269">
        <v>863.4</v>
      </c>
      <c r="G31" s="36"/>
      <c r="H31" s="41"/>
    </row>
    <row r="32" spans="1:8" s="2" customFormat="1" ht="16.899999999999999" customHeight="1">
      <c r="A32" s="36"/>
      <c r="B32" s="41"/>
      <c r="C32" s="268" t="s">
        <v>502</v>
      </c>
      <c r="D32" s="268" t="s">
        <v>1367</v>
      </c>
      <c r="E32" s="19" t="s">
        <v>96</v>
      </c>
      <c r="F32" s="269">
        <v>863.4</v>
      </c>
      <c r="G32" s="36"/>
      <c r="H32" s="41"/>
    </row>
    <row r="33" spans="1:8" s="2" customFormat="1" ht="16.899999999999999" customHeight="1">
      <c r="A33" s="36"/>
      <c r="B33" s="41"/>
      <c r="C33" s="268" t="s">
        <v>508</v>
      </c>
      <c r="D33" s="268" t="s">
        <v>1368</v>
      </c>
      <c r="E33" s="19" t="s">
        <v>96</v>
      </c>
      <c r="F33" s="269">
        <v>10360.799999999999</v>
      </c>
      <c r="G33" s="36"/>
      <c r="H33" s="41"/>
    </row>
    <row r="34" spans="1:8" s="2" customFormat="1" ht="16.899999999999999" customHeight="1">
      <c r="A34" s="36"/>
      <c r="B34" s="41"/>
      <c r="C34" s="264" t="s">
        <v>1369</v>
      </c>
      <c r="D34" s="265" t="s">
        <v>95</v>
      </c>
      <c r="E34" s="266" t="s">
        <v>96</v>
      </c>
      <c r="F34" s="267">
        <v>540</v>
      </c>
      <c r="G34" s="36"/>
      <c r="H34" s="41"/>
    </row>
    <row r="35" spans="1:8" s="2" customFormat="1" ht="16.899999999999999" customHeight="1">
      <c r="A35" s="36"/>
      <c r="B35" s="41"/>
      <c r="C35" s="264" t="s">
        <v>119</v>
      </c>
      <c r="D35" s="265" t="s">
        <v>120</v>
      </c>
      <c r="E35" s="266" t="s">
        <v>96</v>
      </c>
      <c r="F35" s="267">
        <v>94.9</v>
      </c>
      <c r="G35" s="36"/>
      <c r="H35" s="41"/>
    </row>
    <row r="36" spans="1:8" s="2" customFormat="1" ht="16.899999999999999" customHeight="1">
      <c r="A36" s="36"/>
      <c r="B36" s="41"/>
      <c r="C36" s="268" t="s">
        <v>19</v>
      </c>
      <c r="D36" s="268" t="s">
        <v>181</v>
      </c>
      <c r="E36" s="19" t="s">
        <v>19</v>
      </c>
      <c r="F36" s="269">
        <v>0</v>
      </c>
      <c r="G36" s="36"/>
      <c r="H36" s="41"/>
    </row>
    <row r="37" spans="1:8" s="2" customFormat="1" ht="16.899999999999999" customHeight="1">
      <c r="A37" s="36"/>
      <c r="B37" s="41"/>
      <c r="C37" s="268" t="s">
        <v>19</v>
      </c>
      <c r="D37" s="268" t="s">
        <v>478</v>
      </c>
      <c r="E37" s="19" t="s">
        <v>19</v>
      </c>
      <c r="F37" s="269">
        <v>0</v>
      </c>
      <c r="G37" s="36"/>
      <c r="H37" s="41"/>
    </row>
    <row r="38" spans="1:8" s="2" customFormat="1" ht="16.899999999999999" customHeight="1">
      <c r="A38" s="36"/>
      <c r="B38" s="41"/>
      <c r="C38" s="268" t="s">
        <v>19</v>
      </c>
      <c r="D38" s="268" t="s">
        <v>214</v>
      </c>
      <c r="E38" s="19" t="s">
        <v>19</v>
      </c>
      <c r="F38" s="269">
        <v>0</v>
      </c>
      <c r="G38" s="36"/>
      <c r="H38" s="41"/>
    </row>
    <row r="39" spans="1:8" s="2" customFormat="1" ht="16.899999999999999" customHeight="1">
      <c r="A39" s="36"/>
      <c r="B39" s="41"/>
      <c r="C39" s="268" t="s">
        <v>19</v>
      </c>
      <c r="D39" s="268" t="s">
        <v>215</v>
      </c>
      <c r="E39" s="19" t="s">
        <v>19</v>
      </c>
      <c r="F39" s="269">
        <v>94.9</v>
      </c>
      <c r="G39" s="36"/>
      <c r="H39" s="41"/>
    </row>
    <row r="40" spans="1:8" s="2" customFormat="1" ht="16.899999999999999" customHeight="1">
      <c r="A40" s="36"/>
      <c r="B40" s="41"/>
      <c r="C40" s="268" t="s">
        <v>119</v>
      </c>
      <c r="D40" s="268" t="s">
        <v>183</v>
      </c>
      <c r="E40" s="19" t="s">
        <v>19</v>
      </c>
      <c r="F40" s="269">
        <v>94.9</v>
      </c>
      <c r="G40" s="36"/>
      <c r="H40" s="41"/>
    </row>
    <row r="41" spans="1:8" s="2" customFormat="1" ht="16.899999999999999" customHeight="1">
      <c r="A41" s="36"/>
      <c r="B41" s="41"/>
      <c r="C41" s="270" t="s">
        <v>1360</v>
      </c>
      <c r="D41" s="36"/>
      <c r="E41" s="36"/>
      <c r="F41" s="36"/>
      <c r="G41" s="36"/>
      <c r="H41" s="41"/>
    </row>
    <row r="42" spans="1:8" s="2" customFormat="1" ht="22.5">
      <c r="A42" s="36"/>
      <c r="B42" s="41"/>
      <c r="C42" s="268" t="s">
        <v>1276</v>
      </c>
      <c r="D42" s="268" t="s">
        <v>1277</v>
      </c>
      <c r="E42" s="19" t="s">
        <v>96</v>
      </c>
      <c r="F42" s="269">
        <v>94.9</v>
      </c>
      <c r="G42" s="36"/>
      <c r="H42" s="41"/>
    </row>
    <row r="43" spans="1:8" s="2" customFormat="1" ht="16.899999999999999" customHeight="1">
      <c r="A43" s="36"/>
      <c r="B43" s="41"/>
      <c r="C43" s="268" t="s">
        <v>216</v>
      </c>
      <c r="D43" s="268" t="s">
        <v>1370</v>
      </c>
      <c r="E43" s="19" t="s">
        <v>96</v>
      </c>
      <c r="F43" s="269">
        <v>284.7</v>
      </c>
      <c r="G43" s="36"/>
      <c r="H43" s="41"/>
    </row>
    <row r="44" spans="1:8" s="2" customFormat="1" ht="22.5">
      <c r="A44" s="36"/>
      <c r="B44" s="41"/>
      <c r="C44" s="268" t="s">
        <v>223</v>
      </c>
      <c r="D44" s="268" t="s">
        <v>1371</v>
      </c>
      <c r="E44" s="19" t="s">
        <v>96</v>
      </c>
      <c r="F44" s="269">
        <v>94.9</v>
      </c>
      <c r="G44" s="36"/>
      <c r="H44" s="41"/>
    </row>
    <row r="45" spans="1:8" s="2" customFormat="1" ht="16.899999999999999" customHeight="1">
      <c r="A45" s="36"/>
      <c r="B45" s="41"/>
      <c r="C45" s="268" t="s">
        <v>1280</v>
      </c>
      <c r="D45" s="268" t="s">
        <v>1372</v>
      </c>
      <c r="E45" s="19" t="s">
        <v>96</v>
      </c>
      <c r="F45" s="269">
        <v>94.9</v>
      </c>
      <c r="G45" s="36"/>
      <c r="H45" s="41"/>
    </row>
    <row r="46" spans="1:8" s="2" customFormat="1" ht="16.899999999999999" customHeight="1">
      <c r="A46" s="36"/>
      <c r="B46" s="41"/>
      <c r="C46" s="268" t="s">
        <v>1285</v>
      </c>
      <c r="D46" s="268" t="s">
        <v>1373</v>
      </c>
      <c r="E46" s="19" t="s">
        <v>96</v>
      </c>
      <c r="F46" s="269">
        <v>94.9</v>
      </c>
      <c r="G46" s="36"/>
      <c r="H46" s="41"/>
    </row>
    <row r="47" spans="1:8" s="2" customFormat="1" ht="16.899999999999999" customHeight="1">
      <c r="A47" s="36"/>
      <c r="B47" s="41"/>
      <c r="C47" s="268" t="s">
        <v>1290</v>
      </c>
      <c r="D47" s="268" t="s">
        <v>1374</v>
      </c>
      <c r="E47" s="19" t="s">
        <v>96</v>
      </c>
      <c r="F47" s="269">
        <v>94.9</v>
      </c>
      <c r="G47" s="36"/>
      <c r="H47" s="41"/>
    </row>
    <row r="48" spans="1:8" s="2" customFormat="1" ht="16.899999999999999" customHeight="1">
      <c r="A48" s="36"/>
      <c r="B48" s="41"/>
      <c r="C48" s="264" t="s">
        <v>125</v>
      </c>
      <c r="D48" s="265" t="s">
        <v>126</v>
      </c>
      <c r="E48" s="266" t="s">
        <v>110</v>
      </c>
      <c r="F48" s="267">
        <v>3.9060000000000001</v>
      </c>
      <c r="G48" s="36"/>
      <c r="H48" s="41"/>
    </row>
    <row r="49" spans="1:8" s="2" customFormat="1" ht="16.899999999999999" customHeight="1">
      <c r="A49" s="36"/>
      <c r="B49" s="41"/>
      <c r="C49" s="268" t="s">
        <v>19</v>
      </c>
      <c r="D49" s="268" t="s">
        <v>646</v>
      </c>
      <c r="E49" s="19" t="s">
        <v>19</v>
      </c>
      <c r="F49" s="269">
        <v>0</v>
      </c>
      <c r="G49" s="36"/>
      <c r="H49" s="41"/>
    </row>
    <row r="50" spans="1:8" s="2" customFormat="1" ht="16.899999999999999" customHeight="1">
      <c r="A50" s="36"/>
      <c r="B50" s="41"/>
      <c r="C50" s="268" t="s">
        <v>19</v>
      </c>
      <c r="D50" s="268" t="s">
        <v>812</v>
      </c>
      <c r="E50" s="19" t="s">
        <v>19</v>
      </c>
      <c r="F50" s="269">
        <v>3.9060000000000001</v>
      </c>
      <c r="G50" s="36"/>
      <c r="H50" s="41"/>
    </row>
    <row r="51" spans="1:8" s="2" customFormat="1" ht="16.899999999999999" customHeight="1">
      <c r="A51" s="36"/>
      <c r="B51" s="41"/>
      <c r="C51" s="268" t="s">
        <v>125</v>
      </c>
      <c r="D51" s="268" t="s">
        <v>183</v>
      </c>
      <c r="E51" s="19" t="s">
        <v>19</v>
      </c>
      <c r="F51" s="269">
        <v>3.9060000000000001</v>
      </c>
      <c r="G51" s="36"/>
      <c r="H51" s="41"/>
    </row>
    <row r="52" spans="1:8" s="2" customFormat="1" ht="16.899999999999999" customHeight="1">
      <c r="A52" s="36"/>
      <c r="B52" s="41"/>
      <c r="C52" s="270" t="s">
        <v>1360</v>
      </c>
      <c r="D52" s="36"/>
      <c r="E52" s="36"/>
      <c r="F52" s="36"/>
      <c r="G52" s="36"/>
      <c r="H52" s="41"/>
    </row>
    <row r="53" spans="1:8" s="2" customFormat="1" ht="16.899999999999999" customHeight="1">
      <c r="A53" s="36"/>
      <c r="B53" s="41"/>
      <c r="C53" s="268" t="s">
        <v>716</v>
      </c>
      <c r="D53" s="268" t="s">
        <v>717</v>
      </c>
      <c r="E53" s="19" t="s">
        <v>110</v>
      </c>
      <c r="F53" s="269">
        <v>3.9060000000000001</v>
      </c>
      <c r="G53" s="36"/>
      <c r="H53" s="41"/>
    </row>
    <row r="54" spans="1:8" s="2" customFormat="1" ht="22.5">
      <c r="A54" s="36"/>
      <c r="B54" s="41"/>
      <c r="C54" s="268" t="s">
        <v>676</v>
      </c>
      <c r="D54" s="268" t="s">
        <v>1361</v>
      </c>
      <c r="E54" s="19" t="s">
        <v>110</v>
      </c>
      <c r="F54" s="269">
        <v>19.754000000000001</v>
      </c>
      <c r="G54" s="36"/>
      <c r="H54" s="41"/>
    </row>
    <row r="55" spans="1:8" s="2" customFormat="1" ht="16.899999999999999" customHeight="1">
      <c r="A55" s="36"/>
      <c r="B55" s="41"/>
      <c r="C55" s="268" t="s">
        <v>948</v>
      </c>
      <c r="D55" s="268" t="s">
        <v>1375</v>
      </c>
      <c r="E55" s="19" t="s">
        <v>110</v>
      </c>
      <c r="F55" s="269">
        <v>15.287000000000001</v>
      </c>
      <c r="G55" s="36"/>
      <c r="H55" s="41"/>
    </row>
    <row r="56" spans="1:8" s="2" customFormat="1" ht="16.899999999999999" customHeight="1">
      <c r="A56" s="36"/>
      <c r="B56" s="41"/>
      <c r="C56" s="264" t="s">
        <v>131</v>
      </c>
      <c r="D56" s="265" t="s">
        <v>132</v>
      </c>
      <c r="E56" s="266" t="s">
        <v>110</v>
      </c>
      <c r="F56" s="267">
        <v>772.55</v>
      </c>
      <c r="G56" s="36"/>
      <c r="H56" s="41"/>
    </row>
    <row r="57" spans="1:8" s="2" customFormat="1" ht="16.899999999999999" customHeight="1">
      <c r="A57" s="36"/>
      <c r="B57" s="41"/>
      <c r="C57" s="268" t="s">
        <v>19</v>
      </c>
      <c r="D57" s="268" t="s">
        <v>181</v>
      </c>
      <c r="E57" s="19" t="s">
        <v>19</v>
      </c>
      <c r="F57" s="269">
        <v>0</v>
      </c>
      <c r="G57" s="36"/>
      <c r="H57" s="41"/>
    </row>
    <row r="58" spans="1:8" s="2" customFormat="1" ht="16.899999999999999" customHeight="1">
      <c r="A58" s="36"/>
      <c r="B58" s="41"/>
      <c r="C58" s="268" t="s">
        <v>19</v>
      </c>
      <c r="D58" s="268" t="s">
        <v>200</v>
      </c>
      <c r="E58" s="19" t="s">
        <v>19</v>
      </c>
      <c r="F58" s="269">
        <v>0</v>
      </c>
      <c r="G58" s="36"/>
      <c r="H58" s="41"/>
    </row>
    <row r="59" spans="1:8" s="2" customFormat="1" ht="16.899999999999999" customHeight="1">
      <c r="A59" s="36"/>
      <c r="B59" s="41"/>
      <c r="C59" s="268" t="s">
        <v>19</v>
      </c>
      <c r="D59" s="268" t="s">
        <v>357</v>
      </c>
      <c r="E59" s="19" t="s">
        <v>19</v>
      </c>
      <c r="F59" s="269">
        <v>682.55</v>
      </c>
      <c r="G59" s="36"/>
      <c r="H59" s="41"/>
    </row>
    <row r="60" spans="1:8" s="2" customFormat="1" ht="16.899999999999999" customHeight="1">
      <c r="A60" s="36"/>
      <c r="B60" s="41"/>
      <c r="C60" s="268" t="s">
        <v>19</v>
      </c>
      <c r="D60" s="268" t="s">
        <v>358</v>
      </c>
      <c r="E60" s="19" t="s">
        <v>19</v>
      </c>
      <c r="F60" s="269">
        <v>0</v>
      </c>
      <c r="G60" s="36"/>
      <c r="H60" s="41"/>
    </row>
    <row r="61" spans="1:8" s="2" customFormat="1" ht="16.899999999999999" customHeight="1">
      <c r="A61" s="36"/>
      <c r="B61" s="41"/>
      <c r="C61" s="268" t="s">
        <v>19</v>
      </c>
      <c r="D61" s="268" t="s">
        <v>359</v>
      </c>
      <c r="E61" s="19" t="s">
        <v>19</v>
      </c>
      <c r="F61" s="269">
        <v>90</v>
      </c>
      <c r="G61" s="36"/>
      <c r="H61" s="41"/>
    </row>
    <row r="62" spans="1:8" s="2" customFormat="1" ht="16.899999999999999" customHeight="1">
      <c r="A62" s="36"/>
      <c r="B62" s="41"/>
      <c r="C62" s="268" t="s">
        <v>131</v>
      </c>
      <c r="D62" s="268" t="s">
        <v>183</v>
      </c>
      <c r="E62" s="19" t="s">
        <v>19</v>
      </c>
      <c r="F62" s="269">
        <v>772.55</v>
      </c>
      <c r="G62" s="36"/>
      <c r="H62" s="41"/>
    </row>
    <row r="63" spans="1:8" s="2" customFormat="1" ht="16.899999999999999" customHeight="1">
      <c r="A63" s="36"/>
      <c r="B63" s="41"/>
      <c r="C63" s="270" t="s">
        <v>1360</v>
      </c>
      <c r="D63" s="36"/>
      <c r="E63" s="36"/>
      <c r="F63" s="36"/>
      <c r="G63" s="36"/>
      <c r="H63" s="41"/>
    </row>
    <row r="64" spans="1:8" s="2" customFormat="1" ht="16.899999999999999" customHeight="1">
      <c r="A64" s="36"/>
      <c r="B64" s="41"/>
      <c r="C64" s="268" t="s">
        <v>353</v>
      </c>
      <c r="D64" s="268" t="s">
        <v>1376</v>
      </c>
      <c r="E64" s="19" t="s">
        <v>110</v>
      </c>
      <c r="F64" s="269">
        <v>772.55</v>
      </c>
      <c r="G64" s="36"/>
      <c r="H64" s="41"/>
    </row>
    <row r="65" spans="1:8" s="2" customFormat="1" ht="22.5">
      <c r="A65" s="36"/>
      <c r="B65" s="41"/>
      <c r="C65" s="268" t="s">
        <v>368</v>
      </c>
      <c r="D65" s="268" t="s">
        <v>1377</v>
      </c>
      <c r="E65" s="19" t="s">
        <v>110</v>
      </c>
      <c r="F65" s="269">
        <v>772.55</v>
      </c>
      <c r="G65" s="36"/>
      <c r="H65" s="41"/>
    </row>
    <row r="66" spans="1:8" s="2" customFormat="1" ht="16.899999999999999" customHeight="1">
      <c r="A66" s="36"/>
      <c r="B66" s="41"/>
      <c r="C66" s="268" t="s">
        <v>514</v>
      </c>
      <c r="D66" s="268" t="s">
        <v>1378</v>
      </c>
      <c r="E66" s="19" t="s">
        <v>110</v>
      </c>
      <c r="F66" s="269">
        <v>772.55</v>
      </c>
      <c r="G66" s="36"/>
      <c r="H66" s="41"/>
    </row>
    <row r="67" spans="1:8" s="2" customFormat="1" ht="16.899999999999999" customHeight="1">
      <c r="A67" s="36"/>
      <c r="B67" s="41"/>
      <c r="C67" s="268" t="s">
        <v>519</v>
      </c>
      <c r="D67" s="268" t="s">
        <v>1379</v>
      </c>
      <c r="E67" s="19" t="s">
        <v>110</v>
      </c>
      <c r="F67" s="269">
        <v>9270.6</v>
      </c>
      <c r="G67" s="36"/>
      <c r="H67" s="41"/>
    </row>
    <row r="68" spans="1:8" s="2" customFormat="1" ht="16.899999999999999" customHeight="1">
      <c r="A68" s="36"/>
      <c r="B68" s="41"/>
      <c r="C68" s="264" t="s">
        <v>122</v>
      </c>
      <c r="D68" s="265" t="s">
        <v>123</v>
      </c>
      <c r="E68" s="266" t="s">
        <v>96</v>
      </c>
      <c r="F68" s="267">
        <v>301.10000000000002</v>
      </c>
      <c r="G68" s="36"/>
      <c r="H68" s="41"/>
    </row>
    <row r="69" spans="1:8" s="2" customFormat="1" ht="16.899999999999999" customHeight="1">
      <c r="A69" s="36"/>
      <c r="B69" s="41"/>
      <c r="C69" s="268" t="s">
        <v>19</v>
      </c>
      <c r="D69" s="268" t="s">
        <v>181</v>
      </c>
      <c r="E69" s="19" t="s">
        <v>19</v>
      </c>
      <c r="F69" s="269">
        <v>0</v>
      </c>
      <c r="G69" s="36"/>
      <c r="H69" s="41"/>
    </row>
    <row r="70" spans="1:8" s="2" customFormat="1" ht="16.899999999999999" customHeight="1">
      <c r="A70" s="36"/>
      <c r="B70" s="41"/>
      <c r="C70" s="268" t="s">
        <v>19</v>
      </c>
      <c r="D70" s="268" t="s">
        <v>645</v>
      </c>
      <c r="E70" s="19" t="s">
        <v>19</v>
      </c>
      <c r="F70" s="269">
        <v>0</v>
      </c>
      <c r="G70" s="36"/>
      <c r="H70" s="41"/>
    </row>
    <row r="71" spans="1:8" s="2" customFormat="1" ht="16.899999999999999" customHeight="1">
      <c r="A71" s="36"/>
      <c r="B71" s="41"/>
      <c r="C71" s="268" t="s">
        <v>19</v>
      </c>
      <c r="D71" s="268" t="s">
        <v>646</v>
      </c>
      <c r="E71" s="19" t="s">
        <v>19</v>
      </c>
      <c r="F71" s="269">
        <v>0</v>
      </c>
      <c r="G71" s="36"/>
      <c r="H71" s="41"/>
    </row>
    <row r="72" spans="1:8" s="2" customFormat="1" ht="16.899999999999999" customHeight="1">
      <c r="A72" s="36"/>
      <c r="B72" s="41"/>
      <c r="C72" s="268" t="s">
        <v>19</v>
      </c>
      <c r="D72" s="268" t="s">
        <v>647</v>
      </c>
      <c r="E72" s="19" t="s">
        <v>19</v>
      </c>
      <c r="F72" s="269">
        <v>0</v>
      </c>
      <c r="G72" s="36"/>
      <c r="H72" s="41"/>
    </row>
    <row r="73" spans="1:8" s="2" customFormat="1" ht="16.899999999999999" customHeight="1">
      <c r="A73" s="36"/>
      <c r="B73" s="41"/>
      <c r="C73" s="268" t="s">
        <v>19</v>
      </c>
      <c r="D73" s="268" t="s">
        <v>484</v>
      </c>
      <c r="E73" s="19" t="s">
        <v>19</v>
      </c>
      <c r="F73" s="269">
        <v>0</v>
      </c>
      <c r="G73" s="36"/>
      <c r="H73" s="41"/>
    </row>
    <row r="74" spans="1:8" s="2" customFormat="1" ht="16.899999999999999" customHeight="1">
      <c r="A74" s="36"/>
      <c r="B74" s="41"/>
      <c r="C74" s="268" t="s">
        <v>19</v>
      </c>
      <c r="D74" s="268" t="s">
        <v>648</v>
      </c>
      <c r="E74" s="19" t="s">
        <v>19</v>
      </c>
      <c r="F74" s="269">
        <v>0</v>
      </c>
      <c r="G74" s="36"/>
      <c r="H74" s="41"/>
    </row>
    <row r="75" spans="1:8" s="2" customFormat="1" ht="16.899999999999999" customHeight="1">
      <c r="A75" s="36"/>
      <c r="B75" s="41"/>
      <c r="C75" s="268" t="s">
        <v>19</v>
      </c>
      <c r="D75" s="268" t="s">
        <v>124</v>
      </c>
      <c r="E75" s="19" t="s">
        <v>19</v>
      </c>
      <c r="F75" s="269">
        <v>301.10000000000002</v>
      </c>
      <c r="G75" s="36"/>
      <c r="H75" s="41"/>
    </row>
    <row r="76" spans="1:8" s="2" customFormat="1" ht="16.899999999999999" customHeight="1">
      <c r="A76" s="36"/>
      <c r="B76" s="41"/>
      <c r="C76" s="268" t="s">
        <v>122</v>
      </c>
      <c r="D76" s="268" t="s">
        <v>183</v>
      </c>
      <c r="E76" s="19" t="s">
        <v>19</v>
      </c>
      <c r="F76" s="269">
        <v>301.10000000000002</v>
      </c>
      <c r="G76" s="36"/>
      <c r="H76" s="41"/>
    </row>
    <row r="77" spans="1:8" s="2" customFormat="1" ht="16.899999999999999" customHeight="1">
      <c r="A77" s="36"/>
      <c r="B77" s="41"/>
      <c r="C77" s="270" t="s">
        <v>1360</v>
      </c>
      <c r="D77" s="36"/>
      <c r="E77" s="36"/>
      <c r="F77" s="36"/>
      <c r="G77" s="36"/>
      <c r="H77" s="41"/>
    </row>
    <row r="78" spans="1:8" s="2" customFormat="1" ht="22.5">
      <c r="A78" s="36"/>
      <c r="B78" s="41"/>
      <c r="C78" s="268" t="s">
        <v>641</v>
      </c>
      <c r="D78" s="268" t="s">
        <v>1380</v>
      </c>
      <c r="E78" s="19" t="s">
        <v>96</v>
      </c>
      <c r="F78" s="269">
        <v>301.10000000000002</v>
      </c>
      <c r="G78" s="36"/>
      <c r="H78" s="41"/>
    </row>
    <row r="79" spans="1:8" s="2" customFormat="1" ht="16.899999999999999" customHeight="1">
      <c r="A79" s="36"/>
      <c r="B79" s="41"/>
      <c r="C79" s="268" t="s">
        <v>806</v>
      </c>
      <c r="D79" s="268" t="s">
        <v>1381</v>
      </c>
      <c r="E79" s="19" t="s">
        <v>96</v>
      </c>
      <c r="F79" s="269">
        <v>301.10000000000002</v>
      </c>
      <c r="G79" s="36"/>
      <c r="H79" s="41"/>
    </row>
    <row r="80" spans="1:8" s="2" customFormat="1" ht="16.899999999999999" customHeight="1">
      <c r="A80" s="36"/>
      <c r="B80" s="41"/>
      <c r="C80" s="268" t="s">
        <v>904</v>
      </c>
      <c r="D80" s="268" t="s">
        <v>1382</v>
      </c>
      <c r="E80" s="19" t="s">
        <v>96</v>
      </c>
      <c r="F80" s="269">
        <v>301.10000000000002</v>
      </c>
      <c r="G80" s="36"/>
      <c r="H80" s="41"/>
    </row>
    <row r="81" spans="1:8" s="2" customFormat="1" ht="16.899999999999999" customHeight="1">
      <c r="A81" s="36"/>
      <c r="B81" s="41"/>
      <c r="C81" s="268" t="s">
        <v>726</v>
      </c>
      <c r="D81" s="268" t="s">
        <v>727</v>
      </c>
      <c r="E81" s="19" t="s">
        <v>110</v>
      </c>
      <c r="F81" s="269">
        <v>9.4849999999999994</v>
      </c>
      <c r="G81" s="36"/>
      <c r="H81" s="41"/>
    </row>
    <row r="82" spans="1:8" s="2" customFormat="1" ht="16.899999999999999" customHeight="1">
      <c r="A82" s="36"/>
      <c r="B82" s="41"/>
      <c r="C82" s="268" t="s">
        <v>650</v>
      </c>
      <c r="D82" s="268" t="s">
        <v>651</v>
      </c>
      <c r="E82" s="19" t="s">
        <v>96</v>
      </c>
      <c r="F82" s="269">
        <v>316.15499999999997</v>
      </c>
      <c r="G82" s="36"/>
      <c r="H82" s="41"/>
    </row>
    <row r="83" spans="1:8" s="2" customFormat="1" ht="16.899999999999999" customHeight="1">
      <c r="A83" s="36"/>
      <c r="B83" s="41"/>
      <c r="C83" s="268" t="s">
        <v>655</v>
      </c>
      <c r="D83" s="268" t="s">
        <v>656</v>
      </c>
      <c r="E83" s="19" t="s">
        <v>96</v>
      </c>
      <c r="F83" s="269">
        <v>316.15499999999997</v>
      </c>
      <c r="G83" s="36"/>
      <c r="H83" s="41"/>
    </row>
    <row r="84" spans="1:8" s="2" customFormat="1" ht="16.899999999999999" customHeight="1">
      <c r="A84" s="36"/>
      <c r="B84" s="41"/>
      <c r="C84" s="264" t="s">
        <v>102</v>
      </c>
      <c r="D84" s="265" t="s">
        <v>103</v>
      </c>
      <c r="E84" s="266" t="s">
        <v>96</v>
      </c>
      <c r="F84" s="267">
        <v>20.399999999999999</v>
      </c>
      <c r="G84" s="36"/>
      <c r="H84" s="41"/>
    </row>
    <row r="85" spans="1:8" s="2" customFormat="1" ht="16.899999999999999" customHeight="1">
      <c r="A85" s="36"/>
      <c r="B85" s="41"/>
      <c r="C85" s="268" t="s">
        <v>102</v>
      </c>
      <c r="D85" s="268" t="s">
        <v>772</v>
      </c>
      <c r="E85" s="19" t="s">
        <v>19</v>
      </c>
      <c r="F85" s="269">
        <v>20.399999999999999</v>
      </c>
      <c r="G85" s="36"/>
      <c r="H85" s="41"/>
    </row>
    <row r="86" spans="1:8" s="2" customFormat="1" ht="16.899999999999999" customHeight="1">
      <c r="A86" s="36"/>
      <c r="B86" s="41"/>
      <c r="C86" s="270" t="s">
        <v>1360</v>
      </c>
      <c r="D86" s="36"/>
      <c r="E86" s="36"/>
      <c r="F86" s="36"/>
      <c r="G86" s="36"/>
      <c r="H86" s="41"/>
    </row>
    <row r="87" spans="1:8" s="2" customFormat="1" ht="16.899999999999999" customHeight="1">
      <c r="A87" s="36"/>
      <c r="B87" s="41"/>
      <c r="C87" s="268" t="s">
        <v>768</v>
      </c>
      <c r="D87" s="268" t="s">
        <v>1383</v>
      </c>
      <c r="E87" s="19" t="s">
        <v>96</v>
      </c>
      <c r="F87" s="269">
        <v>502</v>
      </c>
      <c r="G87" s="36"/>
      <c r="H87" s="41"/>
    </row>
    <row r="88" spans="1:8" s="2" customFormat="1" ht="16.899999999999999" customHeight="1">
      <c r="A88" s="36"/>
      <c r="B88" s="41"/>
      <c r="C88" s="268" t="s">
        <v>608</v>
      </c>
      <c r="D88" s="268" t="s">
        <v>1384</v>
      </c>
      <c r="E88" s="19" t="s">
        <v>96</v>
      </c>
      <c r="F88" s="269">
        <v>392</v>
      </c>
      <c r="G88" s="36"/>
      <c r="H88" s="41"/>
    </row>
    <row r="89" spans="1:8" s="2" customFormat="1" ht="16.899999999999999" customHeight="1">
      <c r="A89" s="36"/>
      <c r="B89" s="41"/>
      <c r="C89" s="268" t="s">
        <v>618</v>
      </c>
      <c r="D89" s="268" t="s">
        <v>1385</v>
      </c>
      <c r="E89" s="19" t="s">
        <v>96</v>
      </c>
      <c r="F89" s="269">
        <v>316.39999999999998</v>
      </c>
      <c r="G89" s="36"/>
      <c r="H89" s="41"/>
    </row>
    <row r="90" spans="1:8" s="2" customFormat="1" ht="16.899999999999999" customHeight="1">
      <c r="A90" s="36"/>
      <c r="B90" s="41"/>
      <c r="C90" s="268" t="s">
        <v>683</v>
      </c>
      <c r="D90" s="268" t="s">
        <v>1386</v>
      </c>
      <c r="E90" s="19" t="s">
        <v>96</v>
      </c>
      <c r="F90" s="269">
        <v>703.61</v>
      </c>
      <c r="G90" s="36"/>
      <c r="H90" s="41"/>
    </row>
    <row r="91" spans="1:8" s="2" customFormat="1" ht="16.899999999999999" customHeight="1">
      <c r="A91" s="36"/>
      <c r="B91" s="41"/>
      <c r="C91" s="268" t="s">
        <v>979</v>
      </c>
      <c r="D91" s="268" t="s">
        <v>1387</v>
      </c>
      <c r="E91" s="19" t="s">
        <v>96</v>
      </c>
      <c r="F91" s="269">
        <v>402.8</v>
      </c>
      <c r="G91" s="36"/>
      <c r="H91" s="41"/>
    </row>
    <row r="92" spans="1:8" s="2" customFormat="1" ht="22.5">
      <c r="A92" s="36"/>
      <c r="B92" s="41"/>
      <c r="C92" s="268" t="s">
        <v>623</v>
      </c>
      <c r="D92" s="268" t="s">
        <v>624</v>
      </c>
      <c r="E92" s="19" t="s">
        <v>96</v>
      </c>
      <c r="F92" s="269">
        <v>379.68</v>
      </c>
      <c r="G92" s="36"/>
      <c r="H92" s="41"/>
    </row>
    <row r="93" spans="1:8" s="2" customFormat="1" ht="16.899999999999999" customHeight="1">
      <c r="A93" s="36"/>
      <c r="B93" s="41"/>
      <c r="C93" s="264" t="s">
        <v>105</v>
      </c>
      <c r="D93" s="265" t="s">
        <v>106</v>
      </c>
      <c r="E93" s="266" t="s">
        <v>96</v>
      </c>
      <c r="F93" s="267">
        <v>296</v>
      </c>
      <c r="G93" s="36"/>
      <c r="H93" s="41"/>
    </row>
    <row r="94" spans="1:8" s="2" customFormat="1" ht="16.899999999999999" customHeight="1">
      <c r="A94" s="36"/>
      <c r="B94" s="41"/>
      <c r="C94" s="268" t="s">
        <v>105</v>
      </c>
      <c r="D94" s="268" t="s">
        <v>773</v>
      </c>
      <c r="E94" s="19" t="s">
        <v>19</v>
      </c>
      <c r="F94" s="269">
        <v>296</v>
      </c>
      <c r="G94" s="36"/>
      <c r="H94" s="41"/>
    </row>
    <row r="95" spans="1:8" s="2" customFormat="1" ht="16.899999999999999" customHeight="1">
      <c r="A95" s="36"/>
      <c r="B95" s="41"/>
      <c r="C95" s="270" t="s">
        <v>1360</v>
      </c>
      <c r="D95" s="36"/>
      <c r="E95" s="36"/>
      <c r="F95" s="36"/>
      <c r="G95" s="36"/>
      <c r="H95" s="41"/>
    </row>
    <row r="96" spans="1:8" s="2" customFormat="1" ht="16.899999999999999" customHeight="1">
      <c r="A96" s="36"/>
      <c r="B96" s="41"/>
      <c r="C96" s="268" t="s">
        <v>768</v>
      </c>
      <c r="D96" s="268" t="s">
        <v>1383</v>
      </c>
      <c r="E96" s="19" t="s">
        <v>96</v>
      </c>
      <c r="F96" s="269">
        <v>502</v>
      </c>
      <c r="G96" s="36"/>
      <c r="H96" s="41"/>
    </row>
    <row r="97" spans="1:8" s="2" customFormat="1" ht="16.899999999999999" customHeight="1">
      <c r="A97" s="36"/>
      <c r="B97" s="41"/>
      <c r="C97" s="268" t="s">
        <v>608</v>
      </c>
      <c r="D97" s="268" t="s">
        <v>1384</v>
      </c>
      <c r="E97" s="19" t="s">
        <v>96</v>
      </c>
      <c r="F97" s="269">
        <v>392</v>
      </c>
      <c r="G97" s="36"/>
      <c r="H97" s="41"/>
    </row>
    <row r="98" spans="1:8" s="2" customFormat="1" ht="16.899999999999999" customHeight="1">
      <c r="A98" s="36"/>
      <c r="B98" s="41"/>
      <c r="C98" s="268" t="s">
        <v>618</v>
      </c>
      <c r="D98" s="268" t="s">
        <v>1385</v>
      </c>
      <c r="E98" s="19" t="s">
        <v>96</v>
      </c>
      <c r="F98" s="269">
        <v>316.39999999999998</v>
      </c>
      <c r="G98" s="36"/>
      <c r="H98" s="41"/>
    </row>
    <row r="99" spans="1:8" s="2" customFormat="1" ht="16.899999999999999" customHeight="1">
      <c r="A99" s="36"/>
      <c r="B99" s="41"/>
      <c r="C99" s="268" t="s">
        <v>683</v>
      </c>
      <c r="D99" s="268" t="s">
        <v>1386</v>
      </c>
      <c r="E99" s="19" t="s">
        <v>96</v>
      </c>
      <c r="F99" s="269">
        <v>703.61</v>
      </c>
      <c r="G99" s="36"/>
      <c r="H99" s="41"/>
    </row>
    <row r="100" spans="1:8" s="2" customFormat="1" ht="16.899999999999999" customHeight="1">
      <c r="A100" s="36"/>
      <c r="B100" s="41"/>
      <c r="C100" s="268" t="s">
        <v>979</v>
      </c>
      <c r="D100" s="268" t="s">
        <v>1387</v>
      </c>
      <c r="E100" s="19" t="s">
        <v>96</v>
      </c>
      <c r="F100" s="269">
        <v>402.8</v>
      </c>
      <c r="G100" s="36"/>
      <c r="H100" s="41"/>
    </row>
    <row r="101" spans="1:8" s="2" customFormat="1" ht="16.899999999999999" customHeight="1">
      <c r="A101" s="36"/>
      <c r="B101" s="41"/>
      <c r="C101" s="268" t="s">
        <v>1037</v>
      </c>
      <c r="D101" s="268" t="s">
        <v>1388</v>
      </c>
      <c r="E101" s="19" t="s">
        <v>96</v>
      </c>
      <c r="F101" s="269">
        <v>296</v>
      </c>
      <c r="G101" s="36"/>
      <c r="H101" s="41"/>
    </row>
    <row r="102" spans="1:8" s="2" customFormat="1" ht="22.5">
      <c r="A102" s="36"/>
      <c r="B102" s="41"/>
      <c r="C102" s="268" t="s">
        <v>1042</v>
      </c>
      <c r="D102" s="268" t="s">
        <v>1043</v>
      </c>
      <c r="E102" s="19" t="s">
        <v>96</v>
      </c>
      <c r="F102" s="269">
        <v>340.4</v>
      </c>
      <c r="G102" s="36"/>
      <c r="H102" s="41"/>
    </row>
    <row r="103" spans="1:8" s="2" customFormat="1" ht="22.5">
      <c r="A103" s="36"/>
      <c r="B103" s="41"/>
      <c r="C103" s="268" t="s">
        <v>623</v>
      </c>
      <c r="D103" s="268" t="s">
        <v>624</v>
      </c>
      <c r="E103" s="19" t="s">
        <v>96</v>
      </c>
      <c r="F103" s="269">
        <v>379.68</v>
      </c>
      <c r="G103" s="36"/>
      <c r="H103" s="41"/>
    </row>
    <row r="104" spans="1:8" s="2" customFormat="1" ht="16.899999999999999" customHeight="1">
      <c r="A104" s="36"/>
      <c r="B104" s="41"/>
      <c r="C104" s="264" t="s">
        <v>98</v>
      </c>
      <c r="D104" s="265" t="s">
        <v>99</v>
      </c>
      <c r="E104" s="266" t="s">
        <v>96</v>
      </c>
      <c r="F104" s="267">
        <v>75.599999999999994</v>
      </c>
      <c r="G104" s="36"/>
      <c r="H104" s="41"/>
    </row>
    <row r="105" spans="1:8" s="2" customFormat="1" ht="16.899999999999999" customHeight="1">
      <c r="A105" s="36"/>
      <c r="B105" s="41"/>
      <c r="C105" s="268" t="s">
        <v>98</v>
      </c>
      <c r="D105" s="268" t="s">
        <v>774</v>
      </c>
      <c r="E105" s="19" t="s">
        <v>19</v>
      </c>
      <c r="F105" s="269">
        <v>75.599999999999994</v>
      </c>
      <c r="G105" s="36"/>
      <c r="H105" s="41"/>
    </row>
    <row r="106" spans="1:8" s="2" customFormat="1" ht="16.899999999999999" customHeight="1">
      <c r="A106" s="36"/>
      <c r="B106" s="41"/>
      <c r="C106" s="270" t="s">
        <v>1360</v>
      </c>
      <c r="D106" s="36"/>
      <c r="E106" s="36"/>
      <c r="F106" s="36"/>
      <c r="G106" s="36"/>
      <c r="H106" s="41"/>
    </row>
    <row r="107" spans="1:8" s="2" customFormat="1" ht="16.899999999999999" customHeight="1">
      <c r="A107" s="36"/>
      <c r="B107" s="41"/>
      <c r="C107" s="268" t="s">
        <v>768</v>
      </c>
      <c r="D107" s="268" t="s">
        <v>1383</v>
      </c>
      <c r="E107" s="19" t="s">
        <v>96</v>
      </c>
      <c r="F107" s="269">
        <v>502</v>
      </c>
      <c r="G107" s="36"/>
      <c r="H107" s="41"/>
    </row>
    <row r="108" spans="1:8" s="2" customFormat="1" ht="22.5">
      <c r="A108" s="36"/>
      <c r="B108" s="41"/>
      <c r="C108" s="268" t="s">
        <v>589</v>
      </c>
      <c r="D108" s="268" t="s">
        <v>1389</v>
      </c>
      <c r="E108" s="19" t="s">
        <v>96</v>
      </c>
      <c r="F108" s="269">
        <v>75.599999999999994</v>
      </c>
      <c r="G108" s="36"/>
      <c r="H108" s="41"/>
    </row>
    <row r="109" spans="1:8" s="2" customFormat="1" ht="16.899999999999999" customHeight="1">
      <c r="A109" s="36"/>
      <c r="B109" s="41"/>
      <c r="C109" s="268" t="s">
        <v>598</v>
      </c>
      <c r="D109" s="268" t="s">
        <v>1390</v>
      </c>
      <c r="E109" s="19" t="s">
        <v>96</v>
      </c>
      <c r="F109" s="269">
        <v>75.599999999999994</v>
      </c>
      <c r="G109" s="36"/>
      <c r="H109" s="41"/>
    </row>
    <row r="110" spans="1:8" s="2" customFormat="1" ht="16.899999999999999" customHeight="1">
      <c r="A110" s="36"/>
      <c r="B110" s="41"/>
      <c r="C110" s="268" t="s">
        <v>608</v>
      </c>
      <c r="D110" s="268" t="s">
        <v>1384</v>
      </c>
      <c r="E110" s="19" t="s">
        <v>96</v>
      </c>
      <c r="F110" s="269">
        <v>392</v>
      </c>
      <c r="G110" s="36"/>
      <c r="H110" s="41"/>
    </row>
    <row r="111" spans="1:8" s="2" customFormat="1" ht="16.899999999999999" customHeight="1">
      <c r="A111" s="36"/>
      <c r="B111" s="41"/>
      <c r="C111" s="268" t="s">
        <v>683</v>
      </c>
      <c r="D111" s="268" t="s">
        <v>1386</v>
      </c>
      <c r="E111" s="19" t="s">
        <v>96</v>
      </c>
      <c r="F111" s="269">
        <v>703.61</v>
      </c>
      <c r="G111" s="36"/>
      <c r="H111" s="41"/>
    </row>
    <row r="112" spans="1:8" s="2" customFormat="1" ht="22.5">
      <c r="A112" s="36"/>
      <c r="B112" s="41"/>
      <c r="C112" s="268" t="s">
        <v>721</v>
      </c>
      <c r="D112" s="268" t="s">
        <v>1391</v>
      </c>
      <c r="E112" s="19" t="s">
        <v>96</v>
      </c>
      <c r="F112" s="269">
        <v>75.599999999999994</v>
      </c>
      <c r="G112" s="36"/>
      <c r="H112" s="41"/>
    </row>
    <row r="113" spans="1:8" s="2" customFormat="1" ht="16.899999999999999" customHeight="1">
      <c r="A113" s="36"/>
      <c r="B113" s="41"/>
      <c r="C113" s="268" t="s">
        <v>979</v>
      </c>
      <c r="D113" s="268" t="s">
        <v>1387</v>
      </c>
      <c r="E113" s="19" t="s">
        <v>96</v>
      </c>
      <c r="F113" s="269">
        <v>402.8</v>
      </c>
      <c r="G113" s="36"/>
      <c r="H113" s="41"/>
    </row>
    <row r="114" spans="1:8" s="2" customFormat="1" ht="16.899999999999999" customHeight="1">
      <c r="A114" s="36"/>
      <c r="B114" s="41"/>
      <c r="C114" s="268" t="s">
        <v>726</v>
      </c>
      <c r="D114" s="268" t="s">
        <v>727</v>
      </c>
      <c r="E114" s="19" t="s">
        <v>110</v>
      </c>
      <c r="F114" s="269">
        <v>1.905</v>
      </c>
      <c r="G114" s="36"/>
      <c r="H114" s="41"/>
    </row>
    <row r="115" spans="1:8" s="2" customFormat="1" ht="16.899999999999999" customHeight="1">
      <c r="A115" s="36"/>
      <c r="B115" s="41"/>
      <c r="C115" s="264" t="s">
        <v>115</v>
      </c>
      <c r="D115" s="265" t="s">
        <v>116</v>
      </c>
      <c r="E115" s="266" t="s">
        <v>96</v>
      </c>
      <c r="F115" s="267">
        <v>110</v>
      </c>
      <c r="G115" s="36"/>
      <c r="H115" s="41"/>
    </row>
    <row r="116" spans="1:8" s="2" customFormat="1" ht="16.899999999999999" customHeight="1">
      <c r="A116" s="36"/>
      <c r="B116" s="41"/>
      <c r="C116" s="268" t="s">
        <v>115</v>
      </c>
      <c r="D116" s="268" t="s">
        <v>775</v>
      </c>
      <c r="E116" s="19" t="s">
        <v>19</v>
      </c>
      <c r="F116" s="269">
        <v>110</v>
      </c>
      <c r="G116" s="36"/>
      <c r="H116" s="41"/>
    </row>
    <row r="117" spans="1:8" s="2" customFormat="1" ht="16.899999999999999" customHeight="1">
      <c r="A117" s="36"/>
      <c r="B117" s="41"/>
      <c r="C117" s="270" t="s">
        <v>1360</v>
      </c>
      <c r="D117" s="36"/>
      <c r="E117" s="36"/>
      <c r="F117" s="36"/>
      <c r="G117" s="36"/>
      <c r="H117" s="41"/>
    </row>
    <row r="118" spans="1:8" s="2" customFormat="1" ht="16.899999999999999" customHeight="1">
      <c r="A118" s="36"/>
      <c r="B118" s="41"/>
      <c r="C118" s="268" t="s">
        <v>768</v>
      </c>
      <c r="D118" s="268" t="s">
        <v>1383</v>
      </c>
      <c r="E118" s="19" t="s">
        <v>96</v>
      </c>
      <c r="F118" s="269">
        <v>502</v>
      </c>
      <c r="G118" s="36"/>
      <c r="H118" s="41"/>
    </row>
    <row r="119" spans="1:8" s="2" customFormat="1" ht="16.899999999999999" customHeight="1">
      <c r="A119" s="36"/>
      <c r="B119" s="41"/>
      <c r="C119" s="268" t="s">
        <v>613</v>
      </c>
      <c r="D119" s="268" t="s">
        <v>1392</v>
      </c>
      <c r="E119" s="19" t="s">
        <v>96</v>
      </c>
      <c r="F119" s="269">
        <v>110</v>
      </c>
      <c r="G119" s="36"/>
      <c r="H119" s="41"/>
    </row>
    <row r="120" spans="1:8" s="2" customFormat="1" ht="16.899999999999999" customHeight="1">
      <c r="A120" s="36"/>
      <c r="B120" s="41"/>
      <c r="C120" s="264" t="s">
        <v>112</v>
      </c>
      <c r="D120" s="265" t="s">
        <v>112</v>
      </c>
      <c r="E120" s="266" t="s">
        <v>110</v>
      </c>
      <c r="F120" s="267">
        <v>9.4849999999999994</v>
      </c>
      <c r="G120" s="36"/>
      <c r="H120" s="41"/>
    </row>
    <row r="121" spans="1:8" s="2" customFormat="1" ht="16.899999999999999" customHeight="1">
      <c r="A121" s="36"/>
      <c r="B121" s="41"/>
      <c r="C121" s="268" t="s">
        <v>19</v>
      </c>
      <c r="D121" s="268" t="s">
        <v>910</v>
      </c>
      <c r="E121" s="19" t="s">
        <v>19</v>
      </c>
      <c r="F121" s="269">
        <v>9.4849999999999994</v>
      </c>
      <c r="G121" s="36"/>
      <c r="H121" s="41"/>
    </row>
    <row r="122" spans="1:8" s="2" customFormat="1" ht="16.899999999999999" customHeight="1">
      <c r="A122" s="36"/>
      <c r="B122" s="41"/>
      <c r="C122" s="268" t="s">
        <v>112</v>
      </c>
      <c r="D122" s="268" t="s">
        <v>183</v>
      </c>
      <c r="E122" s="19" t="s">
        <v>19</v>
      </c>
      <c r="F122" s="269">
        <v>9.4849999999999994</v>
      </c>
      <c r="G122" s="36"/>
      <c r="H122" s="41"/>
    </row>
    <row r="123" spans="1:8" s="2" customFormat="1" ht="16.899999999999999" customHeight="1">
      <c r="A123" s="36"/>
      <c r="B123" s="41"/>
      <c r="C123" s="270" t="s">
        <v>1360</v>
      </c>
      <c r="D123" s="36"/>
      <c r="E123" s="36"/>
      <c r="F123" s="36"/>
      <c r="G123" s="36"/>
      <c r="H123" s="41"/>
    </row>
    <row r="124" spans="1:8" s="2" customFormat="1" ht="16.899999999999999" customHeight="1">
      <c r="A124" s="36"/>
      <c r="B124" s="41"/>
      <c r="C124" s="268" t="s">
        <v>726</v>
      </c>
      <c r="D124" s="268" t="s">
        <v>727</v>
      </c>
      <c r="E124" s="19" t="s">
        <v>110</v>
      </c>
      <c r="F124" s="269">
        <v>9.4849999999999994</v>
      </c>
      <c r="G124" s="36"/>
      <c r="H124" s="41"/>
    </row>
    <row r="125" spans="1:8" s="2" customFormat="1" ht="22.5">
      <c r="A125" s="36"/>
      <c r="B125" s="41"/>
      <c r="C125" s="268" t="s">
        <v>676</v>
      </c>
      <c r="D125" s="268" t="s">
        <v>1361</v>
      </c>
      <c r="E125" s="19" t="s">
        <v>110</v>
      </c>
      <c r="F125" s="269">
        <v>19.754000000000001</v>
      </c>
      <c r="G125" s="36"/>
      <c r="H125" s="41"/>
    </row>
    <row r="126" spans="1:8" s="2" customFormat="1" ht="16.899999999999999" customHeight="1">
      <c r="A126" s="36"/>
      <c r="B126" s="41"/>
      <c r="C126" s="268" t="s">
        <v>948</v>
      </c>
      <c r="D126" s="268" t="s">
        <v>1375</v>
      </c>
      <c r="E126" s="19" t="s">
        <v>110</v>
      </c>
      <c r="F126" s="269">
        <v>15.287000000000001</v>
      </c>
      <c r="G126" s="36"/>
      <c r="H126" s="41"/>
    </row>
    <row r="127" spans="1:8" s="2" customFormat="1" ht="16.899999999999999" customHeight="1">
      <c r="A127" s="36"/>
      <c r="B127" s="41"/>
      <c r="C127" s="264" t="s">
        <v>128</v>
      </c>
      <c r="D127" s="265" t="s">
        <v>129</v>
      </c>
      <c r="E127" s="266" t="s">
        <v>96</v>
      </c>
      <c r="F127" s="267">
        <v>64.5</v>
      </c>
      <c r="G127" s="36"/>
      <c r="H127" s="41"/>
    </row>
    <row r="128" spans="1:8" s="2" customFormat="1" ht="16.899999999999999" customHeight="1">
      <c r="A128" s="36"/>
      <c r="B128" s="41"/>
      <c r="C128" s="268" t="s">
        <v>19</v>
      </c>
      <c r="D128" s="268" t="s">
        <v>181</v>
      </c>
      <c r="E128" s="19" t="s">
        <v>19</v>
      </c>
      <c r="F128" s="269">
        <v>0</v>
      </c>
      <c r="G128" s="36"/>
      <c r="H128" s="41"/>
    </row>
    <row r="129" spans="1:8" s="2" customFormat="1" ht="16.899999999999999" customHeight="1">
      <c r="A129" s="36"/>
      <c r="B129" s="41"/>
      <c r="C129" s="268" t="s">
        <v>19</v>
      </c>
      <c r="D129" s="268" t="s">
        <v>645</v>
      </c>
      <c r="E129" s="19" t="s">
        <v>19</v>
      </c>
      <c r="F129" s="269">
        <v>0</v>
      </c>
      <c r="G129" s="36"/>
      <c r="H129" s="41"/>
    </row>
    <row r="130" spans="1:8" s="2" customFormat="1" ht="16.899999999999999" customHeight="1">
      <c r="A130" s="36"/>
      <c r="B130" s="41"/>
      <c r="C130" s="268" t="s">
        <v>19</v>
      </c>
      <c r="D130" s="268" t="s">
        <v>916</v>
      </c>
      <c r="E130" s="19" t="s">
        <v>19</v>
      </c>
      <c r="F130" s="269">
        <v>0</v>
      </c>
      <c r="G130" s="36"/>
      <c r="H130" s="41"/>
    </row>
    <row r="131" spans="1:8" s="2" customFormat="1" ht="16.899999999999999" customHeight="1">
      <c r="A131" s="36"/>
      <c r="B131" s="41"/>
      <c r="C131" s="268" t="s">
        <v>19</v>
      </c>
      <c r="D131" s="268" t="s">
        <v>917</v>
      </c>
      <c r="E131" s="19" t="s">
        <v>19</v>
      </c>
      <c r="F131" s="269">
        <v>64.5</v>
      </c>
      <c r="G131" s="36"/>
      <c r="H131" s="41"/>
    </row>
    <row r="132" spans="1:8" s="2" customFormat="1" ht="16.899999999999999" customHeight="1">
      <c r="A132" s="36"/>
      <c r="B132" s="41"/>
      <c r="C132" s="268" t="s">
        <v>128</v>
      </c>
      <c r="D132" s="268" t="s">
        <v>183</v>
      </c>
      <c r="E132" s="19" t="s">
        <v>19</v>
      </c>
      <c r="F132" s="269">
        <v>64.5</v>
      </c>
      <c r="G132" s="36"/>
      <c r="H132" s="41"/>
    </row>
    <row r="133" spans="1:8" s="2" customFormat="1" ht="16.899999999999999" customHeight="1">
      <c r="A133" s="36"/>
      <c r="B133" s="41"/>
      <c r="C133" s="270" t="s">
        <v>1360</v>
      </c>
      <c r="D133" s="36"/>
      <c r="E133" s="36"/>
      <c r="F133" s="36"/>
      <c r="G133" s="36"/>
      <c r="H133" s="41"/>
    </row>
    <row r="134" spans="1:8" s="2" customFormat="1" ht="16.899999999999999" customHeight="1">
      <c r="A134" s="36"/>
      <c r="B134" s="41"/>
      <c r="C134" s="268" t="s">
        <v>912</v>
      </c>
      <c r="D134" s="268" t="s">
        <v>1393</v>
      </c>
      <c r="E134" s="19" t="s">
        <v>96</v>
      </c>
      <c r="F134" s="269">
        <v>64.5</v>
      </c>
      <c r="G134" s="36"/>
      <c r="H134" s="41"/>
    </row>
    <row r="135" spans="1:8" s="2" customFormat="1" ht="22.5">
      <c r="A135" s="36"/>
      <c r="B135" s="41"/>
      <c r="C135" s="268" t="s">
        <v>676</v>
      </c>
      <c r="D135" s="268" t="s">
        <v>1361</v>
      </c>
      <c r="E135" s="19" t="s">
        <v>110</v>
      </c>
      <c r="F135" s="269">
        <v>19.754000000000001</v>
      </c>
      <c r="G135" s="36"/>
      <c r="H135" s="41"/>
    </row>
    <row r="136" spans="1:8" s="2" customFormat="1" ht="16.899999999999999" customHeight="1">
      <c r="A136" s="36"/>
      <c r="B136" s="41"/>
      <c r="C136" s="268" t="s">
        <v>948</v>
      </c>
      <c r="D136" s="268" t="s">
        <v>1375</v>
      </c>
      <c r="E136" s="19" t="s">
        <v>110</v>
      </c>
      <c r="F136" s="269">
        <v>15.287000000000001</v>
      </c>
      <c r="G136" s="36"/>
      <c r="H136" s="41"/>
    </row>
    <row r="137" spans="1:8" s="2" customFormat="1" ht="16.899999999999999" customHeight="1">
      <c r="A137" s="36"/>
      <c r="B137" s="41"/>
      <c r="C137" s="268" t="s">
        <v>726</v>
      </c>
      <c r="D137" s="268" t="s">
        <v>727</v>
      </c>
      <c r="E137" s="19" t="s">
        <v>110</v>
      </c>
      <c r="F137" s="269">
        <v>1.8959999999999999</v>
      </c>
      <c r="G137" s="36"/>
      <c r="H137" s="41"/>
    </row>
    <row r="138" spans="1:8" s="2" customFormat="1" ht="7.35" customHeight="1">
      <c r="A138" s="36"/>
      <c r="B138" s="129"/>
      <c r="C138" s="130"/>
      <c r="D138" s="130"/>
      <c r="E138" s="130"/>
      <c r="F138" s="130"/>
      <c r="G138" s="130"/>
      <c r="H138" s="41"/>
    </row>
    <row r="139" spans="1:8" s="2" customFormat="1" ht="11.25">
      <c r="A139" s="36"/>
      <c r="B139" s="36"/>
      <c r="C139" s="36"/>
      <c r="D139" s="36"/>
      <c r="E139" s="36"/>
      <c r="F139" s="36"/>
      <c r="G139" s="36"/>
      <c r="H139" s="36"/>
    </row>
  </sheetData>
  <sheetProtection algorithmName="SHA-512" hashValue="6VOZ4p1FtS8pQxGOsxv6W6gLxVamvz6nFIq0EyrX5SH+2WbsXmBw6zxG2mz2Alvb5LL4nSDu89iiH3FDNry9ow==" saltValue="2qxfus4PCWB2KbXpJmJ39h/MdXICuZ6tmc9E9tRU+OzrXaNWEPusu0Mid1G+f75KeAJ/9CLsPcuQBcfah2US2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71" customWidth="1"/>
    <col min="2" max="2" width="1.6640625" style="271" customWidth="1"/>
    <col min="3" max="4" width="5" style="271" customWidth="1"/>
    <col min="5" max="5" width="11.6640625" style="271" customWidth="1"/>
    <col min="6" max="6" width="9.1640625" style="271" customWidth="1"/>
    <col min="7" max="7" width="5" style="271" customWidth="1"/>
    <col min="8" max="8" width="77.83203125" style="271" customWidth="1"/>
    <col min="9" max="10" width="20" style="271" customWidth="1"/>
    <col min="11" max="11" width="1.6640625" style="271" customWidth="1"/>
  </cols>
  <sheetData>
    <row r="1" spans="2:11" s="1" customFormat="1" ht="37.5" customHeight="1"/>
    <row r="2" spans="2:11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pans="2:11" s="17" customFormat="1" ht="45" customHeight="1">
      <c r="B3" s="275"/>
      <c r="C3" s="404" t="s">
        <v>1394</v>
      </c>
      <c r="D3" s="404"/>
      <c r="E3" s="404"/>
      <c r="F3" s="404"/>
      <c r="G3" s="404"/>
      <c r="H3" s="404"/>
      <c r="I3" s="404"/>
      <c r="J3" s="404"/>
      <c r="K3" s="276"/>
    </row>
    <row r="4" spans="2:11" s="1" customFormat="1" ht="25.5" customHeight="1">
      <c r="B4" s="277"/>
      <c r="C4" s="409" t="s">
        <v>1395</v>
      </c>
      <c r="D4" s="409"/>
      <c r="E4" s="409"/>
      <c r="F4" s="409"/>
      <c r="G4" s="409"/>
      <c r="H4" s="409"/>
      <c r="I4" s="409"/>
      <c r="J4" s="409"/>
      <c r="K4" s="278"/>
    </row>
    <row r="5" spans="2:11" s="1" customFormat="1" ht="5.25" customHeight="1">
      <c r="B5" s="277"/>
      <c r="C5" s="279"/>
      <c r="D5" s="279"/>
      <c r="E5" s="279"/>
      <c r="F5" s="279"/>
      <c r="G5" s="279"/>
      <c r="H5" s="279"/>
      <c r="I5" s="279"/>
      <c r="J5" s="279"/>
      <c r="K5" s="278"/>
    </row>
    <row r="6" spans="2:11" s="1" customFormat="1" ht="15" customHeight="1">
      <c r="B6" s="277"/>
      <c r="C6" s="408" t="s">
        <v>1396</v>
      </c>
      <c r="D6" s="408"/>
      <c r="E6" s="408"/>
      <c r="F6" s="408"/>
      <c r="G6" s="408"/>
      <c r="H6" s="408"/>
      <c r="I6" s="408"/>
      <c r="J6" s="408"/>
      <c r="K6" s="278"/>
    </row>
    <row r="7" spans="2:11" s="1" customFormat="1" ht="15" customHeight="1">
      <c r="B7" s="281"/>
      <c r="C7" s="408" t="s">
        <v>1397</v>
      </c>
      <c r="D7" s="408"/>
      <c r="E7" s="408"/>
      <c r="F7" s="408"/>
      <c r="G7" s="408"/>
      <c r="H7" s="408"/>
      <c r="I7" s="408"/>
      <c r="J7" s="408"/>
      <c r="K7" s="278"/>
    </row>
    <row r="8" spans="2:11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pans="2:11" s="1" customFormat="1" ht="15" customHeight="1">
      <c r="B9" s="281"/>
      <c r="C9" s="408" t="s">
        <v>1398</v>
      </c>
      <c r="D9" s="408"/>
      <c r="E9" s="408"/>
      <c r="F9" s="408"/>
      <c r="G9" s="408"/>
      <c r="H9" s="408"/>
      <c r="I9" s="408"/>
      <c r="J9" s="408"/>
      <c r="K9" s="278"/>
    </row>
    <row r="10" spans="2:11" s="1" customFormat="1" ht="15" customHeight="1">
      <c r="B10" s="281"/>
      <c r="C10" s="280"/>
      <c r="D10" s="408" t="s">
        <v>1399</v>
      </c>
      <c r="E10" s="408"/>
      <c r="F10" s="408"/>
      <c r="G10" s="408"/>
      <c r="H10" s="408"/>
      <c r="I10" s="408"/>
      <c r="J10" s="408"/>
      <c r="K10" s="278"/>
    </row>
    <row r="11" spans="2:11" s="1" customFormat="1" ht="15" customHeight="1">
      <c r="B11" s="281"/>
      <c r="C11" s="282"/>
      <c r="D11" s="408" t="s">
        <v>1400</v>
      </c>
      <c r="E11" s="408"/>
      <c r="F11" s="408"/>
      <c r="G11" s="408"/>
      <c r="H11" s="408"/>
      <c r="I11" s="408"/>
      <c r="J11" s="408"/>
      <c r="K11" s="278"/>
    </row>
    <row r="12" spans="2:11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pans="2:11" s="1" customFormat="1" ht="15" customHeight="1">
      <c r="B13" s="281"/>
      <c r="C13" s="282"/>
      <c r="D13" s="283" t="s">
        <v>1401</v>
      </c>
      <c r="E13" s="280"/>
      <c r="F13" s="280"/>
      <c r="G13" s="280"/>
      <c r="H13" s="280"/>
      <c r="I13" s="280"/>
      <c r="J13" s="280"/>
      <c r="K13" s="278"/>
    </row>
    <row r="14" spans="2:11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pans="2:11" s="1" customFormat="1" ht="15" customHeight="1">
      <c r="B15" s="281"/>
      <c r="C15" s="282"/>
      <c r="D15" s="408" t="s">
        <v>1402</v>
      </c>
      <c r="E15" s="408"/>
      <c r="F15" s="408"/>
      <c r="G15" s="408"/>
      <c r="H15" s="408"/>
      <c r="I15" s="408"/>
      <c r="J15" s="408"/>
      <c r="K15" s="278"/>
    </row>
    <row r="16" spans="2:11" s="1" customFormat="1" ht="15" customHeight="1">
      <c r="B16" s="281"/>
      <c r="C16" s="282"/>
      <c r="D16" s="408" t="s">
        <v>1403</v>
      </c>
      <c r="E16" s="408"/>
      <c r="F16" s="408"/>
      <c r="G16" s="408"/>
      <c r="H16" s="408"/>
      <c r="I16" s="408"/>
      <c r="J16" s="408"/>
      <c r="K16" s="278"/>
    </row>
    <row r="17" spans="2:11" s="1" customFormat="1" ht="15" customHeight="1">
      <c r="B17" s="281"/>
      <c r="C17" s="282"/>
      <c r="D17" s="408" t="s">
        <v>1404</v>
      </c>
      <c r="E17" s="408"/>
      <c r="F17" s="408"/>
      <c r="G17" s="408"/>
      <c r="H17" s="408"/>
      <c r="I17" s="408"/>
      <c r="J17" s="408"/>
      <c r="K17" s="278"/>
    </row>
    <row r="18" spans="2:11" s="1" customFormat="1" ht="15" customHeight="1">
      <c r="B18" s="281"/>
      <c r="C18" s="282"/>
      <c r="D18" s="282"/>
      <c r="E18" s="284" t="s">
        <v>85</v>
      </c>
      <c r="F18" s="408" t="s">
        <v>1405</v>
      </c>
      <c r="G18" s="408"/>
      <c r="H18" s="408"/>
      <c r="I18" s="408"/>
      <c r="J18" s="408"/>
      <c r="K18" s="278"/>
    </row>
    <row r="19" spans="2:11" s="1" customFormat="1" ht="15" customHeight="1">
      <c r="B19" s="281"/>
      <c r="C19" s="282"/>
      <c r="D19" s="282"/>
      <c r="E19" s="284" t="s">
        <v>1406</v>
      </c>
      <c r="F19" s="408" t="s">
        <v>1407</v>
      </c>
      <c r="G19" s="408"/>
      <c r="H19" s="408"/>
      <c r="I19" s="408"/>
      <c r="J19" s="408"/>
      <c r="K19" s="278"/>
    </row>
    <row r="20" spans="2:11" s="1" customFormat="1" ht="15" customHeight="1">
      <c r="B20" s="281"/>
      <c r="C20" s="282"/>
      <c r="D20" s="282"/>
      <c r="E20" s="284" t="s">
        <v>1408</v>
      </c>
      <c r="F20" s="408" t="s">
        <v>1409</v>
      </c>
      <c r="G20" s="408"/>
      <c r="H20" s="408"/>
      <c r="I20" s="408"/>
      <c r="J20" s="408"/>
      <c r="K20" s="278"/>
    </row>
    <row r="21" spans="2:11" s="1" customFormat="1" ht="15" customHeight="1">
      <c r="B21" s="281"/>
      <c r="C21" s="282"/>
      <c r="D21" s="282"/>
      <c r="E21" s="284" t="s">
        <v>1410</v>
      </c>
      <c r="F21" s="408" t="s">
        <v>1411</v>
      </c>
      <c r="G21" s="408"/>
      <c r="H21" s="408"/>
      <c r="I21" s="408"/>
      <c r="J21" s="408"/>
      <c r="K21" s="278"/>
    </row>
    <row r="22" spans="2:11" s="1" customFormat="1" ht="15" customHeight="1">
      <c r="B22" s="281"/>
      <c r="C22" s="282"/>
      <c r="D22" s="282"/>
      <c r="E22" s="284" t="s">
        <v>1412</v>
      </c>
      <c r="F22" s="408" t="s">
        <v>1413</v>
      </c>
      <c r="G22" s="408"/>
      <c r="H22" s="408"/>
      <c r="I22" s="408"/>
      <c r="J22" s="408"/>
      <c r="K22" s="278"/>
    </row>
    <row r="23" spans="2:11" s="1" customFormat="1" ht="15" customHeight="1">
      <c r="B23" s="281"/>
      <c r="C23" s="282"/>
      <c r="D23" s="282"/>
      <c r="E23" s="284" t="s">
        <v>1414</v>
      </c>
      <c r="F23" s="408" t="s">
        <v>1415</v>
      </c>
      <c r="G23" s="408"/>
      <c r="H23" s="408"/>
      <c r="I23" s="408"/>
      <c r="J23" s="408"/>
      <c r="K23" s="278"/>
    </row>
    <row r="24" spans="2:11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pans="2:11" s="1" customFormat="1" ht="15" customHeight="1">
      <c r="B25" s="281"/>
      <c r="C25" s="408" t="s">
        <v>1416</v>
      </c>
      <c r="D25" s="408"/>
      <c r="E25" s="408"/>
      <c r="F25" s="408"/>
      <c r="G25" s="408"/>
      <c r="H25" s="408"/>
      <c r="I25" s="408"/>
      <c r="J25" s="408"/>
      <c r="K25" s="278"/>
    </row>
    <row r="26" spans="2:11" s="1" customFormat="1" ht="15" customHeight="1">
      <c r="B26" s="281"/>
      <c r="C26" s="408" t="s">
        <v>1417</v>
      </c>
      <c r="D26" s="408"/>
      <c r="E26" s="408"/>
      <c r="F26" s="408"/>
      <c r="G26" s="408"/>
      <c r="H26" s="408"/>
      <c r="I26" s="408"/>
      <c r="J26" s="408"/>
      <c r="K26" s="278"/>
    </row>
    <row r="27" spans="2:11" s="1" customFormat="1" ht="15" customHeight="1">
      <c r="B27" s="281"/>
      <c r="C27" s="280"/>
      <c r="D27" s="408" t="s">
        <v>1418</v>
      </c>
      <c r="E27" s="408"/>
      <c r="F27" s="408"/>
      <c r="G27" s="408"/>
      <c r="H27" s="408"/>
      <c r="I27" s="408"/>
      <c r="J27" s="408"/>
      <c r="K27" s="278"/>
    </row>
    <row r="28" spans="2:11" s="1" customFormat="1" ht="15" customHeight="1">
      <c r="B28" s="281"/>
      <c r="C28" s="282"/>
      <c r="D28" s="408" t="s">
        <v>1419</v>
      </c>
      <c r="E28" s="408"/>
      <c r="F28" s="408"/>
      <c r="G28" s="408"/>
      <c r="H28" s="408"/>
      <c r="I28" s="408"/>
      <c r="J28" s="408"/>
      <c r="K28" s="278"/>
    </row>
    <row r="29" spans="2:11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pans="2:11" s="1" customFormat="1" ht="15" customHeight="1">
      <c r="B30" s="281"/>
      <c r="C30" s="282"/>
      <c r="D30" s="408" t="s">
        <v>1420</v>
      </c>
      <c r="E30" s="408"/>
      <c r="F30" s="408"/>
      <c r="G30" s="408"/>
      <c r="H30" s="408"/>
      <c r="I30" s="408"/>
      <c r="J30" s="408"/>
      <c r="K30" s="278"/>
    </row>
    <row r="31" spans="2:11" s="1" customFormat="1" ht="15" customHeight="1">
      <c r="B31" s="281"/>
      <c r="C31" s="282"/>
      <c r="D31" s="408" t="s">
        <v>1421</v>
      </c>
      <c r="E31" s="408"/>
      <c r="F31" s="408"/>
      <c r="G31" s="408"/>
      <c r="H31" s="408"/>
      <c r="I31" s="408"/>
      <c r="J31" s="408"/>
      <c r="K31" s="278"/>
    </row>
    <row r="32" spans="2:11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pans="2:11" s="1" customFormat="1" ht="15" customHeight="1">
      <c r="B33" s="281"/>
      <c r="C33" s="282"/>
      <c r="D33" s="408" t="s">
        <v>1422</v>
      </c>
      <c r="E33" s="408"/>
      <c r="F33" s="408"/>
      <c r="G33" s="408"/>
      <c r="H33" s="408"/>
      <c r="I33" s="408"/>
      <c r="J33" s="408"/>
      <c r="K33" s="278"/>
    </row>
    <row r="34" spans="2:11" s="1" customFormat="1" ht="15" customHeight="1">
      <c r="B34" s="281"/>
      <c r="C34" s="282"/>
      <c r="D34" s="408" t="s">
        <v>1423</v>
      </c>
      <c r="E34" s="408"/>
      <c r="F34" s="408"/>
      <c r="G34" s="408"/>
      <c r="H34" s="408"/>
      <c r="I34" s="408"/>
      <c r="J34" s="408"/>
      <c r="K34" s="278"/>
    </row>
    <row r="35" spans="2:11" s="1" customFormat="1" ht="15" customHeight="1">
      <c r="B35" s="281"/>
      <c r="C35" s="282"/>
      <c r="D35" s="408" t="s">
        <v>1424</v>
      </c>
      <c r="E35" s="408"/>
      <c r="F35" s="408"/>
      <c r="G35" s="408"/>
      <c r="H35" s="408"/>
      <c r="I35" s="408"/>
      <c r="J35" s="408"/>
      <c r="K35" s="278"/>
    </row>
    <row r="36" spans="2:11" s="1" customFormat="1" ht="15" customHeight="1">
      <c r="B36" s="281"/>
      <c r="C36" s="282"/>
      <c r="D36" s="280"/>
      <c r="E36" s="283" t="s">
        <v>158</v>
      </c>
      <c r="F36" s="280"/>
      <c r="G36" s="408" t="s">
        <v>1425</v>
      </c>
      <c r="H36" s="408"/>
      <c r="I36" s="408"/>
      <c r="J36" s="408"/>
      <c r="K36" s="278"/>
    </row>
    <row r="37" spans="2:11" s="1" customFormat="1" ht="30.75" customHeight="1">
      <c r="B37" s="281"/>
      <c r="C37" s="282"/>
      <c r="D37" s="280"/>
      <c r="E37" s="283" t="s">
        <v>1426</v>
      </c>
      <c r="F37" s="280"/>
      <c r="G37" s="408" t="s">
        <v>1427</v>
      </c>
      <c r="H37" s="408"/>
      <c r="I37" s="408"/>
      <c r="J37" s="408"/>
      <c r="K37" s="278"/>
    </row>
    <row r="38" spans="2:11" s="1" customFormat="1" ht="15" customHeight="1">
      <c r="B38" s="281"/>
      <c r="C38" s="282"/>
      <c r="D38" s="280"/>
      <c r="E38" s="283" t="s">
        <v>59</v>
      </c>
      <c r="F38" s="280"/>
      <c r="G38" s="408" t="s">
        <v>1428</v>
      </c>
      <c r="H38" s="408"/>
      <c r="I38" s="408"/>
      <c r="J38" s="408"/>
      <c r="K38" s="278"/>
    </row>
    <row r="39" spans="2:11" s="1" customFormat="1" ht="15" customHeight="1">
      <c r="B39" s="281"/>
      <c r="C39" s="282"/>
      <c r="D39" s="280"/>
      <c r="E39" s="283" t="s">
        <v>60</v>
      </c>
      <c r="F39" s="280"/>
      <c r="G39" s="408" t="s">
        <v>1429</v>
      </c>
      <c r="H39" s="408"/>
      <c r="I39" s="408"/>
      <c r="J39" s="408"/>
      <c r="K39" s="278"/>
    </row>
    <row r="40" spans="2:11" s="1" customFormat="1" ht="15" customHeight="1">
      <c r="B40" s="281"/>
      <c r="C40" s="282"/>
      <c r="D40" s="280"/>
      <c r="E40" s="283" t="s">
        <v>159</v>
      </c>
      <c r="F40" s="280"/>
      <c r="G40" s="408" t="s">
        <v>1430</v>
      </c>
      <c r="H40" s="408"/>
      <c r="I40" s="408"/>
      <c r="J40" s="408"/>
      <c r="K40" s="278"/>
    </row>
    <row r="41" spans="2:11" s="1" customFormat="1" ht="15" customHeight="1">
      <c r="B41" s="281"/>
      <c r="C41" s="282"/>
      <c r="D41" s="280"/>
      <c r="E41" s="283" t="s">
        <v>160</v>
      </c>
      <c r="F41" s="280"/>
      <c r="G41" s="408" t="s">
        <v>1431</v>
      </c>
      <c r="H41" s="408"/>
      <c r="I41" s="408"/>
      <c r="J41" s="408"/>
      <c r="K41" s="278"/>
    </row>
    <row r="42" spans="2:11" s="1" customFormat="1" ht="15" customHeight="1">
      <c r="B42" s="281"/>
      <c r="C42" s="282"/>
      <c r="D42" s="280"/>
      <c r="E42" s="283" t="s">
        <v>1432</v>
      </c>
      <c r="F42" s="280"/>
      <c r="G42" s="408" t="s">
        <v>1433</v>
      </c>
      <c r="H42" s="408"/>
      <c r="I42" s="408"/>
      <c r="J42" s="408"/>
      <c r="K42" s="278"/>
    </row>
    <row r="43" spans="2:11" s="1" customFormat="1" ht="15" customHeight="1">
      <c r="B43" s="281"/>
      <c r="C43" s="282"/>
      <c r="D43" s="280"/>
      <c r="E43" s="283"/>
      <c r="F43" s="280"/>
      <c r="G43" s="408" t="s">
        <v>1434</v>
      </c>
      <c r="H43" s="408"/>
      <c r="I43" s="408"/>
      <c r="J43" s="408"/>
      <c r="K43" s="278"/>
    </row>
    <row r="44" spans="2:11" s="1" customFormat="1" ht="15" customHeight="1">
      <c r="B44" s="281"/>
      <c r="C44" s="282"/>
      <c r="D44" s="280"/>
      <c r="E44" s="283" t="s">
        <v>1435</v>
      </c>
      <c r="F44" s="280"/>
      <c r="G44" s="408" t="s">
        <v>1436</v>
      </c>
      <c r="H44" s="408"/>
      <c r="I44" s="408"/>
      <c r="J44" s="408"/>
      <c r="K44" s="278"/>
    </row>
    <row r="45" spans="2:11" s="1" customFormat="1" ht="15" customHeight="1">
      <c r="B45" s="281"/>
      <c r="C45" s="282"/>
      <c r="D45" s="280"/>
      <c r="E45" s="283" t="s">
        <v>162</v>
      </c>
      <c r="F45" s="280"/>
      <c r="G45" s="408" t="s">
        <v>1437</v>
      </c>
      <c r="H45" s="408"/>
      <c r="I45" s="408"/>
      <c r="J45" s="408"/>
      <c r="K45" s="278"/>
    </row>
    <row r="46" spans="2:11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pans="2:11" s="1" customFormat="1" ht="15" customHeight="1">
      <c r="B47" s="281"/>
      <c r="C47" s="282"/>
      <c r="D47" s="408" t="s">
        <v>1438</v>
      </c>
      <c r="E47" s="408"/>
      <c r="F47" s="408"/>
      <c r="G47" s="408"/>
      <c r="H47" s="408"/>
      <c r="I47" s="408"/>
      <c r="J47" s="408"/>
      <c r="K47" s="278"/>
    </row>
    <row r="48" spans="2:11" s="1" customFormat="1" ht="15" customHeight="1">
      <c r="B48" s="281"/>
      <c r="C48" s="282"/>
      <c r="D48" s="282"/>
      <c r="E48" s="408" t="s">
        <v>1439</v>
      </c>
      <c r="F48" s="408"/>
      <c r="G48" s="408"/>
      <c r="H48" s="408"/>
      <c r="I48" s="408"/>
      <c r="J48" s="408"/>
      <c r="K48" s="278"/>
    </row>
    <row r="49" spans="2:11" s="1" customFormat="1" ht="15" customHeight="1">
      <c r="B49" s="281"/>
      <c r="C49" s="282"/>
      <c r="D49" s="282"/>
      <c r="E49" s="408" t="s">
        <v>1440</v>
      </c>
      <c r="F49" s="408"/>
      <c r="G49" s="408"/>
      <c r="H49" s="408"/>
      <c r="I49" s="408"/>
      <c r="J49" s="408"/>
      <c r="K49" s="278"/>
    </row>
    <row r="50" spans="2:11" s="1" customFormat="1" ht="15" customHeight="1">
      <c r="B50" s="281"/>
      <c r="C50" s="282"/>
      <c r="D50" s="282"/>
      <c r="E50" s="408" t="s">
        <v>1441</v>
      </c>
      <c r="F50" s="408"/>
      <c r="G50" s="408"/>
      <c r="H50" s="408"/>
      <c r="I50" s="408"/>
      <c r="J50" s="408"/>
      <c r="K50" s="278"/>
    </row>
    <row r="51" spans="2:11" s="1" customFormat="1" ht="15" customHeight="1">
      <c r="B51" s="281"/>
      <c r="C51" s="282"/>
      <c r="D51" s="408" t="s">
        <v>1442</v>
      </c>
      <c r="E51" s="408"/>
      <c r="F51" s="408"/>
      <c r="G51" s="408"/>
      <c r="H51" s="408"/>
      <c r="I51" s="408"/>
      <c r="J51" s="408"/>
      <c r="K51" s="278"/>
    </row>
    <row r="52" spans="2:11" s="1" customFormat="1" ht="25.5" customHeight="1">
      <c r="B52" s="277"/>
      <c r="C52" s="409" t="s">
        <v>1443</v>
      </c>
      <c r="D52" s="409"/>
      <c r="E52" s="409"/>
      <c r="F52" s="409"/>
      <c r="G52" s="409"/>
      <c r="H52" s="409"/>
      <c r="I52" s="409"/>
      <c r="J52" s="409"/>
      <c r="K52" s="278"/>
    </row>
    <row r="53" spans="2:11" s="1" customFormat="1" ht="5.25" customHeight="1">
      <c r="B53" s="277"/>
      <c r="C53" s="279"/>
      <c r="D53" s="279"/>
      <c r="E53" s="279"/>
      <c r="F53" s="279"/>
      <c r="G53" s="279"/>
      <c r="H53" s="279"/>
      <c r="I53" s="279"/>
      <c r="J53" s="279"/>
      <c r="K53" s="278"/>
    </row>
    <row r="54" spans="2:11" s="1" customFormat="1" ht="15" customHeight="1">
      <c r="B54" s="277"/>
      <c r="C54" s="408" t="s">
        <v>1444</v>
      </c>
      <c r="D54" s="408"/>
      <c r="E54" s="408"/>
      <c r="F54" s="408"/>
      <c r="G54" s="408"/>
      <c r="H54" s="408"/>
      <c r="I54" s="408"/>
      <c r="J54" s="408"/>
      <c r="K54" s="278"/>
    </row>
    <row r="55" spans="2:11" s="1" customFormat="1" ht="15" customHeight="1">
      <c r="B55" s="277"/>
      <c r="C55" s="408" t="s">
        <v>1445</v>
      </c>
      <c r="D55" s="408"/>
      <c r="E55" s="408"/>
      <c r="F55" s="408"/>
      <c r="G55" s="408"/>
      <c r="H55" s="408"/>
      <c r="I55" s="408"/>
      <c r="J55" s="408"/>
      <c r="K55" s="278"/>
    </row>
    <row r="56" spans="2:11" s="1" customFormat="1" ht="12.75" customHeight="1">
      <c r="B56" s="277"/>
      <c r="C56" s="280"/>
      <c r="D56" s="280"/>
      <c r="E56" s="280"/>
      <c r="F56" s="280"/>
      <c r="G56" s="280"/>
      <c r="H56" s="280"/>
      <c r="I56" s="280"/>
      <c r="J56" s="280"/>
      <c r="K56" s="278"/>
    </row>
    <row r="57" spans="2:11" s="1" customFormat="1" ht="15" customHeight="1">
      <c r="B57" s="277"/>
      <c r="C57" s="408" t="s">
        <v>1446</v>
      </c>
      <c r="D57" s="408"/>
      <c r="E57" s="408"/>
      <c r="F57" s="408"/>
      <c r="G57" s="408"/>
      <c r="H57" s="408"/>
      <c r="I57" s="408"/>
      <c r="J57" s="408"/>
      <c r="K57" s="278"/>
    </row>
    <row r="58" spans="2:11" s="1" customFormat="1" ht="15" customHeight="1">
      <c r="B58" s="277"/>
      <c r="C58" s="282"/>
      <c r="D58" s="408" t="s">
        <v>1447</v>
      </c>
      <c r="E58" s="408"/>
      <c r="F58" s="408"/>
      <c r="G58" s="408"/>
      <c r="H58" s="408"/>
      <c r="I58" s="408"/>
      <c r="J58" s="408"/>
      <c r="K58" s="278"/>
    </row>
    <row r="59" spans="2:11" s="1" customFormat="1" ht="15" customHeight="1">
      <c r="B59" s="277"/>
      <c r="C59" s="282"/>
      <c r="D59" s="408" t="s">
        <v>1448</v>
      </c>
      <c r="E59" s="408"/>
      <c r="F59" s="408"/>
      <c r="G59" s="408"/>
      <c r="H59" s="408"/>
      <c r="I59" s="408"/>
      <c r="J59" s="408"/>
      <c r="K59" s="278"/>
    </row>
    <row r="60" spans="2:11" s="1" customFormat="1" ht="15" customHeight="1">
      <c r="B60" s="277"/>
      <c r="C60" s="282"/>
      <c r="D60" s="408" t="s">
        <v>1449</v>
      </c>
      <c r="E60" s="408"/>
      <c r="F60" s="408"/>
      <c r="G60" s="408"/>
      <c r="H60" s="408"/>
      <c r="I60" s="408"/>
      <c r="J60" s="408"/>
      <c r="K60" s="278"/>
    </row>
    <row r="61" spans="2:11" s="1" customFormat="1" ht="15" customHeight="1">
      <c r="B61" s="277"/>
      <c r="C61" s="282"/>
      <c r="D61" s="408" t="s">
        <v>1450</v>
      </c>
      <c r="E61" s="408"/>
      <c r="F61" s="408"/>
      <c r="G61" s="408"/>
      <c r="H61" s="408"/>
      <c r="I61" s="408"/>
      <c r="J61" s="408"/>
      <c r="K61" s="278"/>
    </row>
    <row r="62" spans="2:11" s="1" customFormat="1" ht="15" customHeight="1">
      <c r="B62" s="277"/>
      <c r="C62" s="282"/>
      <c r="D62" s="410" t="s">
        <v>1451</v>
      </c>
      <c r="E62" s="410"/>
      <c r="F62" s="410"/>
      <c r="G62" s="410"/>
      <c r="H62" s="410"/>
      <c r="I62" s="410"/>
      <c r="J62" s="410"/>
      <c r="K62" s="278"/>
    </row>
    <row r="63" spans="2:11" s="1" customFormat="1" ht="15" customHeight="1">
      <c r="B63" s="277"/>
      <c r="C63" s="282"/>
      <c r="D63" s="408" t="s">
        <v>1452</v>
      </c>
      <c r="E63" s="408"/>
      <c r="F63" s="408"/>
      <c r="G63" s="408"/>
      <c r="H63" s="408"/>
      <c r="I63" s="408"/>
      <c r="J63" s="408"/>
      <c r="K63" s="278"/>
    </row>
    <row r="64" spans="2:11" s="1" customFormat="1" ht="12.75" customHeight="1">
      <c r="B64" s="277"/>
      <c r="C64" s="282"/>
      <c r="D64" s="282"/>
      <c r="E64" s="285"/>
      <c r="F64" s="282"/>
      <c r="G64" s="282"/>
      <c r="H64" s="282"/>
      <c r="I64" s="282"/>
      <c r="J64" s="282"/>
      <c r="K64" s="278"/>
    </row>
    <row r="65" spans="2:11" s="1" customFormat="1" ht="15" customHeight="1">
      <c r="B65" s="277"/>
      <c r="C65" s="282"/>
      <c r="D65" s="408" t="s">
        <v>1453</v>
      </c>
      <c r="E65" s="408"/>
      <c r="F65" s="408"/>
      <c r="G65" s="408"/>
      <c r="H65" s="408"/>
      <c r="I65" s="408"/>
      <c r="J65" s="408"/>
      <c r="K65" s="278"/>
    </row>
    <row r="66" spans="2:11" s="1" customFormat="1" ht="15" customHeight="1">
      <c r="B66" s="277"/>
      <c r="C66" s="282"/>
      <c r="D66" s="410" t="s">
        <v>1454</v>
      </c>
      <c r="E66" s="410"/>
      <c r="F66" s="410"/>
      <c r="G66" s="410"/>
      <c r="H66" s="410"/>
      <c r="I66" s="410"/>
      <c r="J66" s="410"/>
      <c r="K66" s="278"/>
    </row>
    <row r="67" spans="2:11" s="1" customFormat="1" ht="15" customHeight="1">
      <c r="B67" s="277"/>
      <c r="C67" s="282"/>
      <c r="D67" s="408" t="s">
        <v>1455</v>
      </c>
      <c r="E67" s="408"/>
      <c r="F67" s="408"/>
      <c r="G67" s="408"/>
      <c r="H67" s="408"/>
      <c r="I67" s="408"/>
      <c r="J67" s="408"/>
      <c r="K67" s="278"/>
    </row>
    <row r="68" spans="2:11" s="1" customFormat="1" ht="15" customHeight="1">
      <c r="B68" s="277"/>
      <c r="C68" s="282"/>
      <c r="D68" s="408" t="s">
        <v>1456</v>
      </c>
      <c r="E68" s="408"/>
      <c r="F68" s="408"/>
      <c r="G68" s="408"/>
      <c r="H68" s="408"/>
      <c r="I68" s="408"/>
      <c r="J68" s="408"/>
      <c r="K68" s="278"/>
    </row>
    <row r="69" spans="2:11" s="1" customFormat="1" ht="15" customHeight="1">
      <c r="B69" s="277"/>
      <c r="C69" s="282"/>
      <c r="D69" s="408" t="s">
        <v>1457</v>
      </c>
      <c r="E69" s="408"/>
      <c r="F69" s="408"/>
      <c r="G69" s="408"/>
      <c r="H69" s="408"/>
      <c r="I69" s="408"/>
      <c r="J69" s="408"/>
      <c r="K69" s="278"/>
    </row>
    <row r="70" spans="2:11" s="1" customFormat="1" ht="15" customHeight="1">
      <c r="B70" s="277"/>
      <c r="C70" s="282"/>
      <c r="D70" s="408" t="s">
        <v>1458</v>
      </c>
      <c r="E70" s="408"/>
      <c r="F70" s="408"/>
      <c r="G70" s="408"/>
      <c r="H70" s="408"/>
      <c r="I70" s="408"/>
      <c r="J70" s="408"/>
      <c r="K70" s="278"/>
    </row>
    <row r="71" spans="2:1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pans="2:11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pans="2:11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pans="2:11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pans="2:11" s="1" customFormat="1" ht="45" customHeight="1">
      <c r="B75" s="294"/>
      <c r="C75" s="403" t="s">
        <v>1459</v>
      </c>
      <c r="D75" s="403"/>
      <c r="E75" s="403"/>
      <c r="F75" s="403"/>
      <c r="G75" s="403"/>
      <c r="H75" s="403"/>
      <c r="I75" s="403"/>
      <c r="J75" s="403"/>
      <c r="K75" s="295"/>
    </row>
    <row r="76" spans="2:11" s="1" customFormat="1" ht="17.25" customHeight="1">
      <c r="B76" s="294"/>
      <c r="C76" s="296" t="s">
        <v>1460</v>
      </c>
      <c r="D76" s="296"/>
      <c r="E76" s="296"/>
      <c r="F76" s="296" t="s">
        <v>1461</v>
      </c>
      <c r="G76" s="297"/>
      <c r="H76" s="296" t="s">
        <v>60</v>
      </c>
      <c r="I76" s="296" t="s">
        <v>63</v>
      </c>
      <c r="J76" s="296" t="s">
        <v>1462</v>
      </c>
      <c r="K76" s="295"/>
    </row>
    <row r="77" spans="2:11" s="1" customFormat="1" ht="17.25" customHeight="1">
      <c r="B77" s="294"/>
      <c r="C77" s="298" t="s">
        <v>1463</v>
      </c>
      <c r="D77" s="298"/>
      <c r="E77" s="298"/>
      <c r="F77" s="299" t="s">
        <v>1464</v>
      </c>
      <c r="G77" s="300"/>
      <c r="H77" s="298"/>
      <c r="I77" s="298"/>
      <c r="J77" s="298" t="s">
        <v>1465</v>
      </c>
      <c r="K77" s="295"/>
    </row>
    <row r="78" spans="2:11" s="1" customFormat="1" ht="5.25" customHeight="1">
      <c r="B78" s="294"/>
      <c r="C78" s="301"/>
      <c r="D78" s="301"/>
      <c r="E78" s="301"/>
      <c r="F78" s="301"/>
      <c r="G78" s="302"/>
      <c r="H78" s="301"/>
      <c r="I78" s="301"/>
      <c r="J78" s="301"/>
      <c r="K78" s="295"/>
    </row>
    <row r="79" spans="2:11" s="1" customFormat="1" ht="15" customHeight="1">
      <c r="B79" s="294"/>
      <c r="C79" s="283" t="s">
        <v>59</v>
      </c>
      <c r="D79" s="303"/>
      <c r="E79" s="303"/>
      <c r="F79" s="304" t="s">
        <v>1466</v>
      </c>
      <c r="G79" s="305"/>
      <c r="H79" s="283" t="s">
        <v>1467</v>
      </c>
      <c r="I79" s="283" t="s">
        <v>1468</v>
      </c>
      <c r="J79" s="283">
        <v>20</v>
      </c>
      <c r="K79" s="295"/>
    </row>
    <row r="80" spans="2:11" s="1" customFormat="1" ht="15" customHeight="1">
      <c r="B80" s="294"/>
      <c r="C80" s="283" t="s">
        <v>1469</v>
      </c>
      <c r="D80" s="283"/>
      <c r="E80" s="283"/>
      <c r="F80" s="304" t="s">
        <v>1466</v>
      </c>
      <c r="G80" s="305"/>
      <c r="H80" s="283" t="s">
        <v>1470</v>
      </c>
      <c r="I80" s="283" t="s">
        <v>1468</v>
      </c>
      <c r="J80" s="283">
        <v>120</v>
      </c>
      <c r="K80" s="295"/>
    </row>
    <row r="81" spans="2:11" s="1" customFormat="1" ht="15" customHeight="1">
      <c r="B81" s="306"/>
      <c r="C81" s="283" t="s">
        <v>1471</v>
      </c>
      <c r="D81" s="283"/>
      <c r="E81" s="283"/>
      <c r="F81" s="304" t="s">
        <v>1472</v>
      </c>
      <c r="G81" s="305"/>
      <c r="H81" s="283" t="s">
        <v>1473</v>
      </c>
      <c r="I81" s="283" t="s">
        <v>1468</v>
      </c>
      <c r="J81" s="283">
        <v>50</v>
      </c>
      <c r="K81" s="295"/>
    </row>
    <row r="82" spans="2:11" s="1" customFormat="1" ht="15" customHeight="1">
      <c r="B82" s="306"/>
      <c r="C82" s="283" t="s">
        <v>1474</v>
      </c>
      <c r="D82" s="283"/>
      <c r="E82" s="283"/>
      <c r="F82" s="304" t="s">
        <v>1466</v>
      </c>
      <c r="G82" s="305"/>
      <c r="H82" s="283" t="s">
        <v>1475</v>
      </c>
      <c r="I82" s="283" t="s">
        <v>1476</v>
      </c>
      <c r="J82" s="283"/>
      <c r="K82" s="295"/>
    </row>
    <row r="83" spans="2:11" s="1" customFormat="1" ht="15" customHeight="1">
      <c r="B83" s="306"/>
      <c r="C83" s="307" t="s">
        <v>1477</v>
      </c>
      <c r="D83" s="307"/>
      <c r="E83" s="307"/>
      <c r="F83" s="308" t="s">
        <v>1472</v>
      </c>
      <c r="G83" s="307"/>
      <c r="H83" s="307" t="s">
        <v>1478</v>
      </c>
      <c r="I83" s="307" t="s">
        <v>1468</v>
      </c>
      <c r="J83" s="307">
        <v>15</v>
      </c>
      <c r="K83" s="295"/>
    </row>
    <row r="84" spans="2:11" s="1" customFormat="1" ht="15" customHeight="1">
      <c r="B84" s="306"/>
      <c r="C84" s="307" t="s">
        <v>1479</v>
      </c>
      <c r="D84" s="307"/>
      <c r="E84" s="307"/>
      <c r="F84" s="308" t="s">
        <v>1472</v>
      </c>
      <c r="G84" s="307"/>
      <c r="H84" s="307" t="s">
        <v>1480</v>
      </c>
      <c r="I84" s="307" t="s">
        <v>1468</v>
      </c>
      <c r="J84" s="307">
        <v>15</v>
      </c>
      <c r="K84" s="295"/>
    </row>
    <row r="85" spans="2:11" s="1" customFormat="1" ht="15" customHeight="1">
      <c r="B85" s="306"/>
      <c r="C85" s="307" t="s">
        <v>1481</v>
      </c>
      <c r="D85" s="307"/>
      <c r="E85" s="307"/>
      <c r="F85" s="308" t="s">
        <v>1472</v>
      </c>
      <c r="G85" s="307"/>
      <c r="H85" s="307" t="s">
        <v>1482</v>
      </c>
      <c r="I85" s="307" t="s">
        <v>1468</v>
      </c>
      <c r="J85" s="307">
        <v>20</v>
      </c>
      <c r="K85" s="295"/>
    </row>
    <row r="86" spans="2:11" s="1" customFormat="1" ht="15" customHeight="1">
      <c r="B86" s="306"/>
      <c r="C86" s="307" t="s">
        <v>1483</v>
      </c>
      <c r="D86" s="307"/>
      <c r="E86" s="307"/>
      <c r="F86" s="308" t="s">
        <v>1472</v>
      </c>
      <c r="G86" s="307"/>
      <c r="H86" s="307" t="s">
        <v>1484</v>
      </c>
      <c r="I86" s="307" t="s">
        <v>1468</v>
      </c>
      <c r="J86" s="307">
        <v>20</v>
      </c>
      <c r="K86" s="295"/>
    </row>
    <row r="87" spans="2:11" s="1" customFormat="1" ht="15" customHeight="1">
      <c r="B87" s="306"/>
      <c r="C87" s="283" t="s">
        <v>1485</v>
      </c>
      <c r="D87" s="283"/>
      <c r="E87" s="283"/>
      <c r="F87" s="304" t="s">
        <v>1472</v>
      </c>
      <c r="G87" s="305"/>
      <c r="H87" s="283" t="s">
        <v>1486</v>
      </c>
      <c r="I87" s="283" t="s">
        <v>1468</v>
      </c>
      <c r="J87" s="283">
        <v>50</v>
      </c>
      <c r="K87" s="295"/>
    </row>
    <row r="88" spans="2:11" s="1" customFormat="1" ht="15" customHeight="1">
      <c r="B88" s="306"/>
      <c r="C88" s="283" t="s">
        <v>1487</v>
      </c>
      <c r="D88" s="283"/>
      <c r="E88" s="283"/>
      <c r="F88" s="304" t="s">
        <v>1472</v>
      </c>
      <c r="G88" s="305"/>
      <c r="H88" s="283" t="s">
        <v>1488</v>
      </c>
      <c r="I88" s="283" t="s">
        <v>1468</v>
      </c>
      <c r="J88" s="283">
        <v>20</v>
      </c>
      <c r="K88" s="295"/>
    </row>
    <row r="89" spans="2:11" s="1" customFormat="1" ht="15" customHeight="1">
      <c r="B89" s="306"/>
      <c r="C89" s="283" t="s">
        <v>1489</v>
      </c>
      <c r="D89" s="283"/>
      <c r="E89" s="283"/>
      <c r="F89" s="304" t="s">
        <v>1472</v>
      </c>
      <c r="G89" s="305"/>
      <c r="H89" s="283" t="s">
        <v>1490</v>
      </c>
      <c r="I89" s="283" t="s">
        <v>1468</v>
      </c>
      <c r="J89" s="283">
        <v>20</v>
      </c>
      <c r="K89" s="295"/>
    </row>
    <row r="90" spans="2:11" s="1" customFormat="1" ht="15" customHeight="1">
      <c r="B90" s="306"/>
      <c r="C90" s="283" t="s">
        <v>1491</v>
      </c>
      <c r="D90" s="283"/>
      <c r="E90" s="283"/>
      <c r="F90" s="304" t="s">
        <v>1472</v>
      </c>
      <c r="G90" s="305"/>
      <c r="H90" s="283" t="s">
        <v>1492</v>
      </c>
      <c r="I90" s="283" t="s">
        <v>1468</v>
      </c>
      <c r="J90" s="283">
        <v>50</v>
      </c>
      <c r="K90" s="295"/>
    </row>
    <row r="91" spans="2:11" s="1" customFormat="1" ht="15" customHeight="1">
      <c r="B91" s="306"/>
      <c r="C91" s="283" t="s">
        <v>1493</v>
      </c>
      <c r="D91" s="283"/>
      <c r="E91" s="283"/>
      <c r="F91" s="304" t="s">
        <v>1472</v>
      </c>
      <c r="G91" s="305"/>
      <c r="H91" s="283" t="s">
        <v>1493</v>
      </c>
      <c r="I91" s="283" t="s">
        <v>1468</v>
      </c>
      <c r="J91" s="283">
        <v>50</v>
      </c>
      <c r="K91" s="295"/>
    </row>
    <row r="92" spans="2:11" s="1" customFormat="1" ht="15" customHeight="1">
      <c r="B92" s="306"/>
      <c r="C92" s="283" t="s">
        <v>1494</v>
      </c>
      <c r="D92" s="283"/>
      <c r="E92" s="283"/>
      <c r="F92" s="304" t="s">
        <v>1472</v>
      </c>
      <c r="G92" s="305"/>
      <c r="H92" s="283" t="s">
        <v>1495</v>
      </c>
      <c r="I92" s="283" t="s">
        <v>1468</v>
      </c>
      <c r="J92" s="283">
        <v>255</v>
      </c>
      <c r="K92" s="295"/>
    </row>
    <row r="93" spans="2:11" s="1" customFormat="1" ht="15" customHeight="1">
      <c r="B93" s="306"/>
      <c r="C93" s="283" t="s">
        <v>1496</v>
      </c>
      <c r="D93" s="283"/>
      <c r="E93" s="283"/>
      <c r="F93" s="304" t="s">
        <v>1466</v>
      </c>
      <c r="G93" s="305"/>
      <c r="H93" s="283" t="s">
        <v>1497</v>
      </c>
      <c r="I93" s="283" t="s">
        <v>1498</v>
      </c>
      <c r="J93" s="283"/>
      <c r="K93" s="295"/>
    </row>
    <row r="94" spans="2:11" s="1" customFormat="1" ht="15" customHeight="1">
      <c r="B94" s="306"/>
      <c r="C94" s="283" t="s">
        <v>1499</v>
      </c>
      <c r="D94" s="283"/>
      <c r="E94" s="283"/>
      <c r="F94" s="304" t="s">
        <v>1466</v>
      </c>
      <c r="G94" s="305"/>
      <c r="H94" s="283" t="s">
        <v>1500</v>
      </c>
      <c r="I94" s="283" t="s">
        <v>1501</v>
      </c>
      <c r="J94" s="283"/>
      <c r="K94" s="295"/>
    </row>
    <row r="95" spans="2:11" s="1" customFormat="1" ht="15" customHeight="1">
      <c r="B95" s="306"/>
      <c r="C95" s="283" t="s">
        <v>1502</v>
      </c>
      <c r="D95" s="283"/>
      <c r="E95" s="283"/>
      <c r="F95" s="304" t="s">
        <v>1466</v>
      </c>
      <c r="G95" s="305"/>
      <c r="H95" s="283" t="s">
        <v>1502</v>
      </c>
      <c r="I95" s="283" t="s">
        <v>1501</v>
      </c>
      <c r="J95" s="283"/>
      <c r="K95" s="295"/>
    </row>
    <row r="96" spans="2:11" s="1" customFormat="1" ht="15" customHeight="1">
      <c r="B96" s="306"/>
      <c r="C96" s="283" t="s">
        <v>44</v>
      </c>
      <c r="D96" s="283"/>
      <c r="E96" s="283"/>
      <c r="F96" s="304" t="s">
        <v>1466</v>
      </c>
      <c r="G96" s="305"/>
      <c r="H96" s="283" t="s">
        <v>1503</v>
      </c>
      <c r="I96" s="283" t="s">
        <v>1501</v>
      </c>
      <c r="J96" s="283"/>
      <c r="K96" s="295"/>
    </row>
    <row r="97" spans="2:11" s="1" customFormat="1" ht="15" customHeight="1">
      <c r="B97" s="306"/>
      <c r="C97" s="283" t="s">
        <v>54</v>
      </c>
      <c r="D97" s="283"/>
      <c r="E97" s="283"/>
      <c r="F97" s="304" t="s">
        <v>1466</v>
      </c>
      <c r="G97" s="305"/>
      <c r="H97" s="283" t="s">
        <v>1504</v>
      </c>
      <c r="I97" s="283" t="s">
        <v>1501</v>
      </c>
      <c r="J97" s="283"/>
      <c r="K97" s="295"/>
    </row>
    <row r="98" spans="2:11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pans="2:11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pans="2:11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pans="2:1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pans="2:11" s="1" customFormat="1" ht="45" customHeight="1">
      <c r="B102" s="294"/>
      <c r="C102" s="403" t="s">
        <v>1505</v>
      </c>
      <c r="D102" s="403"/>
      <c r="E102" s="403"/>
      <c r="F102" s="403"/>
      <c r="G102" s="403"/>
      <c r="H102" s="403"/>
      <c r="I102" s="403"/>
      <c r="J102" s="403"/>
      <c r="K102" s="295"/>
    </row>
    <row r="103" spans="2:11" s="1" customFormat="1" ht="17.25" customHeight="1">
      <c r="B103" s="294"/>
      <c r="C103" s="296" t="s">
        <v>1460</v>
      </c>
      <c r="D103" s="296"/>
      <c r="E103" s="296"/>
      <c r="F103" s="296" t="s">
        <v>1461</v>
      </c>
      <c r="G103" s="297"/>
      <c r="H103" s="296" t="s">
        <v>60</v>
      </c>
      <c r="I103" s="296" t="s">
        <v>63</v>
      </c>
      <c r="J103" s="296" t="s">
        <v>1462</v>
      </c>
      <c r="K103" s="295"/>
    </row>
    <row r="104" spans="2:11" s="1" customFormat="1" ht="17.25" customHeight="1">
      <c r="B104" s="294"/>
      <c r="C104" s="298" t="s">
        <v>1463</v>
      </c>
      <c r="D104" s="298"/>
      <c r="E104" s="298"/>
      <c r="F104" s="299" t="s">
        <v>1464</v>
      </c>
      <c r="G104" s="300"/>
      <c r="H104" s="298"/>
      <c r="I104" s="298"/>
      <c r="J104" s="298" t="s">
        <v>1465</v>
      </c>
      <c r="K104" s="295"/>
    </row>
    <row r="105" spans="2:11" s="1" customFormat="1" ht="5.25" customHeight="1">
      <c r="B105" s="294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pans="2:11" s="1" customFormat="1" ht="15" customHeight="1">
      <c r="B106" s="294"/>
      <c r="C106" s="283" t="s">
        <v>59</v>
      </c>
      <c r="D106" s="303"/>
      <c r="E106" s="303"/>
      <c r="F106" s="304" t="s">
        <v>1466</v>
      </c>
      <c r="G106" s="283"/>
      <c r="H106" s="283" t="s">
        <v>1506</v>
      </c>
      <c r="I106" s="283" t="s">
        <v>1468</v>
      </c>
      <c r="J106" s="283">
        <v>20</v>
      </c>
      <c r="K106" s="295"/>
    </row>
    <row r="107" spans="2:11" s="1" customFormat="1" ht="15" customHeight="1">
      <c r="B107" s="294"/>
      <c r="C107" s="283" t="s">
        <v>1469</v>
      </c>
      <c r="D107" s="283"/>
      <c r="E107" s="283"/>
      <c r="F107" s="304" t="s">
        <v>1466</v>
      </c>
      <c r="G107" s="283"/>
      <c r="H107" s="283" t="s">
        <v>1506</v>
      </c>
      <c r="I107" s="283" t="s">
        <v>1468</v>
      </c>
      <c r="J107" s="283">
        <v>120</v>
      </c>
      <c r="K107" s="295"/>
    </row>
    <row r="108" spans="2:11" s="1" customFormat="1" ht="15" customHeight="1">
      <c r="B108" s="306"/>
      <c r="C108" s="283" t="s">
        <v>1471</v>
      </c>
      <c r="D108" s="283"/>
      <c r="E108" s="283"/>
      <c r="F108" s="304" t="s">
        <v>1472</v>
      </c>
      <c r="G108" s="283"/>
      <c r="H108" s="283" t="s">
        <v>1506</v>
      </c>
      <c r="I108" s="283" t="s">
        <v>1468</v>
      </c>
      <c r="J108" s="283">
        <v>50</v>
      </c>
      <c r="K108" s="295"/>
    </row>
    <row r="109" spans="2:11" s="1" customFormat="1" ht="15" customHeight="1">
      <c r="B109" s="306"/>
      <c r="C109" s="283" t="s">
        <v>1474</v>
      </c>
      <c r="D109" s="283"/>
      <c r="E109" s="283"/>
      <c r="F109" s="304" t="s">
        <v>1466</v>
      </c>
      <c r="G109" s="283"/>
      <c r="H109" s="283" t="s">
        <v>1506</v>
      </c>
      <c r="I109" s="283" t="s">
        <v>1476</v>
      </c>
      <c r="J109" s="283"/>
      <c r="K109" s="295"/>
    </row>
    <row r="110" spans="2:11" s="1" customFormat="1" ht="15" customHeight="1">
      <c r="B110" s="306"/>
      <c r="C110" s="283" t="s">
        <v>1485</v>
      </c>
      <c r="D110" s="283"/>
      <c r="E110" s="283"/>
      <c r="F110" s="304" t="s">
        <v>1472</v>
      </c>
      <c r="G110" s="283"/>
      <c r="H110" s="283" t="s">
        <v>1506</v>
      </c>
      <c r="I110" s="283" t="s">
        <v>1468</v>
      </c>
      <c r="J110" s="283">
        <v>50</v>
      </c>
      <c r="K110" s="295"/>
    </row>
    <row r="111" spans="2:11" s="1" customFormat="1" ht="15" customHeight="1">
      <c r="B111" s="306"/>
      <c r="C111" s="283" t="s">
        <v>1493</v>
      </c>
      <c r="D111" s="283"/>
      <c r="E111" s="283"/>
      <c r="F111" s="304" t="s">
        <v>1472</v>
      </c>
      <c r="G111" s="283"/>
      <c r="H111" s="283" t="s">
        <v>1506</v>
      </c>
      <c r="I111" s="283" t="s">
        <v>1468</v>
      </c>
      <c r="J111" s="283">
        <v>50</v>
      </c>
      <c r="K111" s="295"/>
    </row>
    <row r="112" spans="2:11" s="1" customFormat="1" ht="15" customHeight="1">
      <c r="B112" s="306"/>
      <c r="C112" s="283" t="s">
        <v>1491</v>
      </c>
      <c r="D112" s="283"/>
      <c r="E112" s="283"/>
      <c r="F112" s="304" t="s">
        <v>1472</v>
      </c>
      <c r="G112" s="283"/>
      <c r="H112" s="283" t="s">
        <v>1506</v>
      </c>
      <c r="I112" s="283" t="s">
        <v>1468</v>
      </c>
      <c r="J112" s="283">
        <v>50</v>
      </c>
      <c r="K112" s="295"/>
    </row>
    <row r="113" spans="2:11" s="1" customFormat="1" ht="15" customHeight="1">
      <c r="B113" s="306"/>
      <c r="C113" s="283" t="s">
        <v>59</v>
      </c>
      <c r="D113" s="283"/>
      <c r="E113" s="283"/>
      <c r="F113" s="304" t="s">
        <v>1466</v>
      </c>
      <c r="G113" s="283"/>
      <c r="H113" s="283" t="s">
        <v>1507</v>
      </c>
      <c r="I113" s="283" t="s">
        <v>1468</v>
      </c>
      <c r="J113" s="283">
        <v>20</v>
      </c>
      <c r="K113" s="295"/>
    </row>
    <row r="114" spans="2:11" s="1" customFormat="1" ht="15" customHeight="1">
      <c r="B114" s="306"/>
      <c r="C114" s="283" t="s">
        <v>1508</v>
      </c>
      <c r="D114" s="283"/>
      <c r="E114" s="283"/>
      <c r="F114" s="304" t="s">
        <v>1466</v>
      </c>
      <c r="G114" s="283"/>
      <c r="H114" s="283" t="s">
        <v>1509</v>
      </c>
      <c r="I114" s="283" t="s">
        <v>1468</v>
      </c>
      <c r="J114" s="283">
        <v>120</v>
      </c>
      <c r="K114" s="295"/>
    </row>
    <row r="115" spans="2:11" s="1" customFormat="1" ht="15" customHeight="1">
      <c r="B115" s="306"/>
      <c r="C115" s="283" t="s">
        <v>44</v>
      </c>
      <c r="D115" s="283"/>
      <c r="E115" s="283"/>
      <c r="F115" s="304" t="s">
        <v>1466</v>
      </c>
      <c r="G115" s="283"/>
      <c r="H115" s="283" t="s">
        <v>1510</v>
      </c>
      <c r="I115" s="283" t="s">
        <v>1501</v>
      </c>
      <c r="J115" s="283"/>
      <c r="K115" s="295"/>
    </row>
    <row r="116" spans="2:11" s="1" customFormat="1" ht="15" customHeight="1">
      <c r="B116" s="306"/>
      <c r="C116" s="283" t="s">
        <v>54</v>
      </c>
      <c r="D116" s="283"/>
      <c r="E116" s="283"/>
      <c r="F116" s="304" t="s">
        <v>1466</v>
      </c>
      <c r="G116" s="283"/>
      <c r="H116" s="283" t="s">
        <v>1511</v>
      </c>
      <c r="I116" s="283" t="s">
        <v>1501</v>
      </c>
      <c r="J116" s="283"/>
      <c r="K116" s="295"/>
    </row>
    <row r="117" spans="2:11" s="1" customFormat="1" ht="15" customHeight="1">
      <c r="B117" s="306"/>
      <c r="C117" s="283" t="s">
        <v>63</v>
      </c>
      <c r="D117" s="283"/>
      <c r="E117" s="283"/>
      <c r="F117" s="304" t="s">
        <v>1466</v>
      </c>
      <c r="G117" s="283"/>
      <c r="H117" s="283" t="s">
        <v>1512</v>
      </c>
      <c r="I117" s="283" t="s">
        <v>1513</v>
      </c>
      <c r="J117" s="283"/>
      <c r="K117" s="295"/>
    </row>
    <row r="118" spans="2:11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pans="2:11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pans="2:11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pans="2:1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pans="2:11" s="1" customFormat="1" ht="45" customHeight="1">
      <c r="B122" s="322"/>
      <c r="C122" s="404" t="s">
        <v>1514</v>
      </c>
      <c r="D122" s="404"/>
      <c r="E122" s="404"/>
      <c r="F122" s="404"/>
      <c r="G122" s="404"/>
      <c r="H122" s="404"/>
      <c r="I122" s="404"/>
      <c r="J122" s="404"/>
      <c r="K122" s="323"/>
    </row>
    <row r="123" spans="2:11" s="1" customFormat="1" ht="17.25" customHeight="1">
      <c r="B123" s="324"/>
      <c r="C123" s="296" t="s">
        <v>1460</v>
      </c>
      <c r="D123" s="296"/>
      <c r="E123" s="296"/>
      <c r="F123" s="296" t="s">
        <v>1461</v>
      </c>
      <c r="G123" s="297"/>
      <c r="H123" s="296" t="s">
        <v>60</v>
      </c>
      <c r="I123" s="296" t="s">
        <v>63</v>
      </c>
      <c r="J123" s="296" t="s">
        <v>1462</v>
      </c>
      <c r="K123" s="325"/>
    </row>
    <row r="124" spans="2:11" s="1" customFormat="1" ht="17.25" customHeight="1">
      <c r="B124" s="324"/>
      <c r="C124" s="298" t="s">
        <v>1463</v>
      </c>
      <c r="D124" s="298"/>
      <c r="E124" s="298"/>
      <c r="F124" s="299" t="s">
        <v>1464</v>
      </c>
      <c r="G124" s="300"/>
      <c r="H124" s="298"/>
      <c r="I124" s="298"/>
      <c r="J124" s="298" t="s">
        <v>1465</v>
      </c>
      <c r="K124" s="325"/>
    </row>
    <row r="125" spans="2:11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pans="2:11" s="1" customFormat="1" ht="15" customHeight="1">
      <c r="B126" s="326"/>
      <c r="C126" s="283" t="s">
        <v>1469</v>
      </c>
      <c r="D126" s="303"/>
      <c r="E126" s="303"/>
      <c r="F126" s="304" t="s">
        <v>1466</v>
      </c>
      <c r="G126" s="283"/>
      <c r="H126" s="283" t="s">
        <v>1506</v>
      </c>
      <c r="I126" s="283" t="s">
        <v>1468</v>
      </c>
      <c r="J126" s="283">
        <v>120</v>
      </c>
      <c r="K126" s="329"/>
    </row>
    <row r="127" spans="2:11" s="1" customFormat="1" ht="15" customHeight="1">
      <c r="B127" s="326"/>
      <c r="C127" s="283" t="s">
        <v>1515</v>
      </c>
      <c r="D127" s="283"/>
      <c r="E127" s="283"/>
      <c r="F127" s="304" t="s">
        <v>1466</v>
      </c>
      <c r="G127" s="283"/>
      <c r="H127" s="283" t="s">
        <v>1516</v>
      </c>
      <c r="I127" s="283" t="s">
        <v>1468</v>
      </c>
      <c r="J127" s="283" t="s">
        <v>1517</v>
      </c>
      <c r="K127" s="329"/>
    </row>
    <row r="128" spans="2:11" s="1" customFormat="1" ht="15" customHeight="1">
      <c r="B128" s="326"/>
      <c r="C128" s="283" t="s">
        <v>1414</v>
      </c>
      <c r="D128" s="283"/>
      <c r="E128" s="283"/>
      <c r="F128" s="304" t="s">
        <v>1466</v>
      </c>
      <c r="G128" s="283"/>
      <c r="H128" s="283" t="s">
        <v>1518</v>
      </c>
      <c r="I128" s="283" t="s">
        <v>1468</v>
      </c>
      <c r="J128" s="283" t="s">
        <v>1517</v>
      </c>
      <c r="K128" s="329"/>
    </row>
    <row r="129" spans="2:11" s="1" customFormat="1" ht="15" customHeight="1">
      <c r="B129" s="326"/>
      <c r="C129" s="283" t="s">
        <v>1477</v>
      </c>
      <c r="D129" s="283"/>
      <c r="E129" s="283"/>
      <c r="F129" s="304" t="s">
        <v>1472</v>
      </c>
      <c r="G129" s="283"/>
      <c r="H129" s="283" t="s">
        <v>1478</v>
      </c>
      <c r="I129" s="283" t="s">
        <v>1468</v>
      </c>
      <c r="J129" s="283">
        <v>15</v>
      </c>
      <c r="K129" s="329"/>
    </row>
    <row r="130" spans="2:11" s="1" customFormat="1" ht="15" customHeight="1">
      <c r="B130" s="326"/>
      <c r="C130" s="307" t="s">
        <v>1479</v>
      </c>
      <c r="D130" s="307"/>
      <c r="E130" s="307"/>
      <c r="F130" s="308" t="s">
        <v>1472</v>
      </c>
      <c r="G130" s="307"/>
      <c r="H130" s="307" t="s">
        <v>1480</v>
      </c>
      <c r="I130" s="307" t="s">
        <v>1468</v>
      </c>
      <c r="J130" s="307">
        <v>15</v>
      </c>
      <c r="K130" s="329"/>
    </row>
    <row r="131" spans="2:11" s="1" customFormat="1" ht="15" customHeight="1">
      <c r="B131" s="326"/>
      <c r="C131" s="307" t="s">
        <v>1481</v>
      </c>
      <c r="D131" s="307"/>
      <c r="E131" s="307"/>
      <c r="F131" s="308" t="s">
        <v>1472</v>
      </c>
      <c r="G131" s="307"/>
      <c r="H131" s="307" t="s">
        <v>1482</v>
      </c>
      <c r="I131" s="307" t="s">
        <v>1468</v>
      </c>
      <c r="J131" s="307">
        <v>20</v>
      </c>
      <c r="K131" s="329"/>
    </row>
    <row r="132" spans="2:11" s="1" customFormat="1" ht="15" customHeight="1">
      <c r="B132" s="326"/>
      <c r="C132" s="307" t="s">
        <v>1483</v>
      </c>
      <c r="D132" s="307"/>
      <c r="E132" s="307"/>
      <c r="F132" s="308" t="s">
        <v>1472</v>
      </c>
      <c r="G132" s="307"/>
      <c r="H132" s="307" t="s">
        <v>1484</v>
      </c>
      <c r="I132" s="307" t="s">
        <v>1468</v>
      </c>
      <c r="J132" s="307">
        <v>20</v>
      </c>
      <c r="K132" s="329"/>
    </row>
    <row r="133" spans="2:11" s="1" customFormat="1" ht="15" customHeight="1">
      <c r="B133" s="326"/>
      <c r="C133" s="283" t="s">
        <v>1471</v>
      </c>
      <c r="D133" s="283"/>
      <c r="E133" s="283"/>
      <c r="F133" s="304" t="s">
        <v>1472</v>
      </c>
      <c r="G133" s="283"/>
      <c r="H133" s="283" t="s">
        <v>1506</v>
      </c>
      <c r="I133" s="283" t="s">
        <v>1468</v>
      </c>
      <c r="J133" s="283">
        <v>50</v>
      </c>
      <c r="K133" s="329"/>
    </row>
    <row r="134" spans="2:11" s="1" customFormat="1" ht="15" customHeight="1">
      <c r="B134" s="326"/>
      <c r="C134" s="283" t="s">
        <v>1485</v>
      </c>
      <c r="D134" s="283"/>
      <c r="E134" s="283"/>
      <c r="F134" s="304" t="s">
        <v>1472</v>
      </c>
      <c r="G134" s="283"/>
      <c r="H134" s="283" t="s">
        <v>1506</v>
      </c>
      <c r="I134" s="283" t="s">
        <v>1468</v>
      </c>
      <c r="J134" s="283">
        <v>50</v>
      </c>
      <c r="K134" s="329"/>
    </row>
    <row r="135" spans="2:11" s="1" customFormat="1" ht="15" customHeight="1">
      <c r="B135" s="326"/>
      <c r="C135" s="283" t="s">
        <v>1491</v>
      </c>
      <c r="D135" s="283"/>
      <c r="E135" s="283"/>
      <c r="F135" s="304" t="s">
        <v>1472</v>
      </c>
      <c r="G135" s="283"/>
      <c r="H135" s="283" t="s">
        <v>1506</v>
      </c>
      <c r="I135" s="283" t="s">
        <v>1468</v>
      </c>
      <c r="J135" s="283">
        <v>50</v>
      </c>
      <c r="K135" s="329"/>
    </row>
    <row r="136" spans="2:11" s="1" customFormat="1" ht="15" customHeight="1">
      <c r="B136" s="326"/>
      <c r="C136" s="283" t="s">
        <v>1493</v>
      </c>
      <c r="D136" s="283"/>
      <c r="E136" s="283"/>
      <c r="F136" s="304" t="s">
        <v>1472</v>
      </c>
      <c r="G136" s="283"/>
      <c r="H136" s="283" t="s">
        <v>1506</v>
      </c>
      <c r="I136" s="283" t="s">
        <v>1468</v>
      </c>
      <c r="J136" s="283">
        <v>50</v>
      </c>
      <c r="K136" s="329"/>
    </row>
    <row r="137" spans="2:11" s="1" customFormat="1" ht="15" customHeight="1">
      <c r="B137" s="326"/>
      <c r="C137" s="283" t="s">
        <v>1494</v>
      </c>
      <c r="D137" s="283"/>
      <c r="E137" s="283"/>
      <c r="F137" s="304" t="s">
        <v>1472</v>
      </c>
      <c r="G137" s="283"/>
      <c r="H137" s="283" t="s">
        <v>1519</v>
      </c>
      <c r="I137" s="283" t="s">
        <v>1468</v>
      </c>
      <c r="J137" s="283">
        <v>255</v>
      </c>
      <c r="K137" s="329"/>
    </row>
    <row r="138" spans="2:11" s="1" customFormat="1" ht="15" customHeight="1">
      <c r="B138" s="326"/>
      <c r="C138" s="283" t="s">
        <v>1496</v>
      </c>
      <c r="D138" s="283"/>
      <c r="E138" s="283"/>
      <c r="F138" s="304" t="s">
        <v>1466</v>
      </c>
      <c r="G138" s="283"/>
      <c r="H138" s="283" t="s">
        <v>1520</v>
      </c>
      <c r="I138" s="283" t="s">
        <v>1498</v>
      </c>
      <c r="J138" s="283"/>
      <c r="K138" s="329"/>
    </row>
    <row r="139" spans="2:11" s="1" customFormat="1" ht="15" customHeight="1">
      <c r="B139" s="326"/>
      <c r="C139" s="283" t="s">
        <v>1499</v>
      </c>
      <c r="D139" s="283"/>
      <c r="E139" s="283"/>
      <c r="F139" s="304" t="s">
        <v>1466</v>
      </c>
      <c r="G139" s="283"/>
      <c r="H139" s="283" t="s">
        <v>1521</v>
      </c>
      <c r="I139" s="283" t="s">
        <v>1501</v>
      </c>
      <c r="J139" s="283"/>
      <c r="K139" s="329"/>
    </row>
    <row r="140" spans="2:11" s="1" customFormat="1" ht="15" customHeight="1">
      <c r="B140" s="326"/>
      <c r="C140" s="283" t="s">
        <v>1502</v>
      </c>
      <c r="D140" s="283"/>
      <c r="E140" s="283"/>
      <c r="F140" s="304" t="s">
        <v>1466</v>
      </c>
      <c r="G140" s="283"/>
      <c r="H140" s="283" t="s">
        <v>1502</v>
      </c>
      <c r="I140" s="283" t="s">
        <v>1501</v>
      </c>
      <c r="J140" s="283"/>
      <c r="K140" s="329"/>
    </row>
    <row r="141" spans="2:11" s="1" customFormat="1" ht="15" customHeight="1">
      <c r="B141" s="326"/>
      <c r="C141" s="283" t="s">
        <v>44</v>
      </c>
      <c r="D141" s="283"/>
      <c r="E141" s="283"/>
      <c r="F141" s="304" t="s">
        <v>1466</v>
      </c>
      <c r="G141" s="283"/>
      <c r="H141" s="283" t="s">
        <v>1522</v>
      </c>
      <c r="I141" s="283" t="s">
        <v>1501</v>
      </c>
      <c r="J141" s="283"/>
      <c r="K141" s="329"/>
    </row>
    <row r="142" spans="2:11" s="1" customFormat="1" ht="15" customHeight="1">
      <c r="B142" s="326"/>
      <c r="C142" s="283" t="s">
        <v>1523</v>
      </c>
      <c r="D142" s="283"/>
      <c r="E142" s="283"/>
      <c r="F142" s="304" t="s">
        <v>1466</v>
      </c>
      <c r="G142" s="283"/>
      <c r="H142" s="283" t="s">
        <v>1524</v>
      </c>
      <c r="I142" s="283" t="s">
        <v>1501</v>
      </c>
      <c r="J142" s="283"/>
      <c r="K142" s="329"/>
    </row>
    <row r="143" spans="2:11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pans="2:11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pans="2:11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pans="2:11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pans="2:11" s="1" customFormat="1" ht="45" customHeight="1">
      <c r="B147" s="294"/>
      <c r="C147" s="403" t="s">
        <v>1525</v>
      </c>
      <c r="D147" s="403"/>
      <c r="E147" s="403"/>
      <c r="F147" s="403"/>
      <c r="G147" s="403"/>
      <c r="H147" s="403"/>
      <c r="I147" s="403"/>
      <c r="J147" s="403"/>
      <c r="K147" s="295"/>
    </row>
    <row r="148" spans="2:11" s="1" customFormat="1" ht="17.25" customHeight="1">
      <c r="B148" s="294"/>
      <c r="C148" s="296" t="s">
        <v>1460</v>
      </c>
      <c r="D148" s="296"/>
      <c r="E148" s="296"/>
      <c r="F148" s="296" t="s">
        <v>1461</v>
      </c>
      <c r="G148" s="297"/>
      <c r="H148" s="296" t="s">
        <v>60</v>
      </c>
      <c r="I148" s="296" t="s">
        <v>63</v>
      </c>
      <c r="J148" s="296" t="s">
        <v>1462</v>
      </c>
      <c r="K148" s="295"/>
    </row>
    <row r="149" spans="2:11" s="1" customFormat="1" ht="17.25" customHeight="1">
      <c r="B149" s="294"/>
      <c r="C149" s="298" t="s">
        <v>1463</v>
      </c>
      <c r="D149" s="298"/>
      <c r="E149" s="298"/>
      <c r="F149" s="299" t="s">
        <v>1464</v>
      </c>
      <c r="G149" s="300"/>
      <c r="H149" s="298"/>
      <c r="I149" s="298"/>
      <c r="J149" s="298" t="s">
        <v>1465</v>
      </c>
      <c r="K149" s="295"/>
    </row>
    <row r="150" spans="2:11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pans="2:11" s="1" customFormat="1" ht="15" customHeight="1">
      <c r="B151" s="306"/>
      <c r="C151" s="333" t="s">
        <v>1469</v>
      </c>
      <c r="D151" s="283"/>
      <c r="E151" s="283"/>
      <c r="F151" s="334" t="s">
        <v>1466</v>
      </c>
      <c r="G151" s="283"/>
      <c r="H151" s="333" t="s">
        <v>1506</v>
      </c>
      <c r="I151" s="333" t="s">
        <v>1468</v>
      </c>
      <c r="J151" s="333">
        <v>120</v>
      </c>
      <c r="K151" s="329"/>
    </row>
    <row r="152" spans="2:11" s="1" customFormat="1" ht="15" customHeight="1">
      <c r="B152" s="306"/>
      <c r="C152" s="333" t="s">
        <v>1515</v>
      </c>
      <c r="D152" s="283"/>
      <c r="E152" s="283"/>
      <c r="F152" s="334" t="s">
        <v>1466</v>
      </c>
      <c r="G152" s="283"/>
      <c r="H152" s="333" t="s">
        <v>1526</v>
      </c>
      <c r="I152" s="333" t="s">
        <v>1468</v>
      </c>
      <c r="J152" s="333" t="s">
        <v>1517</v>
      </c>
      <c r="K152" s="329"/>
    </row>
    <row r="153" spans="2:11" s="1" customFormat="1" ht="15" customHeight="1">
      <c r="B153" s="306"/>
      <c r="C153" s="333" t="s">
        <v>1414</v>
      </c>
      <c r="D153" s="283"/>
      <c r="E153" s="283"/>
      <c r="F153" s="334" t="s">
        <v>1466</v>
      </c>
      <c r="G153" s="283"/>
      <c r="H153" s="333" t="s">
        <v>1527</v>
      </c>
      <c r="I153" s="333" t="s">
        <v>1468</v>
      </c>
      <c r="J153" s="333" t="s">
        <v>1517</v>
      </c>
      <c r="K153" s="329"/>
    </row>
    <row r="154" spans="2:11" s="1" customFormat="1" ht="15" customHeight="1">
      <c r="B154" s="306"/>
      <c r="C154" s="333" t="s">
        <v>1471</v>
      </c>
      <c r="D154" s="283"/>
      <c r="E154" s="283"/>
      <c r="F154" s="334" t="s">
        <v>1472</v>
      </c>
      <c r="G154" s="283"/>
      <c r="H154" s="333" t="s">
        <v>1506</v>
      </c>
      <c r="I154" s="333" t="s">
        <v>1468</v>
      </c>
      <c r="J154" s="333">
        <v>50</v>
      </c>
      <c r="K154" s="329"/>
    </row>
    <row r="155" spans="2:11" s="1" customFormat="1" ht="15" customHeight="1">
      <c r="B155" s="306"/>
      <c r="C155" s="333" t="s">
        <v>1474</v>
      </c>
      <c r="D155" s="283"/>
      <c r="E155" s="283"/>
      <c r="F155" s="334" t="s">
        <v>1466</v>
      </c>
      <c r="G155" s="283"/>
      <c r="H155" s="333" t="s">
        <v>1506</v>
      </c>
      <c r="I155" s="333" t="s">
        <v>1476</v>
      </c>
      <c r="J155" s="333"/>
      <c r="K155" s="329"/>
    </row>
    <row r="156" spans="2:11" s="1" customFormat="1" ht="15" customHeight="1">
      <c r="B156" s="306"/>
      <c r="C156" s="333" t="s">
        <v>1485</v>
      </c>
      <c r="D156" s="283"/>
      <c r="E156" s="283"/>
      <c r="F156" s="334" t="s">
        <v>1472</v>
      </c>
      <c r="G156" s="283"/>
      <c r="H156" s="333" t="s">
        <v>1506</v>
      </c>
      <c r="I156" s="333" t="s">
        <v>1468</v>
      </c>
      <c r="J156" s="333">
        <v>50</v>
      </c>
      <c r="K156" s="329"/>
    </row>
    <row r="157" spans="2:11" s="1" customFormat="1" ht="15" customHeight="1">
      <c r="B157" s="306"/>
      <c r="C157" s="333" t="s">
        <v>1493</v>
      </c>
      <c r="D157" s="283"/>
      <c r="E157" s="283"/>
      <c r="F157" s="334" t="s">
        <v>1472</v>
      </c>
      <c r="G157" s="283"/>
      <c r="H157" s="333" t="s">
        <v>1506</v>
      </c>
      <c r="I157" s="333" t="s">
        <v>1468</v>
      </c>
      <c r="J157" s="333">
        <v>50</v>
      </c>
      <c r="K157" s="329"/>
    </row>
    <row r="158" spans="2:11" s="1" customFormat="1" ht="15" customHeight="1">
      <c r="B158" s="306"/>
      <c r="C158" s="333" t="s">
        <v>1491</v>
      </c>
      <c r="D158" s="283"/>
      <c r="E158" s="283"/>
      <c r="F158" s="334" t="s">
        <v>1472</v>
      </c>
      <c r="G158" s="283"/>
      <c r="H158" s="333" t="s">
        <v>1506</v>
      </c>
      <c r="I158" s="333" t="s">
        <v>1468</v>
      </c>
      <c r="J158" s="333">
        <v>50</v>
      </c>
      <c r="K158" s="329"/>
    </row>
    <row r="159" spans="2:11" s="1" customFormat="1" ht="15" customHeight="1">
      <c r="B159" s="306"/>
      <c r="C159" s="333" t="s">
        <v>135</v>
      </c>
      <c r="D159" s="283"/>
      <c r="E159" s="283"/>
      <c r="F159" s="334" t="s">
        <v>1466</v>
      </c>
      <c r="G159" s="283"/>
      <c r="H159" s="333" t="s">
        <v>1528</v>
      </c>
      <c r="I159" s="333" t="s">
        <v>1468</v>
      </c>
      <c r="J159" s="333" t="s">
        <v>1529</v>
      </c>
      <c r="K159" s="329"/>
    </row>
    <row r="160" spans="2:11" s="1" customFormat="1" ht="15" customHeight="1">
      <c r="B160" s="306"/>
      <c r="C160" s="333" t="s">
        <v>1530</v>
      </c>
      <c r="D160" s="283"/>
      <c r="E160" s="283"/>
      <c r="F160" s="334" t="s">
        <v>1466</v>
      </c>
      <c r="G160" s="283"/>
      <c r="H160" s="333" t="s">
        <v>1531</v>
      </c>
      <c r="I160" s="333" t="s">
        <v>1501</v>
      </c>
      <c r="J160" s="333"/>
      <c r="K160" s="329"/>
    </row>
    <row r="161" spans="2:1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pans="2:11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pans="2:11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pans="2:11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pans="2:11" s="1" customFormat="1" ht="45" customHeight="1">
      <c r="B165" s="275"/>
      <c r="C165" s="404" t="s">
        <v>1532</v>
      </c>
      <c r="D165" s="404"/>
      <c r="E165" s="404"/>
      <c r="F165" s="404"/>
      <c r="G165" s="404"/>
      <c r="H165" s="404"/>
      <c r="I165" s="404"/>
      <c r="J165" s="404"/>
      <c r="K165" s="276"/>
    </row>
    <row r="166" spans="2:11" s="1" customFormat="1" ht="17.25" customHeight="1">
      <c r="B166" s="275"/>
      <c r="C166" s="296" t="s">
        <v>1460</v>
      </c>
      <c r="D166" s="296"/>
      <c r="E166" s="296"/>
      <c r="F166" s="296" t="s">
        <v>1461</v>
      </c>
      <c r="G166" s="338"/>
      <c r="H166" s="339" t="s">
        <v>60</v>
      </c>
      <c r="I166" s="339" t="s">
        <v>63</v>
      </c>
      <c r="J166" s="296" t="s">
        <v>1462</v>
      </c>
      <c r="K166" s="276"/>
    </row>
    <row r="167" spans="2:11" s="1" customFormat="1" ht="17.25" customHeight="1">
      <c r="B167" s="277"/>
      <c r="C167" s="298" t="s">
        <v>1463</v>
      </c>
      <c r="D167" s="298"/>
      <c r="E167" s="298"/>
      <c r="F167" s="299" t="s">
        <v>1464</v>
      </c>
      <c r="G167" s="340"/>
      <c r="H167" s="341"/>
      <c r="I167" s="341"/>
      <c r="J167" s="298" t="s">
        <v>1465</v>
      </c>
      <c r="K167" s="278"/>
    </row>
    <row r="168" spans="2:11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pans="2:11" s="1" customFormat="1" ht="15" customHeight="1">
      <c r="B169" s="306"/>
      <c r="C169" s="283" t="s">
        <v>1469</v>
      </c>
      <c r="D169" s="283"/>
      <c r="E169" s="283"/>
      <c r="F169" s="304" t="s">
        <v>1466</v>
      </c>
      <c r="G169" s="283"/>
      <c r="H169" s="283" t="s">
        <v>1506</v>
      </c>
      <c r="I169" s="283" t="s">
        <v>1468</v>
      </c>
      <c r="J169" s="283">
        <v>120</v>
      </c>
      <c r="K169" s="329"/>
    </row>
    <row r="170" spans="2:11" s="1" customFormat="1" ht="15" customHeight="1">
      <c r="B170" s="306"/>
      <c r="C170" s="283" t="s">
        <v>1515</v>
      </c>
      <c r="D170" s="283"/>
      <c r="E170" s="283"/>
      <c r="F170" s="304" t="s">
        <v>1466</v>
      </c>
      <c r="G170" s="283"/>
      <c r="H170" s="283" t="s">
        <v>1516</v>
      </c>
      <c r="I170" s="283" t="s">
        <v>1468</v>
      </c>
      <c r="J170" s="283" t="s">
        <v>1517</v>
      </c>
      <c r="K170" s="329"/>
    </row>
    <row r="171" spans="2:11" s="1" customFormat="1" ht="15" customHeight="1">
      <c r="B171" s="306"/>
      <c r="C171" s="283" t="s">
        <v>1414</v>
      </c>
      <c r="D171" s="283"/>
      <c r="E171" s="283"/>
      <c r="F171" s="304" t="s">
        <v>1466</v>
      </c>
      <c r="G171" s="283"/>
      <c r="H171" s="283" t="s">
        <v>1533</v>
      </c>
      <c r="I171" s="283" t="s">
        <v>1468</v>
      </c>
      <c r="J171" s="283" t="s">
        <v>1517</v>
      </c>
      <c r="K171" s="329"/>
    </row>
    <row r="172" spans="2:11" s="1" customFormat="1" ht="15" customHeight="1">
      <c r="B172" s="306"/>
      <c r="C172" s="283" t="s">
        <v>1471</v>
      </c>
      <c r="D172" s="283"/>
      <c r="E172" s="283"/>
      <c r="F172" s="304" t="s">
        <v>1472</v>
      </c>
      <c r="G172" s="283"/>
      <c r="H172" s="283" t="s">
        <v>1533</v>
      </c>
      <c r="I172" s="283" t="s">
        <v>1468</v>
      </c>
      <c r="J172" s="283">
        <v>50</v>
      </c>
      <c r="K172" s="329"/>
    </row>
    <row r="173" spans="2:11" s="1" customFormat="1" ht="15" customHeight="1">
      <c r="B173" s="306"/>
      <c r="C173" s="283" t="s">
        <v>1474</v>
      </c>
      <c r="D173" s="283"/>
      <c r="E173" s="283"/>
      <c r="F173" s="304" t="s">
        <v>1466</v>
      </c>
      <c r="G173" s="283"/>
      <c r="H173" s="283" t="s">
        <v>1533</v>
      </c>
      <c r="I173" s="283" t="s">
        <v>1476</v>
      </c>
      <c r="J173" s="283"/>
      <c r="K173" s="329"/>
    </row>
    <row r="174" spans="2:11" s="1" customFormat="1" ht="15" customHeight="1">
      <c r="B174" s="306"/>
      <c r="C174" s="283" t="s">
        <v>1485</v>
      </c>
      <c r="D174" s="283"/>
      <c r="E174" s="283"/>
      <c r="F174" s="304" t="s">
        <v>1472</v>
      </c>
      <c r="G174" s="283"/>
      <c r="H174" s="283" t="s">
        <v>1533</v>
      </c>
      <c r="I174" s="283" t="s">
        <v>1468</v>
      </c>
      <c r="J174" s="283">
        <v>50</v>
      </c>
      <c r="K174" s="329"/>
    </row>
    <row r="175" spans="2:11" s="1" customFormat="1" ht="15" customHeight="1">
      <c r="B175" s="306"/>
      <c r="C175" s="283" t="s">
        <v>1493</v>
      </c>
      <c r="D175" s="283"/>
      <c r="E175" s="283"/>
      <c r="F175" s="304" t="s">
        <v>1472</v>
      </c>
      <c r="G175" s="283"/>
      <c r="H175" s="283" t="s">
        <v>1533</v>
      </c>
      <c r="I175" s="283" t="s">
        <v>1468</v>
      </c>
      <c r="J175" s="283">
        <v>50</v>
      </c>
      <c r="K175" s="329"/>
    </row>
    <row r="176" spans="2:11" s="1" customFormat="1" ht="15" customHeight="1">
      <c r="B176" s="306"/>
      <c r="C176" s="283" t="s">
        <v>1491</v>
      </c>
      <c r="D176" s="283"/>
      <c r="E176" s="283"/>
      <c r="F176" s="304" t="s">
        <v>1472</v>
      </c>
      <c r="G176" s="283"/>
      <c r="H176" s="283" t="s">
        <v>1533</v>
      </c>
      <c r="I176" s="283" t="s">
        <v>1468</v>
      </c>
      <c r="J176" s="283">
        <v>50</v>
      </c>
      <c r="K176" s="329"/>
    </row>
    <row r="177" spans="2:11" s="1" customFormat="1" ht="15" customHeight="1">
      <c r="B177" s="306"/>
      <c r="C177" s="283" t="s">
        <v>158</v>
      </c>
      <c r="D177" s="283"/>
      <c r="E177" s="283"/>
      <c r="F177" s="304" t="s">
        <v>1466</v>
      </c>
      <c r="G177" s="283"/>
      <c r="H177" s="283" t="s">
        <v>1534</v>
      </c>
      <c r="I177" s="283" t="s">
        <v>1535</v>
      </c>
      <c r="J177" s="283"/>
      <c r="K177" s="329"/>
    </row>
    <row r="178" spans="2:11" s="1" customFormat="1" ht="15" customHeight="1">
      <c r="B178" s="306"/>
      <c r="C178" s="283" t="s">
        <v>63</v>
      </c>
      <c r="D178" s="283"/>
      <c r="E178" s="283"/>
      <c r="F178" s="304" t="s">
        <v>1466</v>
      </c>
      <c r="G178" s="283"/>
      <c r="H178" s="283" t="s">
        <v>1536</v>
      </c>
      <c r="I178" s="283" t="s">
        <v>1537</v>
      </c>
      <c r="J178" s="283">
        <v>1</v>
      </c>
      <c r="K178" s="329"/>
    </row>
    <row r="179" spans="2:11" s="1" customFormat="1" ht="15" customHeight="1">
      <c r="B179" s="306"/>
      <c r="C179" s="283" t="s">
        <v>59</v>
      </c>
      <c r="D179" s="283"/>
      <c r="E179" s="283"/>
      <c r="F179" s="304" t="s">
        <v>1466</v>
      </c>
      <c r="G179" s="283"/>
      <c r="H179" s="283" t="s">
        <v>1538</v>
      </c>
      <c r="I179" s="283" t="s">
        <v>1468</v>
      </c>
      <c r="J179" s="283">
        <v>20</v>
      </c>
      <c r="K179" s="329"/>
    </row>
    <row r="180" spans="2:11" s="1" customFormat="1" ht="15" customHeight="1">
      <c r="B180" s="306"/>
      <c r="C180" s="283" t="s">
        <v>60</v>
      </c>
      <c r="D180" s="283"/>
      <c r="E180" s="283"/>
      <c r="F180" s="304" t="s">
        <v>1466</v>
      </c>
      <c r="G180" s="283"/>
      <c r="H180" s="283" t="s">
        <v>1539</v>
      </c>
      <c r="I180" s="283" t="s">
        <v>1468</v>
      </c>
      <c r="J180" s="283">
        <v>255</v>
      </c>
      <c r="K180" s="329"/>
    </row>
    <row r="181" spans="2:11" s="1" customFormat="1" ht="15" customHeight="1">
      <c r="B181" s="306"/>
      <c r="C181" s="283" t="s">
        <v>159</v>
      </c>
      <c r="D181" s="283"/>
      <c r="E181" s="283"/>
      <c r="F181" s="304" t="s">
        <v>1466</v>
      </c>
      <c r="G181" s="283"/>
      <c r="H181" s="283" t="s">
        <v>1430</v>
      </c>
      <c r="I181" s="283" t="s">
        <v>1468</v>
      </c>
      <c r="J181" s="283">
        <v>10</v>
      </c>
      <c r="K181" s="329"/>
    </row>
    <row r="182" spans="2:11" s="1" customFormat="1" ht="15" customHeight="1">
      <c r="B182" s="306"/>
      <c r="C182" s="283" t="s">
        <v>160</v>
      </c>
      <c r="D182" s="283"/>
      <c r="E182" s="283"/>
      <c r="F182" s="304" t="s">
        <v>1466</v>
      </c>
      <c r="G182" s="283"/>
      <c r="H182" s="283" t="s">
        <v>1540</v>
      </c>
      <c r="I182" s="283" t="s">
        <v>1501</v>
      </c>
      <c r="J182" s="283"/>
      <c r="K182" s="329"/>
    </row>
    <row r="183" spans="2:11" s="1" customFormat="1" ht="15" customHeight="1">
      <c r="B183" s="306"/>
      <c r="C183" s="283" t="s">
        <v>1541</v>
      </c>
      <c r="D183" s="283"/>
      <c r="E183" s="283"/>
      <c r="F183" s="304" t="s">
        <v>1466</v>
      </c>
      <c r="G183" s="283"/>
      <c r="H183" s="283" t="s">
        <v>1542</v>
      </c>
      <c r="I183" s="283" t="s">
        <v>1501</v>
      </c>
      <c r="J183" s="283"/>
      <c r="K183" s="329"/>
    </row>
    <row r="184" spans="2:11" s="1" customFormat="1" ht="15" customHeight="1">
      <c r="B184" s="306"/>
      <c r="C184" s="283" t="s">
        <v>1530</v>
      </c>
      <c r="D184" s="283"/>
      <c r="E184" s="283"/>
      <c r="F184" s="304" t="s">
        <v>1466</v>
      </c>
      <c r="G184" s="283"/>
      <c r="H184" s="283" t="s">
        <v>1543</v>
      </c>
      <c r="I184" s="283" t="s">
        <v>1501</v>
      </c>
      <c r="J184" s="283"/>
      <c r="K184" s="329"/>
    </row>
    <row r="185" spans="2:11" s="1" customFormat="1" ht="15" customHeight="1">
      <c r="B185" s="306"/>
      <c r="C185" s="283" t="s">
        <v>162</v>
      </c>
      <c r="D185" s="283"/>
      <c r="E185" s="283"/>
      <c r="F185" s="304" t="s">
        <v>1472</v>
      </c>
      <c r="G185" s="283"/>
      <c r="H185" s="283" t="s">
        <v>1544</v>
      </c>
      <c r="I185" s="283" t="s">
        <v>1468</v>
      </c>
      <c r="J185" s="283">
        <v>50</v>
      </c>
      <c r="K185" s="329"/>
    </row>
    <row r="186" spans="2:11" s="1" customFormat="1" ht="15" customHeight="1">
      <c r="B186" s="306"/>
      <c r="C186" s="283" t="s">
        <v>1545</v>
      </c>
      <c r="D186" s="283"/>
      <c r="E186" s="283"/>
      <c r="F186" s="304" t="s">
        <v>1472</v>
      </c>
      <c r="G186" s="283"/>
      <c r="H186" s="283" t="s">
        <v>1546</v>
      </c>
      <c r="I186" s="283" t="s">
        <v>1547</v>
      </c>
      <c r="J186" s="283"/>
      <c r="K186" s="329"/>
    </row>
    <row r="187" spans="2:11" s="1" customFormat="1" ht="15" customHeight="1">
      <c r="B187" s="306"/>
      <c r="C187" s="283" t="s">
        <v>1548</v>
      </c>
      <c r="D187" s="283"/>
      <c r="E187" s="283"/>
      <c r="F187" s="304" t="s">
        <v>1472</v>
      </c>
      <c r="G187" s="283"/>
      <c r="H187" s="283" t="s">
        <v>1549</v>
      </c>
      <c r="I187" s="283" t="s">
        <v>1547</v>
      </c>
      <c r="J187" s="283"/>
      <c r="K187" s="329"/>
    </row>
    <row r="188" spans="2:11" s="1" customFormat="1" ht="15" customHeight="1">
      <c r="B188" s="306"/>
      <c r="C188" s="283" t="s">
        <v>1550</v>
      </c>
      <c r="D188" s="283"/>
      <c r="E188" s="283"/>
      <c r="F188" s="304" t="s">
        <v>1472</v>
      </c>
      <c r="G188" s="283"/>
      <c r="H188" s="283" t="s">
        <v>1551</v>
      </c>
      <c r="I188" s="283" t="s">
        <v>1547</v>
      </c>
      <c r="J188" s="283"/>
      <c r="K188" s="329"/>
    </row>
    <row r="189" spans="2:11" s="1" customFormat="1" ht="15" customHeight="1">
      <c r="B189" s="306"/>
      <c r="C189" s="342" t="s">
        <v>1552</v>
      </c>
      <c r="D189" s="283"/>
      <c r="E189" s="283"/>
      <c r="F189" s="304" t="s">
        <v>1472</v>
      </c>
      <c r="G189" s="283"/>
      <c r="H189" s="283" t="s">
        <v>1553</v>
      </c>
      <c r="I189" s="283" t="s">
        <v>1554</v>
      </c>
      <c r="J189" s="343" t="s">
        <v>1555</v>
      </c>
      <c r="K189" s="329"/>
    </row>
    <row r="190" spans="2:11" s="1" customFormat="1" ht="15" customHeight="1">
      <c r="B190" s="306"/>
      <c r="C190" s="342" t="s">
        <v>48</v>
      </c>
      <c r="D190" s="283"/>
      <c r="E190" s="283"/>
      <c r="F190" s="304" t="s">
        <v>1466</v>
      </c>
      <c r="G190" s="283"/>
      <c r="H190" s="280" t="s">
        <v>1556</v>
      </c>
      <c r="I190" s="283" t="s">
        <v>1557</v>
      </c>
      <c r="J190" s="283"/>
      <c r="K190" s="329"/>
    </row>
    <row r="191" spans="2:11" s="1" customFormat="1" ht="15" customHeight="1">
      <c r="B191" s="306"/>
      <c r="C191" s="342" t="s">
        <v>1558</v>
      </c>
      <c r="D191" s="283"/>
      <c r="E191" s="283"/>
      <c r="F191" s="304" t="s">
        <v>1466</v>
      </c>
      <c r="G191" s="283"/>
      <c r="H191" s="283" t="s">
        <v>1559</v>
      </c>
      <c r="I191" s="283" t="s">
        <v>1501</v>
      </c>
      <c r="J191" s="283"/>
      <c r="K191" s="329"/>
    </row>
    <row r="192" spans="2:11" s="1" customFormat="1" ht="15" customHeight="1">
      <c r="B192" s="306"/>
      <c r="C192" s="342" t="s">
        <v>1560</v>
      </c>
      <c r="D192" s="283"/>
      <c r="E192" s="283"/>
      <c r="F192" s="304" t="s">
        <v>1466</v>
      </c>
      <c r="G192" s="283"/>
      <c r="H192" s="283" t="s">
        <v>1561</v>
      </c>
      <c r="I192" s="283" t="s">
        <v>1501</v>
      </c>
      <c r="J192" s="283"/>
      <c r="K192" s="329"/>
    </row>
    <row r="193" spans="2:11" s="1" customFormat="1" ht="15" customHeight="1">
      <c r="B193" s="306"/>
      <c r="C193" s="342" t="s">
        <v>1562</v>
      </c>
      <c r="D193" s="283"/>
      <c r="E193" s="283"/>
      <c r="F193" s="304" t="s">
        <v>1472</v>
      </c>
      <c r="G193" s="283"/>
      <c r="H193" s="283" t="s">
        <v>1563</v>
      </c>
      <c r="I193" s="283" t="s">
        <v>1501</v>
      </c>
      <c r="J193" s="283"/>
      <c r="K193" s="329"/>
    </row>
    <row r="194" spans="2:11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pans="2:11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pans="2:11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pans="2:11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pans="2:11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pans="2:11" s="1" customFormat="1" ht="21">
      <c r="B199" s="275"/>
      <c r="C199" s="404" t="s">
        <v>1564</v>
      </c>
      <c r="D199" s="404"/>
      <c r="E199" s="404"/>
      <c r="F199" s="404"/>
      <c r="G199" s="404"/>
      <c r="H199" s="404"/>
      <c r="I199" s="404"/>
      <c r="J199" s="404"/>
      <c r="K199" s="276"/>
    </row>
    <row r="200" spans="2:11" s="1" customFormat="1" ht="25.5" customHeight="1">
      <c r="B200" s="275"/>
      <c r="C200" s="345" t="s">
        <v>1565</v>
      </c>
      <c r="D200" s="345"/>
      <c r="E200" s="345"/>
      <c r="F200" s="345" t="s">
        <v>1566</v>
      </c>
      <c r="G200" s="346"/>
      <c r="H200" s="405" t="s">
        <v>1567</v>
      </c>
      <c r="I200" s="405"/>
      <c r="J200" s="405"/>
      <c r="K200" s="276"/>
    </row>
    <row r="201" spans="2:1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pans="2:11" s="1" customFormat="1" ht="15" customHeight="1">
      <c r="B202" s="306"/>
      <c r="C202" s="283" t="s">
        <v>1557</v>
      </c>
      <c r="D202" s="283"/>
      <c r="E202" s="283"/>
      <c r="F202" s="304" t="s">
        <v>49</v>
      </c>
      <c r="G202" s="283"/>
      <c r="H202" s="406" t="s">
        <v>1568</v>
      </c>
      <c r="I202" s="406"/>
      <c r="J202" s="406"/>
      <c r="K202" s="329"/>
    </row>
    <row r="203" spans="2:11" s="1" customFormat="1" ht="15" customHeight="1">
      <c r="B203" s="306"/>
      <c r="C203" s="283"/>
      <c r="D203" s="283"/>
      <c r="E203" s="283"/>
      <c r="F203" s="304" t="s">
        <v>50</v>
      </c>
      <c r="G203" s="283"/>
      <c r="H203" s="406" t="s">
        <v>1569</v>
      </c>
      <c r="I203" s="406"/>
      <c r="J203" s="406"/>
      <c r="K203" s="329"/>
    </row>
    <row r="204" spans="2:11" s="1" customFormat="1" ht="15" customHeight="1">
      <c r="B204" s="306"/>
      <c r="C204" s="283"/>
      <c r="D204" s="283"/>
      <c r="E204" s="283"/>
      <c r="F204" s="304" t="s">
        <v>53</v>
      </c>
      <c r="G204" s="283"/>
      <c r="H204" s="406" t="s">
        <v>1570</v>
      </c>
      <c r="I204" s="406"/>
      <c r="J204" s="406"/>
      <c r="K204" s="329"/>
    </row>
    <row r="205" spans="2:11" s="1" customFormat="1" ht="15" customHeight="1">
      <c r="B205" s="306"/>
      <c r="C205" s="283"/>
      <c r="D205" s="283"/>
      <c r="E205" s="283"/>
      <c r="F205" s="304" t="s">
        <v>51</v>
      </c>
      <c r="G205" s="283"/>
      <c r="H205" s="406" t="s">
        <v>1571</v>
      </c>
      <c r="I205" s="406"/>
      <c r="J205" s="406"/>
      <c r="K205" s="329"/>
    </row>
    <row r="206" spans="2:11" s="1" customFormat="1" ht="15" customHeight="1">
      <c r="B206" s="306"/>
      <c r="C206" s="283"/>
      <c r="D206" s="283"/>
      <c r="E206" s="283"/>
      <c r="F206" s="304" t="s">
        <v>52</v>
      </c>
      <c r="G206" s="283"/>
      <c r="H206" s="406" t="s">
        <v>1572</v>
      </c>
      <c r="I206" s="406"/>
      <c r="J206" s="406"/>
      <c r="K206" s="329"/>
    </row>
    <row r="207" spans="2:11" s="1" customFormat="1" ht="15" customHeight="1">
      <c r="B207" s="306"/>
      <c r="C207" s="283"/>
      <c r="D207" s="283"/>
      <c r="E207" s="283"/>
      <c r="F207" s="304"/>
      <c r="G207" s="283"/>
      <c r="H207" s="283"/>
      <c r="I207" s="283"/>
      <c r="J207" s="283"/>
      <c r="K207" s="329"/>
    </row>
    <row r="208" spans="2:11" s="1" customFormat="1" ht="15" customHeight="1">
      <c r="B208" s="306"/>
      <c r="C208" s="283" t="s">
        <v>1513</v>
      </c>
      <c r="D208" s="283"/>
      <c r="E208" s="283"/>
      <c r="F208" s="304" t="s">
        <v>85</v>
      </c>
      <c r="G208" s="283"/>
      <c r="H208" s="406" t="s">
        <v>1573</v>
      </c>
      <c r="I208" s="406"/>
      <c r="J208" s="406"/>
      <c r="K208" s="329"/>
    </row>
    <row r="209" spans="2:11" s="1" customFormat="1" ht="15" customHeight="1">
      <c r="B209" s="306"/>
      <c r="C209" s="283"/>
      <c r="D209" s="283"/>
      <c r="E209" s="283"/>
      <c r="F209" s="304" t="s">
        <v>1408</v>
      </c>
      <c r="G209" s="283"/>
      <c r="H209" s="406" t="s">
        <v>1409</v>
      </c>
      <c r="I209" s="406"/>
      <c r="J209" s="406"/>
      <c r="K209" s="329"/>
    </row>
    <row r="210" spans="2:11" s="1" customFormat="1" ht="15" customHeight="1">
      <c r="B210" s="306"/>
      <c r="C210" s="283"/>
      <c r="D210" s="283"/>
      <c r="E210" s="283"/>
      <c r="F210" s="304" t="s">
        <v>1406</v>
      </c>
      <c r="G210" s="283"/>
      <c r="H210" s="406" t="s">
        <v>1574</v>
      </c>
      <c r="I210" s="406"/>
      <c r="J210" s="406"/>
      <c r="K210" s="329"/>
    </row>
    <row r="211" spans="2:11" s="1" customFormat="1" ht="15" customHeight="1">
      <c r="B211" s="347"/>
      <c r="C211" s="283"/>
      <c r="D211" s="283"/>
      <c r="E211" s="283"/>
      <c r="F211" s="304" t="s">
        <v>1410</v>
      </c>
      <c r="G211" s="342"/>
      <c r="H211" s="407" t="s">
        <v>1411</v>
      </c>
      <c r="I211" s="407"/>
      <c r="J211" s="407"/>
      <c r="K211" s="348"/>
    </row>
    <row r="212" spans="2:11" s="1" customFormat="1" ht="15" customHeight="1">
      <c r="B212" s="347"/>
      <c r="C212" s="283"/>
      <c r="D212" s="283"/>
      <c r="E212" s="283"/>
      <c r="F212" s="304" t="s">
        <v>1412</v>
      </c>
      <c r="G212" s="342"/>
      <c r="H212" s="407" t="s">
        <v>1575</v>
      </c>
      <c r="I212" s="407"/>
      <c r="J212" s="407"/>
      <c r="K212" s="348"/>
    </row>
    <row r="213" spans="2:11" s="1" customFormat="1" ht="15" customHeight="1">
      <c r="B213" s="347"/>
      <c r="C213" s="283"/>
      <c r="D213" s="283"/>
      <c r="E213" s="283"/>
      <c r="F213" s="304"/>
      <c r="G213" s="342"/>
      <c r="H213" s="333"/>
      <c r="I213" s="333"/>
      <c r="J213" s="333"/>
      <c r="K213" s="348"/>
    </row>
    <row r="214" spans="2:11" s="1" customFormat="1" ht="15" customHeight="1">
      <c r="B214" s="347"/>
      <c r="C214" s="283" t="s">
        <v>1537</v>
      </c>
      <c r="D214" s="283"/>
      <c r="E214" s="283"/>
      <c r="F214" s="304">
        <v>1</v>
      </c>
      <c r="G214" s="342"/>
      <c r="H214" s="407" t="s">
        <v>1576</v>
      </c>
      <c r="I214" s="407"/>
      <c r="J214" s="407"/>
      <c r="K214" s="348"/>
    </row>
    <row r="215" spans="2:11" s="1" customFormat="1" ht="15" customHeight="1">
      <c r="B215" s="347"/>
      <c r="C215" s="283"/>
      <c r="D215" s="283"/>
      <c r="E215" s="283"/>
      <c r="F215" s="304">
        <v>2</v>
      </c>
      <c r="G215" s="342"/>
      <c r="H215" s="407" t="s">
        <v>1577</v>
      </c>
      <c r="I215" s="407"/>
      <c r="J215" s="407"/>
      <c r="K215" s="348"/>
    </row>
    <row r="216" spans="2:11" s="1" customFormat="1" ht="15" customHeight="1">
      <c r="B216" s="347"/>
      <c r="C216" s="283"/>
      <c r="D216" s="283"/>
      <c r="E216" s="283"/>
      <c r="F216" s="304">
        <v>3</v>
      </c>
      <c r="G216" s="342"/>
      <c r="H216" s="407" t="s">
        <v>1578</v>
      </c>
      <c r="I216" s="407"/>
      <c r="J216" s="407"/>
      <c r="K216" s="348"/>
    </row>
    <row r="217" spans="2:11" s="1" customFormat="1" ht="15" customHeight="1">
      <c r="B217" s="347"/>
      <c r="C217" s="283"/>
      <c r="D217" s="283"/>
      <c r="E217" s="283"/>
      <c r="F217" s="304">
        <v>4</v>
      </c>
      <c r="G217" s="342"/>
      <c r="H217" s="407" t="s">
        <v>1579</v>
      </c>
      <c r="I217" s="407"/>
      <c r="J217" s="407"/>
      <c r="K217" s="348"/>
    </row>
    <row r="218" spans="2:11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Rekapitulace stavby</vt:lpstr>
      <vt:lpstr>D.1.1. - Architektonicko ...</vt:lpstr>
      <vt:lpstr>D.1.4.5 - Silnoproudá ele...</vt:lpstr>
      <vt:lpstr>D.1.4.5 Rekapitulace</vt:lpstr>
      <vt:lpstr>D.1.4.5 Rozpočet</vt:lpstr>
      <vt:lpstr>D.1.4.5 Parametry</vt:lpstr>
      <vt:lpstr>VRN - Vedlejší rozpočtové...</vt:lpstr>
      <vt:lpstr>Seznam figur</vt:lpstr>
      <vt:lpstr>Pokyny pro vyplnění</vt:lpstr>
      <vt:lpstr>'D.1.1. - Architektonicko ...'!Názvy_tisku</vt:lpstr>
      <vt:lpstr>'D.1.4.5 - Silnoproudá ele...'!Názvy_tisku</vt:lpstr>
      <vt:lpstr>'Rekapitulace stavby'!Názvy_tisku</vt:lpstr>
      <vt:lpstr>'Seznam figur'!Názvy_tisku</vt:lpstr>
      <vt:lpstr>'VRN - Vedlejší rozpočtové...'!Názvy_tisku</vt:lpstr>
      <vt:lpstr>'D.1.1. - Architektonicko ...'!Oblast_tisku</vt:lpstr>
      <vt:lpstr>'D.1.4.5 - Silnoproudá ele...'!Oblast_tisku</vt:lpstr>
      <vt:lpstr>'Pokyny pro vyplnění'!Oblast_tisku</vt:lpstr>
      <vt:lpstr>'Rekapitulace stavby'!Oblast_tisku</vt:lpstr>
      <vt:lpstr>'Seznam figur'!Oblast_tisku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DESKTOP-JGLBK2V\katcha</dc:creator>
  <cp:lastModifiedBy>HP</cp:lastModifiedBy>
  <dcterms:created xsi:type="dcterms:W3CDTF">2023-07-13T07:20:14Z</dcterms:created>
  <dcterms:modified xsi:type="dcterms:W3CDTF">2023-07-13T07:22:33Z</dcterms:modified>
</cp:coreProperties>
</file>