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2"/>
  <workbookPr/>
  <bookViews>
    <workbookView xWindow="240" yWindow="120" windowWidth="14940" windowHeight="9225" activeTab="0"/>
  </bookViews>
  <sheets>
    <sheet name="101" sheetId="1" r:id="rId1"/>
  </sheets>
  <definedNames/>
  <calcPr calcId="191029"/>
</workbook>
</file>

<file path=xl/sharedStrings.xml><?xml version="1.0" encoding="utf-8"?>
<sst xmlns="http://schemas.openxmlformats.org/spreadsheetml/2006/main" count="406" uniqueCount="158">
  <si>
    <t>ASPE10</t>
  </si>
  <si>
    <t>S</t>
  </si>
  <si>
    <t>Soupis prací objektu</t>
  </si>
  <si>
    <t xml:space="preserve">Stavba: </t>
  </si>
  <si>
    <t>Oprava povrchu ulice Kornická v Litomyšli</t>
  </si>
  <si>
    <t>O</t>
  </si>
  <si>
    <t>Rozpočet:</t>
  </si>
  <si>
    <t>0,00</t>
  </si>
  <si>
    <t>15,00</t>
  </si>
  <si>
    <t>21,00</t>
  </si>
  <si>
    <t>4</t>
  </si>
  <si>
    <t>3</t>
  </si>
  <si>
    <t>2</t>
  </si>
  <si>
    <t>101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</si>
  <si>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</si>
  <si>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</si>
  <si>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</si>
  <si>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</si>
  <si>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</si>
  <si>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</si>
  <si>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</si>
  <si>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</si>
  <si>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</si>
  <si>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</si>
  <si>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</si>
  <si>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</si>
  <si>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</si>
  <si>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</si>
  <si>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</si>
  <si>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</si>
  <si>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</si>
  <si>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</si>
  <si>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</si>
  <si>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</si>
  <si>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</si>
  <si>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</si>
  <si>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</si>
  <si>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T</t>
  </si>
  <si>
    <t>PP</t>
  </si>
  <si>
    <t>VV</t>
  </si>
  <si>
    <t>(32,53+215,06+770*0,15*0,25+77)*2,1=742,2765 [A]</t>
  </si>
  <si>
    <t>TS</t>
  </si>
  <si>
    <t>Položka obsahuje veškeré poplatky provozovateli skládky související s uložením odpadu na skládce.</t>
  </si>
  <si>
    <t>02720</t>
  </si>
  <si>
    <t>POMOC PRÁCE ZŘÍZ NEBO ZAJIŠŤ REGULACI A OCHRANU DOPRAVY</t>
  </si>
  <si>
    <t>KČ</t>
  </si>
  <si>
    <t>dopravní opatření po dobu provádění prací</t>
  </si>
  <si>
    <t>zahrnuje veškeré náklady spojené s objednatelem požadovanými zařízeními</t>
  </si>
  <si>
    <t>02911</t>
  </si>
  <si>
    <t>OSTATNÍ POŽADAVKY - GEODETICKÉ ZAMĚŘENÍ</t>
  </si>
  <si>
    <t>HM</t>
  </si>
  <si>
    <t>geodetické zaměření skutečného provedení</t>
  </si>
  <si>
    <t>zahrnuje veškeré náklady spojené s objednatelem požadovanými pracemi</t>
  </si>
  <si>
    <t>Zemní práce</t>
  </si>
  <si>
    <t>11313</t>
  </si>
  <si>
    <t>ODSTRANĚNÍ KRYTU ZPEVNĚNÝCH PLOCH S ASFALTOVÝM POJIVEM</t>
  </si>
  <si>
    <t>M3</t>
  </si>
  <si>
    <t>pro vodící proužky 
125*0,5*0,1=6,2500 [A] 
pro chodník 
146*1,8*0,1=26,2800 [B] 
A+B=32,5300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</si>
  <si>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</si>
  <si>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</si>
  <si>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</si>
  <si>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pro vodící proužky 
125*0,5*0,2=12,5000 [A] 
pro chodník 
146*1,8*0,2=52,5600 [B] 
uliční vpusti 
15*1*1*1=15,0000 [C] 
hloubkové sanace v případě potřeby 
450*0,3=135,0000 [D] 
A+B+C+D=215,0600 [E]</t>
  </si>
  <si>
    <t>11352</t>
  </si>
  <si>
    <t>ODSTRANĚNÍ CHODNÍKOVÝCH BETON OBRUBNÍKŮ</t>
  </si>
  <si>
    <t>M</t>
  </si>
  <si>
    <t>240+146+146+238=770,0000 [A]</t>
  </si>
  <si>
    <t>Položka obsahuje veškerou manipulaci s vybouranou sutí a s vybouranými hmotami vč. uložení na skládku a poplatku za skládku (pokud zadávací dokumentace nestanoví jinak).</t>
  </si>
  <si>
    <t>7</t>
  </si>
  <si>
    <t>113724</t>
  </si>
  <si>
    <t>FRÉZOVÁNÍ VOZOVEK ASFALTOVÝCH, ODVOZ DO 5KM</t>
  </si>
  <si>
    <t>celoplošně (1230+1200)*0,05=121,5000 [A] 
sanace 40pct plochy  2430*0,4*0,06=58,3200 [B] 
A+B=179,8200 [C]</t>
  </si>
  <si>
    <t>8</t>
  </si>
  <si>
    <t>113761</t>
  </si>
  <si>
    <t>FRÉZOVÁNÍ DRÁŽKY PRŮŘEZU DO 100MM2 V ASFALTOVÉ VOZOVCE</t>
  </si>
  <si>
    <t>Položka zahrnuje veškerou manipulaci s vybouranou sutí a s vybouranými hmotami vč. uložení na skládku.</t>
  </si>
  <si>
    <t>18110</t>
  </si>
  <si>
    <t>ÚPRAVA PLÁNĚ SE ZHUT V HOR TŘ 1-4</t>
  </si>
  <si>
    <t>M2</t>
  </si>
  <si>
    <t>hloubková sanace, v případě potřeby 
450=450,0000 [A]</t>
  </si>
  <si>
    <t>Veškeré práce jsou obsaženy v textu položky včetně vyrovnání výškových rozdílů. Míru zhutnění určuje projekt.</t>
  </si>
  <si>
    <t>Vodorovné konstrukce</t>
  </si>
  <si>
    <t>451312</t>
  </si>
  <si>
    <t>PODKLADNÍ A VÝPLŇOVÉ VRSTVY Z PROSTÉHO BETONU C12/15</t>
  </si>
  <si>
    <t>lože pod obruby a přídlažby 
770*0,1+125*0,1=89,5000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</si>
  <si>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</si>
  <si>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11</t>
  </si>
  <si>
    <t>56210</t>
  </si>
  <si>
    <t>VOZOVKOVÉ VRSTVY Z MATERIÁLŮ STABIL CEMENTEM</t>
  </si>
  <si>
    <t>hloubková sanace 
450*0,15=67,5000 [A]</t>
  </si>
  <si>
    <t>- dodání směsi, postřiku, nátěru, dlažeb nebo dílců v požadované kvalitě  
- očištění podkladu případně zřízení spojovací vrstvy  
- uložení směsi, dlažby nebo dílců a provedení nátěrů a postřiků dle předepsaného technologického předpisu  
- zřízení vrstvy bez rozlišení šířky, pokládání vrstvy po etapách, včetně pracovních spar a spojů  
- úpravu napojení, ukončení a těsnění podél obrubníků, dilatačních zařízení, odvodňovacích proužků, odvodňovačů, vpustí, šachet a pod., nestanoví-li zadávací dokumentace jinak  
- těsnění, tmelení a výplň spar a otvorů  
- úpravu dilatačních spar a povrchu vrstvy</t>
  </si>
  <si>
    <t>12</t>
  </si>
  <si>
    <t>56330</t>
  </si>
  <si>
    <t>VOZOVKOVÉ VRSTVY ZE ŠTĚRKODRTI</t>
  </si>
  <si>
    <t>hloubková sanace 
450*0,2=90,0000 [A] 
pro chodník 
146*1,8*0,2=52,5600 [B] 
A+B=142,5600 [C]</t>
  </si>
  <si>
    <t>13</t>
  </si>
  <si>
    <t>572111</t>
  </si>
  <si>
    <t>INFILTRAČNÍ POSTŘIK ASFALTOVÝ DO 0,5KG/M2</t>
  </si>
  <si>
    <t>450=450,0000 [A]</t>
  </si>
  <si>
    <t>14</t>
  </si>
  <si>
    <t>572211</t>
  </si>
  <si>
    <t>SPOJOVACÍ POSTŘIK Z ASFALTU DO 0,5KG/M2</t>
  </si>
  <si>
    <t>2430+450+2430*0,25=3 487,5000 [A]</t>
  </si>
  <si>
    <t>15</t>
  </si>
  <si>
    <t>574101</t>
  </si>
  <si>
    <t>ASFALTOVÝ BETON TŘ I</t>
  </si>
  <si>
    <t>ACL 16+ 50/70, vyrovnávka, sanace</t>
  </si>
  <si>
    <t>2430*0,25*0,06=36,4500 [A]</t>
  </si>
  <si>
    <t>16</t>
  </si>
  <si>
    <t>574141</t>
  </si>
  <si>
    <t>ASFALTOVÝ BETON TŘ I TL 50MM</t>
  </si>
  <si>
    <t>1230+1200=2 430,0000 [A]</t>
  </si>
  <si>
    <t>Potrubí</t>
  </si>
  <si>
    <t>17</t>
  </si>
  <si>
    <t>89712</t>
  </si>
  <si>
    <t>VPUSŤ KANALIZAČNÍ ULIČNÍ KOMPLETNÍ Z BETONOVÝCH DÍLCŮ</t>
  </si>
  <si>
    <t>KUS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</si>
  <si>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</si>
  <si>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18</t>
  </si>
  <si>
    <t>89921</t>
  </si>
  <si>
    <t>VÝŠKOVÁ ÚPRAVA POKLOPŮ</t>
  </si>
  <si>
    <t>- položka výškové úpravy zahrnuje všechny nutné práce a materiály pro zvýšení nebo snížení zařízení (včetně nutné úpravy stávajícího povrchu vozovky nebo chodníku).</t>
  </si>
  <si>
    <t>19</t>
  </si>
  <si>
    <t>89923</t>
  </si>
  <si>
    <t>VÝŠKOVÁ ÚPRAVA KRYCÍCH HRNCŮ</t>
  </si>
  <si>
    <t>Ostatní konstrukce a práce</t>
  </si>
  <si>
    <t>20</t>
  </si>
  <si>
    <t>915111</t>
  </si>
  <si>
    <t>VODOROVNÉ DOPRAVNÍ ZNAČENÍ BARVOU HLADKÉ - DODÁVKA A POKLÁDKA</t>
  </si>
  <si>
    <t>položka zahrnuje: 
- dodání a pokládku nátěrového materiálu (měří se pouze natíraná plocha) 
- předznačení a reflexní úpravu</t>
  </si>
  <si>
    <t>21</t>
  </si>
  <si>
    <t>915211</t>
  </si>
  <si>
    <t>VODOROVNÉ DOPRAVNÍ ZNAČENÍ PLASTEM HLADKÉ - DODÁVKA A POKLÁDKA</t>
  </si>
  <si>
    <t>22</t>
  </si>
  <si>
    <t>915401</t>
  </si>
  <si>
    <t>VODOR DOPRAV ZNAČ BETON PREFABRIK - DOD A POKLÁDKA</t>
  </si>
  <si>
    <t>125*0,25=31,2500 [A]</t>
  </si>
  <si>
    <t>- veškeré práce jsou obsaženy v textu položky,  
- zahrnuje předznačení a reflexní úpravu.</t>
  </si>
  <si>
    <t>23</t>
  </si>
  <si>
    <t>917211</t>
  </si>
  <si>
    <t>ZÁHONOVÉ OBRUBY Z BETONOVÝCH OBRUBNÍKŮ ŠÍŘ 50MM</t>
  </si>
  <si>
    <t>Položka zahrnuje: 
dodání a pokládku betonových obrubníků o rozměrech předepsaných zadávací dokumentací 
betonové lože i boční betonovou opěrku.</t>
  </si>
  <si>
    <t>24</t>
  </si>
  <si>
    <t>917224</t>
  </si>
  <si>
    <t>SILNIČNÍ A CHODNÍKOVÉ OBRUBY Z BETONOVÝCH OBRUBNÍKŮ ŠÍŘ 150MM</t>
  </si>
  <si>
    <t>25</t>
  </si>
  <si>
    <t>931311</t>
  </si>
  <si>
    <t>TĚSNĚNÍ DILATAČ SPAR ASF ZÁLIVKOU PRŮŘ DO 100MM2</t>
  </si>
  <si>
    <t>pracovní spáry v krytu</t>
  </si>
  <si>
    <t>položka zahrnuje dodávku a osazení předepsaného materiálu, očištění ploch spáry před úpravou, očištění okolí spáry po úpravě 
nezahrnuje těsnící profil</t>
  </si>
  <si>
    <t>26</t>
  </si>
  <si>
    <t>93808</t>
  </si>
  <si>
    <t>OČIŠTĚNÍ VOZOVEK ZAMETENÍM</t>
  </si>
  <si>
    <t>položka zahrnuje očištění předepsaným způsobem včetně odklizení vzniklého odpadu</t>
  </si>
  <si>
    <t>27</t>
  </si>
  <si>
    <t>96615</t>
  </si>
  <si>
    <t>BOURÁNÍ KONSTRUKCÍ Z PROSTÉHO BETONU</t>
  </si>
  <si>
    <t>770*0,1=77,0000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</si>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</sst>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theme="6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1" xfId="0" applyFont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1"/>
  <sheetViews>
    <sheetView tabSelected="1" workbookViewId="0" topLeftCell="A1">
      <pane ySplit="7" topLeftCell="A24" activePane="bottomLeft" state="frozen"/>
      <selection pane="bottomLeft" activeCell="H50" sqref="H5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10</v>
      </c>
    </row>
    <row r="2" spans="2:16" ht="24.95" customHeight="1">
      <c r="B2" s="1"/>
      <c r="C2" s="1"/>
      <c r="D2" s="1"/>
      <c r="E2" s="2" t="s">
        <v>2</v>
      </c>
      <c r="F2" s="1"/>
      <c r="G2" s="1"/>
      <c r="H2" s="5"/>
      <c r="I2" s="5"/>
      <c r="O2">
        <f>0+O8+O21+O46+O51+O76+O89</f>
        <v>0</v>
      </c>
      <c r="P2" t="s">
        <v>11</v>
      </c>
    </row>
    <row r="3" spans="1:16" ht="15" customHeight="1">
      <c r="A3" t="s">
        <v>1</v>
      </c>
      <c r="B3" s="6" t="s">
        <v>3</v>
      </c>
      <c r="C3" s="30"/>
      <c r="D3" s="31"/>
      <c r="E3" s="7" t="s">
        <v>4</v>
      </c>
      <c r="F3" s="1"/>
      <c r="G3" s="4"/>
      <c r="H3" s="3" t="s">
        <v>13</v>
      </c>
      <c r="I3" s="27">
        <f>0+I8+I21+I46+I51+I76+I89</f>
        <v>0</v>
      </c>
      <c r="O3" t="s">
        <v>7</v>
      </c>
      <c r="P3" t="s">
        <v>12</v>
      </c>
    </row>
    <row r="4" spans="1:16" ht="15" customHeight="1">
      <c r="A4" t="s">
        <v>5</v>
      </c>
      <c r="B4" s="9" t="s">
        <v>6</v>
      </c>
      <c r="C4" s="32" t="s">
        <v>13</v>
      </c>
      <c r="D4" s="33"/>
      <c r="E4" s="10" t="s">
        <v>14</v>
      </c>
      <c r="F4" s="5"/>
      <c r="G4" s="5"/>
      <c r="H4" s="11"/>
      <c r="I4" s="11"/>
      <c r="O4" t="s">
        <v>8</v>
      </c>
      <c r="P4" t="s">
        <v>12</v>
      </c>
    </row>
    <row r="5" spans="1:16" ht="12.75" customHeight="1">
      <c r="A5" s="29" t="s">
        <v>15</v>
      </c>
      <c r="B5" s="29" t="s">
        <v>17</v>
      </c>
      <c r="C5" s="29" t="s">
        <v>19</v>
      </c>
      <c r="D5" s="29" t="s">
        <v>20</v>
      </c>
      <c r="E5" s="29" t="s">
        <v>21</v>
      </c>
      <c r="F5" s="29" t="s">
        <v>22</v>
      </c>
      <c r="G5" s="29" t="s">
        <v>24</v>
      </c>
      <c r="H5" s="29" t="s">
        <v>26</v>
      </c>
      <c r="I5" s="29"/>
      <c r="O5" t="s">
        <v>9</v>
      </c>
      <c r="P5" t="s">
        <v>12</v>
      </c>
    </row>
    <row r="6" spans="1:9" ht="12.75" customHeight="1">
      <c r="A6" s="29"/>
      <c r="B6" s="29"/>
      <c r="C6" s="29"/>
      <c r="D6" s="29"/>
      <c r="E6" s="29"/>
      <c r="F6" s="29"/>
      <c r="G6" s="29"/>
      <c r="H6" s="8" t="s">
        <v>27</v>
      </c>
      <c r="I6" s="8" t="s">
        <v>29</v>
      </c>
    </row>
    <row r="7" spans="1:9" ht="12.75" customHeight="1">
      <c r="A7" s="8" t="s">
        <v>16</v>
      </c>
      <c r="B7" s="8" t="s">
        <v>18</v>
      </c>
      <c r="C7" s="8" t="s">
        <v>12</v>
      </c>
      <c r="D7" s="8" t="s">
        <v>11</v>
      </c>
      <c r="E7" s="8" t="s">
        <v>10</v>
      </c>
      <c r="F7" s="8" t="s">
        <v>23</v>
      </c>
      <c r="G7" s="8" t="s">
        <v>25</v>
      </c>
      <c r="H7" s="8" t="s">
        <v>28</v>
      </c>
      <c r="I7" s="8" t="s">
        <v>30</v>
      </c>
    </row>
    <row r="8" spans="1:18" ht="12.75" customHeight="1">
      <c r="A8" s="11" t="s">
        <v>31</v>
      </c>
      <c r="B8" s="11"/>
      <c r="C8" s="13" t="s">
        <v>16</v>
      </c>
      <c r="D8" s="11"/>
      <c r="E8" s="14" t="s">
        <v>32</v>
      </c>
      <c r="F8" s="11"/>
      <c r="G8" s="11"/>
      <c r="H8" s="11"/>
      <c r="I8" s="15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12" t="s">
        <v>33</v>
      </c>
      <c r="B9" s="16" t="s">
        <v>18</v>
      </c>
      <c r="C9" s="16" t="s">
        <v>34</v>
      </c>
      <c r="D9" s="12" t="s">
        <v>35</v>
      </c>
      <c r="E9" s="17" t="s">
        <v>36</v>
      </c>
      <c r="F9" s="18" t="s">
        <v>37</v>
      </c>
      <c r="G9" s="19">
        <v>742.2765</v>
      </c>
      <c r="H9" s="28"/>
      <c r="I9" s="20">
        <f>ROUND(ROUND(H9,2)*ROUND(G9,4),2)</f>
        <v>0</v>
      </c>
      <c r="O9">
        <f>(I9*21)/100</f>
        <v>0</v>
      </c>
      <c r="P9" t="s">
        <v>12</v>
      </c>
    </row>
    <row r="10" spans="1:5" ht="12.75">
      <c r="A10" s="21" t="s">
        <v>38</v>
      </c>
      <c r="E10" s="22" t="s">
        <v>35</v>
      </c>
    </row>
    <row r="11" spans="1:5" ht="12.75">
      <c r="A11" s="23" t="s">
        <v>39</v>
      </c>
      <c r="E11" s="24" t="s">
        <v>40</v>
      </c>
    </row>
    <row r="12" spans="1:5" ht="25.5">
      <c r="A12" t="s">
        <v>41</v>
      </c>
      <c r="E12" s="22" t="s">
        <v>42</v>
      </c>
    </row>
    <row r="13" spans="1:16" ht="12.75">
      <c r="A13" s="12" t="s">
        <v>33</v>
      </c>
      <c r="B13" s="16" t="s">
        <v>12</v>
      </c>
      <c r="C13" s="16" t="s">
        <v>43</v>
      </c>
      <c r="D13" s="12" t="s">
        <v>35</v>
      </c>
      <c r="E13" s="17" t="s">
        <v>44</v>
      </c>
      <c r="F13" s="18" t="s">
        <v>45</v>
      </c>
      <c r="G13" s="19">
        <v>1</v>
      </c>
      <c r="H13" s="28"/>
      <c r="I13" s="20">
        <f>ROUND(ROUND(H13,2)*ROUND(G13,4),2)</f>
        <v>0</v>
      </c>
      <c r="O13">
        <f>(I13*21)/100</f>
        <v>0</v>
      </c>
      <c r="P13" t="s">
        <v>12</v>
      </c>
    </row>
    <row r="14" spans="1:5" ht="12.75">
      <c r="A14" s="21" t="s">
        <v>38</v>
      </c>
      <c r="E14" s="22" t="s">
        <v>46</v>
      </c>
    </row>
    <row r="15" spans="1:5" ht="12.75">
      <c r="A15" s="23" t="s">
        <v>39</v>
      </c>
      <c r="E15" s="24" t="s">
        <v>35</v>
      </c>
    </row>
    <row r="16" spans="1:5" ht="12.75">
      <c r="A16" t="s">
        <v>41</v>
      </c>
      <c r="E16" s="22" t="s">
        <v>47</v>
      </c>
    </row>
    <row r="17" spans="1:16" ht="12.75">
      <c r="A17" s="12" t="s">
        <v>33</v>
      </c>
      <c r="B17" s="16" t="s">
        <v>11</v>
      </c>
      <c r="C17" s="16" t="s">
        <v>48</v>
      </c>
      <c r="D17" s="12" t="s">
        <v>35</v>
      </c>
      <c r="E17" s="17" t="s">
        <v>49</v>
      </c>
      <c r="F17" s="18" t="s">
        <v>50</v>
      </c>
      <c r="G17" s="19">
        <v>0.47</v>
      </c>
      <c r="H17" s="28"/>
      <c r="I17" s="20">
        <f>ROUND(ROUND(H17,2)*ROUND(G17,4),2)</f>
        <v>0</v>
      </c>
      <c r="O17">
        <f>(I17*21)/100</f>
        <v>0</v>
      </c>
      <c r="P17" t="s">
        <v>12</v>
      </c>
    </row>
    <row r="18" spans="1:5" ht="12.75">
      <c r="A18" s="21" t="s">
        <v>38</v>
      </c>
      <c r="E18" s="22" t="s">
        <v>51</v>
      </c>
    </row>
    <row r="19" spans="1:5" ht="12.75">
      <c r="A19" s="23" t="s">
        <v>39</v>
      </c>
      <c r="E19" s="24" t="s">
        <v>35</v>
      </c>
    </row>
    <row r="20" spans="1:5" ht="12.75">
      <c r="A20" t="s">
        <v>41</v>
      </c>
      <c r="E20" s="22" t="s">
        <v>52</v>
      </c>
    </row>
    <row r="21" spans="1:18" ht="12.75" customHeight="1">
      <c r="A21" s="5" t="s">
        <v>31</v>
      </c>
      <c r="B21" s="5"/>
      <c r="C21" s="25" t="s">
        <v>18</v>
      </c>
      <c r="D21" s="5"/>
      <c r="E21" s="14" t="s">
        <v>53</v>
      </c>
      <c r="F21" s="5"/>
      <c r="G21" s="5"/>
      <c r="H21" s="5"/>
      <c r="I21" s="26">
        <f>0+Q21</f>
        <v>0</v>
      </c>
      <c r="O21">
        <f>0+R21</f>
        <v>0</v>
      </c>
      <c r="Q21">
        <f>0+I22+I26+I30+I34+I38+I42</f>
        <v>0</v>
      </c>
      <c r="R21">
        <f>0+O22+O26+O30+O34+O38+O42</f>
        <v>0</v>
      </c>
    </row>
    <row r="22" spans="1:16" ht="12.75">
      <c r="A22" s="12" t="s">
        <v>33</v>
      </c>
      <c r="B22" s="16" t="s">
        <v>10</v>
      </c>
      <c r="C22" s="16" t="s">
        <v>54</v>
      </c>
      <c r="D22" s="12" t="s">
        <v>35</v>
      </c>
      <c r="E22" s="17" t="s">
        <v>55</v>
      </c>
      <c r="F22" s="18" t="s">
        <v>56</v>
      </c>
      <c r="G22" s="19">
        <v>32.53</v>
      </c>
      <c r="H22" s="28"/>
      <c r="I22" s="20">
        <f>ROUND(ROUND(H22,2)*ROUND(G22,4),2)</f>
        <v>0</v>
      </c>
      <c r="O22">
        <f>(I22*0)/100</f>
        <v>0</v>
      </c>
      <c r="P22" t="s">
        <v>16</v>
      </c>
    </row>
    <row r="23" spans="1:5" ht="12.75">
      <c r="A23" s="21" t="s">
        <v>38</v>
      </c>
      <c r="E23" s="22" t="s">
        <v>35</v>
      </c>
    </row>
    <row r="24" spans="1:5" ht="63.75">
      <c r="A24" s="23" t="s">
        <v>39</v>
      </c>
      <c r="E24" s="24" t="s">
        <v>57</v>
      </c>
    </row>
    <row r="25" spans="1:5" ht="63.75">
      <c r="A25" t="s">
        <v>41</v>
      </c>
      <c r="E25" s="22" t="s">
        <v>58</v>
      </c>
    </row>
    <row r="26" spans="1:16" ht="25.5">
      <c r="A26" s="12" t="s">
        <v>33</v>
      </c>
      <c r="B26" s="16" t="s">
        <v>23</v>
      </c>
      <c r="C26" s="16" t="s">
        <v>59</v>
      </c>
      <c r="D26" s="12" t="s">
        <v>35</v>
      </c>
      <c r="E26" s="17" t="s">
        <v>60</v>
      </c>
      <c r="F26" s="18" t="s">
        <v>56</v>
      </c>
      <c r="G26" s="19">
        <v>215.06</v>
      </c>
      <c r="H26" s="28"/>
      <c r="I26" s="20">
        <f>ROUND(ROUND(H26,2)*ROUND(G26,4),2)</f>
        <v>0</v>
      </c>
      <c r="O26">
        <f>(I26*21)/100</f>
        <v>0</v>
      </c>
      <c r="P26" t="s">
        <v>12</v>
      </c>
    </row>
    <row r="27" spans="1:5" ht="12.75">
      <c r="A27" s="21" t="s">
        <v>38</v>
      </c>
      <c r="E27" s="22" t="s">
        <v>35</v>
      </c>
    </row>
    <row r="28" spans="1:5" ht="114.75">
      <c r="A28" s="23" t="s">
        <v>39</v>
      </c>
      <c r="E28" s="24" t="s">
        <v>61</v>
      </c>
    </row>
    <row r="29" spans="1:5" ht="63.75">
      <c r="A29" t="s">
        <v>41</v>
      </c>
      <c r="E29" s="22" t="s">
        <v>58</v>
      </c>
    </row>
    <row r="30" spans="1:16" ht="12.75">
      <c r="A30" s="12" t="s">
        <v>33</v>
      </c>
      <c r="B30" s="16" t="s">
        <v>25</v>
      </c>
      <c r="C30" s="16" t="s">
        <v>62</v>
      </c>
      <c r="D30" s="12" t="s">
        <v>35</v>
      </c>
      <c r="E30" s="17" t="s">
        <v>63</v>
      </c>
      <c r="F30" s="18" t="s">
        <v>64</v>
      </c>
      <c r="G30" s="19">
        <v>770</v>
      </c>
      <c r="H30" s="28"/>
      <c r="I30" s="20">
        <f>ROUND(ROUND(H30,2)*ROUND(G30,4),2)</f>
        <v>0</v>
      </c>
      <c r="O30">
        <f>(I30*21)/100</f>
        <v>0</v>
      </c>
      <c r="P30" t="s">
        <v>12</v>
      </c>
    </row>
    <row r="31" spans="1:5" ht="12.75">
      <c r="A31" s="21" t="s">
        <v>38</v>
      </c>
      <c r="E31" s="22" t="s">
        <v>35</v>
      </c>
    </row>
    <row r="32" spans="1:5" ht="12.75">
      <c r="A32" s="23" t="s">
        <v>39</v>
      </c>
      <c r="E32" s="24" t="s">
        <v>65</v>
      </c>
    </row>
    <row r="33" spans="1:5" ht="38.25">
      <c r="A33" t="s">
        <v>41</v>
      </c>
      <c r="E33" s="22" t="s">
        <v>66</v>
      </c>
    </row>
    <row r="34" spans="1:16" ht="12.75">
      <c r="A34" s="12" t="s">
        <v>33</v>
      </c>
      <c r="B34" s="16" t="s">
        <v>67</v>
      </c>
      <c r="C34" s="16" t="s">
        <v>68</v>
      </c>
      <c r="D34" s="12" t="s">
        <v>35</v>
      </c>
      <c r="E34" s="17" t="s">
        <v>69</v>
      </c>
      <c r="F34" s="18" t="s">
        <v>56</v>
      </c>
      <c r="G34" s="19">
        <v>179.82</v>
      </c>
      <c r="H34" s="28"/>
      <c r="I34" s="20">
        <f>ROUND(ROUND(H34,2)*ROUND(G34,4),2)</f>
        <v>0</v>
      </c>
      <c r="O34">
        <f>(I34*21)/100</f>
        <v>0</v>
      </c>
      <c r="P34" t="s">
        <v>12</v>
      </c>
    </row>
    <row r="35" spans="1:5" ht="12.75">
      <c r="A35" s="21" t="s">
        <v>38</v>
      </c>
      <c r="E35" s="22" t="s">
        <v>35</v>
      </c>
    </row>
    <row r="36" spans="1:5" ht="38.25">
      <c r="A36" s="23" t="s">
        <v>39</v>
      </c>
      <c r="E36" s="24" t="s">
        <v>70</v>
      </c>
    </row>
    <row r="37" spans="1:5" ht="38.25">
      <c r="A37" t="s">
        <v>41</v>
      </c>
      <c r="E37" s="22" t="s">
        <v>66</v>
      </c>
    </row>
    <row r="38" spans="1:16" ht="12.75">
      <c r="A38" s="12" t="s">
        <v>33</v>
      </c>
      <c r="B38" s="16" t="s">
        <v>71</v>
      </c>
      <c r="C38" s="16" t="s">
        <v>72</v>
      </c>
      <c r="D38" s="12" t="s">
        <v>35</v>
      </c>
      <c r="E38" s="17" t="s">
        <v>73</v>
      </c>
      <c r="F38" s="18" t="s">
        <v>64</v>
      </c>
      <c r="G38" s="19">
        <v>45</v>
      </c>
      <c r="H38" s="28"/>
      <c r="I38" s="20">
        <f>ROUND(ROUND(H38,2)*ROUND(G38,4),2)</f>
        <v>0</v>
      </c>
      <c r="O38">
        <f>(I38*21)/100</f>
        <v>0</v>
      </c>
      <c r="P38" t="s">
        <v>12</v>
      </c>
    </row>
    <row r="39" spans="1:5" ht="12.75">
      <c r="A39" s="21" t="s">
        <v>38</v>
      </c>
      <c r="E39" s="22" t="s">
        <v>35</v>
      </c>
    </row>
    <row r="40" spans="1:5" ht="12.75">
      <c r="A40" s="23" t="s">
        <v>39</v>
      </c>
      <c r="E40" s="24" t="s">
        <v>35</v>
      </c>
    </row>
    <row r="41" spans="1:5" ht="25.5">
      <c r="A41" t="s">
        <v>41</v>
      </c>
      <c r="E41" s="22" t="s">
        <v>74</v>
      </c>
    </row>
    <row r="42" spans="1:16" ht="12.75">
      <c r="A42" s="12" t="s">
        <v>33</v>
      </c>
      <c r="B42" s="16" t="s">
        <v>28</v>
      </c>
      <c r="C42" s="16" t="s">
        <v>75</v>
      </c>
      <c r="D42" s="12" t="s">
        <v>35</v>
      </c>
      <c r="E42" s="17" t="s">
        <v>76</v>
      </c>
      <c r="F42" s="18" t="s">
        <v>77</v>
      </c>
      <c r="G42" s="19">
        <v>450</v>
      </c>
      <c r="H42" s="28"/>
      <c r="I42" s="20">
        <f>ROUND(ROUND(H42,2)*ROUND(G42,4),2)</f>
        <v>0</v>
      </c>
      <c r="O42">
        <f>(I42*21)/100</f>
        <v>0</v>
      </c>
      <c r="P42" t="s">
        <v>12</v>
      </c>
    </row>
    <row r="43" spans="1:5" ht="12.75">
      <c r="A43" s="21" t="s">
        <v>38</v>
      </c>
      <c r="E43" s="22" t="s">
        <v>35</v>
      </c>
    </row>
    <row r="44" spans="1:5" ht="25.5">
      <c r="A44" s="23" t="s">
        <v>39</v>
      </c>
      <c r="E44" s="24" t="s">
        <v>78</v>
      </c>
    </row>
    <row r="45" spans="1:5" ht="25.5">
      <c r="A45" t="s">
        <v>41</v>
      </c>
      <c r="E45" s="22" t="s">
        <v>79</v>
      </c>
    </row>
    <row r="46" spans="1:18" ht="12.75" customHeight="1">
      <c r="A46" s="5" t="s">
        <v>31</v>
      </c>
      <c r="B46" s="5"/>
      <c r="C46" s="25" t="s">
        <v>10</v>
      </c>
      <c r="D46" s="5"/>
      <c r="E46" s="14" t="s">
        <v>80</v>
      </c>
      <c r="F46" s="5"/>
      <c r="G46" s="5"/>
      <c r="H46" s="5"/>
      <c r="I46" s="26">
        <f>0+Q46</f>
        <v>0</v>
      </c>
      <c r="O46">
        <f>0+R46</f>
        <v>0</v>
      </c>
      <c r="Q46">
        <f>0+I47</f>
        <v>0</v>
      </c>
      <c r="R46">
        <f>0+O47</f>
        <v>0</v>
      </c>
    </row>
    <row r="47" spans="1:16" ht="12.75">
      <c r="A47" s="12" t="s">
        <v>33</v>
      </c>
      <c r="B47" s="16" t="s">
        <v>30</v>
      </c>
      <c r="C47" s="16" t="s">
        <v>81</v>
      </c>
      <c r="D47" s="12" t="s">
        <v>35</v>
      </c>
      <c r="E47" s="17" t="s">
        <v>82</v>
      </c>
      <c r="F47" s="18" t="s">
        <v>56</v>
      </c>
      <c r="G47" s="19">
        <v>89.5</v>
      </c>
      <c r="H47" s="28"/>
      <c r="I47" s="20">
        <f>ROUND(ROUND(H47,2)*ROUND(G47,4),2)</f>
        <v>0</v>
      </c>
      <c r="O47">
        <f>(I47*0)/100</f>
        <v>0</v>
      </c>
      <c r="P47" t="s">
        <v>16</v>
      </c>
    </row>
    <row r="48" spans="1:5" ht="12.75">
      <c r="A48" s="21" t="s">
        <v>38</v>
      </c>
      <c r="E48" s="22" t="s">
        <v>35</v>
      </c>
    </row>
    <row r="49" spans="1:5" ht="25.5">
      <c r="A49" s="23" t="s">
        <v>39</v>
      </c>
      <c r="E49" s="24" t="s">
        <v>83</v>
      </c>
    </row>
    <row r="50" spans="1:5" ht="369.75">
      <c r="A50" t="s">
        <v>41</v>
      </c>
      <c r="E50" s="22" t="s">
        <v>84</v>
      </c>
    </row>
    <row r="51" spans="1:18" ht="12.75" customHeight="1">
      <c r="A51" s="5" t="s">
        <v>31</v>
      </c>
      <c r="B51" s="5"/>
      <c r="C51" s="25" t="s">
        <v>23</v>
      </c>
      <c r="D51" s="5"/>
      <c r="E51" s="14" t="s">
        <v>14</v>
      </c>
      <c r="F51" s="5"/>
      <c r="G51" s="5"/>
      <c r="H51" s="5"/>
      <c r="I51" s="26">
        <f>0+Q51</f>
        <v>0</v>
      </c>
      <c r="O51">
        <f>0+R51</f>
        <v>0</v>
      </c>
      <c r="Q51">
        <f>0+I52+I56+I60+I64+I68+I72</f>
        <v>0</v>
      </c>
      <c r="R51">
        <f>0+O52+O56+O60+O64+O68+O72</f>
        <v>0</v>
      </c>
    </row>
    <row r="52" spans="1:16" ht="12.75">
      <c r="A52" s="12" t="s">
        <v>33</v>
      </c>
      <c r="B52" s="16" t="s">
        <v>85</v>
      </c>
      <c r="C52" s="16" t="s">
        <v>86</v>
      </c>
      <c r="D52" s="12" t="s">
        <v>35</v>
      </c>
      <c r="E52" s="17" t="s">
        <v>87</v>
      </c>
      <c r="F52" s="18" t="s">
        <v>56</v>
      </c>
      <c r="G52" s="19">
        <v>67.5</v>
      </c>
      <c r="H52" s="28"/>
      <c r="I52" s="20">
        <f>ROUND(ROUND(H52,2)*ROUND(G52,4),2)</f>
        <v>0</v>
      </c>
      <c r="O52">
        <f>(I52*21)/100</f>
        <v>0</v>
      </c>
      <c r="P52" t="s">
        <v>12</v>
      </c>
    </row>
    <row r="53" spans="1:5" ht="12.75">
      <c r="A53" s="21" t="s">
        <v>38</v>
      </c>
      <c r="E53" s="22" t="s">
        <v>35</v>
      </c>
    </row>
    <row r="54" spans="1:5" ht="25.5">
      <c r="A54" s="23" t="s">
        <v>39</v>
      </c>
      <c r="E54" s="24" t="s">
        <v>88</v>
      </c>
    </row>
    <row r="55" spans="1:5" ht="140.25">
      <c r="A55" t="s">
        <v>41</v>
      </c>
      <c r="E55" s="22" t="s">
        <v>89</v>
      </c>
    </row>
    <row r="56" spans="1:16" ht="12.75">
      <c r="A56" s="12" t="s">
        <v>33</v>
      </c>
      <c r="B56" s="16" t="s">
        <v>90</v>
      </c>
      <c r="C56" s="16" t="s">
        <v>91</v>
      </c>
      <c r="D56" s="12" t="s">
        <v>35</v>
      </c>
      <c r="E56" s="17" t="s">
        <v>92</v>
      </c>
      <c r="F56" s="18" t="s">
        <v>56</v>
      </c>
      <c r="G56" s="19">
        <v>142.56</v>
      </c>
      <c r="H56" s="28"/>
      <c r="I56" s="20">
        <f>ROUND(ROUND(H56,2)*ROUND(G56,4),2)</f>
        <v>0</v>
      </c>
      <c r="O56">
        <f>(I56*21)/100</f>
        <v>0</v>
      </c>
      <c r="P56" t="s">
        <v>12</v>
      </c>
    </row>
    <row r="57" spans="1:5" ht="12.75">
      <c r="A57" s="21" t="s">
        <v>38</v>
      </c>
      <c r="E57" s="22" t="s">
        <v>35</v>
      </c>
    </row>
    <row r="58" spans="1:5" ht="63.75">
      <c r="A58" s="23" t="s">
        <v>39</v>
      </c>
      <c r="E58" s="24" t="s">
        <v>93</v>
      </c>
    </row>
    <row r="59" spans="1:5" ht="140.25">
      <c r="A59" t="s">
        <v>41</v>
      </c>
      <c r="E59" s="22" t="s">
        <v>89</v>
      </c>
    </row>
    <row r="60" spans="1:16" ht="12.75">
      <c r="A60" s="12" t="s">
        <v>33</v>
      </c>
      <c r="B60" s="16" t="s">
        <v>94</v>
      </c>
      <c r="C60" s="16" t="s">
        <v>95</v>
      </c>
      <c r="D60" s="12" t="s">
        <v>35</v>
      </c>
      <c r="E60" s="17" t="s">
        <v>96</v>
      </c>
      <c r="F60" s="18" t="s">
        <v>77</v>
      </c>
      <c r="G60" s="19">
        <v>450</v>
      </c>
      <c r="H60" s="28"/>
      <c r="I60" s="20">
        <f>ROUND(ROUND(H60,2)*ROUND(G60,4),2)</f>
        <v>0</v>
      </c>
      <c r="O60">
        <f>(I60*21)/100</f>
        <v>0</v>
      </c>
      <c r="P60" t="s">
        <v>12</v>
      </c>
    </row>
    <row r="61" spans="1:5" ht="12.75">
      <c r="A61" s="21" t="s">
        <v>38</v>
      </c>
      <c r="E61" s="22" t="s">
        <v>35</v>
      </c>
    </row>
    <row r="62" spans="1:5" ht="12.75">
      <c r="A62" s="23" t="s">
        <v>39</v>
      </c>
      <c r="E62" s="24" t="s">
        <v>97</v>
      </c>
    </row>
    <row r="63" spans="1:5" ht="140.25">
      <c r="A63" t="s">
        <v>41</v>
      </c>
      <c r="E63" s="22" t="s">
        <v>89</v>
      </c>
    </row>
    <row r="64" spans="1:16" ht="12.75">
      <c r="A64" s="12" t="s">
        <v>33</v>
      </c>
      <c r="B64" s="16" t="s">
        <v>98</v>
      </c>
      <c r="C64" s="16" t="s">
        <v>99</v>
      </c>
      <c r="D64" s="12" t="s">
        <v>35</v>
      </c>
      <c r="E64" s="17" t="s">
        <v>100</v>
      </c>
      <c r="F64" s="18" t="s">
        <v>77</v>
      </c>
      <c r="G64" s="19">
        <v>3487.5</v>
      </c>
      <c r="H64" s="28"/>
      <c r="I64" s="20">
        <f>ROUND(ROUND(H64,2)*ROUND(G64,4),2)</f>
        <v>0</v>
      </c>
      <c r="O64">
        <f>(I64*21)/100</f>
        <v>0</v>
      </c>
      <c r="P64" t="s">
        <v>12</v>
      </c>
    </row>
    <row r="65" spans="1:5" ht="12.75">
      <c r="A65" s="21" t="s">
        <v>38</v>
      </c>
      <c r="E65" s="22" t="s">
        <v>35</v>
      </c>
    </row>
    <row r="66" spans="1:5" ht="12.75">
      <c r="A66" s="23" t="s">
        <v>39</v>
      </c>
      <c r="E66" s="24" t="s">
        <v>101</v>
      </c>
    </row>
    <row r="67" spans="1:5" ht="140.25">
      <c r="A67" t="s">
        <v>41</v>
      </c>
      <c r="E67" s="22" t="s">
        <v>89</v>
      </c>
    </row>
    <row r="68" spans="1:16" ht="12.75">
      <c r="A68" s="12" t="s">
        <v>33</v>
      </c>
      <c r="B68" s="16" t="s">
        <v>102</v>
      </c>
      <c r="C68" s="16" t="s">
        <v>103</v>
      </c>
      <c r="D68" s="12" t="s">
        <v>35</v>
      </c>
      <c r="E68" s="17" t="s">
        <v>104</v>
      </c>
      <c r="F68" s="18" t="s">
        <v>56</v>
      </c>
      <c r="G68" s="19">
        <v>36.45</v>
      </c>
      <c r="H68" s="28"/>
      <c r="I68" s="20">
        <f>ROUND(ROUND(H68,2)*ROUND(G68,4),2)</f>
        <v>0</v>
      </c>
      <c r="O68">
        <f>(I68*21)/100</f>
        <v>0</v>
      </c>
      <c r="P68" t="s">
        <v>12</v>
      </c>
    </row>
    <row r="69" spans="1:5" ht="12.75">
      <c r="A69" s="21" t="s">
        <v>38</v>
      </c>
      <c r="E69" s="22" t="s">
        <v>105</v>
      </c>
    </row>
    <row r="70" spans="1:5" ht="12.75">
      <c r="A70" s="23" t="s">
        <v>39</v>
      </c>
      <c r="E70" s="24" t="s">
        <v>106</v>
      </c>
    </row>
    <row r="71" spans="1:5" ht="140.25">
      <c r="A71" t="s">
        <v>41</v>
      </c>
      <c r="E71" s="22" t="s">
        <v>89</v>
      </c>
    </row>
    <row r="72" spans="1:16" ht="12.75">
      <c r="A72" s="12" t="s">
        <v>33</v>
      </c>
      <c r="B72" s="16" t="s">
        <v>107</v>
      </c>
      <c r="C72" s="16" t="s">
        <v>108</v>
      </c>
      <c r="D72" s="12" t="s">
        <v>35</v>
      </c>
      <c r="E72" s="17" t="s">
        <v>109</v>
      </c>
      <c r="F72" s="18" t="s">
        <v>77</v>
      </c>
      <c r="G72" s="19">
        <v>2430</v>
      </c>
      <c r="H72" s="28"/>
      <c r="I72" s="20">
        <f>ROUND(ROUND(H72,2)*ROUND(G72,4),2)</f>
        <v>0</v>
      </c>
      <c r="O72">
        <f>(I72*21)/100</f>
        <v>0</v>
      </c>
      <c r="P72" t="s">
        <v>12</v>
      </c>
    </row>
    <row r="73" spans="1:5" ht="12.75">
      <c r="A73" s="21" t="s">
        <v>38</v>
      </c>
      <c r="E73" s="22" t="s">
        <v>35</v>
      </c>
    </row>
    <row r="74" spans="1:5" ht="12.75">
      <c r="A74" s="23" t="s">
        <v>39</v>
      </c>
      <c r="E74" s="24" t="s">
        <v>110</v>
      </c>
    </row>
    <row r="75" spans="1:5" ht="140.25">
      <c r="A75" t="s">
        <v>41</v>
      </c>
      <c r="E75" s="22" t="s">
        <v>89</v>
      </c>
    </row>
    <row r="76" spans="1:18" ht="12.75" customHeight="1">
      <c r="A76" s="5" t="s">
        <v>31</v>
      </c>
      <c r="B76" s="5"/>
      <c r="C76" s="25" t="s">
        <v>71</v>
      </c>
      <c r="D76" s="5"/>
      <c r="E76" s="14" t="s">
        <v>111</v>
      </c>
      <c r="F76" s="5"/>
      <c r="G76" s="5"/>
      <c r="H76" s="5"/>
      <c r="I76" s="26">
        <f>0+Q76</f>
        <v>0</v>
      </c>
      <c r="O76">
        <f>0+R76</f>
        <v>0</v>
      </c>
      <c r="Q76">
        <f>0+I77+I81+I85</f>
        <v>0</v>
      </c>
      <c r="R76">
        <f>0+O77+O81+O85</f>
        <v>0</v>
      </c>
    </row>
    <row r="77" spans="1:16" ht="12.75">
      <c r="A77" s="12" t="s">
        <v>33</v>
      </c>
      <c r="B77" s="16" t="s">
        <v>112</v>
      </c>
      <c r="C77" s="16" t="s">
        <v>113</v>
      </c>
      <c r="D77" s="12" t="s">
        <v>35</v>
      </c>
      <c r="E77" s="17" t="s">
        <v>114</v>
      </c>
      <c r="F77" s="18" t="s">
        <v>115</v>
      </c>
      <c r="G77" s="19">
        <v>15</v>
      </c>
      <c r="H77" s="28"/>
      <c r="I77" s="20">
        <f>ROUND(ROUND(H77,2)*ROUND(G77,4),2)</f>
        <v>0</v>
      </c>
      <c r="O77">
        <f>(I77*21)/100</f>
        <v>0</v>
      </c>
      <c r="P77" t="s">
        <v>12</v>
      </c>
    </row>
    <row r="78" spans="1:5" ht="12.75">
      <c r="A78" s="21" t="s">
        <v>38</v>
      </c>
      <c r="E78" s="22" t="s">
        <v>35</v>
      </c>
    </row>
    <row r="79" spans="1:5" ht="12.75">
      <c r="A79" s="23" t="s">
        <v>39</v>
      </c>
      <c r="E79" s="24" t="s">
        <v>35</v>
      </c>
    </row>
    <row r="80" spans="1:5" ht="76.5">
      <c r="A80" t="s">
        <v>41</v>
      </c>
      <c r="E80" s="22" t="s">
        <v>116</v>
      </c>
    </row>
    <row r="81" spans="1:16" ht="12.75">
      <c r="A81" s="12" t="s">
        <v>33</v>
      </c>
      <c r="B81" s="16" t="s">
        <v>117</v>
      </c>
      <c r="C81" s="16" t="s">
        <v>118</v>
      </c>
      <c r="D81" s="12" t="s">
        <v>35</v>
      </c>
      <c r="E81" s="17" t="s">
        <v>119</v>
      </c>
      <c r="F81" s="18" t="s">
        <v>115</v>
      </c>
      <c r="G81" s="19">
        <v>13</v>
      </c>
      <c r="H81" s="28"/>
      <c r="I81" s="20">
        <f>ROUND(ROUND(H81,2)*ROUND(G81,4),2)</f>
        <v>0</v>
      </c>
      <c r="O81">
        <f>(I81*21)/100</f>
        <v>0</v>
      </c>
      <c r="P81" t="s">
        <v>12</v>
      </c>
    </row>
    <row r="82" spans="1:5" ht="12.75">
      <c r="A82" s="21" t="s">
        <v>38</v>
      </c>
      <c r="E82" s="22" t="s">
        <v>35</v>
      </c>
    </row>
    <row r="83" spans="1:5" ht="12.75">
      <c r="A83" s="23" t="s">
        <v>39</v>
      </c>
      <c r="E83" s="24" t="s">
        <v>35</v>
      </c>
    </row>
    <row r="84" spans="1:5" ht="38.25">
      <c r="A84" t="s">
        <v>41</v>
      </c>
      <c r="E84" s="22" t="s">
        <v>120</v>
      </c>
    </row>
    <row r="85" spans="1:16" ht="12.75">
      <c r="A85" s="12" t="s">
        <v>33</v>
      </c>
      <c r="B85" s="16" t="s">
        <v>121</v>
      </c>
      <c r="C85" s="16" t="s">
        <v>122</v>
      </c>
      <c r="D85" s="12" t="s">
        <v>35</v>
      </c>
      <c r="E85" s="17" t="s">
        <v>123</v>
      </c>
      <c r="F85" s="18" t="s">
        <v>115</v>
      </c>
      <c r="G85" s="19">
        <v>14</v>
      </c>
      <c r="H85" s="28"/>
      <c r="I85" s="20">
        <f>ROUND(ROUND(H85,2)*ROUND(G85,4),2)</f>
        <v>0</v>
      </c>
      <c r="O85">
        <f>(I85*21)/100</f>
        <v>0</v>
      </c>
      <c r="P85" t="s">
        <v>12</v>
      </c>
    </row>
    <row r="86" spans="1:5" ht="12.75">
      <c r="A86" s="21" t="s">
        <v>38</v>
      </c>
      <c r="E86" s="22" t="s">
        <v>35</v>
      </c>
    </row>
    <row r="87" spans="1:5" ht="12.75">
      <c r="A87" s="23" t="s">
        <v>39</v>
      </c>
      <c r="E87" s="24" t="s">
        <v>35</v>
      </c>
    </row>
    <row r="88" spans="1:5" ht="38.25">
      <c r="A88" t="s">
        <v>41</v>
      </c>
      <c r="E88" s="22" t="s">
        <v>120</v>
      </c>
    </row>
    <row r="89" spans="1:18" ht="12.75" customHeight="1">
      <c r="A89" s="5" t="s">
        <v>31</v>
      </c>
      <c r="B89" s="5"/>
      <c r="C89" s="25" t="s">
        <v>28</v>
      </c>
      <c r="D89" s="5"/>
      <c r="E89" s="14" t="s">
        <v>124</v>
      </c>
      <c r="F89" s="5"/>
      <c r="G89" s="5"/>
      <c r="H89" s="5"/>
      <c r="I89" s="26">
        <f>0+Q89</f>
        <v>0</v>
      </c>
      <c r="O89">
        <f>0+R89</f>
        <v>0</v>
      </c>
      <c r="Q89">
        <f>0+I90+I94+I98+I102+I106+I110+I114+I118</f>
        <v>0</v>
      </c>
      <c r="R89">
        <f>0+O90+O94+O98+O102+O106+O110+O114+O118</f>
        <v>0</v>
      </c>
    </row>
    <row r="90" spans="1:16" ht="25.5">
      <c r="A90" s="12" t="s">
        <v>33</v>
      </c>
      <c r="B90" s="16" t="s">
        <v>125</v>
      </c>
      <c r="C90" s="16" t="s">
        <v>126</v>
      </c>
      <c r="D90" s="12" t="s">
        <v>35</v>
      </c>
      <c r="E90" s="17" t="s">
        <v>127</v>
      </c>
      <c r="F90" s="18" t="s">
        <v>77</v>
      </c>
      <c r="G90" s="19">
        <v>0</v>
      </c>
      <c r="H90" s="28"/>
      <c r="I90" s="20">
        <f>ROUND(ROUND(H90,2)*ROUND(G90,4),2)</f>
        <v>0</v>
      </c>
      <c r="O90">
        <f>(I90*21)/100</f>
        <v>0</v>
      </c>
      <c r="P90" t="s">
        <v>12</v>
      </c>
    </row>
    <row r="91" spans="1:5" ht="12.75">
      <c r="A91" s="21" t="s">
        <v>38</v>
      </c>
      <c r="E91" s="22" t="s">
        <v>35</v>
      </c>
    </row>
    <row r="92" spans="1:5" ht="12.75">
      <c r="A92" s="23" t="s">
        <v>39</v>
      </c>
      <c r="E92" s="24" t="s">
        <v>35</v>
      </c>
    </row>
    <row r="93" spans="1:5" ht="38.25">
      <c r="A93" t="s">
        <v>41</v>
      </c>
      <c r="E93" s="22" t="s">
        <v>128</v>
      </c>
    </row>
    <row r="94" spans="1:16" ht="25.5">
      <c r="A94" s="12" t="s">
        <v>33</v>
      </c>
      <c r="B94" s="16" t="s">
        <v>129</v>
      </c>
      <c r="C94" s="16" t="s">
        <v>130</v>
      </c>
      <c r="D94" s="12" t="s">
        <v>35</v>
      </c>
      <c r="E94" s="17" t="s">
        <v>131</v>
      </c>
      <c r="F94" s="18" t="s">
        <v>77</v>
      </c>
      <c r="G94" s="19">
        <v>0</v>
      </c>
      <c r="H94" s="28"/>
      <c r="I94" s="20">
        <f>ROUND(ROUND(H94,2)*ROUND(G94,4),2)</f>
        <v>0</v>
      </c>
      <c r="O94">
        <f>(I94*21)/100</f>
        <v>0</v>
      </c>
      <c r="P94" t="s">
        <v>12</v>
      </c>
    </row>
    <row r="95" spans="1:5" ht="12.75">
      <c r="A95" s="21" t="s">
        <v>38</v>
      </c>
      <c r="E95" s="22" t="s">
        <v>35</v>
      </c>
    </row>
    <row r="96" spans="1:5" ht="12.75">
      <c r="A96" s="23" t="s">
        <v>39</v>
      </c>
      <c r="E96" s="24" t="s">
        <v>35</v>
      </c>
    </row>
    <row r="97" spans="1:5" ht="38.25">
      <c r="A97" t="s">
        <v>41</v>
      </c>
      <c r="E97" s="22" t="s">
        <v>128</v>
      </c>
    </row>
    <row r="98" spans="1:16" ht="12.75">
      <c r="A98" s="12" t="s">
        <v>33</v>
      </c>
      <c r="B98" s="16" t="s">
        <v>132</v>
      </c>
      <c r="C98" s="16" t="s">
        <v>133</v>
      </c>
      <c r="D98" s="12" t="s">
        <v>35</v>
      </c>
      <c r="E98" s="17" t="s">
        <v>134</v>
      </c>
      <c r="F98" s="18" t="s">
        <v>77</v>
      </c>
      <c r="G98" s="19">
        <v>31.25</v>
      </c>
      <c r="H98" s="28"/>
      <c r="I98" s="20">
        <f>ROUND(ROUND(H98,2)*ROUND(G98,4),2)</f>
        <v>0</v>
      </c>
      <c r="O98">
        <f>(I98*21)/100</f>
        <v>0</v>
      </c>
      <c r="P98" t="s">
        <v>12</v>
      </c>
    </row>
    <row r="99" spans="1:5" ht="12.75">
      <c r="A99" s="21" t="s">
        <v>38</v>
      </c>
      <c r="E99" s="22" t="s">
        <v>35</v>
      </c>
    </row>
    <row r="100" spans="1:5" ht="12.75">
      <c r="A100" s="23" t="s">
        <v>39</v>
      </c>
      <c r="E100" s="24" t="s">
        <v>135</v>
      </c>
    </row>
    <row r="101" spans="1:5" ht="25.5">
      <c r="A101" t="s">
        <v>41</v>
      </c>
      <c r="E101" s="22" t="s">
        <v>136</v>
      </c>
    </row>
    <row r="102" spans="1:16" ht="12.75">
      <c r="A102" s="12" t="s">
        <v>33</v>
      </c>
      <c r="B102" s="16" t="s">
        <v>137</v>
      </c>
      <c r="C102" s="16" t="s">
        <v>138</v>
      </c>
      <c r="D102" s="12" t="s">
        <v>35</v>
      </c>
      <c r="E102" s="17" t="s">
        <v>139</v>
      </c>
      <c r="F102" s="18" t="s">
        <v>64</v>
      </c>
      <c r="G102" s="19">
        <v>146</v>
      </c>
      <c r="H102" s="28"/>
      <c r="I102" s="20">
        <f>ROUND(ROUND(H102,2)*ROUND(G102,4),2)</f>
        <v>0</v>
      </c>
      <c r="O102">
        <f>(I102*0)/100</f>
        <v>0</v>
      </c>
      <c r="P102" t="s">
        <v>16</v>
      </c>
    </row>
    <row r="103" spans="1:5" ht="12.75">
      <c r="A103" s="21" t="s">
        <v>38</v>
      </c>
      <c r="E103" s="22" t="s">
        <v>35</v>
      </c>
    </row>
    <row r="104" spans="1:5" ht="12.75">
      <c r="A104" s="23" t="s">
        <v>39</v>
      </c>
      <c r="E104" s="24" t="s">
        <v>35</v>
      </c>
    </row>
    <row r="105" spans="1:5" ht="51">
      <c r="A105" t="s">
        <v>41</v>
      </c>
      <c r="E105" s="22" t="s">
        <v>140</v>
      </c>
    </row>
    <row r="106" spans="1:16" ht="12.75">
      <c r="A106" s="12" t="s">
        <v>33</v>
      </c>
      <c r="B106" s="16" t="s">
        <v>141</v>
      </c>
      <c r="C106" s="16" t="s">
        <v>142</v>
      </c>
      <c r="D106" s="12" t="s">
        <v>35</v>
      </c>
      <c r="E106" s="17" t="s">
        <v>143</v>
      </c>
      <c r="F106" s="18" t="s">
        <v>64</v>
      </c>
      <c r="G106" s="19">
        <v>624</v>
      </c>
      <c r="H106" s="28"/>
      <c r="I106" s="20">
        <f>ROUND(ROUND(H106,2)*ROUND(G106,4),2)</f>
        <v>0</v>
      </c>
      <c r="O106">
        <f>(I106*21)/100</f>
        <v>0</v>
      </c>
      <c r="P106" t="s">
        <v>12</v>
      </c>
    </row>
    <row r="107" spans="1:5" ht="12.75">
      <c r="A107" s="21" t="s">
        <v>38</v>
      </c>
      <c r="E107" s="22" t="s">
        <v>35</v>
      </c>
    </row>
    <row r="108" spans="1:5" ht="12.75">
      <c r="A108" s="23" t="s">
        <v>39</v>
      </c>
      <c r="E108" s="24" t="s">
        <v>35</v>
      </c>
    </row>
    <row r="109" spans="1:5" ht="51">
      <c r="A109" t="s">
        <v>41</v>
      </c>
      <c r="E109" s="22" t="s">
        <v>140</v>
      </c>
    </row>
    <row r="110" spans="1:16" ht="12.75">
      <c r="A110" s="12" t="s">
        <v>33</v>
      </c>
      <c r="B110" s="16" t="s">
        <v>144</v>
      </c>
      <c r="C110" s="16" t="s">
        <v>145</v>
      </c>
      <c r="D110" s="12" t="s">
        <v>35</v>
      </c>
      <c r="E110" s="17" t="s">
        <v>146</v>
      </c>
      <c r="F110" s="18" t="s">
        <v>64</v>
      </c>
      <c r="G110" s="19">
        <v>45</v>
      </c>
      <c r="H110" s="28"/>
      <c r="I110" s="20">
        <f>ROUND(ROUND(H110,2)*ROUND(G110,4),2)</f>
        <v>0</v>
      </c>
      <c r="O110">
        <f>(I110*21)/100</f>
        <v>0</v>
      </c>
      <c r="P110" t="s">
        <v>12</v>
      </c>
    </row>
    <row r="111" spans="1:5" ht="12.75">
      <c r="A111" s="21" t="s">
        <v>38</v>
      </c>
      <c r="E111" s="22" t="s">
        <v>35</v>
      </c>
    </row>
    <row r="112" spans="1:5" ht="12.75">
      <c r="A112" s="23" t="s">
        <v>39</v>
      </c>
      <c r="E112" s="24" t="s">
        <v>147</v>
      </c>
    </row>
    <row r="113" spans="1:5" ht="38.25">
      <c r="A113" t="s">
        <v>41</v>
      </c>
      <c r="E113" s="22" t="s">
        <v>148</v>
      </c>
    </row>
    <row r="114" spans="1:16" ht="12.75">
      <c r="A114" s="12" t="s">
        <v>33</v>
      </c>
      <c r="B114" s="16" t="s">
        <v>149</v>
      </c>
      <c r="C114" s="16" t="s">
        <v>150</v>
      </c>
      <c r="D114" s="12" t="s">
        <v>35</v>
      </c>
      <c r="E114" s="17" t="s">
        <v>151</v>
      </c>
      <c r="F114" s="18" t="s">
        <v>77</v>
      </c>
      <c r="G114" s="19">
        <v>2430</v>
      </c>
      <c r="H114" s="28"/>
      <c r="I114" s="20">
        <f>ROUND(ROUND(H114,2)*ROUND(G114,4),2)</f>
        <v>0</v>
      </c>
      <c r="O114">
        <f>(I114*21)/100</f>
        <v>0</v>
      </c>
      <c r="P114" t="s">
        <v>12</v>
      </c>
    </row>
    <row r="115" spans="1:5" ht="12.75">
      <c r="A115" s="21" t="s">
        <v>38</v>
      </c>
      <c r="E115" s="22" t="s">
        <v>35</v>
      </c>
    </row>
    <row r="116" spans="1:5" ht="12.75">
      <c r="A116" s="23" t="s">
        <v>39</v>
      </c>
      <c r="E116" s="24" t="s">
        <v>35</v>
      </c>
    </row>
    <row r="117" spans="1:5" ht="25.5">
      <c r="A117" t="s">
        <v>41</v>
      </c>
      <c r="E117" s="22" t="s">
        <v>152</v>
      </c>
    </row>
    <row r="118" spans="1:16" ht="12.75">
      <c r="A118" s="12" t="s">
        <v>33</v>
      </c>
      <c r="B118" s="16" t="s">
        <v>153</v>
      </c>
      <c r="C118" s="16" t="s">
        <v>154</v>
      </c>
      <c r="D118" s="12" t="s">
        <v>35</v>
      </c>
      <c r="E118" s="17" t="s">
        <v>155</v>
      </c>
      <c r="F118" s="18" t="s">
        <v>56</v>
      </c>
      <c r="G118" s="19">
        <v>77</v>
      </c>
      <c r="H118" s="28"/>
      <c r="I118" s="20">
        <f>ROUND(ROUND(H118,2)*ROUND(G118,4),2)</f>
        <v>0</v>
      </c>
      <c r="O118">
        <f>(I118*21)/100</f>
        <v>0</v>
      </c>
      <c r="P118" t="s">
        <v>12</v>
      </c>
    </row>
    <row r="119" spans="1:5" ht="12.75">
      <c r="A119" s="21" t="s">
        <v>38</v>
      </c>
      <c r="E119" s="22" t="s">
        <v>35</v>
      </c>
    </row>
    <row r="120" spans="1:5" ht="12.75">
      <c r="A120" s="23" t="s">
        <v>39</v>
      </c>
      <c r="E120" s="24" t="s">
        <v>156</v>
      </c>
    </row>
    <row r="121" spans="1:5" ht="114.75">
      <c r="A121" t="s">
        <v>41</v>
      </c>
      <c r="E121" s="22" t="s">
        <v>157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Kubes Pavel, Mesto Litomysl</cp:lastModifiedBy>
  <dcterms:modified xsi:type="dcterms:W3CDTF">2023-11-06T07:16:00Z</dcterms:modified>
  <cp:category/>
  <cp:version/>
  <cp:contentType/>
  <cp:contentStatus/>
</cp:coreProperties>
</file>